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0" windowWidth="21720" windowHeight="12015" tabRatio="1000"/>
  </bookViews>
  <sheets>
    <sheet name="סכום נכסי הקרן" sheetId="88" r:id="rId1"/>
    <sheet name="Sheet1" sheetId="89" state="hidden" r:id="rId2"/>
    <sheet name="מזומנים" sheetId="58" r:id="rId3"/>
    <sheet name="תעודות התחייבות ממשלתיות" sheetId="59" r:id="rId4"/>
    <sheet name="תעודות חוב מסחריות " sheetId="60" r:id="rId5"/>
    <sheet name="אג&quot;ח קונצרני" sheetId="61" r:id="rId6"/>
    <sheet name="מניות" sheetId="62" r:id="rId7"/>
    <sheet name="קרנות סל" sheetId="63" r:id="rId8"/>
    <sheet name="קרנות נאמנות" sheetId="64" r:id="rId9"/>
    <sheet name="כתבי אופציה" sheetId="65" r:id="rId10"/>
    <sheet name="אופציות" sheetId="66" r:id="rId11"/>
    <sheet name="חוזים עתידיים" sheetId="67" r:id="rId12"/>
    <sheet name="מוצרים מובנים" sheetId="68" r:id="rId13"/>
    <sheet name="לא סחיר- תעודות התחייבות ממשלתי" sheetId="69" r:id="rId14"/>
    <sheet name="לא סחיר - תעודות חוב מסחריות" sheetId="70" r:id="rId15"/>
    <sheet name="לא סחיר - אג&quot;ח קונצרני" sheetId="71" r:id="rId16"/>
    <sheet name="לא סחיר - מניות" sheetId="72" r:id="rId17"/>
    <sheet name="לא סחיר - קרנות השקעה" sheetId="73" r:id="rId18"/>
    <sheet name="לא סחיר - כתבי אופציה" sheetId="74" r:id="rId19"/>
    <sheet name="לא סחיר - אופציות" sheetId="75" r:id="rId20"/>
    <sheet name="לא סחיר - חוזים עתידיים" sheetId="76" r:id="rId21"/>
    <sheet name="לא סחיר - מוצרים מובנים" sheetId="77" r:id="rId22"/>
    <sheet name="הלוואות" sheetId="78" r:id="rId23"/>
    <sheet name="פקדונות מעל 3 חודשים" sheetId="79" r:id="rId24"/>
    <sheet name="זכויות מקרקעין" sheetId="80" r:id="rId25"/>
    <sheet name="השקעה בחברות מוחזקות" sheetId="90" r:id="rId26"/>
    <sheet name="השקעות אחרות " sheetId="81" r:id="rId27"/>
    <sheet name="יתרת התחייבות להשקעה" sheetId="84" r:id="rId28"/>
    <sheet name="עלות מתואמת אג&quot;ח קונצרני סחיר" sheetId="91" r:id="rId29"/>
    <sheet name="עלות מתואמת אג&quot;ח קונצרני ל.סחיר" sheetId="92" r:id="rId30"/>
    <sheet name="עלות מתואמת מסגרות אשראי ללווים" sheetId="93" r:id="rId31"/>
  </sheets>
  <externalReferences>
    <externalReference r:id="rId32"/>
    <externalReference r:id="rId33"/>
    <externalReference r:id="rId34"/>
    <externalReference r:id="rId35"/>
  </externalReferences>
  <definedNames>
    <definedName name="_xlnm._FilterDatabase" localSheetId="5" hidden="1">'אג"ח קונצרני'!$B$11:$U$573</definedName>
    <definedName name="_new1">[1]הערות!$E$55</definedName>
    <definedName name="_new2">[2]הערות!$E$55</definedName>
    <definedName name="a">#REF!</definedName>
    <definedName name="adi_1212" localSheetId="3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9">'לא סחיר - אופציות'!$B$6:$L$44</definedName>
    <definedName name="Print_Area" localSheetId="1">Sheet1!$B$5:$Y$36</definedName>
    <definedName name="Print_Area" localSheetId="5">'אג"ח קונצרני'!$B$6:$U$32</definedName>
    <definedName name="Print_Area" localSheetId="10">אופציות!$B$6:$L$41</definedName>
    <definedName name="Print_Area" localSheetId="22">הלוואות!$B$6:$Q$53</definedName>
    <definedName name="Print_Area" localSheetId="25">'השקעה בחברות מוחזקות'!$B$6:$K$17</definedName>
    <definedName name="Print_Area" localSheetId="26">'השקעות אחרות '!$B$6:$K$17</definedName>
    <definedName name="Print_Area" localSheetId="24">'זכויות מקרקעין'!$B$6:$J$24</definedName>
    <definedName name="Print_Area" localSheetId="11">'חוזים עתידיים'!$B$6:$I$18</definedName>
    <definedName name="Print_Area" localSheetId="27">'יתרת התחייבות להשקעה'!$B$6:$D$16</definedName>
    <definedName name="Print_Area" localSheetId="9">'כתבי אופציה'!$B$6:$L$20</definedName>
    <definedName name="Print_Area" localSheetId="13">'לא סחיר- תעודות התחייבות ממשלתי'!$B$6:$P$24</definedName>
    <definedName name="Print_Area" localSheetId="15">'לא סחיר - אג"ח קונצרני'!$B$6:$S$32</definedName>
    <definedName name="Print_Area" localSheetId="19">'לא סחיר - אופציות'!$B$12:$B$43</definedName>
    <definedName name="Print_Area" localSheetId="20">'לא סחיר - חוזים עתידיים'!$B$6:$K$41</definedName>
    <definedName name="Print_Area" localSheetId="18">'לא סחיר - כתבי אופציה'!$B$6:$L$19</definedName>
    <definedName name="Print_Area" localSheetId="21">'לא סחיר - מוצרים מובנים'!$B$6:$Q$36</definedName>
    <definedName name="Print_Area" localSheetId="16">'לא סחיר - מניות'!$B$6:$M$22</definedName>
    <definedName name="Print_Area" localSheetId="17">'לא סחיר - קרנות השקעה'!$B$6:$K$38</definedName>
    <definedName name="Print_Area" localSheetId="14">'לא סחיר - תעודות חוב מסחריות'!$B$6:$S$32</definedName>
    <definedName name="Print_Area" localSheetId="12">'מוצרים מובנים'!$B$6:$Q$37</definedName>
    <definedName name="Print_Area" localSheetId="2">מזומנים!$B$6:$K$39</definedName>
    <definedName name="Print_Area" localSheetId="6">מניות!$B$6:$O$32</definedName>
    <definedName name="Print_Area" localSheetId="0">'סכום נכסי הקרן'!$B$6:$D$49</definedName>
    <definedName name="Print_Area" localSheetId="23">'פקדונות מעל 3 חודשים'!$B$6:$O$30</definedName>
    <definedName name="Print_Area" localSheetId="8">'קרנות נאמנות'!$B$6:$O$38</definedName>
    <definedName name="Print_Area" localSheetId="7">'קרנות סל'!$B$6:$N$44</definedName>
    <definedName name="Print_Area" localSheetId="3">'תעודות התחייבות ממשלתיות'!$B$8:$R$12</definedName>
    <definedName name="Print_Area" localSheetId="4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O14" i="61" l="1"/>
  <c r="J10" i="58" l="1"/>
  <c r="J11" i="58"/>
  <c r="J12" i="58"/>
  <c r="C11" i="84" l="1"/>
  <c r="C19" i="84"/>
  <c r="S189" i="61"/>
  <c r="O189" i="61"/>
  <c r="S180" i="61"/>
  <c r="S124" i="61"/>
  <c r="S123" i="61"/>
  <c r="S115" i="61"/>
  <c r="S114" i="61"/>
  <c r="S113" i="61"/>
  <c r="S102" i="61"/>
  <c r="S98" i="61"/>
  <c r="S97" i="61"/>
  <c r="S96" i="61"/>
  <c r="C10" i="84" l="1"/>
  <c r="C43" i="88" s="1"/>
  <c r="S75" i="61"/>
  <c r="O123" i="61"/>
  <c r="O115" i="61"/>
  <c r="O114" i="61"/>
  <c r="O124" i="61"/>
  <c r="O180" i="61"/>
  <c r="O113" i="61"/>
  <c r="O102" i="61"/>
  <c r="O98" i="61"/>
  <c r="O97" i="61"/>
  <c r="O96" i="61"/>
  <c r="O75" i="61"/>
  <c r="S74" i="61"/>
  <c r="O74" i="61"/>
  <c r="S73" i="61"/>
  <c r="S72" i="61"/>
  <c r="O73" i="61" l="1"/>
  <c r="O72" i="61"/>
  <c r="C33" i="88" l="1"/>
  <c r="C23" i="88"/>
  <c r="C11" i="88"/>
  <c r="C10" i="88" l="1"/>
  <c r="B32" i="89"/>
  <c r="B31" i="89"/>
  <c r="B30" i="89"/>
  <c r="B29" i="89"/>
  <c r="B28" i="89"/>
  <c r="B27" i="89"/>
  <c r="B26" i="89"/>
  <c r="B25" i="89"/>
  <c r="B24" i="89"/>
  <c r="B23" i="89"/>
  <c r="B22" i="89"/>
  <c r="B21" i="89"/>
  <c r="B20" i="89"/>
  <c r="B19" i="89"/>
  <c r="B18" i="89"/>
  <c r="B17" i="89"/>
  <c r="B16" i="89"/>
  <c r="B15" i="89"/>
  <c r="B14" i="89"/>
  <c r="B13" i="89"/>
  <c r="B12" i="89"/>
  <c r="B11" i="89"/>
  <c r="B10" i="89"/>
  <c r="B9" i="89"/>
  <c r="B7" i="89"/>
  <c r="D5" i="89"/>
  <c r="E5" i="89" s="1"/>
  <c r="F5" i="89" s="1"/>
  <c r="G5" i="89" s="1"/>
  <c r="H5" i="89" s="1"/>
  <c r="I5" i="89" s="1"/>
  <c r="J5" i="89" s="1"/>
  <c r="K5" i="89" s="1"/>
  <c r="L5" i="89" s="1"/>
  <c r="M5" i="89" s="1"/>
  <c r="N5" i="89" s="1"/>
  <c r="O5" i="89" s="1"/>
  <c r="P5" i="89" s="1"/>
  <c r="Q5" i="89" s="1"/>
  <c r="R5" i="89" s="1"/>
  <c r="S5" i="89" s="1"/>
  <c r="T5" i="89" s="1"/>
  <c r="U5" i="89" s="1"/>
  <c r="V5" i="89" s="1"/>
  <c r="W5" i="89" s="1"/>
  <c r="X5" i="89" s="1"/>
  <c r="Y5" i="89" s="1"/>
  <c r="C42" i="88" l="1"/>
  <c r="D10" i="88" s="1"/>
  <c r="L11" i="58"/>
  <c r="L14" i="58" l="1"/>
  <c r="L23" i="58"/>
  <c r="L28" i="58"/>
  <c r="L27" i="58"/>
  <c r="L19" i="58"/>
  <c r="L17" i="58"/>
  <c r="L26" i="58"/>
  <c r="L21" i="58"/>
  <c r="L20" i="58"/>
  <c r="L10" i="58"/>
  <c r="L16" i="58"/>
  <c r="L13" i="58"/>
  <c r="L24" i="58"/>
  <c r="D42" i="88"/>
  <c r="D31" i="88"/>
  <c r="D15" i="88"/>
  <c r="D37" i="88"/>
  <c r="D12" i="88"/>
  <c r="D17" i="88"/>
  <c r="D38" i="88"/>
  <c r="D23" i="88"/>
  <c r="D13" i="88"/>
  <c r="D18" i="88"/>
  <c r="D11" i="88"/>
  <c r="K11" i="81"/>
  <c r="Q51" i="78"/>
  <c r="Q47" i="78"/>
  <c r="Q43" i="78"/>
  <c r="Q39" i="78"/>
  <c r="Q35" i="78"/>
  <c r="Q31" i="78"/>
  <c r="Q27" i="78"/>
  <c r="Q23" i="78"/>
  <c r="Q19" i="78"/>
  <c r="Q14" i="78"/>
  <c r="Q10" i="78"/>
  <c r="K42" i="76"/>
  <c r="K38" i="76"/>
  <c r="K34" i="76"/>
  <c r="K30" i="76"/>
  <c r="K26" i="76"/>
  <c r="K21" i="76"/>
  <c r="K17" i="76"/>
  <c r="K13" i="76"/>
  <c r="O29" i="64"/>
  <c r="O25" i="64"/>
  <c r="O21" i="64"/>
  <c r="O17" i="64"/>
  <c r="O13" i="64"/>
  <c r="N35" i="63"/>
  <c r="N31" i="63"/>
  <c r="N26" i="63"/>
  <c r="N22" i="63"/>
  <c r="N18" i="63"/>
  <c r="N14" i="63"/>
  <c r="U337" i="61"/>
  <c r="U333" i="61"/>
  <c r="U329" i="61"/>
  <c r="U325" i="61"/>
  <c r="U321" i="61"/>
  <c r="U317" i="61"/>
  <c r="U313" i="61"/>
  <c r="U309" i="61"/>
  <c r="U305" i="61"/>
  <c r="U301" i="61"/>
  <c r="U297" i="61"/>
  <c r="U293" i="61"/>
  <c r="U289" i="61"/>
  <c r="U285" i="61"/>
  <c r="U281" i="61"/>
  <c r="U277" i="61"/>
  <c r="U273" i="61"/>
  <c r="U269" i="61"/>
  <c r="U265" i="61"/>
  <c r="U261" i="61"/>
  <c r="U257" i="61"/>
  <c r="U252" i="61"/>
  <c r="U247" i="61"/>
  <c r="U243" i="61"/>
  <c r="Q49" i="78"/>
  <c r="Q45" i="78"/>
  <c r="Q41" i="78"/>
  <c r="Q37" i="78"/>
  <c r="Q29" i="78"/>
  <c r="Q21" i="78"/>
  <c r="Q12" i="78"/>
  <c r="K40" i="76"/>
  <c r="K36" i="76"/>
  <c r="K28" i="76"/>
  <c r="K24" i="76"/>
  <c r="K15" i="76"/>
  <c r="O23" i="64"/>
  <c r="O19" i="64"/>
  <c r="O11" i="64"/>
  <c r="N28" i="63"/>
  <c r="N24" i="63"/>
  <c r="N20" i="63"/>
  <c r="N12" i="63"/>
  <c r="U331" i="61"/>
  <c r="U327" i="61"/>
  <c r="U319" i="61"/>
  <c r="U311" i="61"/>
  <c r="U307" i="61"/>
  <c r="U299" i="61"/>
  <c r="U291" i="61"/>
  <c r="U283" i="61"/>
  <c r="U279" i="61"/>
  <c r="U271" i="61"/>
  <c r="U263" i="61"/>
  <c r="K10" i="81"/>
  <c r="Q50" i="78"/>
  <c r="Q46" i="78"/>
  <c r="Q42" i="78"/>
  <c r="Q38" i="78"/>
  <c r="Q34" i="78"/>
  <c r="Q30" i="78"/>
  <c r="Q26" i="78"/>
  <c r="Q22" i="78"/>
  <c r="Q18" i="78"/>
  <c r="Q13" i="78"/>
  <c r="K46" i="76"/>
  <c r="K41" i="76"/>
  <c r="K37" i="76"/>
  <c r="K33" i="76"/>
  <c r="K29" i="76"/>
  <c r="K25" i="76"/>
  <c r="K20" i="76"/>
  <c r="K16" i="76"/>
  <c r="K12" i="76"/>
  <c r="O28" i="64"/>
  <c r="O24" i="64"/>
  <c r="O20" i="64"/>
  <c r="O16" i="64"/>
  <c r="O12" i="64"/>
  <c r="N34" i="63"/>
  <c r="N29" i="63"/>
  <c r="N25" i="63"/>
  <c r="N21" i="63"/>
  <c r="N17" i="63"/>
  <c r="N13" i="63"/>
  <c r="U336" i="61"/>
  <c r="U332" i="61"/>
  <c r="U328" i="61"/>
  <c r="U324" i="61"/>
  <c r="U320" i="61"/>
  <c r="U316" i="61"/>
  <c r="U312" i="61"/>
  <c r="U308" i="61"/>
  <c r="U304" i="61"/>
  <c r="U300" i="61"/>
  <c r="U296" i="61"/>
  <c r="U292" i="61"/>
  <c r="U288" i="61"/>
  <c r="U284" i="61"/>
  <c r="U280" i="61"/>
  <c r="U276" i="61"/>
  <c r="U272" i="61"/>
  <c r="U268" i="61"/>
  <c r="U264" i="61"/>
  <c r="U260" i="61"/>
  <c r="U255" i="61"/>
  <c r="U251" i="61"/>
  <c r="U246" i="61"/>
  <c r="Q53" i="78"/>
  <c r="Q33" i="78"/>
  <c r="Q25" i="78"/>
  <c r="Q16" i="78"/>
  <c r="K45" i="76"/>
  <c r="K32" i="76"/>
  <c r="K19" i="76"/>
  <c r="K11" i="76"/>
  <c r="O27" i="64"/>
  <c r="O15" i="64"/>
  <c r="N33" i="63"/>
  <c r="N16" i="63"/>
  <c r="U335" i="61"/>
  <c r="U323" i="61"/>
  <c r="U315" i="61"/>
  <c r="U303" i="61"/>
  <c r="U295" i="61"/>
  <c r="U287" i="61"/>
  <c r="U275" i="61"/>
  <c r="U267" i="61"/>
  <c r="U259" i="61"/>
  <c r="Q52" i="78"/>
  <c r="Q36" i="78"/>
  <c r="Q20" i="78"/>
  <c r="K39" i="76"/>
  <c r="K23" i="76"/>
  <c r="O26" i="64"/>
  <c r="N36" i="63"/>
  <c r="N19" i="63"/>
  <c r="U330" i="61"/>
  <c r="U314" i="61"/>
  <c r="U298" i="61"/>
  <c r="U282" i="61"/>
  <c r="U266" i="61"/>
  <c r="U253" i="61"/>
  <c r="U244" i="61"/>
  <c r="U326" i="61"/>
  <c r="U294" i="61"/>
  <c r="U278" i="61"/>
  <c r="U262" i="61"/>
  <c r="Q44" i="78"/>
  <c r="Q11" i="78"/>
  <c r="K31" i="76"/>
  <c r="K14" i="76"/>
  <c r="N27" i="63"/>
  <c r="N11" i="63"/>
  <c r="U338" i="61"/>
  <c r="U306" i="61"/>
  <c r="U290" i="61"/>
  <c r="U258" i="61"/>
  <c r="U249" i="61"/>
  <c r="K12" i="81"/>
  <c r="Q24" i="78"/>
  <c r="K44" i="76"/>
  <c r="O32" i="64"/>
  <c r="N23" i="63"/>
  <c r="U318" i="61"/>
  <c r="U302" i="61"/>
  <c r="U270" i="61"/>
  <c r="U245" i="61"/>
  <c r="Q48" i="78"/>
  <c r="Q32" i="78"/>
  <c r="Q15" i="78"/>
  <c r="K35" i="76"/>
  <c r="K18" i="76"/>
  <c r="O22" i="64"/>
  <c r="N32" i="63"/>
  <c r="N15" i="63"/>
  <c r="U310" i="61"/>
  <c r="U250" i="61"/>
  <c r="Q28" i="78"/>
  <c r="O18" i="64"/>
  <c r="U322" i="61"/>
  <c r="U274" i="61"/>
  <c r="Q40" i="78"/>
  <c r="K27" i="76"/>
  <c r="O14" i="64"/>
  <c r="U334" i="61"/>
  <c r="U286" i="61"/>
  <c r="U254" i="61"/>
  <c r="U240" i="61"/>
  <c r="U236" i="61"/>
  <c r="U232" i="61"/>
  <c r="U228" i="61"/>
  <c r="U224" i="61"/>
  <c r="U220" i="61"/>
  <c r="U216" i="61"/>
  <c r="U212" i="61"/>
  <c r="U208" i="61"/>
  <c r="U204" i="61"/>
  <c r="U200" i="61"/>
  <c r="U196" i="61"/>
  <c r="U192" i="61"/>
  <c r="U188" i="61"/>
  <c r="U184" i="61"/>
  <c r="U180" i="61"/>
  <c r="U176" i="61"/>
  <c r="U172" i="61"/>
  <c r="U168" i="61"/>
  <c r="U164" i="61"/>
  <c r="U160" i="61"/>
  <c r="U155" i="61"/>
  <c r="U151" i="61"/>
  <c r="U147" i="61"/>
  <c r="U143" i="61"/>
  <c r="U139" i="61"/>
  <c r="U135" i="61"/>
  <c r="U131" i="61"/>
  <c r="U127" i="61"/>
  <c r="U123" i="61"/>
  <c r="U119" i="61"/>
  <c r="U115" i="61"/>
  <c r="U111" i="61"/>
  <c r="U107" i="61"/>
  <c r="U103" i="61"/>
  <c r="U99" i="61"/>
  <c r="U95" i="61"/>
  <c r="U91" i="61"/>
  <c r="U87" i="61"/>
  <c r="U83" i="61"/>
  <c r="U79" i="61"/>
  <c r="U75" i="61"/>
  <c r="U71" i="61"/>
  <c r="U67" i="61"/>
  <c r="U63" i="61"/>
  <c r="U59" i="61"/>
  <c r="U55" i="61"/>
  <c r="U51" i="61"/>
  <c r="U47" i="61"/>
  <c r="U43" i="61"/>
  <c r="U39" i="61"/>
  <c r="U35" i="61"/>
  <c r="U31" i="61"/>
  <c r="U27" i="61"/>
  <c r="U23" i="61"/>
  <c r="U19" i="61"/>
  <c r="U15" i="61"/>
  <c r="U11" i="61"/>
  <c r="U26" i="61"/>
  <c r="U18" i="61"/>
  <c r="U14" i="61"/>
  <c r="U234" i="61"/>
  <c r="U230" i="61"/>
  <c r="U226" i="61"/>
  <c r="U222" i="61"/>
  <c r="U214" i="61"/>
  <c r="U206" i="61"/>
  <c r="U202" i="61"/>
  <c r="U194" i="61"/>
  <c r="U186" i="61"/>
  <c r="U182" i="61"/>
  <c r="U174" i="61"/>
  <c r="U166" i="61"/>
  <c r="U81" i="61"/>
  <c r="U69" i="61"/>
  <c r="U61" i="61"/>
  <c r="U53" i="61"/>
  <c r="U239" i="61"/>
  <c r="U235" i="61"/>
  <c r="U231" i="61"/>
  <c r="U227" i="61"/>
  <c r="U223" i="61"/>
  <c r="U219" i="61"/>
  <c r="U215" i="61"/>
  <c r="U211" i="61"/>
  <c r="U207" i="61"/>
  <c r="U203" i="61"/>
  <c r="U199" i="61"/>
  <c r="U195" i="61"/>
  <c r="U191" i="61"/>
  <c r="U187" i="61"/>
  <c r="U183" i="61"/>
  <c r="U179" i="61"/>
  <c r="U175" i="61"/>
  <c r="U171" i="61"/>
  <c r="U167" i="61"/>
  <c r="U163" i="61"/>
  <c r="U158" i="61"/>
  <c r="U154" i="61"/>
  <c r="U150" i="61"/>
  <c r="U146" i="61"/>
  <c r="U142" i="61"/>
  <c r="U138" i="61"/>
  <c r="U134" i="61"/>
  <c r="U130" i="61"/>
  <c r="U126" i="61"/>
  <c r="U122" i="61"/>
  <c r="U118" i="61"/>
  <c r="U114" i="61"/>
  <c r="U110" i="61"/>
  <c r="U106" i="61"/>
  <c r="U102" i="61"/>
  <c r="U98" i="61"/>
  <c r="U94" i="61"/>
  <c r="U90" i="61"/>
  <c r="U86" i="61"/>
  <c r="U82" i="61"/>
  <c r="U78" i="61"/>
  <c r="U74" i="61"/>
  <c r="U70" i="61"/>
  <c r="U66" i="61"/>
  <c r="U62" i="61"/>
  <c r="U58" i="61"/>
  <c r="U54" i="61"/>
  <c r="U50" i="61"/>
  <c r="U46" i="61"/>
  <c r="U42" i="61"/>
  <c r="U38" i="61"/>
  <c r="U34" i="61"/>
  <c r="U30" i="61"/>
  <c r="U22" i="61"/>
  <c r="U238" i="61"/>
  <c r="U218" i="61"/>
  <c r="U210" i="61"/>
  <c r="U198" i="61"/>
  <c r="U190" i="61"/>
  <c r="U178" i="61"/>
  <c r="U170" i="61"/>
  <c r="U162" i="61"/>
  <c r="U157" i="61"/>
  <c r="U153" i="61"/>
  <c r="U149" i="61"/>
  <c r="U145" i="61"/>
  <c r="U141" i="61"/>
  <c r="U137" i="61"/>
  <c r="U133" i="61"/>
  <c r="U129" i="61"/>
  <c r="U125" i="61"/>
  <c r="U121" i="61"/>
  <c r="U117" i="61"/>
  <c r="U113" i="61"/>
  <c r="U109" i="61"/>
  <c r="U105" i="61"/>
  <c r="U101" i="61"/>
  <c r="U97" i="61"/>
  <c r="U93" i="61"/>
  <c r="U89" i="61"/>
  <c r="U85" i="61"/>
  <c r="U77" i="61"/>
  <c r="U73" i="61"/>
  <c r="U65" i="61"/>
  <c r="U57" i="61"/>
  <c r="U233" i="61"/>
  <c r="U217" i="61"/>
  <c r="U201" i="61"/>
  <c r="U185" i="61"/>
  <c r="U169" i="61"/>
  <c r="U152" i="61"/>
  <c r="U136" i="61"/>
  <c r="U120" i="61"/>
  <c r="U104" i="61"/>
  <c r="U88" i="61"/>
  <c r="U72" i="61"/>
  <c r="U56" i="61"/>
  <c r="U45" i="61"/>
  <c r="U37" i="61"/>
  <c r="U29" i="61"/>
  <c r="U21" i="61"/>
  <c r="U13" i="61"/>
  <c r="U140" i="61"/>
  <c r="U76" i="61"/>
  <c r="U40" i="61"/>
  <c r="U24" i="61"/>
  <c r="U229" i="61"/>
  <c r="U213" i="61"/>
  <c r="U197" i="61"/>
  <c r="U181" i="61"/>
  <c r="U165" i="61"/>
  <c r="U148" i="61"/>
  <c r="U132" i="61"/>
  <c r="U116" i="61"/>
  <c r="U100" i="61"/>
  <c r="U84" i="61"/>
  <c r="U68" i="61"/>
  <c r="U52" i="61"/>
  <c r="U44" i="61"/>
  <c r="U36" i="61"/>
  <c r="U28" i="61"/>
  <c r="U20" i="61"/>
  <c r="U12" i="61"/>
  <c r="U241" i="61"/>
  <c r="U225" i="61"/>
  <c r="U209" i="61"/>
  <c r="U193" i="61"/>
  <c r="U177" i="61"/>
  <c r="U161" i="61"/>
  <c r="U144" i="61"/>
  <c r="U128" i="61"/>
  <c r="U112" i="61"/>
  <c r="U96" i="61"/>
  <c r="U80" i="61"/>
  <c r="U64" i="61"/>
  <c r="U49" i="61"/>
  <c r="U41" i="61"/>
  <c r="U33" i="61"/>
  <c r="U25" i="61"/>
  <c r="U17" i="61"/>
  <c r="U237" i="61"/>
  <c r="U221" i="61"/>
  <c r="U205" i="61"/>
  <c r="U189" i="61"/>
  <c r="U173" i="61"/>
  <c r="U156" i="61"/>
  <c r="U124" i="61"/>
  <c r="U108" i="61"/>
  <c r="U92" i="61"/>
  <c r="U60" i="61"/>
  <c r="U48" i="61"/>
  <c r="U32" i="61"/>
  <c r="U16" i="61"/>
  <c r="R60" i="59"/>
  <c r="R55" i="59"/>
  <c r="R51" i="59"/>
  <c r="R47" i="59"/>
  <c r="R43" i="59"/>
  <c r="R38" i="59"/>
  <c r="R34" i="59"/>
  <c r="R30" i="59"/>
  <c r="R25" i="59"/>
  <c r="R21" i="59"/>
  <c r="R17" i="59"/>
  <c r="R13" i="59"/>
  <c r="R16" i="59"/>
  <c r="R57" i="59"/>
  <c r="R53" i="59"/>
  <c r="R49" i="59"/>
  <c r="R45" i="59"/>
  <c r="R36" i="59"/>
  <c r="R32" i="59"/>
  <c r="R23" i="59"/>
  <c r="R19" i="59"/>
  <c r="R15" i="59"/>
  <c r="R56" i="59"/>
  <c r="R52" i="59"/>
  <c r="R44" i="59"/>
  <c r="R39" i="59"/>
  <c r="R31" i="59"/>
  <c r="R27" i="59"/>
  <c r="R18" i="59"/>
  <c r="R14" i="59"/>
  <c r="R59" i="59"/>
  <c r="R54" i="59"/>
  <c r="R50" i="59"/>
  <c r="R46" i="59"/>
  <c r="R42" i="59"/>
  <c r="R37" i="59"/>
  <c r="R33" i="59"/>
  <c r="R29" i="59"/>
  <c r="R24" i="59"/>
  <c r="R20" i="59"/>
  <c r="R12" i="59"/>
  <c r="R40" i="59"/>
  <c r="R28" i="59"/>
  <c r="R11" i="59"/>
  <c r="R48" i="59"/>
  <c r="R35" i="59"/>
  <c r="R22" i="59"/>
  <c r="D33" i="88"/>
  <c r="L15" i="58"/>
  <c r="L22" i="58"/>
  <c r="L29" i="58"/>
  <c r="L25" i="58"/>
  <c r="L12" i="5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9">
    <s v="Migdal Hashkaot Neches Boded"/>
    <s v="{[Time].[Hie Time].[Yom].&amp;[20191231]}"/>
    <s v="{[Medida].[Medida].&amp;[2]}"/>
    <s v="{[Keren].[Keren].[All]}"/>
    <s v="{[Cheshbon KM].[Hie Peilut].[Peilut 7].&amp;[Kod_Peilut_L7_628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59">
    <mdx n="0" f="s">
      <ms ns="1" c="0"/>
    </mdx>
    <mdx n="0" f="v">
      <t c="7" si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>
        <n x="1" s="1"/>
        <n x="2" s="1"/>
        <n x="3" s="1"/>
        <n x="4" s="1"/>
        <n x="5" s="1"/>
        <n x="11"/>
        <n x="6"/>
      </t>
    </mdx>
    <mdx n="0" f="v">
      <t c="7">
        <n x="1" s="1"/>
        <n x="2" s="1"/>
        <n x="3" s="1"/>
        <n x="4" s="1"/>
        <n x="5" s="1"/>
        <n x="11"/>
        <n x="8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>
        <n x="1" s="1"/>
        <n x="2" s="1"/>
        <n x="3" s="1"/>
        <n x="4" s="1"/>
        <n x="5" s="1"/>
        <n x="13"/>
        <n x="6"/>
      </t>
    </mdx>
    <mdx n="0" f="v">
      <t c="7">
        <n x="1" s="1"/>
        <n x="2" s="1"/>
        <n x="3" s="1"/>
        <n x="4" s="1"/>
        <n x="5" s="1"/>
        <n x="13"/>
        <n x="8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 si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6"/>
        <n x="8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7"/>
        <n x="8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8"/>
        <n x="8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19"/>
        <n x="8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>
        <n x="1" s="1"/>
        <n x="2" s="1"/>
        <n x="3" s="1"/>
        <n x="4" s="1"/>
        <n x="5" s="1"/>
        <n x="20"/>
        <n x="8"/>
      </t>
    </mdx>
    <mdx n="0" f="v">
      <t c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1"/>
        <n x="8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>
        <n x="1" s="1"/>
        <n x="2" s="1"/>
        <n x="3" s="1"/>
        <n x="4" s="1"/>
        <n x="5" s="1"/>
        <n x="22"/>
        <n x="8"/>
      </t>
    </mdx>
    <mdx n="0" f="v">
      <t c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3"/>
        <n x="8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4"/>
        <n x="8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5"/>
        <n x="8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6"/>
        <n x="8"/>
      </t>
    </mdx>
    <mdx n="0" f="v">
      <t c="7" si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8"/>
        <n x="8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29"/>
        <n x="8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0"/>
        <n x="8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7">
        <n x="1" s="1"/>
        <n x="2" s="1"/>
        <n x="3" s="1"/>
        <n x="4" s="1"/>
        <n x="5" s="1"/>
        <n x="31"/>
        <n x="8"/>
      </t>
    </mdx>
    <mdx n="0" f="v">
      <t c="7" si="7">
        <n x="1" s="1"/>
        <n x="2" s="1"/>
        <n x="3" s="1"/>
        <n x="4" s="1"/>
        <n x="5" s="1"/>
        <n x="32"/>
        <n x="6"/>
      </t>
    </mdx>
    <mdx n="0" f="v">
      <t c="7">
        <n x="1" s="1"/>
        <n x="2" s="1"/>
        <n x="3" s="1"/>
        <n x="4" s="1"/>
        <n x="5" s="1"/>
        <n x="33"/>
        <n x="6"/>
      </t>
    </mdx>
    <mdx n="0" f="v">
      <t c="7">
        <n x="1" s="1"/>
        <n x="2" s="1"/>
        <n x="3" s="1"/>
        <n x="4" s="1"/>
        <n x="5" s="1"/>
        <n x="33"/>
        <n x="8"/>
      </t>
    </mdx>
    <mdx n="0" f="v">
      <t c="7">
        <n x="1" s="1"/>
        <n x="2" s="1"/>
        <n x="3" s="1"/>
        <n x="4" s="1"/>
        <n x="5" s="1"/>
        <n x="34"/>
        <n x="6"/>
      </t>
    </mdx>
    <mdx n="0" f="v">
      <t c="7">
        <n x="1" s="1"/>
        <n x="2" s="1"/>
        <n x="3" s="1"/>
        <n x="4" s="1"/>
        <n x="5" s="1"/>
        <n x="34"/>
        <n x="8"/>
      </t>
    </mdx>
    <mdx n="0" f="v">
      <t c="7">
        <n x="1" s="1"/>
        <n x="2" s="1"/>
        <n x="3" s="1"/>
        <n x="4" s="1"/>
        <n x="5" s="1"/>
        <n x="35"/>
        <n x="6"/>
      </t>
    </mdx>
    <mdx n="0" f="v">
      <t c="7">
        <n x="1" s="1"/>
        <n x="2" s="1"/>
        <n x="3" s="1"/>
        <n x="4" s="1"/>
        <n x="5" s="1"/>
        <n x="35"/>
        <n x="8"/>
      </t>
    </mdx>
    <mdx n="0" f="v">
      <t c="3" si="38">
        <n x="1" s="1"/>
        <n x="36"/>
        <n x="37"/>
      </t>
    </mdx>
    <mdx n="0" f="v">
      <t c="3" si="38">
        <n x="1" s="1"/>
        <n x="39"/>
        <n x="37"/>
      </t>
    </mdx>
    <mdx n="0" f="v">
      <t c="3" si="38">
        <n x="1" s="1"/>
        <n x="40"/>
        <n x="37"/>
      </t>
    </mdx>
    <mdx n="0" f="v">
      <t c="3" si="38">
        <n x="1" s="1"/>
        <n x="41"/>
        <n x="37"/>
      </t>
    </mdx>
    <mdx n="0" f="v">
      <t c="3" si="38">
        <n x="1" s="1"/>
        <n x="42"/>
        <n x="37"/>
      </t>
    </mdx>
    <mdx n="0" f="v">
      <t c="3" si="38">
        <n x="1" s="1"/>
        <n x="43"/>
        <n x="37"/>
      </t>
    </mdx>
    <mdx n="0" f="v">
      <t c="3" si="38">
        <n x="1" s="1"/>
        <n x="44"/>
        <n x="37"/>
      </t>
    </mdx>
    <mdx n="0" f="v">
      <t c="3" si="38">
        <n x="1" s="1"/>
        <n x="45"/>
        <n x="37"/>
      </t>
    </mdx>
    <mdx n="0" f="v">
      <t c="3" si="38">
        <n x="1" s="1"/>
        <n x="46"/>
        <n x="37"/>
      </t>
    </mdx>
    <mdx n="0" f="v">
      <t c="3" si="38">
        <n x="1" s="1"/>
        <n x="47"/>
        <n x="37"/>
      </t>
    </mdx>
    <mdx n="0" f="v">
      <t c="3" si="38">
        <n x="1" s="1"/>
        <n x="48"/>
        <n x="37"/>
      </t>
    </mdx>
  </mdxMetadata>
  <valueMetadata count="5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</valueMetadata>
</metadata>
</file>

<file path=xl/sharedStrings.xml><?xml version="1.0" encoding="utf-8"?>
<sst xmlns="http://schemas.openxmlformats.org/spreadsheetml/2006/main" count="5279" uniqueCount="1266">
  <si>
    <t>ערך נקוב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</si>
  <si>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</si>
  <si>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</si>
  <si>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</si>
  <si>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</si>
  <si>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</si>
  <si>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</si>
  <si>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</si>
  <si>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</si>
  <si>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</si>
  <si>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</si>
  <si>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</si>
  <si>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</si>
  <si>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</si>
  <si>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</si>
  <si>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</si>
  <si>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</si>
  <si>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</si>
  <si>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</si>
  <si>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</si>
  <si>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</si>
  <si>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</si>
  <si>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</si>
  <si>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</si>
  <si>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</si>
  <si>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</si>
  <si>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</si>
  <si>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</si>
  <si>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תעודות התחייבות ממשלתיות</t>
  </si>
  <si>
    <t>אחר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</si>
  <si>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</si>
  <si>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</si>
  <si>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</si>
  <si>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</si>
  <si>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</si>
  <si>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בבטחונות אחרים</t>
  </si>
  <si>
    <t>סה"כ הלוואות בישראל</t>
  </si>
  <si>
    <t>סה"כ הלוואות בחו"ל</t>
  </si>
  <si>
    <t>סה"כ הלוואות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</si>
  <si>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</si>
  <si>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</si>
  <si>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</si>
  <si>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</si>
  <si>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</si>
  <si>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צמודות למט"ח</t>
  </si>
  <si>
    <t>סה"כ חוזים עתידיים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</si>
  <si>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</si>
  <si>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</si>
  <si>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</si>
  <si>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</si>
  <si>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</si>
  <si>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</si>
  <si>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סה"כ השקעות אחרות</t>
  </si>
  <si>
    <t>שעור הריבית</t>
  </si>
  <si>
    <t>שעור מנכסי השקעה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</si>
  <si>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</si>
  <si>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</si>
  <si>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</si>
  <si>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</si>
  <si>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</si>
  <si>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</si>
  <si>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</si>
  <si>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</si>
  <si>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</si>
  <si>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</si>
  <si>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</si>
  <si>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</si>
  <si>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</si>
  <si>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</si>
  <si>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</si>
  <si>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</si>
  <si>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</si>
  <si>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</si>
  <si>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</si>
  <si>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</si>
  <si>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</si>
  <si>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</si>
  <si>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א. מזומנים ושווי מזומנים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</si>
  <si>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</si>
  <si>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</si>
  <si>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</si>
  <si>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</si>
  <si>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</si>
  <si>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</si>
  <si>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</si>
  <si>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</si>
  <si>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</si>
  <si>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</si>
  <si>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</si>
  <si>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</si>
  <si>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</si>
  <si>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</si>
  <si>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</si>
  <si>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</si>
  <si>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</si>
  <si>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</si>
  <si>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</si>
  <si>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שער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</si>
  <si>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</si>
  <si>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</si>
  <si>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</si>
  <si>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</si>
  <si>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</si>
  <si>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שעור מנכסי השקעה**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</si>
  <si>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</si>
  <si>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</si>
  <si>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</si>
  <si>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</si>
  <si>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</si>
  <si>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</si>
  <si>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</si>
  <si>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</si>
  <si>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</si>
  <si>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</si>
  <si>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</si>
  <si>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</si>
  <si>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</si>
  <si>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</si>
  <si>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</si>
  <si>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</si>
  <si>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</si>
  <si>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</si>
  <si>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</si>
  <si>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</si>
  <si>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</si>
  <si>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</si>
  <si>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</si>
  <si>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</si>
  <si>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</si>
  <si>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</si>
  <si>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</si>
  <si>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</si>
  <si>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</si>
  <si>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</si>
  <si>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</si>
  <si>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</si>
  <si>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</si>
  <si>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</si>
  <si>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</si>
  <si>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</si>
  <si>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</si>
  <si>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</si>
  <si>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תקשורת ומדיה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</si>
  <si>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</si>
  <si>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</si>
  <si>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</si>
  <si>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</si>
  <si>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</si>
  <si>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</si>
  <si>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</si>
  <si>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</si>
  <si>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</si>
  <si>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</si>
  <si>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</si>
  <si>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</si>
  <si>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</si>
  <si>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</si>
  <si>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</si>
  <si>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</si>
  <si>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</si>
  <si>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</si>
  <si>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</si>
  <si>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</si>
  <si>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</si>
  <si>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</si>
  <si>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</si>
  <si>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</si>
  <si>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</si>
  <si>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</si>
  <si>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</si>
  <si>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</si>
  <si>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</si>
  <si>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</si>
  <si>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</si>
  <si>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</si>
  <si>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</si>
  <si>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ריבית</t>
  </si>
  <si>
    <t>סה"כ מט"ח/ מט"ח</t>
  </si>
  <si>
    <t>סה"כ בחו"ל:</t>
  </si>
  <si>
    <t>סה"כ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</si>
  <si>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</si>
  <si>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</si>
  <si>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</si>
  <si>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</si>
  <si>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</si>
  <si>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</si>
  <si>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</si>
  <si>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</si>
  <si>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</si>
  <si>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</si>
  <si>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</si>
  <si>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</si>
  <si>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</si>
  <si>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סה"כ אג"ח ממשלתי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</si>
  <si>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</si>
  <si>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</si>
  <si>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</si>
  <si>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</si>
  <si>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</si>
  <si>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</si>
  <si>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</si>
  <si>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מדדים אחרים בישראל</t>
  </si>
  <si>
    <t>סה"כ שעוקבות אחר מדדים אחרים</t>
  </si>
  <si>
    <t>5. קרנות סל</t>
  </si>
  <si>
    <t>31/12/2019</t>
  </si>
  <si>
    <t>מגדל מקפת קרנות פנסיה וקופות גמל בע"מ</t>
  </si>
  <si>
    <t>מגדל מקפת משלימה (מספר אוצר 659) - מסלול אג"ח</t>
  </si>
  <si>
    <t>5903 גליל</t>
  </si>
  <si>
    <t>9590332</t>
  </si>
  <si>
    <t>RF</t>
  </si>
  <si>
    <t>5904 גליל</t>
  </si>
  <si>
    <t>9590431</t>
  </si>
  <si>
    <t>ממשלתי צמוד 0527</t>
  </si>
  <si>
    <t>1140847</t>
  </si>
  <si>
    <t>ממשלתי צמוד 0536</t>
  </si>
  <si>
    <t>1097708</t>
  </si>
  <si>
    <t>ממשלתי צמוד 0841</t>
  </si>
  <si>
    <t>1120583</t>
  </si>
  <si>
    <t>ממשלתי צמוד 0923</t>
  </si>
  <si>
    <t>1128081</t>
  </si>
  <si>
    <t>ממשלתי צמוד 1020</t>
  </si>
  <si>
    <t>1137181</t>
  </si>
  <si>
    <t>ממשלתי צמוד 1025</t>
  </si>
  <si>
    <t>1135912</t>
  </si>
  <si>
    <t>ממשלתי צמוד 529</t>
  </si>
  <si>
    <t>1157023</t>
  </si>
  <si>
    <t>ממשלתי צמוד 545</t>
  </si>
  <si>
    <t>1134865</t>
  </si>
  <si>
    <t>ממשלתי צמוד 922</t>
  </si>
  <si>
    <t>1124056</t>
  </si>
  <si>
    <t>מקמ 1020</t>
  </si>
  <si>
    <t>8201022</t>
  </si>
  <si>
    <t>מקמ 1110</t>
  </si>
  <si>
    <t>8201113</t>
  </si>
  <si>
    <t>מקמ 120</t>
  </si>
  <si>
    <t>8200123</t>
  </si>
  <si>
    <t>מקמ 1210</t>
  </si>
  <si>
    <t>8201212</t>
  </si>
  <si>
    <t>מקמ 210</t>
  </si>
  <si>
    <t>8200214</t>
  </si>
  <si>
    <t>מקמ 310</t>
  </si>
  <si>
    <t>8200313</t>
  </si>
  <si>
    <t>מקמ 420</t>
  </si>
  <si>
    <t>8200420</t>
  </si>
  <si>
    <t>מקמ 510</t>
  </si>
  <si>
    <t>8200511</t>
  </si>
  <si>
    <t>מקמ 610</t>
  </si>
  <si>
    <t>8200610</t>
  </si>
  <si>
    <t>מקמ 720</t>
  </si>
  <si>
    <t>8200727</t>
  </si>
  <si>
    <t>מקמ 810</t>
  </si>
  <si>
    <t>8200818</t>
  </si>
  <si>
    <t>מקמ 910</t>
  </si>
  <si>
    <t>8200917</t>
  </si>
  <si>
    <t>ממשלתי שקלי  1026</t>
  </si>
  <si>
    <t>1099456</t>
  </si>
  <si>
    <t>ממשלתי שקלי 0324</t>
  </si>
  <si>
    <t>1130848</t>
  </si>
  <si>
    <t>ממשלתי שקלי 0347</t>
  </si>
  <si>
    <t>1140193</t>
  </si>
  <si>
    <t>ממשלתי שקלי 1122</t>
  </si>
  <si>
    <t>1141225</t>
  </si>
  <si>
    <t>ממשלתי שקלי 1123</t>
  </si>
  <si>
    <t>1155068</t>
  </si>
  <si>
    <t>ממשלתי שקלי 121</t>
  </si>
  <si>
    <t>1142223</t>
  </si>
  <si>
    <t>ממשלתי שקלי 122</t>
  </si>
  <si>
    <t>1123272</t>
  </si>
  <si>
    <t>ממשלתי שקלי 142</t>
  </si>
  <si>
    <t>1125400</t>
  </si>
  <si>
    <t>ממשלתי שקלי 323</t>
  </si>
  <si>
    <t>1126747</t>
  </si>
  <si>
    <t>ממשלתי שקלי 327</t>
  </si>
  <si>
    <t>1139344</t>
  </si>
  <si>
    <t>ממשלתי שקלי 421</t>
  </si>
  <si>
    <t>1138130</t>
  </si>
  <si>
    <t>ממשלתי שקלי 722</t>
  </si>
  <si>
    <t>1158104</t>
  </si>
  <si>
    <t>ממשלתי שקלי 825</t>
  </si>
  <si>
    <t>1135557</t>
  </si>
  <si>
    <t>ממשלתי שקלי 928</t>
  </si>
  <si>
    <t>1150879</t>
  </si>
  <si>
    <t>ממשק0120</t>
  </si>
  <si>
    <t>1115773</t>
  </si>
  <si>
    <t>ממשלתי משתנה 0520  גילון</t>
  </si>
  <si>
    <t>1116193</t>
  </si>
  <si>
    <t>אלה פקדונות אגח ב</t>
  </si>
  <si>
    <t>1142215</t>
  </si>
  <si>
    <t>מגמה</t>
  </si>
  <si>
    <t>515666881</t>
  </si>
  <si>
    <t>אג"ח מובנות</t>
  </si>
  <si>
    <t>ilAAA</t>
  </si>
  <si>
    <t>מעלות S&amp;P</t>
  </si>
  <si>
    <t>דקאהנ.ק7</t>
  </si>
  <si>
    <t>1119825</t>
  </si>
  <si>
    <t>520019753</t>
  </si>
  <si>
    <t>בנקים</t>
  </si>
  <si>
    <t>דקסיה ישראל אגח ב</t>
  </si>
  <si>
    <t>1095066</t>
  </si>
  <si>
    <t>דקסיה ישראל הנפקות סד י</t>
  </si>
  <si>
    <t>1134147</t>
  </si>
  <si>
    <t>הבינלאומי אגח י</t>
  </si>
  <si>
    <t>1160290</t>
  </si>
  <si>
    <t>513141879</t>
  </si>
  <si>
    <t>Aaa.il</t>
  </si>
  <si>
    <t>הבינלאומי סדרה ט</t>
  </si>
  <si>
    <t>1135177</t>
  </si>
  <si>
    <t>לאומי אגח 177</t>
  </si>
  <si>
    <t>6040315</t>
  </si>
  <si>
    <t>520018078</t>
  </si>
  <si>
    <t>לאומי אגח 179</t>
  </si>
  <si>
    <t>6040372</t>
  </si>
  <si>
    <t>מזרחי הנפקות 38</t>
  </si>
  <si>
    <t>2310142</t>
  </si>
  <si>
    <t>520000522</t>
  </si>
  <si>
    <t>מזרחי הנפקות 39</t>
  </si>
  <si>
    <t>2310159</t>
  </si>
  <si>
    <t>מזרחי הנפקות 43</t>
  </si>
  <si>
    <t>2310191</t>
  </si>
  <si>
    <t>מזרחי הנפקות 44</t>
  </si>
  <si>
    <t>2310209</t>
  </si>
  <si>
    <t>מזרחי הנפקות 45</t>
  </si>
  <si>
    <t>2310217</t>
  </si>
  <si>
    <t>מזרחי הנפקות 46</t>
  </si>
  <si>
    <t>2310225</t>
  </si>
  <si>
    <t>מזרחי הנפקות 49</t>
  </si>
  <si>
    <t>2310282</t>
  </si>
  <si>
    <t>מזרחי הנפקות 51</t>
  </si>
  <si>
    <t>2310324</t>
  </si>
  <si>
    <t>מזרחי הנפקות אגח 42</t>
  </si>
  <si>
    <t>2310183</t>
  </si>
  <si>
    <t>מקורות אגח 11</t>
  </si>
  <si>
    <t>1158476</t>
  </si>
  <si>
    <t>520010869</t>
  </si>
  <si>
    <t>פועלים הנפקות אגח 32</t>
  </si>
  <si>
    <t>1940535</t>
  </si>
  <si>
    <t>520000118</t>
  </si>
  <si>
    <t>פועלים הנפקות אגח 33</t>
  </si>
  <si>
    <t>1940568</t>
  </si>
  <si>
    <t>פועלים הנפקות אגח 34</t>
  </si>
  <si>
    <t>1940576</t>
  </si>
  <si>
    <t>פועלים הנפקות אגח 35</t>
  </si>
  <si>
    <t>1940618</t>
  </si>
  <si>
    <t>פועלים הנפקות אגח 36</t>
  </si>
  <si>
    <t>1940659</t>
  </si>
  <si>
    <t>בינל הנפק התח כ</t>
  </si>
  <si>
    <t>1121953</t>
  </si>
  <si>
    <t>Aa1.il</t>
  </si>
  <si>
    <t>בינלאומי הנפקות התחייבות אגח ד</t>
  </si>
  <si>
    <t>1103126</t>
  </si>
  <si>
    <t>דיסק התחייבות י</t>
  </si>
  <si>
    <t>6910129</t>
  </si>
  <si>
    <t>520007030</t>
  </si>
  <si>
    <t>דסקמנ.ק4</t>
  </si>
  <si>
    <t>7480049</t>
  </si>
  <si>
    <t>וילאר אג 6</t>
  </si>
  <si>
    <t>4160115</t>
  </si>
  <si>
    <t>520038910</t>
  </si>
  <si>
    <t>נדל"ן מניב</t>
  </si>
  <si>
    <t>ilAA+</t>
  </si>
  <si>
    <t>לאומי מימון הת יד</t>
  </si>
  <si>
    <t>6040299</t>
  </si>
  <si>
    <t>נמלי ישראל אגח א</t>
  </si>
  <si>
    <t>1145564</t>
  </si>
  <si>
    <t>513569780</t>
  </si>
  <si>
    <t>נמלי ישראל אגח ב</t>
  </si>
  <si>
    <t>1145572</t>
  </si>
  <si>
    <t>נתיבי גז אגח ד</t>
  </si>
  <si>
    <t>1147503</t>
  </si>
  <si>
    <t>513436394</t>
  </si>
  <si>
    <t>עזריאלי אגח ב</t>
  </si>
  <si>
    <t>1134436</t>
  </si>
  <si>
    <t>510960719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</si>
  <si>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</si>
  <si>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</si>
  <si>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</si>
  <si>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</si>
  <si>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</si>
  <si>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</si>
  <si>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פועלים הנפקות התח אגח טו</t>
  </si>
  <si>
    <t>1940543</t>
  </si>
  <si>
    <t>פועלים הנפקות התח אגח י</t>
  </si>
  <si>
    <t>1940402</t>
  </si>
  <si>
    <t>פועלים הנפקות התח אגח יד</t>
  </si>
  <si>
    <t>1940501</t>
  </si>
  <si>
    <t>אירפורט אגח ה</t>
  </si>
  <si>
    <t>1133487</t>
  </si>
  <si>
    <t>511659401</t>
  </si>
  <si>
    <t>ilAA</t>
  </si>
  <si>
    <t>אירפורט אגח ז</t>
  </si>
  <si>
    <t>1140110</t>
  </si>
  <si>
    <t>אירפורט אגח ט</t>
  </si>
  <si>
    <t>1160944</t>
  </si>
  <si>
    <t>אמות אגח ב</t>
  </si>
  <si>
    <t>1126630</t>
  </si>
  <si>
    <t>520026683</t>
  </si>
  <si>
    <t>Aa2.il</t>
  </si>
  <si>
    <t>אמות אגח ג</t>
  </si>
  <si>
    <t>1117357</t>
  </si>
  <si>
    <t>אמות אגח ד</t>
  </si>
  <si>
    <t>1133149</t>
  </si>
  <si>
    <t>אמות אגח ו</t>
  </si>
  <si>
    <t>1158609</t>
  </si>
  <si>
    <t>ביג אגח יא</t>
  </si>
  <si>
    <t>1151117</t>
  </si>
  <si>
    <t>513623314</t>
  </si>
  <si>
    <t>ביג אגח יג</t>
  </si>
  <si>
    <t>1159516</t>
  </si>
  <si>
    <t>ביג אגח יד</t>
  </si>
  <si>
    <t>1161512</t>
  </si>
  <si>
    <t>בנק לאומי שה סדרה 200</t>
  </si>
  <si>
    <t>6040141</t>
  </si>
  <si>
    <t>גב ים     ו*</t>
  </si>
  <si>
    <t>7590128</t>
  </si>
  <si>
    <t>520001736</t>
  </si>
  <si>
    <t>הראל הנפקות אגח א</t>
  </si>
  <si>
    <t>1099738</t>
  </si>
  <si>
    <t>520033986</t>
  </si>
  <si>
    <t>ביטוח</t>
  </si>
  <si>
    <t>חשמל אגח 27</t>
  </si>
  <si>
    <t>6000210</t>
  </si>
  <si>
    <t>520000472</t>
  </si>
  <si>
    <t>אנרגיה</t>
  </si>
  <si>
    <t>חשמל אגח 29</t>
  </si>
  <si>
    <t>6000236</t>
  </si>
  <si>
    <t>חשמל אגח 31</t>
  </si>
  <si>
    <t>6000285</t>
  </si>
  <si>
    <t>ישרס אגח טו</t>
  </si>
  <si>
    <t>6130207</t>
  </si>
  <si>
    <t>520017807</t>
  </si>
  <si>
    <t>ישרס יח</t>
  </si>
  <si>
    <t>6130280</t>
  </si>
  <si>
    <t>כללביט אגח א</t>
  </si>
  <si>
    <t>1097138</t>
  </si>
  <si>
    <t>513754069</t>
  </si>
  <si>
    <t>לאומי COCO סדרה 401</t>
  </si>
  <si>
    <t>6040380</t>
  </si>
  <si>
    <t>לאומי COCO סדרה 402</t>
  </si>
  <si>
    <t>6040398</t>
  </si>
  <si>
    <t>לאומי COCO סדרה 403</t>
  </si>
  <si>
    <t>6040430</t>
  </si>
  <si>
    <t>לאומי COCO סדרה 404</t>
  </si>
  <si>
    <t>6040471</t>
  </si>
  <si>
    <t>למן.ק300</t>
  </si>
  <si>
    <t>6040257</t>
  </si>
  <si>
    <t>מליסרון   אגח ה*</t>
  </si>
  <si>
    <t>3230091</t>
  </si>
  <si>
    <t>520037789</t>
  </si>
  <si>
    <t>מליסרון 8*</t>
  </si>
  <si>
    <t>3230166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</si>
  <si>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</si>
  <si>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</si>
  <si>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</si>
  <si>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</si>
  <si>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</si>
  <si>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</si>
  <si>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פועלים הנפקות שה 1</t>
  </si>
  <si>
    <t>1940444</t>
  </si>
  <si>
    <t>ריט 1 אגח 6*</t>
  </si>
  <si>
    <t>1138544</t>
  </si>
  <si>
    <t>513821488</t>
  </si>
  <si>
    <t>ריט1 אגח ד*</t>
  </si>
  <si>
    <t>1129899</t>
  </si>
  <si>
    <t>ריט1 אגח ה*</t>
  </si>
  <si>
    <t>1136753</t>
  </si>
  <si>
    <t>שופרסל אגח ו*</t>
  </si>
  <si>
    <t>7770217</t>
  </si>
  <si>
    <t>520022732</t>
  </si>
  <si>
    <t>אדמה לשעבר מכתשים אגן ב</t>
  </si>
  <si>
    <t>1110915</t>
  </si>
  <si>
    <t>520043605</t>
  </si>
  <si>
    <t>כימיה, גומי ופלסטיק</t>
  </si>
  <si>
    <t>ilAA-</t>
  </si>
  <si>
    <t>בזק סדרה ו</t>
  </si>
  <si>
    <t>2300143</t>
  </si>
  <si>
    <t>520031931</t>
  </si>
  <si>
    <t>בזק סדרה י</t>
  </si>
  <si>
    <t>2300184</t>
  </si>
  <si>
    <t>ביג 5</t>
  </si>
  <si>
    <t>1129279</t>
  </si>
  <si>
    <t>Aa3.il</t>
  </si>
  <si>
    <t>ביג אגח ד</t>
  </si>
  <si>
    <t>1118033</t>
  </si>
  <si>
    <t>ביג אגח ז</t>
  </si>
  <si>
    <t>1136084</t>
  </si>
  <si>
    <t>ביג אגח ח</t>
  </si>
  <si>
    <t>1138924</t>
  </si>
  <si>
    <t>ביג אגח ט</t>
  </si>
  <si>
    <t>1141050</t>
  </si>
  <si>
    <t>ביג אגח יב</t>
  </si>
  <si>
    <t>1156231</t>
  </si>
  <si>
    <t>בינל הנפק התח כב (COCO)</t>
  </si>
  <si>
    <t>1138585</t>
  </si>
  <si>
    <t>בינלאומי הנפ התח כג (coco)</t>
  </si>
  <si>
    <t>1142058</t>
  </si>
  <si>
    <t>בינלאומי הנפ התח כד (coco)</t>
  </si>
  <si>
    <t>1151000</t>
  </si>
  <si>
    <t>גזית גלוב אגח יב</t>
  </si>
  <si>
    <t>1260603</t>
  </si>
  <si>
    <t>520033234</t>
  </si>
  <si>
    <t>גזית גלוב אגח יג</t>
  </si>
  <si>
    <t>1260652</t>
  </si>
  <si>
    <t>דיסקונט מנ שה</t>
  </si>
  <si>
    <t>7480098</t>
  </si>
  <si>
    <t>דיסקונט מנפיקים ו COCO</t>
  </si>
  <si>
    <t>7480197</t>
  </si>
  <si>
    <t>הראל הנפקות 6</t>
  </si>
  <si>
    <t>1126069</t>
  </si>
  <si>
    <t>הראל הנפקות אגח ד</t>
  </si>
  <si>
    <t>1119213</t>
  </si>
  <si>
    <t>הראל הנפקות אגח ה</t>
  </si>
  <si>
    <t>1119221</t>
  </si>
  <si>
    <t>הראל הנפקות ז</t>
  </si>
  <si>
    <t>1126077</t>
  </si>
  <si>
    <t>ירושלים הנפקות אגח ט</t>
  </si>
  <si>
    <t>1127422</t>
  </si>
  <si>
    <t>520025636</t>
  </si>
  <si>
    <t>ישרס אגח טז</t>
  </si>
  <si>
    <t>6130223</t>
  </si>
  <si>
    <t>ישרס אגח יג</t>
  </si>
  <si>
    <t>6130181</t>
  </si>
  <si>
    <t>כללביט אגח ט</t>
  </si>
  <si>
    <t>1136050</t>
  </si>
  <si>
    <t>מבני תעשיה אגח יח</t>
  </si>
  <si>
    <t>2260479</t>
  </si>
  <si>
    <t>520024126</t>
  </si>
  <si>
    <t>מגה אור אגח ח</t>
  </si>
  <si>
    <t>1147602</t>
  </si>
  <si>
    <t>513257873</t>
  </si>
  <si>
    <t>מזרחי 48 COCO</t>
  </si>
  <si>
    <t>2310266</t>
  </si>
  <si>
    <t>מזרחי COCO 47</t>
  </si>
  <si>
    <t>2310233</t>
  </si>
  <si>
    <t>מזרחי הנפקות Coco 50</t>
  </si>
  <si>
    <t>2310290</t>
  </si>
  <si>
    <t>מזרחי טפחות שטר הון 1</t>
  </si>
  <si>
    <t>6950083</t>
  </si>
  <si>
    <t>מליסרון אגח ו*</t>
  </si>
  <si>
    <t>3230125</t>
  </si>
  <si>
    <t>מליסרון אגח יג*</t>
  </si>
  <si>
    <t>3230224</t>
  </si>
  <si>
    <t>מליסרון אגח יז*</t>
  </si>
  <si>
    <t>3230273</t>
  </si>
  <si>
    <t>מנורה הון</t>
  </si>
  <si>
    <t>1103670</t>
  </si>
  <si>
    <t>520007469</t>
  </si>
  <si>
    <t>סלע קפיטל נדלן אגח ג</t>
  </si>
  <si>
    <t>1138973</t>
  </si>
  <si>
    <t>513992529</t>
  </si>
  <si>
    <t>סלע קפיטל נדלן ב</t>
  </si>
  <si>
    <t>1132927</t>
  </si>
  <si>
    <t>פועלים הנפקות יח COCO</t>
  </si>
  <si>
    <t>1940600</t>
  </si>
  <si>
    <t>פועלים הנפקות סדרה יט COCO</t>
  </si>
  <si>
    <t>1940626</t>
  </si>
  <si>
    <t>פז נפט סדרה ו*</t>
  </si>
  <si>
    <t>1139542</t>
  </si>
  <si>
    <t>510216054</t>
  </si>
  <si>
    <t>פז נפט סדרה ז*</t>
  </si>
  <si>
    <t>1142595</t>
  </si>
  <si>
    <t>פניקס הון אגח ה</t>
  </si>
  <si>
    <t>1135417</t>
  </si>
  <si>
    <t>520017450</t>
  </si>
  <si>
    <t>שלמה אחזקות אגח טז</t>
  </si>
  <si>
    <t>1410281</t>
  </si>
  <si>
    <t>520034372</t>
  </si>
  <si>
    <t>שלמה אחזקות אגח יח</t>
  </si>
  <si>
    <t>1410307</t>
  </si>
  <si>
    <t>אגוד הנפקות  יט*</t>
  </si>
  <si>
    <t>1124080</t>
  </si>
  <si>
    <t>520018649</t>
  </si>
  <si>
    <t>A1.il</t>
  </si>
  <si>
    <t>אלדן אגח ה</t>
  </si>
  <si>
    <t>1155357</t>
  </si>
  <si>
    <t>510454333</t>
  </si>
  <si>
    <t>ilA+</t>
  </si>
  <si>
    <t>אלדן סדרה ד</t>
  </si>
  <si>
    <t>1140821</t>
  </si>
  <si>
    <t>גירון אגח 6</t>
  </si>
  <si>
    <t>1139849</t>
  </si>
  <si>
    <t>520044520</t>
  </si>
  <si>
    <t>גירון אגח ז</t>
  </si>
  <si>
    <t>1142629</t>
  </si>
  <si>
    <t>מבני תעש אגח כ</t>
  </si>
  <si>
    <t>2260495</t>
  </si>
  <si>
    <t>מבני תעשיה אגח יז</t>
  </si>
  <si>
    <t>2260446</t>
  </si>
  <si>
    <t>מבני תעשיה אגח כא</t>
  </si>
  <si>
    <t>2260529</t>
  </si>
  <si>
    <t>מבני תעשיה אגח כג</t>
  </si>
  <si>
    <t>2260545</t>
  </si>
  <si>
    <t>מבני תעשיה אגח כד</t>
  </si>
  <si>
    <t>2260552</t>
  </si>
  <si>
    <t>רבוע נדלן 4</t>
  </si>
  <si>
    <t>1119999</t>
  </si>
  <si>
    <t>513765859</t>
  </si>
  <si>
    <t>ריבוע נדלן ז</t>
  </si>
  <si>
    <t>1140615</t>
  </si>
  <si>
    <t>אגוד הנפקות שה נד 1*</t>
  </si>
  <si>
    <t>1115278</t>
  </si>
  <si>
    <t>A2.il</t>
  </si>
  <si>
    <t>אזורים סדרה 9*</t>
  </si>
  <si>
    <t>7150337</t>
  </si>
  <si>
    <t>520025990</t>
  </si>
  <si>
    <t>בנייה</t>
  </si>
  <si>
    <t>אשדר אגח א</t>
  </si>
  <si>
    <t>1104330</t>
  </si>
  <si>
    <t>510609761</t>
  </si>
  <si>
    <t>ilA</t>
  </si>
  <si>
    <t>אשטרום נכ אג7</t>
  </si>
  <si>
    <t>2510139</t>
  </si>
  <si>
    <t>520036617</t>
  </si>
  <si>
    <t>בזן.ק1</t>
  </si>
  <si>
    <t>2590255</t>
  </si>
  <si>
    <t>520036658</t>
  </si>
  <si>
    <t>דיסקונט שטר הון 1</t>
  </si>
  <si>
    <t>6910095</t>
  </si>
  <si>
    <t>ירושלים הנפקות נדחה אגח י</t>
  </si>
  <si>
    <t>1127414</t>
  </si>
  <si>
    <t>מגה אור אגח ו</t>
  </si>
  <si>
    <t>1138668</t>
  </si>
  <si>
    <t>מגה אור אגח ז</t>
  </si>
  <si>
    <t>1141696</t>
  </si>
  <si>
    <t>סלקום אגח ו</t>
  </si>
  <si>
    <t>1125996</t>
  </si>
  <si>
    <t>511930125</t>
  </si>
  <si>
    <t>סלקום אגח ח</t>
  </si>
  <si>
    <t>1132828</t>
  </si>
  <si>
    <t>אדגר אגח ט</t>
  </si>
  <si>
    <t>1820190</t>
  </si>
  <si>
    <t>520035171</t>
  </si>
  <si>
    <t>A3.il</t>
  </si>
  <si>
    <t>אדגר.ק7</t>
  </si>
  <si>
    <t>1820158</t>
  </si>
  <si>
    <t>אפריקה נכסים 6</t>
  </si>
  <si>
    <t>1129550</t>
  </si>
  <si>
    <t>510560188</t>
  </si>
  <si>
    <t>דה לסר אגח 3</t>
  </si>
  <si>
    <t>1127299</t>
  </si>
  <si>
    <t>1427976</t>
  </si>
  <si>
    <t>ilA-</t>
  </si>
  <si>
    <t>דה לסר אגח ד</t>
  </si>
  <si>
    <t>1132059</t>
  </si>
  <si>
    <t>קרדן אןוי אגח ב</t>
  </si>
  <si>
    <t>1113034</t>
  </si>
  <si>
    <t>NV1239114</t>
  </si>
  <si>
    <t>השקעה ואחזקות</t>
  </si>
  <si>
    <t>ilD</t>
  </si>
  <si>
    <t>בינלאומי סדרה ח</t>
  </si>
  <si>
    <t>1134212</t>
  </si>
  <si>
    <t>דיסקונט מנפיקים אגח יג</t>
  </si>
  <si>
    <t>7480155</t>
  </si>
  <si>
    <t>דיסקונט מנפיקים אגח יד</t>
  </si>
  <si>
    <t>7480163</t>
  </si>
  <si>
    <t>דקסיה ישראל הנפקות אגח יא</t>
  </si>
  <si>
    <t>1134154</t>
  </si>
  <si>
    <t>מזרחי הנפקות 40</t>
  </si>
  <si>
    <t>2310167</t>
  </si>
  <si>
    <t>מזרחי הנפקות 41</t>
  </si>
  <si>
    <t>2310175</t>
  </si>
  <si>
    <t>מרכנתיל אגח ב</t>
  </si>
  <si>
    <t>1138205</t>
  </si>
  <si>
    <t>513686154</t>
  </si>
  <si>
    <t>עמידר אגח א</t>
  </si>
  <si>
    <t>1143585</t>
  </si>
  <si>
    <t>520017393</t>
  </si>
  <si>
    <t>אלביט א</t>
  </si>
  <si>
    <t>1119635</t>
  </si>
  <si>
    <t>520043027</t>
  </si>
  <si>
    <t>ביטחוניות</t>
  </si>
  <si>
    <t>דיסקונט התחייבות יא</t>
  </si>
  <si>
    <t>6910137</t>
  </si>
  <si>
    <t>נמלי ישראל אגח ג</t>
  </si>
  <si>
    <t>1145580</t>
  </si>
  <si>
    <t>פועלים הנפקות התח אגח יא</t>
  </si>
  <si>
    <t>1940410</t>
  </si>
  <si>
    <t>שטראוס אגח ה</t>
  </si>
  <si>
    <t>7460389</t>
  </si>
  <si>
    <t>520003781</t>
  </si>
  <si>
    <t>מזון</t>
  </si>
  <si>
    <t>אמות אגח ה</t>
  </si>
  <si>
    <t>1138114</t>
  </si>
  <si>
    <t>בנק לאומי שה סדרה 201</t>
  </si>
  <si>
    <t>6040158</t>
  </si>
  <si>
    <t>גב ים ח*</t>
  </si>
  <si>
    <t>7590151</t>
  </si>
  <si>
    <t>1744984</t>
  </si>
  <si>
    <t>חשמל אגח 26</t>
  </si>
  <si>
    <t>6000202</t>
  </si>
  <si>
    <t>חשמל אגח 28</t>
  </si>
  <si>
    <t>6000228</t>
  </si>
  <si>
    <t>ישראכרט א</t>
  </si>
  <si>
    <t>1157536</t>
  </si>
  <si>
    <t>510706153</t>
  </si>
  <si>
    <t>לאומי כ.התחייבות 400  COCO</t>
  </si>
  <si>
    <t>6040331</t>
  </si>
  <si>
    <t>סילברסטין אגח א*</t>
  </si>
  <si>
    <t>1145598</t>
  </si>
  <si>
    <t>1970336</t>
  </si>
  <si>
    <t>פניקס הון אגח ד</t>
  </si>
  <si>
    <t>1133529</t>
  </si>
  <si>
    <t>שופרסל אגח ה*</t>
  </si>
  <si>
    <t>7770209</t>
  </si>
  <si>
    <t>תעשיה אוירית אגח ג</t>
  </si>
  <si>
    <t>1127547</t>
  </si>
  <si>
    <t>520027194</t>
  </si>
  <si>
    <t>תעשיה אוירית אגח ד</t>
  </si>
  <si>
    <t>1133131</t>
  </si>
  <si>
    <t>בזק סדרה ט</t>
  </si>
  <si>
    <t>2300176</t>
  </si>
  <si>
    <t>ביג אג"ח סדרה ו</t>
  </si>
  <si>
    <t>1132521</t>
  </si>
  <si>
    <t>דה זראסאי אגח ג</t>
  </si>
  <si>
    <t>1137975</t>
  </si>
  <si>
    <t>דיסקונט התח יב  COCO</t>
  </si>
  <si>
    <t>6910160</t>
  </si>
  <si>
    <t>הראל הנפקות אגח טו</t>
  </si>
  <si>
    <t>1143130</t>
  </si>
  <si>
    <t>הראל הנפקות אגח יד</t>
  </si>
  <si>
    <t>1143122</t>
  </si>
  <si>
    <t>הראל הנפקות טז</t>
  </si>
  <si>
    <t>1157601</t>
  </si>
  <si>
    <t>הראל הנפקות יב</t>
  </si>
  <si>
    <t>1138163</t>
  </si>
  <si>
    <t>הראל הנפקות יג</t>
  </si>
  <si>
    <t>1138171</t>
  </si>
  <si>
    <t>וורטון אגח א</t>
  </si>
  <si>
    <t>1140169</t>
  </si>
  <si>
    <t>1866231</t>
  </si>
  <si>
    <t>ישרס אגח יד</t>
  </si>
  <si>
    <t>6130199</t>
  </si>
  <si>
    <t>כללביט אגח י</t>
  </si>
  <si>
    <t>1136068</t>
  </si>
  <si>
    <t>כללביט אגח יא</t>
  </si>
  <si>
    <t>1160647</t>
  </si>
  <si>
    <t>מנורה הון הת 4</t>
  </si>
  <si>
    <t>1135920</t>
  </si>
  <si>
    <t>פז נפט ד*</t>
  </si>
  <si>
    <t>1132505</t>
  </si>
  <si>
    <t>פז נפט ה*</t>
  </si>
  <si>
    <t>1139534</t>
  </si>
  <si>
    <t>פניקס הון אגח ח</t>
  </si>
  <si>
    <t>1139815</t>
  </si>
  <si>
    <t>פניקס הון אגח ט</t>
  </si>
  <si>
    <t>1155522</t>
  </si>
  <si>
    <t>פניקס הון אגח יא</t>
  </si>
  <si>
    <t>1159359</t>
  </si>
  <si>
    <t>קרסו אגח א</t>
  </si>
  <si>
    <t>1136464</t>
  </si>
  <si>
    <t>514065283</t>
  </si>
  <si>
    <t>קרסו אגח ג</t>
  </si>
  <si>
    <t>1141829</t>
  </si>
  <si>
    <t>אלבר 14</t>
  </si>
  <si>
    <t>1132562</t>
  </si>
  <si>
    <t>512025891</t>
  </si>
  <si>
    <t>אלדן אגח ו</t>
  </si>
  <si>
    <t>1161678</t>
  </si>
  <si>
    <t>אלדן סדרה א</t>
  </si>
  <si>
    <t>1134840</t>
  </si>
  <si>
    <t>אלדן סדרה ב</t>
  </si>
  <si>
    <t>1138254</t>
  </si>
  <si>
    <t>אלדן סדרה ג</t>
  </si>
  <si>
    <t>1140813</t>
  </si>
  <si>
    <t>אלקטרה אגח ד*</t>
  </si>
  <si>
    <t>7390149</t>
  </si>
  <si>
    <t>520028911</t>
  </si>
  <si>
    <t>אלקטרה אגח ה*</t>
  </si>
  <si>
    <t>7390222</t>
  </si>
  <si>
    <t>טמפו משק  אגח א</t>
  </si>
  <si>
    <t>1118306</t>
  </si>
  <si>
    <t>513682625</t>
  </si>
  <si>
    <t>יוניברסל אגח ב</t>
  </si>
  <si>
    <t>1141647</t>
  </si>
  <si>
    <t>511809071</t>
  </si>
  <si>
    <t>לייטסטון אגח א</t>
  </si>
  <si>
    <t>1133891</t>
  </si>
  <si>
    <t>1838682</t>
  </si>
  <si>
    <t>מבני תעשייה אגח טו</t>
  </si>
  <si>
    <t>2260420</t>
  </si>
  <si>
    <t>מבני תעשייה אגח טז</t>
  </si>
  <si>
    <t>2260438</t>
  </si>
  <si>
    <t>מגה אור אגח ה</t>
  </si>
  <si>
    <t>1132687</t>
  </si>
  <si>
    <t>ממן אגח ב</t>
  </si>
  <si>
    <t>2380046</t>
  </si>
  <si>
    <t>520036435</t>
  </si>
  <si>
    <t>מנורה הון הת 5</t>
  </si>
  <si>
    <t>1143411</t>
  </si>
  <si>
    <t>ספנסר ג</t>
  </si>
  <si>
    <t>1147495</t>
  </si>
  <si>
    <t>1838863</t>
  </si>
  <si>
    <t>פרטנר     ד</t>
  </si>
  <si>
    <t>1118835</t>
  </si>
  <si>
    <t>520044314</t>
  </si>
  <si>
    <t>פרטנר ו</t>
  </si>
  <si>
    <t>1141415</t>
  </si>
  <si>
    <t>פתאל אגח ג*</t>
  </si>
  <si>
    <t>1161785</t>
  </si>
  <si>
    <t>512607888</t>
  </si>
  <si>
    <t>מלונאות ותיירות</t>
  </si>
  <si>
    <t>קרסו אגח ב</t>
  </si>
  <si>
    <t>1139591</t>
  </si>
  <si>
    <t>רילייטד אגח א</t>
  </si>
  <si>
    <t>1134923</t>
  </si>
  <si>
    <t>1849766</t>
  </si>
  <si>
    <t>שפיר אגח ב*</t>
  </si>
  <si>
    <t>1141951</t>
  </si>
  <si>
    <t>514892801</t>
  </si>
  <si>
    <t>מתכת ומוצרי בניה</t>
  </si>
  <si>
    <t>שפיר הנדסה אגח א*</t>
  </si>
  <si>
    <t>1136134</t>
  </si>
  <si>
    <t>אגוד הנפקות שה נד 2*</t>
  </si>
  <si>
    <t>1115286</t>
  </si>
  <si>
    <t>איי די איי הנפקות 5</t>
  </si>
  <si>
    <t>1155878</t>
  </si>
  <si>
    <t>513910703</t>
  </si>
  <si>
    <t>בזן 4</t>
  </si>
  <si>
    <t>2590362</t>
  </si>
  <si>
    <t>בזן אגח ה</t>
  </si>
  <si>
    <t>2590388</t>
  </si>
  <si>
    <t>סלקום אגח ט</t>
  </si>
  <si>
    <t>1132836</t>
  </si>
  <si>
    <t>סלקום אגח יב</t>
  </si>
  <si>
    <t>1143080</t>
  </si>
  <si>
    <t>סלקום יא</t>
  </si>
  <si>
    <t>1139252</t>
  </si>
  <si>
    <t>או.פי.סי אגח א*</t>
  </si>
  <si>
    <t>1141589</t>
  </si>
  <si>
    <t>514401702</t>
  </si>
  <si>
    <t>אול יר אגח 3</t>
  </si>
  <si>
    <t>1140136</t>
  </si>
  <si>
    <t>1841580</t>
  </si>
  <si>
    <t>אול יר אגח ה</t>
  </si>
  <si>
    <t>1143304</t>
  </si>
  <si>
    <t>דלשה קפיטל אגח ב</t>
  </si>
  <si>
    <t>1137314</t>
  </si>
  <si>
    <t>1888119</t>
  </si>
  <si>
    <t>טן דלק ג</t>
  </si>
  <si>
    <t>1131457</t>
  </si>
  <si>
    <t>511540809</t>
  </si>
  <si>
    <t>ilBBB+</t>
  </si>
  <si>
    <t>ישראמקו א*</t>
  </si>
  <si>
    <t>2320174</t>
  </si>
  <si>
    <t>550010003</t>
  </si>
  <si>
    <t>תמר פטרוליום אגח א*</t>
  </si>
  <si>
    <t>1141332</t>
  </si>
  <si>
    <t>515334662</t>
  </si>
  <si>
    <t>תמר פטרוליום אגח ב*</t>
  </si>
  <si>
    <t>1143593</t>
  </si>
  <si>
    <t>בזן אגח ו</t>
  </si>
  <si>
    <t>2590396</t>
  </si>
  <si>
    <t>DELEK &amp; AVNER TAMAR 5.082 2023</t>
  </si>
  <si>
    <t>IL0011321747</t>
  </si>
  <si>
    <t>בלומברג</t>
  </si>
  <si>
    <t>514914001</t>
  </si>
  <si>
    <t>ENERGY</t>
  </si>
  <si>
    <t>BBB-</t>
  </si>
  <si>
    <t>S&amp;P</t>
  </si>
  <si>
    <t>DELEK &amp; AVNER TAMAR 5.412 2025</t>
  </si>
  <si>
    <t>IL0011321820</t>
  </si>
  <si>
    <t>ISRAEL CHEMICALS 6.375 31/05/38</t>
  </si>
  <si>
    <t>IL0028103310</t>
  </si>
  <si>
    <t>520027830</t>
  </si>
  <si>
    <t>FITCH</t>
  </si>
  <si>
    <t>TEVA 6 01/25 10/24</t>
  </si>
  <si>
    <t>XS2083962691</t>
  </si>
  <si>
    <t>520013954</t>
  </si>
  <si>
    <t>פארמה</t>
  </si>
  <si>
    <t>BB-</t>
  </si>
  <si>
    <t>CYBERARK SOFT 11/15/24</t>
  </si>
  <si>
    <t>US23248VAA35</t>
  </si>
  <si>
    <t>512291642</t>
  </si>
  <si>
    <t>Software &amp; Services</t>
  </si>
  <si>
    <t>NR</t>
  </si>
  <si>
    <t>SRENVX 4.5 24/44</t>
  </si>
  <si>
    <t>XS1108784510</t>
  </si>
  <si>
    <t>Insurance</t>
  </si>
  <si>
    <t>A-</t>
  </si>
  <si>
    <t>ZURNVX 5.125 06/48</t>
  </si>
  <si>
    <t>XS1795323952</t>
  </si>
  <si>
    <t>BHP BILLITON 6.75 10/25</t>
  </si>
  <si>
    <t>USQ12441AB91</t>
  </si>
  <si>
    <t>BBB+</t>
  </si>
  <si>
    <t>NAB 3.933 08/2034 08/29</t>
  </si>
  <si>
    <t>USG6S94TAB96</t>
  </si>
  <si>
    <t>Banks</t>
  </si>
  <si>
    <t>WESTPAC BANKING 4.11 07/34 07/29</t>
  </si>
  <si>
    <t>US961214EF61</t>
  </si>
  <si>
    <t>ABBVIE 4.45 05/46 06/46</t>
  </si>
  <si>
    <t>US00287YAW93</t>
  </si>
  <si>
    <t>Health Care Equipment &amp; Services</t>
  </si>
  <si>
    <t>Baa2</t>
  </si>
  <si>
    <t>Moodys</t>
  </si>
  <si>
    <t>ABIBB 5.55 01/49</t>
  </si>
  <si>
    <t>US03523TBV98</t>
  </si>
  <si>
    <t>Food, Beverage &amp; Tobacco</t>
  </si>
  <si>
    <t>BBB</t>
  </si>
  <si>
    <t>ABNANV 4.4 03/28 03/23</t>
  </si>
  <si>
    <t>XS1586330604</t>
  </si>
  <si>
    <t>AT&amp;T 4.55 03/49 09/48</t>
  </si>
  <si>
    <t>US00206RDK59</t>
  </si>
  <si>
    <t>TELECOMMUNICATION SERVICES</t>
  </si>
  <si>
    <t>COMMONWEALTH BANK 3.61 9/34</t>
  </si>
  <si>
    <t>USQ2704MAA64</t>
  </si>
  <si>
    <t>CREDIT SUISSE 6.5 08/23</t>
  </si>
  <si>
    <t>XS0957135212</t>
  </si>
  <si>
    <t>EDF 3  PERP</t>
  </si>
  <si>
    <t>FR0013464922</t>
  </si>
  <si>
    <t>UTILITIES</t>
  </si>
  <si>
    <t>ENELIM 4.875 06/29</t>
  </si>
  <si>
    <t>US29278GAK40</t>
  </si>
  <si>
    <t>Diversified Financials</t>
  </si>
  <si>
    <t>FEDEX 5.1 01/44</t>
  </si>
  <si>
    <t>US31428XAW65</t>
  </si>
  <si>
    <t>Transportation</t>
  </si>
  <si>
    <t>PRU 4.5 PRUDENTIAL 09/47</t>
  </si>
  <si>
    <t>US744320AW24</t>
  </si>
  <si>
    <t>SRENVX 5.75 08/15/50 08/25</t>
  </si>
  <si>
    <t>XS1261170515</t>
  </si>
  <si>
    <t>ACAFP 7.875 01/29/49</t>
  </si>
  <si>
    <t>USF22797RT78</t>
  </si>
  <si>
    <t>ASHTEAD CAPITAL 4.25 11/29 11/27</t>
  </si>
  <si>
    <t>US045054AL70</t>
  </si>
  <si>
    <t>Other</t>
  </si>
  <si>
    <t>ASHTEAD CAPITAL 5.25 08/26 08/24</t>
  </si>
  <si>
    <t>US045054AH68</t>
  </si>
  <si>
    <t>AVGO 4.75 04/29</t>
  </si>
  <si>
    <t>US11135FAB76</t>
  </si>
  <si>
    <t>Semiconductors &amp; Semiconductor Equipment</t>
  </si>
  <si>
    <t>CHCOCH 3.7 11/29</t>
  </si>
  <si>
    <t>US16412XAH89</t>
  </si>
  <si>
    <t>DELL 5.3 01/29</t>
  </si>
  <si>
    <t>US24703DBA81</t>
  </si>
  <si>
    <t>Technology Hardware &amp; Equipment</t>
  </si>
  <si>
    <t>ECOPETROL 5.875 09/23</t>
  </si>
  <si>
    <t>US279158AC30</t>
  </si>
  <si>
    <t>ETP 5.25 04/29</t>
  </si>
  <si>
    <t>US29278NAG88</t>
  </si>
  <si>
    <t>FSK 4.125 02/25</t>
  </si>
  <si>
    <t>US302635AE72</t>
  </si>
  <si>
    <t>GM 5.25 03/26</t>
  </si>
  <si>
    <t>US37045XBG07</t>
  </si>
  <si>
    <t>MATERIALS</t>
  </si>
  <si>
    <t>Baa3</t>
  </si>
  <si>
    <t>LEAR 5.25 01/25</t>
  </si>
  <si>
    <t>US521865AX34</t>
  </si>
  <si>
    <t>Automobiles &amp; Components</t>
  </si>
  <si>
    <t>MACQUARIE BANK 4.875 06/2025</t>
  </si>
  <si>
    <t>US55608YAB11</t>
  </si>
  <si>
    <t>MERCK 2.875 06/29 06/79</t>
  </si>
  <si>
    <t>XS2011260705</t>
  </si>
  <si>
    <t>Pharmaceuticals &amp; Biotechnology</t>
  </si>
  <si>
    <t>MOLSON COORS 4.2 07/46 01/46</t>
  </si>
  <si>
    <t>US60871RAH30</t>
  </si>
  <si>
    <t>MOTOROLA SOLUTIONS 4.6 05/29 02/29</t>
  </si>
  <si>
    <t>US620076BN89</t>
  </si>
  <si>
    <t>NXP SEMICON 4.3 06/29</t>
  </si>
  <si>
    <t>US62954HAB42</t>
  </si>
  <si>
    <t>NXP SEMICON 5.55 12/28 09/28</t>
  </si>
  <si>
    <t>US62947QAY44</t>
  </si>
  <si>
    <t>SSE SSELN 4.75 9/77 06/22</t>
  </si>
  <si>
    <t>XS1572343744</t>
  </si>
  <si>
    <t>STANDARD CHARTERED 3.516 02/30 02/25</t>
  </si>
  <si>
    <t>XS2078692014</t>
  </si>
  <si>
    <t>STANDARD CHARTERED 4.3 02/27</t>
  </si>
  <si>
    <t>XS1480699641</t>
  </si>
  <si>
    <t>SVENSKA HANDELSB 6.25  PERP 01/24</t>
  </si>
  <si>
    <t>XS1952091202</t>
  </si>
  <si>
    <t>TRPCN 5.3 03/77</t>
  </si>
  <si>
    <t>US89356BAC28</t>
  </si>
  <si>
    <t>TRPCN 5.875 08/76</t>
  </si>
  <si>
    <t>US89356BAB45</t>
  </si>
  <si>
    <t>VW 4.625 PERP 06/28</t>
  </si>
  <si>
    <t>XS1799939027</t>
  </si>
  <si>
    <t>BAYNGR 3.125 11/79 11/27</t>
  </si>
  <si>
    <t>XS2077670342</t>
  </si>
  <si>
    <t>BB+</t>
  </si>
  <si>
    <t>BNP PARIBAS 7 PERP 08/28</t>
  </si>
  <si>
    <t>USF1R15XK854</t>
  </si>
  <si>
    <t>Ba1</t>
  </si>
  <si>
    <t>CHCOCH 7 6/30/24</t>
  </si>
  <si>
    <t>US16412XAD75</t>
  </si>
  <si>
    <t>CHENIERE CORPUS 5.125 06/27</t>
  </si>
  <si>
    <t>US16412XAG07</t>
  </si>
  <si>
    <t>CNC 4.625 12/29</t>
  </si>
  <si>
    <t>US15135BAS07</t>
  </si>
  <si>
    <t>CONTINENTAL RES 5 09/22 03/17</t>
  </si>
  <si>
    <t>US212015AH47</t>
  </si>
  <si>
    <t>CTXS 4.5 12/27</t>
  </si>
  <si>
    <t>US177376AE06</t>
  </si>
  <si>
    <t>ENBCN 6 01/27 01/77</t>
  </si>
  <si>
    <t>US29250NAN57</t>
  </si>
  <si>
    <t>FIBRBZ 5.25</t>
  </si>
  <si>
    <t>US31572UAE64</t>
  </si>
  <si>
    <t>FORD 5.596 01/22</t>
  </si>
  <si>
    <t>US345397ZM88</t>
  </si>
  <si>
    <t>HESM 5.125 06/28</t>
  </si>
  <si>
    <t>US428104AA14</t>
  </si>
  <si>
    <t>HOLCIM FIN 3 07/24</t>
  </si>
  <si>
    <t>XS1713466495</t>
  </si>
  <si>
    <t>LENNAR 4.125 01/22 10/21</t>
  </si>
  <si>
    <t>US526057BY96</t>
  </si>
  <si>
    <t>Consumer Durables &amp; Apparel</t>
  </si>
  <si>
    <t>PETROLEOS MEXICANOS 6.49 1/27 11/26</t>
  </si>
  <si>
    <t>USP78625DW03</t>
  </si>
  <si>
    <t>RBS 3.754 11/01/29 11/24</t>
  </si>
  <si>
    <t>US780097BM20</t>
  </si>
  <si>
    <t>REPSM 4.5 03/75</t>
  </si>
  <si>
    <t>XS1207058733</t>
  </si>
  <si>
    <t>SOLVAY 4.25 04/03/2024</t>
  </si>
  <si>
    <t>BE6309987400</t>
  </si>
  <si>
    <t>TOL 3.8 11/29</t>
  </si>
  <si>
    <t>US88947EAU47</t>
  </si>
  <si>
    <t>VERISIGN 4.625 05/23 05/18</t>
  </si>
  <si>
    <t>US92343EAF97</t>
  </si>
  <si>
    <t>VODAFONE 6.25 10/78 10/24</t>
  </si>
  <si>
    <t>XS1888180640</t>
  </si>
  <si>
    <t>CQP 4.5 10/29</t>
  </si>
  <si>
    <t>US16411QAE17</t>
  </si>
  <si>
    <t>BB</t>
  </si>
  <si>
    <t>EDF 6 PREP 01/26</t>
  </si>
  <si>
    <t>FR0011401728</t>
  </si>
  <si>
    <t>Electricite De Franc 5 01/26</t>
  </si>
  <si>
    <t>FR0011697028</t>
  </si>
  <si>
    <t>HILTON DOMESTIC OPER 4.875 01/30</t>
  </si>
  <si>
    <t>US432833AF84</t>
  </si>
  <si>
    <t>Hotels Restaurants &amp; Leisure</t>
  </si>
  <si>
    <t>Ba2</t>
  </si>
  <si>
    <t>UBS 7 PERP</t>
  </si>
  <si>
    <t>USH4209UAT37</t>
  </si>
  <si>
    <t>ALLISON TRANSM 5 10/24 10/21</t>
  </si>
  <si>
    <t>US019736AD97</t>
  </si>
  <si>
    <t>Ba3</t>
  </si>
  <si>
    <t>CS 7.25 09/25</t>
  </si>
  <si>
    <t>USH3698DBZ62</t>
  </si>
  <si>
    <t>CS 7.5 PERP</t>
  </si>
  <si>
    <t>USH3698DBW32</t>
  </si>
  <si>
    <t>HCA 5.875 02/29</t>
  </si>
  <si>
    <t>US404119BW86</t>
  </si>
  <si>
    <t>LLOYDS 7.5 09/25 PERP</t>
  </si>
  <si>
    <t>US539439AU36</t>
  </si>
  <si>
    <t>NGLS 6.5 07/27</t>
  </si>
  <si>
    <t>US87612BBK70</t>
  </si>
  <si>
    <t>NGLS 6.875 01/29</t>
  </si>
  <si>
    <t>US87612BBM37</t>
  </si>
  <si>
    <t>SIRIUS 4.625 07/24</t>
  </si>
  <si>
    <t>US82967NBE76</t>
  </si>
  <si>
    <t>Commercial &amp; Professional Services</t>
  </si>
  <si>
    <t>SIRIUS XM 4.625 05/23 05/18</t>
  </si>
  <si>
    <t>US82967NAL29</t>
  </si>
  <si>
    <t>UNITED CONT 4.875 01/25</t>
  </si>
  <si>
    <t>US910047AK50</t>
  </si>
  <si>
    <t>AMERICAN AIRLINES 5 06/22</t>
  </si>
  <si>
    <t>US02376RAC60</t>
  </si>
  <si>
    <t>B1</t>
  </si>
  <si>
    <t>BACR 8 PERP</t>
  </si>
  <si>
    <t>US06738EBG98</t>
  </si>
  <si>
    <t>B+</t>
  </si>
  <si>
    <t>BARCLAYS 7.75 PERP 15/09/2023</t>
  </si>
  <si>
    <t>US06738EBA29</t>
  </si>
  <si>
    <t>CCO HOLDINGS 4.75 03/30 09/24</t>
  </si>
  <si>
    <t>US1248EPCD32</t>
  </si>
  <si>
    <t>Media</t>
  </si>
  <si>
    <t>RBS 8 PERP 8 08/25</t>
  </si>
  <si>
    <t>US780099CK11</t>
  </si>
  <si>
    <t>TRANSOCEAN 7.75 10/24 10/20</t>
  </si>
  <si>
    <t>US893828AA14</t>
  </si>
  <si>
    <t>B</t>
  </si>
  <si>
    <t>הראל סל תלבונד 20</t>
  </si>
  <si>
    <t>1150440</t>
  </si>
  <si>
    <t>514103811</t>
  </si>
  <si>
    <t>הראל סל תלבונד 40</t>
  </si>
  <si>
    <t>1150499</t>
  </si>
  <si>
    <t>הראל סל תלבונד 60</t>
  </si>
  <si>
    <t>1150473</t>
  </si>
  <si>
    <t>הראל סל תלבונד שקלי</t>
  </si>
  <si>
    <t>1150523</t>
  </si>
  <si>
    <t>פסגות ETF תל בונד 60</t>
  </si>
  <si>
    <t>1148006</t>
  </si>
  <si>
    <t>513464289</t>
  </si>
  <si>
    <t>פסגות ETF תלבונד 20</t>
  </si>
  <si>
    <t>1147958</t>
  </si>
  <si>
    <t>פסגות ETF תלבונד 40</t>
  </si>
  <si>
    <t>1147974</t>
  </si>
  <si>
    <t>פסגות ETF תלבונד שקלי</t>
  </si>
  <si>
    <t>1148261</t>
  </si>
  <si>
    <t>קסם ETF תלבונד 20</t>
  </si>
  <si>
    <t>1145960</t>
  </si>
  <si>
    <t>520041989</t>
  </si>
  <si>
    <t>קסם ETF תלבונד 40</t>
  </si>
  <si>
    <t>1146216</t>
  </si>
  <si>
    <t>קסם ETF תלבונד 60</t>
  </si>
  <si>
    <t>1146232</t>
  </si>
  <si>
    <t>קסם ETF תלבונד שקלי</t>
  </si>
  <si>
    <t>1146414</t>
  </si>
  <si>
    <t>תכלית סל תלבונד 20</t>
  </si>
  <si>
    <t>1143791</t>
  </si>
  <si>
    <t>513540310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</si>
  <si>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</si>
  <si>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</si>
  <si>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</si>
  <si>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</si>
  <si>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</si>
  <si>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</si>
  <si>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ISHARES JP MORGAN USD EM CORP</t>
  </si>
  <si>
    <t>IE00B6TLBW47</t>
  </si>
  <si>
    <t>ISHARES MARKIT IBOXX $ HIGH</t>
  </si>
  <si>
    <t>IE00B4PY7Y77</t>
  </si>
  <si>
    <t>REAL ESTATE CREDIT GBP</t>
  </si>
  <si>
    <t>GB00B0HW5366</t>
  </si>
  <si>
    <t>SPDR EMERGING MKTS LOCAL BD</t>
  </si>
  <si>
    <t>IE00B4613386</t>
  </si>
  <si>
    <t>LION 4 Series 7</t>
  </si>
  <si>
    <t>IE00BD2YCK45</t>
  </si>
  <si>
    <t>אג"ח</t>
  </si>
  <si>
    <t>AA-</t>
  </si>
  <si>
    <t>MONEDA LATAM CORP DEBT D</t>
  </si>
  <si>
    <t>KYG620101306</t>
  </si>
  <si>
    <t>AMUNDI PLANET</t>
  </si>
  <si>
    <t>LU1688575437</t>
  </si>
  <si>
    <t>LION 7 S1</t>
  </si>
  <si>
    <t>IE00B62G6V03</t>
  </si>
  <si>
    <t>SICAV Santander LatAm Corp Fund</t>
  </si>
  <si>
    <t>LU0363170191</t>
  </si>
  <si>
    <t xml:space="preserve"> BLA/GSO EUR A ACC</t>
  </si>
  <si>
    <t>IE00B3DS7666</t>
  </si>
  <si>
    <t>Amundi Funds Pioneer US High</t>
  </si>
  <si>
    <t>LU1883863851</t>
  </si>
  <si>
    <t>CS NL GL SEN LO MC</t>
  </si>
  <si>
    <t>LU0635707705</t>
  </si>
  <si>
    <t>FIDELITY US HIGH YD I ACC</t>
  </si>
  <si>
    <t>LU0891474172</t>
  </si>
  <si>
    <t>ING US Senior Loans</t>
  </si>
  <si>
    <t>LU0426533492</t>
  </si>
  <si>
    <t>NOMURA US HIGH YLD BD I USD</t>
  </si>
  <si>
    <t>IE00B3RW8498</t>
  </si>
  <si>
    <t>Babson European Bank Loan Fund</t>
  </si>
  <si>
    <t>IE00B6YX4R11</t>
  </si>
  <si>
    <t>Guggenheim US Loan Fund</t>
  </si>
  <si>
    <t>IE00BCFKMH92</t>
  </si>
  <si>
    <t>LION III EUR C3 ACC</t>
  </si>
  <si>
    <t>IE00B804LV55</t>
  </si>
  <si>
    <t>Specialist M&amp;G European Class R</t>
  </si>
  <si>
    <t>IE00B95WZM02</t>
  </si>
  <si>
    <t>Cheyne Real Estate Debt Fund Class X</t>
  </si>
  <si>
    <t>KYG210181668</t>
  </si>
  <si>
    <t>Neuberger EM LC</t>
  </si>
  <si>
    <t>IE00B9Z1CN71</t>
  </si>
  <si>
    <t>₪ / מט"ח</t>
  </si>
  <si>
    <t>+ILS/-USD 3.4272 11-06-20 (10) -368</t>
  </si>
  <si>
    <t>10000144</t>
  </si>
  <si>
    <t>ל.ר.</t>
  </si>
  <si>
    <t>+ILS/-USD 3.452 10-11-20 (10) -800</t>
  </si>
  <si>
    <t>10000127</t>
  </si>
  <si>
    <t>+ILS/-USD 3.484 11-06-20 (10) -605</t>
  </si>
  <si>
    <t>10000129</t>
  </si>
  <si>
    <t>+ILS/-USD 3.5021 10-11-20 (10) -904</t>
  </si>
  <si>
    <t>10000120</t>
  </si>
  <si>
    <t>+ILS/-USD 3.5055 11-06-20 (10) -690</t>
  </si>
  <si>
    <t>10000119</t>
  </si>
  <si>
    <t>+ILS/-USD 3.51 23-01-20 (10) -180</t>
  </si>
  <si>
    <t>10000141</t>
  </si>
  <si>
    <t>+ILS/-USD 3.531 11-06-20 (10) -780</t>
  </si>
  <si>
    <t>10000117</t>
  </si>
  <si>
    <t>+USD/-ILS 3.4272 10-11-20 (10) -763</t>
  </si>
  <si>
    <t>10000138</t>
  </si>
  <si>
    <t>+EUR/-USD 1.12021 27-03-20 (10) +112.1</t>
  </si>
  <si>
    <t>10000139</t>
  </si>
  <si>
    <t>+EUR/-USD 1.12313 12-03-20 (12) +108.3</t>
  </si>
  <si>
    <t>10000049</t>
  </si>
  <si>
    <t>+EUR/-USD 1.127 09-04-20 (10) +186</t>
  </si>
  <si>
    <t>10000132</t>
  </si>
  <si>
    <t>+EUR/-USD 1.1318 04-05-20 (12) +202</t>
  </si>
  <si>
    <t>10000035</t>
  </si>
  <si>
    <t>+GBP/-USD 1.29927 16-01-20 (20) +14.7</t>
  </si>
  <si>
    <t>10000060</t>
  </si>
  <si>
    <t>+USD/-EUR 1.10845 12-03-20 (12) +121.5</t>
  </si>
  <si>
    <t>10000044</t>
  </si>
  <si>
    <t>+USD/-EUR 1.10949 05-03-20 (20) +74.9</t>
  </si>
  <si>
    <t>10000056</t>
  </si>
  <si>
    <t>+USD/-EUR 1.115 27-03-20 (10) +78</t>
  </si>
  <si>
    <t>10000146</t>
  </si>
  <si>
    <t>+USD/-EUR 1.1158 04-05-20 (20) +144</t>
  </si>
  <si>
    <t>10000046</t>
  </si>
  <si>
    <t>+USD/-EUR 1.11595 09-04-20 (10) +88.5</t>
  </si>
  <si>
    <t>10000145</t>
  </si>
  <si>
    <t>+USD/-EUR 1.1171 04-05-20 (20) +95</t>
  </si>
  <si>
    <t>10000061</t>
  </si>
  <si>
    <t>+USD/-EUR 1.1203 27-03-20 (10) +156</t>
  </si>
  <si>
    <t>10000136</t>
  </si>
  <si>
    <t>+USD/-EUR 1.1235 05-03-20 (20) +101</t>
  </si>
  <si>
    <t>10000047</t>
  </si>
  <si>
    <t>+USD/-EUR 1.1282 04-05-20 (12) +239</t>
  </si>
  <si>
    <t>10000022</t>
  </si>
  <si>
    <t>+USD/-EUR 1.15192 09-04-20 (10) +234.2</t>
  </si>
  <si>
    <t>10000124</t>
  </si>
  <si>
    <t>+USD/-GBP 1.2203 16-01-20 (20) +93</t>
  </si>
  <si>
    <t>10000023</t>
  </si>
  <si>
    <t>+USD/-GBP 1.23142 16-01-20 (20) +93.2</t>
  </si>
  <si>
    <t>10000021</t>
  </si>
  <si>
    <t>+USD/-GBP 1.23165 16-01-20 (12) +92.5</t>
  </si>
  <si>
    <t>10000020</t>
  </si>
  <si>
    <t>+USD/-GBP 1.24427 11-05-20 (10) +102.7</t>
  </si>
  <si>
    <t>10000134</t>
  </si>
  <si>
    <t>IRS</t>
  </si>
  <si>
    <t>10000000</t>
  </si>
  <si>
    <t>10000002</t>
  </si>
  <si>
    <t/>
  </si>
  <si>
    <t>פרנק שווצרי</t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</si>
  <si>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</si>
  <si>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</si>
  <si>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</si>
  <si>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</si>
  <si>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</si>
  <si>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</si>
  <si>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</si>
  <si>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</si>
  <si>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</si>
  <si>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</si>
  <si>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</si>
  <si>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</si>
  <si>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</si>
  <si>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</si>
  <si>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33820000</t>
  </si>
  <si>
    <t>30312000</t>
  </si>
  <si>
    <t>32012000</t>
  </si>
  <si>
    <t>34510000</t>
  </si>
  <si>
    <t>33810000</t>
  </si>
  <si>
    <t>34010000</t>
  </si>
  <si>
    <t>32020000</t>
  </si>
  <si>
    <t>34020000</t>
  </si>
  <si>
    <t>30326000</t>
  </si>
  <si>
    <t>32026000</t>
  </si>
  <si>
    <t>כן</t>
  </si>
  <si>
    <t>דירוג פנימי</t>
  </si>
  <si>
    <t>9912270</t>
  </si>
  <si>
    <t>67859</t>
  </si>
  <si>
    <t>72808</t>
  </si>
  <si>
    <t>קרדן אן.וי אגח ב חש 2/18</t>
  </si>
  <si>
    <t>1143270</t>
  </si>
  <si>
    <t>סה"כ יתרות התחייבות להשקעה</t>
  </si>
  <si>
    <t>סה"כ בישראל</t>
  </si>
  <si>
    <t>גורם 112</t>
  </si>
  <si>
    <t>גורם 146</t>
  </si>
  <si>
    <t>גורם 151</t>
  </si>
  <si>
    <t>גורם 37</t>
  </si>
  <si>
    <t>סה"כ בחו"ל</t>
  </si>
  <si>
    <t>גורם 137</t>
  </si>
  <si>
    <t>גורם 148</t>
  </si>
  <si>
    <t>גורם 143</t>
  </si>
  <si>
    <t>גורם 138</t>
  </si>
  <si>
    <t>גורם 149</t>
  </si>
  <si>
    <t>גורם 142</t>
  </si>
  <si>
    <t>בבטחונות אחרים - גורם 147</t>
  </si>
  <si>
    <t>בבטחונות אחרים - גורם 152</t>
  </si>
  <si>
    <t>בבטחונות אחרים - גורם 102</t>
  </si>
  <si>
    <t>בבטחונות אחרים - גורם 133</t>
  </si>
  <si>
    <t>בבטחונות אחרים - גורם 137</t>
  </si>
  <si>
    <t>בבטחונות אחרים - גורם 148</t>
  </si>
  <si>
    <t>בבטחונות אחרים - גורם 131</t>
  </si>
  <si>
    <t>בבטחונות אחרים - גורם 143</t>
  </si>
  <si>
    <t>בבטחונות אחרים - גורם 138</t>
  </si>
  <si>
    <t>בבטחונות אחרים - גורם 112</t>
  </si>
  <si>
    <t>בבטחונות אחרים - גורם 149</t>
  </si>
  <si>
    <t>בבטחונות אחרים - גורם 142</t>
  </si>
  <si>
    <t>בבטחונות אחרים - גורם 146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</si>
</sst>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44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  <scheme val="minor"/>
    </font>
    <font>
      <u/>
      <sz val="9.35"/>
      <color theme="10"/>
      <name val="Arial"/>
      <family val="2"/>
      <charset val="177"/>
    </font>
    <font>
      <sz val="11"/>
      <color indexed="8"/>
      <name val="Arial"/>
      <family val="2"/>
      <charset val="177"/>
    </font>
    <font>
      <sz val="11"/>
      <color rgb="FF000000"/>
      <name val="Arial"/>
      <family val="2"/>
      <charset val="177"/>
      <scheme val="minor"/>
    </font>
    <font>
      <u/>
      <sz val="9.35"/>
      <color rgb="FF0000FF"/>
      <name val="Arial"/>
      <family val="2"/>
      <charset val="177"/>
      <scheme val="minor"/>
    </font>
    <font>
      <sz val="11"/>
      <color indexed="8"/>
      <name val="Calibri"/>
      <family val="2"/>
    </font>
    <font>
      <sz val="11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3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16807">
    <xf numFmtId="0" fontId="0" fillId="0" borderId="0"/>
    <xf numFmtId="164" fontId="26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8" fillId="0" borderId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6" fontId="14" fillId="0" borderId="0" applyFill="0" applyBorder="0" applyProtection="0">
      <alignment horizontal="right"/>
    </xf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7" fillId="0" borderId="0"/>
    <xf numFmtId="0" fontId="2" fillId="0" borderId="0"/>
    <xf numFmtId="164" fontId="2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38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0" fillId="0" borderId="0"/>
    <xf numFmtId="0" fontId="4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2" borderId="0" applyNumberFormat="0" applyBorder="0" applyAlignment="0" applyProtection="0"/>
    <xf numFmtId="0" fontId="42" fillId="35" borderId="0" applyNumberFormat="0" applyBorder="0" applyAlignment="0" applyProtection="0"/>
    <xf numFmtId="0" fontId="42" fillId="38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9" fillId="38" borderId="0" applyNumberFormat="0" applyBorder="0" applyAlignment="0" applyProtection="0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34"/>
    <xf numFmtId="0" fontId="3" fillId="0" borderId="34"/>
    <xf numFmtId="0" fontId="3" fillId="0" borderId="34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" fillId="0" borderId="34"/>
    <xf numFmtId="0" fontId="3" fillId="0" borderId="34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0" fontId="3" fillId="0" borderId="34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3" fillId="0" borderId="34"/>
    <xf numFmtId="0" fontId="3" fillId="0" borderId="34"/>
    <xf numFmtId="0" fontId="3" fillId="0" borderId="34"/>
    <xf numFmtId="0" fontId="3" fillId="0" borderId="34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2" fillId="10" borderId="32" applyNumberFormat="0" applyFont="0" applyAlignment="0" applyProtection="0"/>
    <xf numFmtId="0" fontId="3" fillId="0" borderId="0"/>
    <xf numFmtId="164" fontId="2" fillId="0" borderId="0" applyFont="0" applyFill="0" applyBorder="0" applyAlignment="0" applyProtection="0"/>
    <xf numFmtId="0" fontId="2" fillId="0" borderId="0"/>
    <xf numFmtId="166" fontId="15" fillId="0" borderId="0" applyFill="0" applyBorder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7" borderId="0" applyNumberFormat="0" applyBorder="0" applyAlignment="0" applyProtection="0"/>
    <xf numFmtId="0" fontId="36" fillId="20" borderId="0" applyNumberFormat="0" applyBorder="0" applyAlignment="0" applyProtection="0"/>
    <xf numFmtId="0" fontId="36" fillId="23" borderId="0" applyNumberFormat="0" applyBorder="0" applyAlignment="0" applyProtection="0"/>
    <xf numFmtId="0" fontId="36" fillId="26" borderId="0" applyNumberFormat="0" applyBorder="0" applyAlignment="0" applyProtection="0"/>
    <xf numFmtId="0" fontId="34" fillId="9" borderId="30" applyNumberFormat="0" applyAlignment="0" applyProtection="0"/>
    <xf numFmtId="0" fontId="32" fillId="8" borderId="30" applyNumberFormat="0" applyAlignment="0" applyProtection="0"/>
    <xf numFmtId="0" fontId="2" fillId="10" borderId="32" applyNumberFormat="0" applyFont="0" applyAlignment="0" applyProtection="0"/>
    <xf numFmtId="0" fontId="33" fillId="9" borderId="31" applyNumberFormat="0" applyAlignment="0" applyProtection="0"/>
    <xf numFmtId="0" fontId="35" fillId="0" borderId="33" applyNumberFormat="0" applyFill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52">
    <xf numFmtId="0" fontId="0" fillId="0" borderId="0" xfId="0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right" readingOrder="2"/>
    </xf>
    <xf numFmtId="0" fontId="6" fillId="0" borderId="0" xfId="0" applyFont="1" applyAlignment="1">
      <alignment horizontal="center" readingOrder="2"/>
    </xf>
    <xf numFmtId="0" fontId="6" fillId="0" borderId="0" xfId="7" applyFont="1" applyAlignment="1">
      <alignment horizontal="right"/>
    </xf>
    <xf numFmtId="0" fontId="6" fillId="0" borderId="0" xfId="7" applyFont="1" applyAlignment="1">
      <alignment horizontal="center"/>
    </xf>
    <xf numFmtId="0" fontId="8" fillId="0" borderId="0" xfId="7" applyFont="1" applyAlignment="1">
      <alignment horizontal="center" vertical="center" wrapText="1"/>
    </xf>
    <xf numFmtId="0" fontId="10" fillId="0" borderId="0" xfId="7" applyFont="1" applyAlignment="1">
      <alignment horizontal="center" wrapText="1"/>
    </xf>
    <xf numFmtId="0" fontId="17" fillId="0" borderId="0" xfId="7" applyFont="1" applyAlignment="1">
      <alignment horizontal="justify" readingOrder="2"/>
    </xf>
    <xf numFmtId="0" fontId="1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11" fillId="0" borderId="2" xfId="0" applyFont="1" applyBorder="1" applyAlignment="1">
      <alignment horizontal="center"/>
    </xf>
    <xf numFmtId="49" fontId="16" fillId="2" borderId="1" xfId="7" applyNumberFormat="1" applyFont="1" applyFill="1" applyBorder="1" applyAlignment="1">
      <alignment horizontal="center" vertical="center" wrapText="1" readingOrder="2"/>
    </xf>
    <xf numFmtId="0" fontId="7" fillId="2" borderId="2" xfId="7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1" fillId="2" borderId="2" xfId="7" applyFont="1" applyFill="1" applyBorder="1" applyAlignment="1">
      <alignment horizontal="center" vertical="center" wrapText="1"/>
    </xf>
    <xf numFmtId="0" fontId="11" fillId="2" borderId="3" xfId="7" applyFont="1" applyFill="1" applyBorder="1" applyAlignment="1">
      <alignment horizontal="center" vertical="center" wrapText="1"/>
    </xf>
    <xf numFmtId="49" fontId="7" fillId="2" borderId="3" xfId="7" applyNumberFormat="1" applyFont="1" applyFill="1" applyBorder="1" applyAlignment="1">
      <alignment horizontal="center" wrapText="1"/>
    </xf>
    <xf numFmtId="0" fontId="16" fillId="2" borderId="1" xfId="7" applyNumberFormat="1" applyFont="1" applyFill="1" applyBorder="1" applyAlignment="1">
      <alignment horizontal="right" vertical="center" wrapText="1" indent="1"/>
    </xf>
    <xf numFmtId="49" fontId="16" fillId="2" borderId="1" xfId="7" applyNumberFormat="1" applyFont="1" applyFill="1" applyBorder="1" applyAlignment="1">
      <alignment horizontal="right" vertical="center" wrapText="1" indent="3" readingOrder="2"/>
    </xf>
    <xf numFmtId="3" fontId="7" fillId="2" borderId="2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wrapText="1"/>
    </xf>
    <xf numFmtId="0" fontId="7" fillId="2" borderId="4" xfId="7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center" vertical="center" wrapText="1" readingOrder="2"/>
    </xf>
    <xf numFmtId="49" fontId="16" fillId="2" borderId="7" xfId="7" applyNumberFormat="1" applyFont="1" applyFill="1" applyBorder="1" applyAlignment="1">
      <alignment horizontal="center" vertical="center" wrapText="1" readingOrder="2"/>
    </xf>
    <xf numFmtId="0" fontId="7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21" fillId="0" borderId="0" xfId="11" applyFont="1" applyFill="1" applyBorder="1" applyAlignment="1" applyProtection="1">
      <alignment horizontal="center" readingOrder="2"/>
    </xf>
    <xf numFmtId="49" fontId="7" fillId="2" borderId="6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horizontal="right" vertical="center" wrapText="1" indent="2" readingOrder="2"/>
    </xf>
    <xf numFmtId="0" fontId="24" fillId="3" borderId="0" xfId="0" applyFont="1" applyFill="1" applyAlignment="1">
      <alignment horizontal="right" indent="2" readingOrder="2"/>
    </xf>
    <xf numFmtId="3" fontId="7" fillId="4" borderId="2" xfId="0" applyNumberFormat="1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5" borderId="0" xfId="0" applyFont="1" applyFill="1"/>
    <xf numFmtId="0" fontId="23" fillId="6" borderId="0" xfId="0" applyFont="1" applyFill="1" applyAlignment="1">
      <alignment horizontal="center"/>
    </xf>
    <xf numFmtId="0" fontId="4" fillId="0" borderId="0" xfId="11" applyFill="1" applyBorder="1" applyAlignment="1" applyProtection="1">
      <alignment horizontal="center" readingOrder="2"/>
    </xf>
    <xf numFmtId="0" fontId="16" fillId="2" borderId="5" xfId="7" applyNumberFormat="1" applyFont="1" applyFill="1" applyBorder="1" applyAlignment="1">
      <alignment horizontal="right" vertical="center" wrapText="1" indent="1"/>
    </xf>
    <xf numFmtId="0" fontId="25" fillId="0" borderId="0" xfId="7" applyFont="1" applyAlignment="1">
      <alignment horizontal="right"/>
    </xf>
    <xf numFmtId="0" fontId="11" fillId="2" borderId="10" xfId="0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wrapText="1"/>
    </xf>
    <xf numFmtId="49" fontId="16" fillId="2" borderId="13" xfId="7" applyNumberFormat="1" applyFont="1" applyFill="1" applyBorder="1" applyAlignment="1">
      <alignment horizontal="center" vertical="center" wrapText="1" readingOrder="2"/>
    </xf>
    <xf numFmtId="3" fontId="7" fillId="2" borderId="14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49" fontId="16" fillId="2" borderId="5" xfId="7" applyNumberFormat="1" applyFont="1" applyFill="1" applyBorder="1" applyAlignment="1">
      <alignment horizontal="right" vertical="center" wrapText="1" readingOrder="2"/>
    </xf>
    <xf numFmtId="0" fontId="16" fillId="2" borderId="1" xfId="7" applyNumberFormat="1" applyFont="1" applyFill="1" applyBorder="1" applyAlignment="1">
      <alignment horizontal="right" vertical="center" wrapText="1" readingOrder="2"/>
    </xf>
    <xf numFmtId="0" fontId="16" fillId="2" borderId="5" xfId="7" applyNumberFormat="1" applyFont="1" applyFill="1" applyBorder="1" applyAlignment="1">
      <alignment horizontal="right" vertical="center" wrapText="1" indent="1" readingOrder="2"/>
    </xf>
    <xf numFmtId="0" fontId="11" fillId="2" borderId="26" xfId="0" applyFont="1" applyFill="1" applyBorder="1" applyAlignment="1">
      <alignment horizontal="center" vertical="center" wrapText="1"/>
    </xf>
    <xf numFmtId="3" fontId="7" fillId="7" borderId="2" xfId="0" applyNumberFormat="1" applyFont="1" applyFill="1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 vertical="center" wrapText="1"/>
    </xf>
    <xf numFmtId="0" fontId="7" fillId="2" borderId="17" xfId="7" applyFont="1" applyFill="1" applyBorder="1" applyAlignment="1">
      <alignment horizontal="center" vertical="center" wrapText="1"/>
    </xf>
    <xf numFmtId="0" fontId="7" fillId="2" borderId="1" xfId="7" applyFont="1" applyFill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horizontal="right"/>
    </xf>
    <xf numFmtId="0" fontId="29" fillId="0" borderId="28" xfId="0" applyFont="1" applyFill="1" applyBorder="1" applyAlignment="1">
      <alignment horizontal="right"/>
    </xf>
    <xf numFmtId="0" fontId="29" fillId="0" borderId="28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1"/>
    </xf>
    <xf numFmtId="0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2"/>
    </xf>
    <xf numFmtId="0" fontId="30" fillId="0" borderId="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3"/>
    </xf>
    <xf numFmtId="0" fontId="30" fillId="0" borderId="0" xfId="0" applyFont="1" applyFill="1" applyBorder="1" applyAlignment="1">
      <alignment horizontal="right" indent="4"/>
    </xf>
    <xf numFmtId="0" fontId="30" fillId="0" borderId="0" xfId="0" applyFont="1" applyFill="1" applyBorder="1" applyAlignment="1">
      <alignment horizontal="right" indent="3"/>
    </xf>
    <xf numFmtId="4" fontId="29" fillId="0" borderId="28" xfId="0" applyNumberFormat="1" applyFont="1" applyFill="1" applyBorder="1" applyAlignment="1">
      <alignment horizontal="right"/>
    </xf>
    <xf numFmtId="10" fontId="29" fillId="0" borderId="28" xfId="0" applyNumberFormat="1" applyFont="1" applyFill="1" applyBorder="1" applyAlignment="1">
      <alignment horizontal="right"/>
    </xf>
    <xf numFmtId="2" fontId="29" fillId="0" borderId="28" xfId="0" applyNumberFormat="1" applyFont="1" applyFill="1" applyBorder="1" applyAlignment="1">
      <alignment horizontal="right"/>
    </xf>
    <xf numFmtId="4" fontId="29" fillId="0" borderId="0" xfId="0" applyNumberFormat="1" applyFont="1" applyFill="1" applyBorder="1" applyAlignment="1">
      <alignment horizontal="right"/>
    </xf>
    <xf numFmtId="10" fontId="29" fillId="0" borderId="0" xfId="0" applyNumberFormat="1" applyFont="1" applyFill="1" applyBorder="1" applyAlignment="1">
      <alignment horizontal="right"/>
    </xf>
    <xf numFmtId="2" fontId="29" fillId="0" borderId="0" xfId="0" applyNumberFormat="1" applyFont="1" applyFill="1" applyBorder="1" applyAlignment="1">
      <alignment horizontal="right"/>
    </xf>
    <xf numFmtId="4" fontId="30" fillId="0" borderId="0" xfId="0" applyNumberFormat="1" applyFont="1" applyFill="1" applyBorder="1" applyAlignment="1">
      <alignment horizontal="right"/>
    </xf>
    <xf numFmtId="10" fontId="30" fillId="0" borderId="0" xfId="0" applyNumberFormat="1" applyFont="1" applyFill="1" applyBorder="1" applyAlignment="1">
      <alignment horizontal="right"/>
    </xf>
    <xf numFmtId="2" fontId="30" fillId="0" borderId="0" xfId="0" applyNumberFormat="1" applyFont="1" applyFill="1" applyBorder="1" applyAlignment="1">
      <alignment horizontal="right"/>
    </xf>
    <xf numFmtId="49" fontId="30" fillId="0" borderId="0" xfId="0" applyNumberFormat="1" applyFont="1" applyFill="1" applyBorder="1" applyAlignment="1">
      <alignment horizontal="right"/>
    </xf>
    <xf numFmtId="167" fontId="30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right" indent="2"/>
    </xf>
    <xf numFmtId="167" fontId="29" fillId="0" borderId="28" xfId="0" applyNumberFormat="1" applyFont="1" applyFill="1" applyBorder="1" applyAlignment="1">
      <alignment horizontal="right"/>
    </xf>
    <xf numFmtId="167" fontId="29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 indent="1"/>
    </xf>
    <xf numFmtId="14" fontId="30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31" fillId="0" borderId="0" xfId="0" applyNumberFormat="1" applyFont="1" applyFill="1" applyBorder="1" applyAlignment="1">
      <alignment horizontal="right"/>
    </xf>
    <xf numFmtId="4" fontId="31" fillId="0" borderId="0" xfId="0" applyNumberFormat="1" applyFont="1" applyFill="1" applyBorder="1" applyAlignment="1">
      <alignment horizontal="right"/>
    </xf>
    <xf numFmtId="10" fontId="31" fillId="0" borderId="0" xfId="0" applyNumberFormat="1" applyFont="1" applyFill="1" applyBorder="1" applyAlignment="1">
      <alignment horizontal="right"/>
    </xf>
    <xf numFmtId="0" fontId="31" fillId="0" borderId="0" xfId="0" applyFont="1" applyFill="1" applyBorder="1" applyAlignment="1">
      <alignment horizontal="right" indent="1"/>
    </xf>
    <xf numFmtId="2" fontId="31" fillId="0" borderId="0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right"/>
    </xf>
    <xf numFmtId="164" fontId="31" fillId="0" borderId="0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164" fontId="7" fillId="0" borderId="29" xfId="13" applyFont="1" applyFill="1" applyBorder="1" applyAlignment="1">
      <alignment horizontal="right"/>
    </xf>
    <xf numFmtId="10" fontId="7" fillId="0" borderId="29" xfId="14" applyNumberFormat="1" applyFont="1" applyFill="1" applyBorder="1" applyAlignment="1">
      <alignment horizontal="center"/>
    </xf>
    <xf numFmtId="2" fontId="7" fillId="0" borderId="29" xfId="7" applyNumberFormat="1" applyFont="1" applyFill="1" applyBorder="1" applyAlignment="1">
      <alignment horizontal="right"/>
    </xf>
    <xf numFmtId="168" fontId="7" fillId="0" borderId="29" xfId="7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7" applyFont="1" applyFill="1" applyAlignment="1">
      <alignment horizontal="center"/>
    </xf>
    <xf numFmtId="0" fontId="7" fillId="0" borderId="0" xfId="0" applyFont="1" applyFill="1" applyAlignment="1">
      <alignment horizontal="right" readingOrder="2"/>
    </xf>
    <xf numFmtId="0" fontId="8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3" fillId="0" borderId="0" xfId="0" applyFont="1" applyFill="1" applyAlignment="1">
      <alignment horizontal="right" vertical="center" readingOrder="2"/>
    </xf>
    <xf numFmtId="0" fontId="20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1" fillId="0" borderId="0" xfId="16800" applyFill="1" applyAlignment="1">
      <alignment horizontal="right"/>
    </xf>
    <xf numFmtId="164" fontId="1" fillId="0" borderId="0" xfId="16803" applyNumberFormat="1" applyFill="1" applyAlignment="1">
      <alignment horizontal="right"/>
    </xf>
    <xf numFmtId="14" fontId="1" fillId="0" borderId="0" xfId="16798" applyNumberFormat="1" applyFill="1" applyAlignment="1">
      <alignment horizontal="right"/>
    </xf>
    <xf numFmtId="0" fontId="1" fillId="0" borderId="0" xfId="16806" applyFill="1" applyAlignment="1">
      <alignment horizontal="right"/>
    </xf>
    <xf numFmtId="164" fontId="1" fillId="0" borderId="0" xfId="16805" applyNumberFormat="1" applyFill="1" applyAlignment="1">
      <alignment horizontal="right"/>
    </xf>
    <xf numFmtId="14" fontId="1" fillId="0" borderId="0" xfId="16801" applyNumberFormat="1" applyFill="1" applyAlignment="1">
      <alignment horizontal="right"/>
    </xf>
    <xf numFmtId="0" fontId="9" fillId="2" borderId="17" xfId="7" applyFont="1" applyFill="1" applyBorder="1" applyAlignment="1">
      <alignment horizontal="center" vertical="center" wrapText="1"/>
    </xf>
    <xf numFmtId="0" fontId="9" fillId="2" borderId="18" xfId="7" applyFont="1" applyFill="1" applyBorder="1" applyAlignment="1">
      <alignment horizontal="center" vertical="center" wrapText="1"/>
    </xf>
    <xf numFmtId="0" fontId="9" fillId="2" borderId="4" xfId="7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 readingOrder="2"/>
    </xf>
    <xf numFmtId="0" fontId="9" fillId="2" borderId="25" xfId="0" applyFont="1" applyFill="1" applyBorder="1" applyAlignment="1">
      <alignment horizontal="center" vertical="center" wrapText="1" readingOrder="2"/>
    </xf>
    <xf numFmtId="0" fontId="22" fillId="2" borderId="19" xfId="0" applyFont="1" applyFill="1" applyBorder="1" applyAlignment="1">
      <alignment horizontal="center" vertical="center" wrapText="1" readingOrder="2"/>
    </xf>
    <xf numFmtId="0" fontId="18" fillId="0" borderId="20" xfId="0" applyFont="1" applyBorder="1" applyAlignment="1">
      <alignment horizontal="center" readingOrder="2"/>
    </xf>
    <xf numFmtId="0" fontId="18" fillId="0" borderId="16" xfId="0" applyFont="1" applyBorder="1" applyAlignment="1">
      <alignment horizontal="center" readingOrder="2"/>
    </xf>
    <xf numFmtId="0" fontId="22" fillId="2" borderId="21" xfId="0" applyFont="1" applyFill="1" applyBorder="1" applyAlignment="1">
      <alignment horizontal="center" vertical="center" wrapText="1" readingOrder="2"/>
    </xf>
    <xf numFmtId="0" fontId="18" fillId="0" borderId="22" xfId="0" applyFont="1" applyBorder="1" applyAlignment="1">
      <alignment horizontal="center" readingOrder="2"/>
    </xf>
    <xf numFmtId="0" fontId="18" fillId="0" borderId="23" xfId="0" applyFont="1" applyBorder="1" applyAlignment="1">
      <alignment horizontal="center" readingOrder="2"/>
    </xf>
    <xf numFmtId="0" fontId="7" fillId="0" borderId="0" xfId="0" applyFont="1" applyFill="1" applyAlignment="1">
      <alignment horizontal="right" readingOrder="2"/>
    </xf>
    <xf numFmtId="0" fontId="22" fillId="2" borderId="22" xfId="0" applyFont="1" applyFill="1" applyBorder="1" applyAlignment="1">
      <alignment horizontal="center" vertical="center" wrapText="1" readingOrder="2"/>
    </xf>
    <xf numFmtId="0" fontId="22" fillId="2" borderId="23" xfId="0" applyFont="1" applyFill="1" applyBorder="1" applyAlignment="1">
      <alignment horizontal="center" vertical="center" wrapText="1" readingOrder="2"/>
    </xf>
    <xf numFmtId="0" fontId="9" fillId="2" borderId="21" xfId="0" applyFont="1" applyFill="1" applyBorder="1" applyAlignment="1">
      <alignment horizontal="center" vertical="center" wrapText="1" readingOrder="2"/>
    </xf>
    <xf numFmtId="0" fontId="9" fillId="2" borderId="22" xfId="0" applyFont="1" applyFill="1" applyBorder="1" applyAlignment="1">
      <alignment horizontal="center" vertical="center" wrapText="1" readingOrder="2"/>
    </xf>
    <xf numFmtId="0" fontId="9" fillId="2" borderId="23" xfId="0" applyFont="1" applyFill="1" applyBorder="1" applyAlignment="1">
      <alignment horizontal="center" vertical="center" wrapText="1" readingOrder="2"/>
    </xf>
  </cellXfs>
  <cellStyles count="16807">
    <cellStyle name="0" xfId="74"/>
    <cellStyle name="0 2" xfId="75"/>
    <cellStyle name="0 2 2" xfId="76"/>
    <cellStyle name="0 2_דיווחים נוספים" xfId="77"/>
    <cellStyle name="0 3" xfId="78"/>
    <cellStyle name="0_4.4." xfId="79"/>
    <cellStyle name="0_4.4. 2" xfId="80"/>
    <cellStyle name="0_4.4. 2_דיווחים נוספים" xfId="81"/>
    <cellStyle name="0_4.4. 2_דיווחים נוספים_1" xfId="82"/>
    <cellStyle name="0_4.4. 2_דיווחים נוספים_פירוט אגח תשואה מעל 10% " xfId="83"/>
    <cellStyle name="0_4.4. 2_פירוט אגח תשואה מעל 10% " xfId="84"/>
    <cellStyle name="0_4.4._דיווחים נוספים" xfId="85"/>
    <cellStyle name="0_4.4._פירוט אגח תשואה מעל 10% " xfId="86"/>
    <cellStyle name="0_Anafim" xfId="87"/>
    <cellStyle name="0_Anafim 2" xfId="88"/>
    <cellStyle name="0_Anafim 2 2" xfId="89"/>
    <cellStyle name="0_Anafim 2 2_דיווחים נוספים" xfId="90"/>
    <cellStyle name="0_Anafim 2 2_דיווחים נוספים_1" xfId="91"/>
    <cellStyle name="0_Anafim 2 2_דיווחים נוספים_פירוט אגח תשואה מעל 10% " xfId="92"/>
    <cellStyle name="0_Anafim 2 2_פירוט אגח תשואה מעל 10% " xfId="93"/>
    <cellStyle name="0_Anafim 2_4.4." xfId="94"/>
    <cellStyle name="0_Anafim 2_4.4. 2" xfId="95"/>
    <cellStyle name="0_Anafim 2_4.4. 2_דיווחים נוספים" xfId="96"/>
    <cellStyle name="0_Anafim 2_4.4. 2_דיווחים נוספים_1" xfId="97"/>
    <cellStyle name="0_Anafim 2_4.4. 2_דיווחים נוספים_פירוט אגח תשואה מעל 10% " xfId="98"/>
    <cellStyle name="0_Anafim 2_4.4. 2_פירוט אגח תשואה מעל 10% " xfId="99"/>
    <cellStyle name="0_Anafim 2_4.4._דיווחים נוספים" xfId="100"/>
    <cellStyle name="0_Anafim 2_4.4._פירוט אגח תשואה מעל 10% " xfId="101"/>
    <cellStyle name="0_Anafim 2_דיווחים נוספים" xfId="102"/>
    <cellStyle name="0_Anafim 2_דיווחים נוספים 2" xfId="103"/>
    <cellStyle name="0_Anafim 2_דיווחים נוספים 2_דיווחים נוספים" xfId="104"/>
    <cellStyle name="0_Anafim 2_דיווחים נוספים 2_דיווחים נוספים_1" xfId="105"/>
    <cellStyle name="0_Anafim 2_דיווחים נוספים 2_דיווחים נוספים_פירוט אגח תשואה מעל 10% " xfId="106"/>
    <cellStyle name="0_Anafim 2_דיווחים נוספים 2_פירוט אגח תשואה מעל 10% " xfId="107"/>
    <cellStyle name="0_Anafim 2_דיווחים נוספים_1" xfId="108"/>
    <cellStyle name="0_Anafim 2_דיווחים נוספים_1 2" xfId="109"/>
    <cellStyle name="0_Anafim 2_דיווחים נוספים_1 2_דיווחים נוספים" xfId="110"/>
    <cellStyle name="0_Anafim 2_דיווחים נוספים_1 2_דיווחים נוספים_1" xfId="111"/>
    <cellStyle name="0_Anafim 2_דיווחים נוספים_1 2_דיווחים נוספים_פירוט אגח תשואה מעל 10% " xfId="112"/>
    <cellStyle name="0_Anafim 2_דיווחים נוספים_1 2_פירוט אגח תשואה מעל 10% " xfId="113"/>
    <cellStyle name="0_Anafim 2_דיווחים נוספים_1_4.4." xfId="114"/>
    <cellStyle name="0_Anafim 2_דיווחים נוספים_1_4.4. 2" xfId="115"/>
    <cellStyle name="0_Anafim 2_דיווחים נוספים_1_4.4. 2_דיווחים נוספים" xfId="116"/>
    <cellStyle name="0_Anafim 2_דיווחים נוספים_1_4.4. 2_דיווחים נוספים_1" xfId="117"/>
    <cellStyle name="0_Anafim 2_דיווחים נוספים_1_4.4. 2_דיווחים נוספים_פירוט אגח תשואה מעל 10% " xfId="118"/>
    <cellStyle name="0_Anafim 2_דיווחים נוספים_1_4.4. 2_פירוט אגח תשואה מעל 10% " xfId="119"/>
    <cellStyle name="0_Anafim 2_דיווחים נוספים_1_4.4._דיווחים נוספים" xfId="120"/>
    <cellStyle name="0_Anafim 2_דיווחים נוספים_1_4.4._פירוט אגח תשואה מעל 10% " xfId="121"/>
    <cellStyle name="0_Anafim 2_דיווחים נוספים_1_דיווחים נוספים" xfId="122"/>
    <cellStyle name="0_Anafim 2_דיווחים נוספים_1_פירוט אגח תשואה מעל 10% " xfId="123"/>
    <cellStyle name="0_Anafim 2_דיווחים נוספים_2" xfId="124"/>
    <cellStyle name="0_Anafim 2_דיווחים נוספים_4.4." xfId="125"/>
    <cellStyle name="0_Anafim 2_דיווחים נוספים_4.4. 2" xfId="126"/>
    <cellStyle name="0_Anafim 2_דיווחים נוספים_4.4. 2_דיווחים נוספים" xfId="127"/>
    <cellStyle name="0_Anafim 2_דיווחים נוספים_4.4. 2_דיווחים נוספים_1" xfId="128"/>
    <cellStyle name="0_Anafim 2_דיווחים נוספים_4.4. 2_דיווחים נוספים_פירוט אגח תשואה מעל 10% " xfId="129"/>
    <cellStyle name="0_Anafim 2_דיווחים נוספים_4.4. 2_פירוט אגח תשואה מעל 10% " xfId="130"/>
    <cellStyle name="0_Anafim 2_דיווחים נוספים_4.4._דיווחים נוספים" xfId="131"/>
    <cellStyle name="0_Anafim 2_דיווחים נוספים_4.4._פירוט אגח תשואה מעל 10% " xfId="132"/>
    <cellStyle name="0_Anafim 2_דיווחים נוספים_דיווחים נוספים" xfId="133"/>
    <cellStyle name="0_Anafim 2_דיווחים נוספים_דיווחים נוספים 2" xfId="134"/>
    <cellStyle name="0_Anafim 2_דיווחים נוספים_דיווחים נוספים 2_דיווחים נוספים" xfId="135"/>
    <cellStyle name="0_Anafim 2_דיווחים נוספים_דיווחים נוספים 2_דיווחים נוספים_1" xfId="136"/>
    <cellStyle name="0_Anafim 2_דיווחים נוספים_דיווחים נוספים 2_דיווחים נוספים_פירוט אגח תשואה מעל 10% " xfId="137"/>
    <cellStyle name="0_Anafim 2_דיווחים נוספים_דיווחים נוספים 2_פירוט אגח תשואה מעל 10% " xfId="138"/>
    <cellStyle name="0_Anafim 2_דיווחים נוספים_דיווחים נוספים_1" xfId="139"/>
    <cellStyle name="0_Anafim 2_דיווחים נוספים_דיווחים נוספים_4.4." xfId="140"/>
    <cellStyle name="0_Anafim 2_דיווחים נוספים_דיווחים נוספים_4.4. 2" xfId="141"/>
    <cellStyle name="0_Anafim 2_דיווחים נוספים_דיווחים נוספים_4.4. 2_דיווחים נוספים" xfId="142"/>
    <cellStyle name="0_Anafim 2_דיווחים נוספים_דיווחים נוספים_4.4. 2_דיווחים נוספים_1" xfId="143"/>
    <cellStyle name="0_Anafim 2_דיווחים נוספים_דיווחים נוספים_4.4. 2_דיווחים נוספים_פירוט אגח תשואה מעל 10% " xfId="144"/>
    <cellStyle name="0_Anafim 2_דיווחים נוספים_דיווחים נוספים_4.4. 2_פירוט אגח תשואה מעל 10% " xfId="145"/>
    <cellStyle name="0_Anafim 2_דיווחים נוספים_דיווחים נוספים_4.4._דיווחים נוספים" xfId="146"/>
    <cellStyle name="0_Anafim 2_דיווחים נוספים_דיווחים נוספים_4.4._פירוט אגח תשואה מעל 10% " xfId="147"/>
    <cellStyle name="0_Anafim 2_דיווחים נוספים_דיווחים נוספים_דיווחים נוספים" xfId="148"/>
    <cellStyle name="0_Anafim 2_דיווחים נוספים_דיווחים נוספים_פירוט אגח תשואה מעל 10% " xfId="149"/>
    <cellStyle name="0_Anafim 2_דיווחים נוספים_פירוט אגח תשואה מעל 10% " xfId="150"/>
    <cellStyle name="0_Anafim 2_עסקאות שאושרו וטרם בוצעו  " xfId="151"/>
    <cellStyle name="0_Anafim 2_עסקאות שאושרו וטרם בוצעו   2" xfId="152"/>
    <cellStyle name="0_Anafim 2_עסקאות שאושרו וטרם בוצעו   2_דיווחים נוספים" xfId="153"/>
    <cellStyle name="0_Anafim 2_עסקאות שאושרו וטרם בוצעו   2_דיווחים נוספים_1" xfId="154"/>
    <cellStyle name="0_Anafim 2_עסקאות שאושרו וטרם בוצעו   2_דיווחים נוספים_פירוט אגח תשואה מעל 10% " xfId="155"/>
    <cellStyle name="0_Anafim 2_עסקאות שאושרו וטרם בוצעו   2_פירוט אגח תשואה מעל 10% " xfId="156"/>
    <cellStyle name="0_Anafim 2_עסקאות שאושרו וטרם בוצעו  _דיווחים נוספים" xfId="157"/>
    <cellStyle name="0_Anafim 2_עסקאות שאושרו וטרם בוצעו  _פירוט אגח תשואה מעל 10% " xfId="158"/>
    <cellStyle name="0_Anafim 2_פירוט אגח תשואה מעל 10% " xfId="159"/>
    <cellStyle name="0_Anafim 2_פירוט אגח תשואה מעל 10%  2" xfId="160"/>
    <cellStyle name="0_Anafim 2_פירוט אגח תשואה מעל 10%  2_דיווחים נוספים" xfId="161"/>
    <cellStyle name="0_Anafim 2_פירוט אגח תשואה מעל 10%  2_דיווחים נוספים_1" xfId="162"/>
    <cellStyle name="0_Anafim 2_פירוט אגח תשואה מעל 10%  2_דיווחים נוספים_פירוט אגח תשואה מעל 10% " xfId="163"/>
    <cellStyle name="0_Anafim 2_פירוט אגח תשואה מעל 10%  2_פירוט אגח תשואה מעל 10% " xfId="164"/>
    <cellStyle name="0_Anafim 2_פירוט אגח תשואה מעל 10% _1" xfId="165"/>
    <cellStyle name="0_Anafim 2_פירוט אגח תשואה מעל 10% _4.4." xfId="166"/>
    <cellStyle name="0_Anafim 2_פירוט אגח תשואה מעל 10% _4.4. 2" xfId="167"/>
    <cellStyle name="0_Anafim 2_פירוט אגח תשואה מעל 10% _4.4. 2_דיווחים נוספים" xfId="168"/>
    <cellStyle name="0_Anafim 2_פירוט אגח תשואה מעל 10% _4.4. 2_דיווחים נוספים_1" xfId="169"/>
    <cellStyle name="0_Anafim 2_פירוט אגח תשואה מעל 10% _4.4. 2_דיווחים נוספים_פירוט אגח תשואה מעל 10% " xfId="170"/>
    <cellStyle name="0_Anafim 2_פירוט אגח תשואה מעל 10% _4.4. 2_פירוט אגח תשואה מעל 10% " xfId="171"/>
    <cellStyle name="0_Anafim 2_פירוט אגח תשואה מעל 10% _4.4._דיווחים נוספים" xfId="172"/>
    <cellStyle name="0_Anafim 2_פירוט אגח תשואה מעל 10% _4.4._פירוט אגח תשואה מעל 10% " xfId="173"/>
    <cellStyle name="0_Anafim 2_פירוט אגח תשואה מעל 10% _דיווחים נוספים" xfId="174"/>
    <cellStyle name="0_Anafim 2_פירוט אגח תשואה מעל 10% _דיווחים נוספים_1" xfId="175"/>
    <cellStyle name="0_Anafim 2_פירוט אגח תשואה מעל 10% _דיווחים נוספים_פירוט אגח תשואה מעל 10% " xfId="176"/>
    <cellStyle name="0_Anafim 2_פירוט אגח תשואה מעל 10% _פירוט אגח תשואה מעל 10% " xfId="177"/>
    <cellStyle name="0_Anafim 3" xfId="178"/>
    <cellStyle name="0_Anafim 3_דיווחים נוספים" xfId="179"/>
    <cellStyle name="0_Anafim 3_דיווחים נוספים_1" xfId="180"/>
    <cellStyle name="0_Anafim 3_דיווחים נוספים_פירוט אגח תשואה מעל 10% " xfId="181"/>
    <cellStyle name="0_Anafim 3_פירוט אגח תשואה מעל 10% " xfId="182"/>
    <cellStyle name="0_Anafim_4.4." xfId="183"/>
    <cellStyle name="0_Anafim_4.4. 2" xfId="184"/>
    <cellStyle name="0_Anafim_4.4. 2_דיווחים נוספים" xfId="185"/>
    <cellStyle name="0_Anafim_4.4. 2_דיווחים נוספים_1" xfId="186"/>
    <cellStyle name="0_Anafim_4.4. 2_דיווחים נוספים_פירוט אגח תשואה מעל 10% " xfId="187"/>
    <cellStyle name="0_Anafim_4.4. 2_פירוט אגח תשואה מעל 10% " xfId="188"/>
    <cellStyle name="0_Anafim_4.4._דיווחים נוספים" xfId="189"/>
    <cellStyle name="0_Anafim_4.4._פירוט אגח תשואה מעל 10% " xfId="190"/>
    <cellStyle name="0_Anafim_דיווחים נוספים" xfId="191"/>
    <cellStyle name="0_Anafim_דיווחים נוספים 2" xfId="192"/>
    <cellStyle name="0_Anafim_דיווחים נוספים 2_דיווחים נוספים" xfId="193"/>
    <cellStyle name="0_Anafim_דיווחים נוספים 2_דיווחים נוספים_1" xfId="194"/>
    <cellStyle name="0_Anafim_דיווחים נוספים 2_דיווחים נוספים_פירוט אגח תשואה מעל 10% " xfId="195"/>
    <cellStyle name="0_Anafim_דיווחים נוספים 2_פירוט אגח תשואה מעל 10% " xfId="196"/>
    <cellStyle name="0_Anafim_דיווחים נוספים_1" xfId="197"/>
    <cellStyle name="0_Anafim_דיווחים נוספים_1 2" xfId="198"/>
    <cellStyle name="0_Anafim_דיווחים נוספים_1 2_דיווחים נוספים" xfId="199"/>
    <cellStyle name="0_Anafim_דיווחים נוספים_1 2_דיווחים נוספים_1" xfId="200"/>
    <cellStyle name="0_Anafim_דיווחים נוספים_1 2_דיווחים נוספים_פירוט אגח תשואה מעל 10% " xfId="201"/>
    <cellStyle name="0_Anafim_דיווחים נוספים_1 2_פירוט אגח תשואה מעל 10% " xfId="202"/>
    <cellStyle name="0_Anafim_דיווחים נוספים_1_4.4." xfId="203"/>
    <cellStyle name="0_Anafim_דיווחים נוספים_1_4.4. 2" xfId="204"/>
    <cellStyle name="0_Anafim_דיווחים נוספים_1_4.4. 2_דיווחים נוספים" xfId="205"/>
    <cellStyle name="0_Anafim_דיווחים נוספים_1_4.4. 2_דיווחים נוספים_1" xfId="206"/>
    <cellStyle name="0_Anafim_דיווחים נוספים_1_4.4. 2_דיווחים נוספים_פירוט אגח תשואה מעל 10% " xfId="207"/>
    <cellStyle name="0_Anafim_דיווחים נוספים_1_4.4. 2_פירוט אגח תשואה מעל 10% " xfId="208"/>
    <cellStyle name="0_Anafim_דיווחים נוספים_1_4.4._דיווחים נוספים" xfId="209"/>
    <cellStyle name="0_Anafim_דיווחים נוספים_1_4.4._פירוט אגח תשואה מעל 10% " xfId="210"/>
    <cellStyle name="0_Anafim_דיווחים נוספים_1_דיווחים נוספים" xfId="211"/>
    <cellStyle name="0_Anafim_דיווחים נוספים_1_דיווחים נוספים 2" xfId="212"/>
    <cellStyle name="0_Anafim_דיווחים נוספים_1_דיווחים נוספים 2_דיווחים נוספים" xfId="213"/>
    <cellStyle name="0_Anafim_דיווחים נוספים_1_דיווחים נוספים 2_דיווחים נוספים_1" xfId="214"/>
    <cellStyle name="0_Anafim_דיווחים נוספים_1_דיווחים נוספים 2_דיווחים נוספים_פירוט אגח תשואה מעל 10% " xfId="215"/>
    <cellStyle name="0_Anafim_דיווחים נוספים_1_דיווחים נוספים 2_פירוט אגח תשואה מעל 10% " xfId="216"/>
    <cellStyle name="0_Anafim_דיווחים נוספים_1_דיווחים נוספים_1" xfId="217"/>
    <cellStyle name="0_Anafim_דיווחים נוספים_1_דיווחים נוספים_4.4." xfId="218"/>
    <cellStyle name="0_Anafim_דיווחים נוספים_1_דיווחים נוספים_4.4. 2" xfId="219"/>
    <cellStyle name="0_Anafim_דיווחים נוספים_1_דיווחים נוספים_4.4. 2_דיווחים נוספים" xfId="220"/>
    <cellStyle name="0_Anafim_דיווחים נוספים_1_דיווחים נוספים_4.4. 2_דיווחים נוספים_1" xfId="221"/>
    <cellStyle name="0_Anafim_דיווחים נוספים_1_דיווחים נוספים_4.4. 2_דיווחים נוספים_פירוט אגח תשואה מעל 10% " xfId="222"/>
    <cellStyle name="0_Anafim_דיווחים נוספים_1_דיווחים נוספים_4.4. 2_פירוט אגח תשואה מעל 10% " xfId="223"/>
    <cellStyle name="0_Anafim_דיווחים נוספים_1_דיווחים נוספים_4.4._דיווחים נוספים" xfId="224"/>
    <cellStyle name="0_Anafim_דיווחים נוספים_1_דיווחים נוספים_4.4._פירוט אגח תשואה מעל 10% " xfId="225"/>
    <cellStyle name="0_Anafim_דיווחים נוספים_1_דיווחים נוספים_דיווחים נוספים" xfId="226"/>
    <cellStyle name="0_Anafim_דיווחים נוספים_1_דיווחים נוספים_פירוט אגח תשואה מעל 10% " xfId="227"/>
    <cellStyle name="0_Anafim_דיווחים נוספים_1_פירוט אגח תשואה מעל 10% " xfId="228"/>
    <cellStyle name="0_Anafim_דיווחים נוספים_2" xfId="229"/>
    <cellStyle name="0_Anafim_דיווחים נוספים_2 2" xfId="230"/>
    <cellStyle name="0_Anafim_דיווחים נוספים_2 2_דיווחים נוספים" xfId="231"/>
    <cellStyle name="0_Anafim_דיווחים נוספים_2 2_דיווחים נוספים_1" xfId="232"/>
    <cellStyle name="0_Anafim_דיווחים נוספים_2 2_דיווחים נוספים_פירוט אגח תשואה מעל 10% " xfId="233"/>
    <cellStyle name="0_Anafim_דיווחים נוספים_2 2_פירוט אגח תשואה מעל 10% " xfId="234"/>
    <cellStyle name="0_Anafim_דיווחים נוספים_2_4.4." xfId="235"/>
    <cellStyle name="0_Anafim_דיווחים נוספים_2_4.4. 2" xfId="236"/>
    <cellStyle name="0_Anafim_דיווחים נוספים_2_4.4. 2_דיווחים נוספים" xfId="237"/>
    <cellStyle name="0_Anafim_דיווחים נוספים_2_4.4. 2_דיווחים נוספים_1" xfId="238"/>
    <cellStyle name="0_Anafim_דיווחים נוספים_2_4.4. 2_דיווחים נוספים_פירוט אגח תשואה מעל 10% " xfId="239"/>
    <cellStyle name="0_Anafim_דיווחים נוספים_2_4.4. 2_פירוט אגח תשואה מעל 10% " xfId="240"/>
    <cellStyle name="0_Anafim_דיווחים נוספים_2_4.4._דיווחים נוספים" xfId="241"/>
    <cellStyle name="0_Anafim_דיווחים נוספים_2_4.4._פירוט אגח תשואה מעל 10% " xfId="242"/>
    <cellStyle name="0_Anafim_דיווחים נוספים_2_דיווחים נוספים" xfId="243"/>
    <cellStyle name="0_Anafim_דיווחים נוספים_2_פירוט אגח תשואה מעל 10% " xfId="244"/>
    <cellStyle name="0_Anafim_דיווחים נוספים_3" xfId="245"/>
    <cellStyle name="0_Anafim_דיווחים נוספים_4.4." xfId="246"/>
    <cellStyle name="0_Anafim_דיווחים נוספים_4.4. 2" xfId="247"/>
    <cellStyle name="0_Anafim_דיווחים נוספים_4.4. 2_דיווחים נוספים" xfId="248"/>
    <cellStyle name="0_Anafim_דיווחים נוספים_4.4. 2_דיווחים נוספים_1" xfId="249"/>
    <cellStyle name="0_Anafim_דיווחים נוספים_4.4. 2_דיווחים נוספים_פירוט אגח תשואה מעל 10% " xfId="250"/>
    <cellStyle name="0_Anafim_דיווחים נוספים_4.4. 2_פירוט אגח תשואה מעל 10% " xfId="251"/>
    <cellStyle name="0_Anafim_דיווחים נוספים_4.4._דיווחים נוספים" xfId="252"/>
    <cellStyle name="0_Anafim_דיווחים נוספים_4.4._פירוט אגח תשואה מעל 10% " xfId="253"/>
    <cellStyle name="0_Anafim_דיווחים נוספים_דיווחים נוספים" xfId="254"/>
    <cellStyle name="0_Anafim_דיווחים נוספים_דיווחים נוספים 2" xfId="255"/>
    <cellStyle name="0_Anafim_דיווחים נוספים_דיווחים נוספים 2_דיווחים נוספים" xfId="256"/>
    <cellStyle name="0_Anafim_דיווחים נוספים_דיווחים נוספים 2_דיווחים נוספים_1" xfId="257"/>
    <cellStyle name="0_Anafim_דיווחים נוספים_דיווחים נוספים 2_דיווחים נוספים_פירוט אגח תשואה מעל 10% " xfId="258"/>
    <cellStyle name="0_Anafim_דיווחים נוספים_דיווחים נוספים 2_פירוט אגח תשואה מעל 10% " xfId="259"/>
    <cellStyle name="0_Anafim_דיווחים נוספים_דיווחים נוספים_1" xfId="260"/>
    <cellStyle name="0_Anafim_דיווחים נוספים_דיווחים נוספים_4.4." xfId="261"/>
    <cellStyle name="0_Anafim_דיווחים נוספים_דיווחים נוספים_4.4. 2" xfId="262"/>
    <cellStyle name="0_Anafim_דיווחים נוספים_דיווחים נוספים_4.4. 2_דיווחים נוספים" xfId="263"/>
    <cellStyle name="0_Anafim_דיווחים נוספים_דיווחים נוספים_4.4. 2_דיווחים נוספים_1" xfId="264"/>
    <cellStyle name="0_Anafim_דיווחים נוספים_דיווחים נוספים_4.4. 2_דיווחים נוספים_פירוט אגח תשואה מעל 10% " xfId="265"/>
    <cellStyle name="0_Anafim_דיווחים נוספים_דיווחים נוספים_4.4. 2_פירוט אגח תשואה מעל 10% " xfId="266"/>
    <cellStyle name="0_Anafim_דיווחים נוספים_דיווחים נוספים_4.4._דיווחים נוספים" xfId="267"/>
    <cellStyle name="0_Anafim_דיווחים נוספים_דיווחים נוספים_4.4._פירוט אגח תשואה מעל 10% " xfId="268"/>
    <cellStyle name="0_Anafim_דיווחים נוספים_דיווחים נוספים_דיווחים נוספים" xfId="269"/>
    <cellStyle name="0_Anafim_דיווחים נוספים_דיווחים נוספים_פירוט אגח תשואה מעל 10% " xfId="270"/>
    <cellStyle name="0_Anafim_דיווחים נוספים_פירוט אגח תשואה מעל 10% " xfId="271"/>
    <cellStyle name="0_Anafim_הערות" xfId="272"/>
    <cellStyle name="0_Anafim_הערות 2" xfId="273"/>
    <cellStyle name="0_Anafim_הערות 2_דיווחים נוספים" xfId="274"/>
    <cellStyle name="0_Anafim_הערות 2_דיווחים נוספים_1" xfId="275"/>
    <cellStyle name="0_Anafim_הערות 2_דיווחים נוספים_פירוט אגח תשואה מעל 10% " xfId="276"/>
    <cellStyle name="0_Anafim_הערות 2_פירוט אגח תשואה מעל 10% " xfId="277"/>
    <cellStyle name="0_Anafim_הערות_4.4." xfId="278"/>
    <cellStyle name="0_Anafim_הערות_4.4. 2" xfId="279"/>
    <cellStyle name="0_Anafim_הערות_4.4. 2_דיווחים נוספים" xfId="280"/>
    <cellStyle name="0_Anafim_הערות_4.4. 2_דיווחים נוספים_1" xfId="281"/>
    <cellStyle name="0_Anafim_הערות_4.4. 2_דיווחים נוספים_פירוט אגח תשואה מעל 10% " xfId="282"/>
    <cellStyle name="0_Anafim_הערות_4.4. 2_פירוט אגח תשואה מעל 10% " xfId="283"/>
    <cellStyle name="0_Anafim_הערות_4.4._דיווחים נוספים" xfId="284"/>
    <cellStyle name="0_Anafim_הערות_4.4._פירוט אגח תשואה מעל 10% " xfId="285"/>
    <cellStyle name="0_Anafim_הערות_דיווחים נוספים" xfId="286"/>
    <cellStyle name="0_Anafim_הערות_דיווחים נוספים_1" xfId="287"/>
    <cellStyle name="0_Anafim_הערות_דיווחים נוספים_פירוט אגח תשואה מעל 10% " xfId="288"/>
    <cellStyle name="0_Anafim_הערות_פירוט אגח תשואה מעל 10% " xfId="289"/>
    <cellStyle name="0_Anafim_יתרת מסגרות אשראי לניצול " xfId="290"/>
    <cellStyle name="0_Anafim_יתרת מסגרות אשראי לניצול  2" xfId="291"/>
    <cellStyle name="0_Anafim_יתרת מסגרות אשראי לניצול  2_דיווחים נוספים" xfId="292"/>
    <cellStyle name="0_Anafim_יתרת מסגרות אשראי לניצול  2_דיווחים נוספים_1" xfId="293"/>
    <cellStyle name="0_Anafim_יתרת מסגרות אשראי לניצול  2_דיווחים נוספים_פירוט אגח תשואה מעל 10% " xfId="294"/>
    <cellStyle name="0_Anafim_יתרת מסגרות אשראי לניצול  2_פירוט אגח תשואה מעל 10% " xfId="295"/>
    <cellStyle name="0_Anafim_יתרת מסגרות אשראי לניצול _4.4." xfId="296"/>
    <cellStyle name="0_Anafim_יתרת מסגרות אשראי לניצול _4.4. 2" xfId="297"/>
    <cellStyle name="0_Anafim_יתרת מסגרות אשראי לניצול _4.4. 2_דיווחים נוספים" xfId="298"/>
    <cellStyle name="0_Anafim_יתרת מסגרות אשראי לניצול _4.4. 2_דיווחים נוספים_1" xfId="299"/>
    <cellStyle name="0_Anafim_יתרת מסגרות אשראי לניצול _4.4. 2_דיווחים נוספים_פירוט אגח תשואה מעל 10% " xfId="300"/>
    <cellStyle name="0_Anafim_יתרת מסגרות אשראי לניצול _4.4. 2_פירוט אגח תשואה מעל 10% " xfId="301"/>
    <cellStyle name="0_Anafim_יתרת מסגרות אשראי לניצול _4.4._דיווחים נוספים" xfId="302"/>
    <cellStyle name="0_Anafim_יתרת מסגרות אשראי לניצול _4.4._פירוט אגח תשואה מעל 10% " xfId="303"/>
    <cellStyle name="0_Anafim_יתרת מסגרות אשראי לניצול _דיווחים נוספים" xfId="304"/>
    <cellStyle name="0_Anafim_יתרת מסגרות אשראי לניצול _דיווחים נוספים_1" xfId="305"/>
    <cellStyle name="0_Anafim_יתרת מסגרות אשראי לניצול _דיווחים נוספים_פירוט אגח תשואה מעל 10% " xfId="306"/>
    <cellStyle name="0_Anafim_יתרת מסגרות אשראי לניצול _פירוט אגח תשואה מעל 10% " xfId="307"/>
    <cellStyle name="0_Anafim_עסקאות שאושרו וטרם בוצעו  " xfId="308"/>
    <cellStyle name="0_Anafim_עסקאות שאושרו וטרם בוצעו   2" xfId="309"/>
    <cellStyle name="0_Anafim_עסקאות שאושרו וטרם בוצעו   2_דיווחים נוספים" xfId="310"/>
    <cellStyle name="0_Anafim_עסקאות שאושרו וטרם בוצעו   2_דיווחים נוספים_1" xfId="311"/>
    <cellStyle name="0_Anafim_עסקאות שאושרו וטרם בוצעו   2_דיווחים נוספים_פירוט אגח תשואה מעל 10% " xfId="312"/>
    <cellStyle name="0_Anafim_עסקאות שאושרו וטרם בוצעו   2_פירוט אגח תשואה מעל 10% " xfId="313"/>
    <cellStyle name="0_Anafim_עסקאות שאושרו וטרם בוצעו  _1" xfId="314"/>
    <cellStyle name="0_Anafim_עסקאות שאושרו וטרם בוצעו  _1 2" xfId="315"/>
    <cellStyle name="0_Anafim_עסקאות שאושרו וטרם בוצעו  _1 2_דיווחים נוספים" xfId="316"/>
    <cellStyle name="0_Anafim_עסקאות שאושרו וטרם בוצעו  _1 2_דיווחים נוספים_1" xfId="317"/>
    <cellStyle name="0_Anafim_עסקאות שאושרו וטרם בוצעו  _1 2_דיווחים נוספים_פירוט אגח תשואה מעל 10% " xfId="318"/>
    <cellStyle name="0_Anafim_עסקאות שאושרו וטרם בוצעו  _1 2_פירוט אגח תשואה מעל 10% " xfId="319"/>
    <cellStyle name="0_Anafim_עסקאות שאושרו וטרם בוצעו  _1_דיווחים נוספים" xfId="320"/>
    <cellStyle name="0_Anafim_עסקאות שאושרו וטרם בוצעו  _1_פירוט אגח תשואה מעל 10% " xfId="321"/>
    <cellStyle name="0_Anafim_עסקאות שאושרו וטרם בוצעו  _4.4." xfId="322"/>
    <cellStyle name="0_Anafim_עסקאות שאושרו וטרם בוצעו  _4.4. 2" xfId="323"/>
    <cellStyle name="0_Anafim_עסקאות שאושרו וטרם בוצעו  _4.4. 2_דיווחים נוספים" xfId="324"/>
    <cellStyle name="0_Anafim_עסקאות שאושרו וטרם בוצעו  _4.4. 2_דיווחים נוספים_1" xfId="325"/>
    <cellStyle name="0_Anafim_עסקאות שאושרו וטרם בוצעו  _4.4. 2_דיווחים נוספים_פירוט אגח תשואה מעל 10% " xfId="326"/>
    <cellStyle name="0_Anafim_עסקאות שאושרו וטרם בוצעו  _4.4. 2_פירוט אגח תשואה מעל 10% " xfId="327"/>
    <cellStyle name="0_Anafim_עסקאות שאושרו וטרם בוצעו  _4.4._דיווחים נוספים" xfId="328"/>
    <cellStyle name="0_Anafim_עסקאות שאושרו וטרם בוצעו  _4.4._פירוט אגח תשואה מעל 10% " xfId="329"/>
    <cellStyle name="0_Anafim_עסקאות שאושרו וטרם בוצעו  _דיווחים נוספים" xfId="330"/>
    <cellStyle name="0_Anafim_עסקאות שאושרו וטרם בוצעו  _דיווחים נוספים_1" xfId="331"/>
    <cellStyle name="0_Anafim_עסקאות שאושרו וטרם בוצעו  _דיווחים נוספים_פירוט אגח תשואה מעל 10% " xfId="332"/>
    <cellStyle name="0_Anafim_עסקאות שאושרו וטרם בוצעו  _פירוט אגח תשואה מעל 10% " xfId="333"/>
    <cellStyle name="0_Anafim_פירוט אגח תשואה מעל 10% " xfId="334"/>
    <cellStyle name="0_Anafim_פירוט אגח תשואה מעל 10%  2" xfId="335"/>
    <cellStyle name="0_Anafim_פירוט אגח תשואה מעל 10%  2_דיווחים נוספים" xfId="336"/>
    <cellStyle name="0_Anafim_פירוט אגח תשואה מעל 10%  2_דיווחים נוספים_1" xfId="337"/>
    <cellStyle name="0_Anafim_פירוט אגח תשואה מעל 10%  2_דיווחים נוספים_פירוט אגח תשואה מעל 10% " xfId="338"/>
    <cellStyle name="0_Anafim_פירוט אגח תשואה מעל 10%  2_פירוט אגח תשואה מעל 10% " xfId="339"/>
    <cellStyle name="0_Anafim_פירוט אגח תשואה מעל 10% _1" xfId="340"/>
    <cellStyle name="0_Anafim_פירוט אגח תשואה מעל 10% _4.4." xfId="341"/>
    <cellStyle name="0_Anafim_פירוט אגח תשואה מעל 10% _4.4. 2" xfId="342"/>
    <cellStyle name="0_Anafim_פירוט אגח תשואה מעל 10% _4.4. 2_דיווחים נוספים" xfId="343"/>
    <cellStyle name="0_Anafim_פירוט אגח תשואה מעל 10% _4.4. 2_דיווחים נוספים_1" xfId="344"/>
    <cellStyle name="0_Anafim_פירוט אגח תשואה מעל 10% _4.4. 2_דיווחים נוספים_פירוט אגח תשואה מעל 10% " xfId="345"/>
    <cellStyle name="0_Anafim_פירוט אגח תשואה מעל 10% _4.4. 2_פירוט אגח תשואה מעל 10% " xfId="346"/>
    <cellStyle name="0_Anafim_פירוט אגח תשואה מעל 10% _4.4._דיווחים נוספים" xfId="347"/>
    <cellStyle name="0_Anafim_פירוט אגח תשואה מעל 10% _4.4._פירוט אגח תשואה מעל 10% " xfId="348"/>
    <cellStyle name="0_Anafim_פירוט אגח תשואה מעל 10% _דיווחים נוספים" xfId="349"/>
    <cellStyle name="0_Anafim_פירוט אגח תשואה מעל 10% _דיווחים נוספים_1" xfId="350"/>
    <cellStyle name="0_Anafim_פירוט אגח תשואה מעל 10% _דיווחים נוספים_פירוט אגח תשואה מעל 10% " xfId="351"/>
    <cellStyle name="0_Anafim_פירוט אגח תשואה מעל 10% _פירוט אגח תשואה מעל 10% " xfId="352"/>
    <cellStyle name="0_אחזקות בעלי ענין -DATA - ערכים" xfId="14671"/>
    <cellStyle name="0_דיווחים נוספים" xfId="353"/>
    <cellStyle name="0_דיווחים נוספים 2" xfId="354"/>
    <cellStyle name="0_דיווחים נוספים 2_דיווחים נוספים" xfId="355"/>
    <cellStyle name="0_דיווחים נוספים 2_דיווחים נוספים_1" xfId="356"/>
    <cellStyle name="0_דיווחים נוספים 2_דיווחים נוספים_פירוט אגח תשואה מעל 10% " xfId="357"/>
    <cellStyle name="0_דיווחים נוספים 2_פירוט אגח תשואה מעל 10% " xfId="358"/>
    <cellStyle name="0_דיווחים נוספים_1" xfId="359"/>
    <cellStyle name="0_דיווחים נוספים_1 2" xfId="360"/>
    <cellStyle name="0_דיווחים נוספים_1 2_דיווחים נוספים" xfId="361"/>
    <cellStyle name="0_דיווחים נוספים_1 2_דיווחים נוספים_1" xfId="362"/>
    <cellStyle name="0_דיווחים נוספים_1 2_דיווחים נוספים_פירוט אגח תשואה מעל 10% " xfId="363"/>
    <cellStyle name="0_דיווחים נוספים_1 2_פירוט אגח תשואה מעל 10% " xfId="364"/>
    <cellStyle name="0_דיווחים נוספים_1_4.4." xfId="365"/>
    <cellStyle name="0_דיווחים נוספים_1_4.4. 2" xfId="366"/>
    <cellStyle name="0_דיווחים נוספים_1_4.4. 2_דיווחים נוספים" xfId="367"/>
    <cellStyle name="0_דיווחים נוספים_1_4.4. 2_דיווחים נוספים_1" xfId="368"/>
    <cellStyle name="0_דיווחים נוספים_1_4.4. 2_דיווחים נוספים_פירוט אגח תשואה מעל 10% " xfId="369"/>
    <cellStyle name="0_דיווחים נוספים_1_4.4. 2_פירוט אגח תשואה מעל 10% " xfId="370"/>
    <cellStyle name="0_דיווחים נוספים_1_4.4._דיווחים נוספים" xfId="371"/>
    <cellStyle name="0_דיווחים נוספים_1_4.4._פירוט אגח תשואה מעל 10% " xfId="372"/>
    <cellStyle name="0_דיווחים נוספים_1_דיווחים נוספים" xfId="373"/>
    <cellStyle name="0_דיווחים נוספים_1_דיווחים נוספים 2" xfId="374"/>
    <cellStyle name="0_דיווחים נוספים_1_דיווחים נוספים 2_דיווחים נוספים" xfId="375"/>
    <cellStyle name="0_דיווחים נוספים_1_דיווחים נוספים 2_דיווחים נוספים_1" xfId="376"/>
    <cellStyle name="0_דיווחים נוספים_1_דיווחים נוספים 2_דיווחים נוספים_פירוט אגח תשואה מעל 10% " xfId="377"/>
    <cellStyle name="0_דיווחים נוספים_1_דיווחים נוספים 2_פירוט אגח תשואה מעל 10% " xfId="378"/>
    <cellStyle name="0_דיווחים נוספים_1_דיווחים נוספים_1" xfId="379"/>
    <cellStyle name="0_דיווחים נוספים_1_דיווחים נוספים_4.4." xfId="380"/>
    <cellStyle name="0_דיווחים נוספים_1_דיווחים נוספים_4.4. 2" xfId="381"/>
    <cellStyle name="0_דיווחים נוספים_1_דיווחים נוספים_4.4. 2_דיווחים נוספים" xfId="382"/>
    <cellStyle name="0_דיווחים נוספים_1_דיווחים נוספים_4.4. 2_דיווחים נוספים_1" xfId="383"/>
    <cellStyle name="0_דיווחים נוספים_1_דיווחים נוספים_4.4. 2_דיווחים נוספים_פירוט אגח תשואה מעל 10% " xfId="384"/>
    <cellStyle name="0_דיווחים נוספים_1_דיווחים נוספים_4.4. 2_פירוט אגח תשואה מעל 10% " xfId="385"/>
    <cellStyle name="0_דיווחים נוספים_1_דיווחים נוספים_4.4._דיווחים נוספים" xfId="386"/>
    <cellStyle name="0_דיווחים נוספים_1_דיווחים נוספים_4.4._פירוט אגח תשואה מעל 10% " xfId="387"/>
    <cellStyle name="0_דיווחים נוספים_1_דיווחים נוספים_דיווחים נוספים" xfId="388"/>
    <cellStyle name="0_דיווחים נוספים_1_דיווחים נוספים_פירוט אגח תשואה מעל 10% " xfId="389"/>
    <cellStyle name="0_דיווחים נוספים_1_פירוט אגח תשואה מעל 10% " xfId="390"/>
    <cellStyle name="0_דיווחים נוספים_2" xfId="391"/>
    <cellStyle name="0_דיווחים נוספים_2 2" xfId="392"/>
    <cellStyle name="0_דיווחים נוספים_2 2_דיווחים נוספים" xfId="393"/>
    <cellStyle name="0_דיווחים נוספים_2 2_דיווחים נוספים_1" xfId="394"/>
    <cellStyle name="0_דיווחים נוספים_2 2_דיווחים נוספים_פירוט אגח תשואה מעל 10% " xfId="395"/>
    <cellStyle name="0_דיווחים נוספים_2 2_פירוט אגח תשואה מעל 10% " xfId="396"/>
    <cellStyle name="0_דיווחים נוספים_2_4.4." xfId="397"/>
    <cellStyle name="0_דיווחים נוספים_2_4.4. 2" xfId="398"/>
    <cellStyle name="0_דיווחים נוספים_2_4.4. 2_דיווחים נוספים" xfId="399"/>
    <cellStyle name="0_דיווחים נוספים_2_4.4. 2_דיווחים נוספים_1" xfId="400"/>
    <cellStyle name="0_דיווחים נוספים_2_4.4. 2_דיווחים נוספים_פירוט אגח תשואה מעל 10% " xfId="401"/>
    <cellStyle name="0_דיווחים נוספים_2_4.4. 2_פירוט אגח תשואה מעל 10% " xfId="402"/>
    <cellStyle name="0_דיווחים נוספים_2_4.4._דיווחים נוספים" xfId="403"/>
    <cellStyle name="0_דיווחים נוספים_2_4.4._פירוט אגח תשואה מעל 10% " xfId="404"/>
    <cellStyle name="0_דיווחים נוספים_2_דיווחים נוספים" xfId="405"/>
    <cellStyle name="0_דיווחים נוספים_2_פירוט אגח תשואה מעל 10% " xfId="406"/>
    <cellStyle name="0_דיווחים נוספים_3" xfId="407"/>
    <cellStyle name="0_דיווחים נוספים_4.4." xfId="408"/>
    <cellStyle name="0_דיווחים נוספים_4.4. 2" xfId="409"/>
    <cellStyle name="0_דיווחים נוספים_4.4. 2_דיווחים נוספים" xfId="410"/>
    <cellStyle name="0_דיווחים נוספים_4.4. 2_דיווחים נוספים_1" xfId="411"/>
    <cellStyle name="0_דיווחים נוספים_4.4. 2_דיווחים נוספים_פירוט אגח תשואה מעל 10% " xfId="412"/>
    <cellStyle name="0_דיווחים נוספים_4.4. 2_פירוט אגח תשואה מעל 10% " xfId="413"/>
    <cellStyle name="0_דיווחים נוספים_4.4._דיווחים נוספים" xfId="414"/>
    <cellStyle name="0_דיווחים נוספים_4.4._פירוט אגח תשואה מעל 10% " xfId="415"/>
    <cellStyle name="0_דיווחים נוספים_דיווחים נוספים" xfId="416"/>
    <cellStyle name="0_דיווחים נוספים_דיווחים נוספים 2" xfId="417"/>
    <cellStyle name="0_דיווחים נוספים_דיווחים נוספים 2_דיווחים נוספים" xfId="418"/>
    <cellStyle name="0_דיווחים נוספים_דיווחים נוספים 2_דיווחים נוספים_1" xfId="419"/>
    <cellStyle name="0_דיווחים נוספים_דיווחים נוספים 2_דיווחים נוספים_פירוט אגח תשואה מעל 10% " xfId="420"/>
    <cellStyle name="0_דיווחים נוספים_דיווחים נוספים 2_פירוט אגח תשואה מעל 10% " xfId="421"/>
    <cellStyle name="0_דיווחים נוספים_דיווחים נוספים_1" xfId="422"/>
    <cellStyle name="0_דיווחים נוספים_דיווחים נוספים_4.4." xfId="423"/>
    <cellStyle name="0_דיווחים נוספים_דיווחים נוספים_4.4. 2" xfId="424"/>
    <cellStyle name="0_דיווחים נוספים_דיווחים נוספים_4.4. 2_דיווחים נוספים" xfId="425"/>
    <cellStyle name="0_דיווחים נוספים_דיווחים נוספים_4.4. 2_דיווחים נוספים_1" xfId="426"/>
    <cellStyle name="0_דיווחים נוספים_דיווחים נוספים_4.4. 2_דיווחים נוספים_פירוט אגח תשואה מעל 10% " xfId="427"/>
    <cellStyle name="0_דיווחים נוספים_דיווחים נוספים_4.4. 2_פירוט אגח תשואה מעל 10% " xfId="428"/>
    <cellStyle name="0_דיווחים נוספים_דיווחים נוספים_4.4._דיווחים נוספים" xfId="429"/>
    <cellStyle name="0_דיווחים נוספים_דיווחים נוספים_4.4._פירוט אגח תשואה מעל 10% " xfId="430"/>
    <cellStyle name="0_דיווחים נוספים_דיווחים נוספים_דיווחים נוספים" xfId="431"/>
    <cellStyle name="0_דיווחים נוספים_דיווחים נוספים_פירוט אגח תשואה מעל 10% " xfId="432"/>
    <cellStyle name="0_דיווחים נוספים_פירוט אגח תשואה מעל 10% " xfId="433"/>
    <cellStyle name="0_הערות" xfId="434"/>
    <cellStyle name="0_הערות 2" xfId="435"/>
    <cellStyle name="0_הערות 2_דיווחים נוספים" xfId="436"/>
    <cellStyle name="0_הערות 2_דיווחים נוספים_1" xfId="437"/>
    <cellStyle name="0_הערות 2_דיווחים נוספים_פירוט אגח תשואה מעל 10% " xfId="438"/>
    <cellStyle name="0_הערות 2_פירוט אגח תשואה מעל 10% " xfId="439"/>
    <cellStyle name="0_הערות_4.4." xfId="440"/>
    <cellStyle name="0_הערות_4.4. 2" xfId="441"/>
    <cellStyle name="0_הערות_4.4. 2_דיווחים נוספים" xfId="442"/>
    <cellStyle name="0_הערות_4.4. 2_דיווחים נוספים_1" xfId="443"/>
    <cellStyle name="0_הערות_4.4. 2_דיווחים נוספים_פירוט אגח תשואה מעל 10% " xfId="444"/>
    <cellStyle name="0_הערות_4.4. 2_פירוט אגח תשואה מעל 10% " xfId="445"/>
    <cellStyle name="0_הערות_4.4._דיווחים נוספים" xfId="446"/>
    <cellStyle name="0_הערות_4.4._פירוט אגח תשואה מעל 10% " xfId="447"/>
    <cellStyle name="0_הערות_דיווחים נוספים" xfId="448"/>
    <cellStyle name="0_הערות_דיווחים נוספים_1" xfId="449"/>
    <cellStyle name="0_הערות_דיווחים נוספים_פירוט אגח תשואה מעל 10% " xfId="450"/>
    <cellStyle name="0_הערות_פירוט אגח תשואה מעל 10% " xfId="451"/>
    <cellStyle name="0_יתרת מסגרות אשראי לניצול " xfId="452"/>
    <cellStyle name="0_יתרת מסגרות אשראי לניצול  2" xfId="453"/>
    <cellStyle name="0_יתרת מסגרות אשראי לניצול  2_דיווחים נוספים" xfId="454"/>
    <cellStyle name="0_יתרת מסגרות אשראי לניצול  2_דיווחים נוספים_1" xfId="455"/>
    <cellStyle name="0_יתרת מסגרות אשראי לניצול  2_דיווחים נוספים_פירוט אגח תשואה מעל 10% " xfId="456"/>
    <cellStyle name="0_יתרת מסגרות אשראי לניצול  2_פירוט אגח תשואה מעל 10% " xfId="457"/>
    <cellStyle name="0_יתרת מסגרות אשראי לניצול _4.4." xfId="458"/>
    <cellStyle name="0_יתרת מסגרות אשראי לניצול _4.4. 2" xfId="459"/>
    <cellStyle name="0_יתרת מסגרות אשראי לניצול _4.4. 2_דיווחים נוספים" xfId="460"/>
    <cellStyle name="0_יתרת מסגרות אשראי לניצול _4.4. 2_דיווחים נוספים_1" xfId="461"/>
    <cellStyle name="0_יתרת מסגרות אשראי לניצול _4.4. 2_דיווחים נוספים_פירוט אגח תשואה מעל 10% " xfId="462"/>
    <cellStyle name="0_יתרת מסגרות אשראי לניצול _4.4. 2_פירוט אגח תשואה מעל 10% " xfId="463"/>
    <cellStyle name="0_יתרת מסגרות אשראי לניצול _4.4._דיווחים נוספים" xfId="464"/>
    <cellStyle name="0_יתרת מסגרות אשראי לניצול _4.4._פירוט אגח תשואה מעל 10% " xfId="465"/>
    <cellStyle name="0_יתרת מסגרות אשראי לניצול _דיווחים נוספים" xfId="466"/>
    <cellStyle name="0_יתרת מסגרות אשראי לניצול _דיווחים נוספים_1" xfId="467"/>
    <cellStyle name="0_יתרת מסגרות אשראי לניצול _דיווחים נוספים_פירוט אגח תשואה מעל 10% " xfId="468"/>
    <cellStyle name="0_יתרת מסגרות אשראי לניצול _פירוט אגח תשואה מעל 10% " xfId="469"/>
    <cellStyle name="0_משקל בתא100" xfId="470"/>
    <cellStyle name="0_משקל בתא100 2" xfId="471"/>
    <cellStyle name="0_משקל בתא100 2 2" xfId="472"/>
    <cellStyle name="0_משקל בתא100 2 2_דיווחים נוספים" xfId="473"/>
    <cellStyle name="0_משקל בתא100 2 2_דיווחים נוספים_1" xfId="474"/>
    <cellStyle name="0_משקל בתא100 2 2_דיווחים נוספים_פירוט אגח תשואה מעל 10% " xfId="475"/>
    <cellStyle name="0_משקל בתא100 2 2_פירוט אגח תשואה מעל 10% " xfId="476"/>
    <cellStyle name="0_משקל בתא100 2_4.4." xfId="477"/>
    <cellStyle name="0_משקל בתא100 2_4.4. 2" xfId="478"/>
    <cellStyle name="0_משקל בתא100 2_4.4. 2_דיווחים נוספים" xfId="479"/>
    <cellStyle name="0_משקל בתא100 2_4.4. 2_דיווחים נוספים_1" xfId="480"/>
    <cellStyle name="0_משקל בתא100 2_4.4. 2_דיווחים נוספים_פירוט אגח תשואה מעל 10% " xfId="481"/>
    <cellStyle name="0_משקל בתא100 2_4.4. 2_פירוט אגח תשואה מעל 10% " xfId="482"/>
    <cellStyle name="0_משקל בתא100 2_4.4._דיווחים נוספים" xfId="483"/>
    <cellStyle name="0_משקל בתא100 2_4.4._פירוט אגח תשואה מעל 10% " xfId="484"/>
    <cellStyle name="0_משקל בתא100 2_דיווחים נוספים" xfId="485"/>
    <cellStyle name="0_משקל בתא100 2_דיווחים נוספים 2" xfId="486"/>
    <cellStyle name="0_משקל בתא100 2_דיווחים נוספים 2_דיווחים נוספים" xfId="487"/>
    <cellStyle name="0_משקל בתא100 2_דיווחים נוספים 2_דיווחים נוספים_1" xfId="488"/>
    <cellStyle name="0_משקל בתא100 2_דיווחים נוספים 2_דיווחים נוספים_פירוט אגח תשואה מעל 10% " xfId="489"/>
    <cellStyle name="0_משקל בתא100 2_דיווחים נוספים 2_פירוט אגח תשואה מעל 10% " xfId="490"/>
    <cellStyle name="0_משקל בתא100 2_דיווחים נוספים_1" xfId="491"/>
    <cellStyle name="0_משקל בתא100 2_דיווחים נוספים_1 2" xfId="492"/>
    <cellStyle name="0_משקל בתא100 2_דיווחים נוספים_1 2_דיווחים נוספים" xfId="493"/>
    <cellStyle name="0_משקל בתא100 2_דיווחים נוספים_1 2_דיווחים נוספים_1" xfId="494"/>
    <cellStyle name="0_משקל בתא100 2_דיווחים נוספים_1 2_דיווחים נוספים_פירוט אגח תשואה מעל 10% " xfId="495"/>
    <cellStyle name="0_משקל בתא100 2_דיווחים נוספים_1 2_פירוט אגח תשואה מעל 10% " xfId="496"/>
    <cellStyle name="0_משקל בתא100 2_דיווחים נוספים_1_4.4." xfId="497"/>
    <cellStyle name="0_משקל בתא100 2_דיווחים נוספים_1_4.4. 2" xfId="498"/>
    <cellStyle name="0_משקל בתא100 2_דיווחים נוספים_1_4.4. 2_דיווחים נוספים" xfId="499"/>
    <cellStyle name="0_משקל בתא100 2_דיווחים נוספים_1_4.4. 2_דיווחים נוספים_1" xfId="500"/>
    <cellStyle name="0_משקל בתא100 2_דיווחים נוספים_1_4.4. 2_דיווחים נוספים_פירוט אגח תשואה מעל 10% " xfId="501"/>
    <cellStyle name="0_משקל בתא100 2_דיווחים נוספים_1_4.4. 2_פירוט אגח תשואה מעל 10% " xfId="502"/>
    <cellStyle name="0_משקל בתא100 2_דיווחים נוספים_1_4.4._דיווחים נוספים" xfId="503"/>
    <cellStyle name="0_משקל בתא100 2_דיווחים נוספים_1_4.4._פירוט אגח תשואה מעל 10% " xfId="504"/>
    <cellStyle name="0_משקל בתא100 2_דיווחים נוספים_1_דיווחים נוספים" xfId="505"/>
    <cellStyle name="0_משקל בתא100 2_דיווחים נוספים_1_פירוט אגח תשואה מעל 10% " xfId="506"/>
    <cellStyle name="0_משקל בתא100 2_דיווחים נוספים_2" xfId="507"/>
    <cellStyle name="0_משקל בתא100 2_דיווחים נוספים_4.4." xfId="508"/>
    <cellStyle name="0_משקל בתא100 2_דיווחים נוספים_4.4. 2" xfId="509"/>
    <cellStyle name="0_משקל בתא100 2_דיווחים נוספים_4.4. 2_דיווחים נוספים" xfId="510"/>
    <cellStyle name="0_משקל בתא100 2_דיווחים נוספים_4.4. 2_דיווחים נוספים_1" xfId="511"/>
    <cellStyle name="0_משקל בתא100 2_דיווחים נוספים_4.4. 2_דיווחים נוספים_פירוט אגח תשואה מעל 10% " xfId="512"/>
    <cellStyle name="0_משקל בתא100 2_דיווחים נוספים_4.4. 2_פירוט אגח תשואה מעל 10% " xfId="513"/>
    <cellStyle name="0_משקל בתא100 2_דיווחים נוספים_4.4._דיווחים נוספים" xfId="514"/>
    <cellStyle name="0_משקל בתא100 2_דיווחים נוספים_4.4._פירוט אגח תשואה מעל 10% " xfId="515"/>
    <cellStyle name="0_משקל בתא100 2_דיווחים נוספים_דיווחים נוספים" xfId="516"/>
    <cellStyle name="0_משקל בתא100 2_דיווחים נוספים_דיווחים נוספים 2" xfId="517"/>
    <cellStyle name="0_משקל בתא100 2_דיווחים נוספים_דיווחים נוספים 2_דיווחים נוספים" xfId="518"/>
    <cellStyle name="0_משקל בתא100 2_דיווחים נוספים_דיווחים נוספים 2_דיווחים נוספים_1" xfId="519"/>
    <cellStyle name="0_משקל בתא100 2_דיווחים נוספים_דיווחים נוספים 2_דיווחים נוספים_פירוט אגח תשואה מעל 10% " xfId="520"/>
    <cellStyle name="0_משקל בתא100 2_דיווחים נוספים_דיווחים נוספים 2_פירוט אגח תשואה מעל 10% " xfId="521"/>
    <cellStyle name="0_משקל בתא100 2_דיווחים נוספים_דיווחים נוספים_1" xfId="522"/>
    <cellStyle name="0_משקל בתא100 2_דיווחים נוספים_דיווחים נוספים_4.4." xfId="523"/>
    <cellStyle name="0_משקל בתא100 2_דיווחים נוספים_דיווחים נוספים_4.4. 2" xfId="524"/>
    <cellStyle name="0_משקל בתא100 2_דיווחים נוספים_דיווחים נוספים_4.4. 2_דיווחים נוספים" xfId="525"/>
    <cellStyle name="0_משקל בתא100 2_דיווחים נוספים_דיווחים נוספים_4.4. 2_דיווחים נוספים_1" xfId="526"/>
    <cellStyle name="0_משקל בתא100 2_דיווחים נוספים_דיווחים נוספים_4.4. 2_דיווחים נוספים_פירוט אגח תשואה מעל 10% " xfId="527"/>
    <cellStyle name="0_משקל בתא100 2_דיווחים נוספים_דיווחים נוספים_4.4. 2_פירוט אגח תשואה מעל 10% " xfId="528"/>
    <cellStyle name="0_משקל בתא100 2_דיווחים נוספים_דיווחים נוספים_4.4._דיווחים נוספים" xfId="529"/>
    <cellStyle name="0_משקל בתא100 2_דיווחים נוספים_דיווחים נוספים_4.4._פירוט אגח תשואה מעל 10% " xfId="530"/>
    <cellStyle name="0_משקל בתא100 2_דיווחים נוספים_דיווחים נוספים_דיווחים נוספים" xfId="531"/>
    <cellStyle name="0_משקל בתא100 2_דיווחים נוספים_דיווחים נוספים_פירוט אגח תשואה מעל 10% " xfId="532"/>
    <cellStyle name="0_משקל בתא100 2_דיווחים נוספים_פירוט אגח תשואה מעל 10% " xfId="533"/>
    <cellStyle name="0_משקל בתא100 2_עסקאות שאושרו וטרם בוצעו  " xfId="534"/>
    <cellStyle name="0_משקל בתא100 2_עסקאות שאושרו וטרם בוצעו   2" xfId="535"/>
    <cellStyle name="0_משקל בתא100 2_עסקאות שאושרו וטרם בוצעו   2_דיווחים נוספים" xfId="536"/>
    <cellStyle name="0_משקל בתא100 2_עסקאות שאושרו וטרם בוצעו   2_דיווחים נוספים_1" xfId="537"/>
    <cellStyle name="0_משקל בתא100 2_עסקאות שאושרו וטרם בוצעו   2_דיווחים נוספים_פירוט אגח תשואה מעל 10% " xfId="538"/>
    <cellStyle name="0_משקל בתא100 2_עסקאות שאושרו וטרם בוצעו   2_פירוט אגח תשואה מעל 10% " xfId="539"/>
    <cellStyle name="0_משקל בתא100 2_עסקאות שאושרו וטרם בוצעו  _דיווחים נוספים" xfId="540"/>
    <cellStyle name="0_משקל בתא100 2_עסקאות שאושרו וטרם בוצעו  _פירוט אגח תשואה מעל 10% " xfId="541"/>
    <cellStyle name="0_משקל בתא100 2_פירוט אגח תשואה מעל 10% " xfId="542"/>
    <cellStyle name="0_משקל בתא100 2_פירוט אגח תשואה מעל 10%  2" xfId="543"/>
    <cellStyle name="0_משקל בתא100 2_פירוט אגח תשואה מעל 10%  2_דיווחים נוספים" xfId="544"/>
    <cellStyle name="0_משקל בתא100 2_פירוט אגח תשואה מעל 10%  2_דיווחים נוספים_1" xfId="545"/>
    <cellStyle name="0_משקל בתא100 2_פירוט אגח תשואה מעל 10%  2_דיווחים נוספים_פירוט אגח תשואה מעל 10% " xfId="546"/>
    <cellStyle name="0_משקל בתא100 2_פירוט אגח תשואה מעל 10%  2_פירוט אגח תשואה מעל 10% " xfId="547"/>
    <cellStyle name="0_משקל בתא100 2_פירוט אגח תשואה מעל 10% _1" xfId="548"/>
    <cellStyle name="0_משקל בתא100 2_פירוט אגח תשואה מעל 10% _4.4." xfId="549"/>
    <cellStyle name="0_משקל בתא100 2_פירוט אגח תשואה מעל 10% _4.4. 2" xfId="550"/>
    <cellStyle name="0_משקל בתא100 2_פירוט אגח תשואה מעל 10% _4.4. 2_דיווחים נוספים" xfId="551"/>
    <cellStyle name="0_משקל בתא100 2_פירוט אגח תשואה מעל 10% _4.4. 2_דיווחים נוספים_1" xfId="552"/>
    <cellStyle name="0_משקל בתא100 2_פירוט אגח תשואה מעל 10% _4.4. 2_דיווחים נוספים_פירוט אגח תשואה מעל 10% " xfId="553"/>
    <cellStyle name="0_משקל בתא100 2_פירוט אגח תשואה מעל 10% _4.4. 2_פירוט אגח תשואה מעל 10% " xfId="554"/>
    <cellStyle name="0_משקל בתא100 2_פירוט אגח תשואה מעל 10% _4.4._דיווחים נוספים" xfId="555"/>
    <cellStyle name="0_משקל בתא100 2_פירוט אגח תשואה מעל 10% _4.4._פירוט אגח תשואה מעל 10% " xfId="556"/>
    <cellStyle name="0_משקל בתא100 2_פירוט אגח תשואה מעל 10% _דיווחים נוספים" xfId="557"/>
    <cellStyle name="0_משקל בתא100 2_פירוט אגח תשואה מעל 10% _דיווחים נוספים_1" xfId="558"/>
    <cellStyle name="0_משקל בתא100 2_פירוט אגח תשואה מעל 10% _דיווחים נוספים_פירוט אגח תשואה מעל 10% " xfId="559"/>
    <cellStyle name="0_משקל בתא100 2_פירוט אגח תשואה מעל 10% _פירוט אגח תשואה מעל 10% " xfId="560"/>
    <cellStyle name="0_משקל בתא100 3" xfId="561"/>
    <cellStyle name="0_משקל בתא100 3_דיווחים נוספים" xfId="562"/>
    <cellStyle name="0_משקל בתא100 3_דיווחים נוספים_1" xfId="563"/>
    <cellStyle name="0_משקל בתא100 3_דיווחים נוספים_פירוט אגח תשואה מעל 10% " xfId="564"/>
    <cellStyle name="0_משקל בתא100 3_פירוט אגח תשואה מעל 10% " xfId="565"/>
    <cellStyle name="0_משקל בתא100_4.4." xfId="566"/>
    <cellStyle name="0_משקל בתא100_4.4. 2" xfId="567"/>
    <cellStyle name="0_משקל בתא100_4.4. 2_דיווחים נוספים" xfId="568"/>
    <cellStyle name="0_משקל בתא100_4.4. 2_דיווחים נוספים_1" xfId="569"/>
    <cellStyle name="0_משקל בתא100_4.4. 2_דיווחים נוספים_פירוט אגח תשואה מעל 10% " xfId="570"/>
    <cellStyle name="0_משקל בתא100_4.4. 2_פירוט אגח תשואה מעל 10% " xfId="571"/>
    <cellStyle name="0_משקל בתא100_4.4._דיווחים נוספים" xfId="572"/>
    <cellStyle name="0_משקל בתא100_4.4._פירוט אגח תשואה מעל 10% " xfId="573"/>
    <cellStyle name="0_משקל בתא100_דיווחים נוספים" xfId="574"/>
    <cellStyle name="0_משקל בתא100_דיווחים נוספים 2" xfId="575"/>
    <cellStyle name="0_משקל בתא100_דיווחים נוספים 2_דיווחים נוספים" xfId="576"/>
    <cellStyle name="0_משקל בתא100_דיווחים נוספים 2_דיווחים נוספים_1" xfId="577"/>
    <cellStyle name="0_משקל בתא100_דיווחים נוספים 2_דיווחים נוספים_פירוט אגח תשואה מעל 10% " xfId="578"/>
    <cellStyle name="0_משקל בתא100_דיווחים נוספים 2_פירוט אגח תשואה מעל 10% " xfId="579"/>
    <cellStyle name="0_משקל בתא100_דיווחים נוספים_1" xfId="580"/>
    <cellStyle name="0_משקל בתא100_דיווחים נוספים_1 2" xfId="581"/>
    <cellStyle name="0_משקל בתא100_דיווחים נוספים_1 2_דיווחים נוספים" xfId="582"/>
    <cellStyle name="0_משקל בתא100_דיווחים נוספים_1 2_דיווחים נוספים_1" xfId="583"/>
    <cellStyle name="0_משקל בתא100_דיווחים נוספים_1 2_דיווחים נוספים_פירוט אגח תשואה מעל 10% " xfId="584"/>
    <cellStyle name="0_משקל בתא100_דיווחים נוספים_1 2_פירוט אגח תשואה מעל 10% " xfId="585"/>
    <cellStyle name="0_משקל בתא100_דיווחים נוספים_1_4.4." xfId="586"/>
    <cellStyle name="0_משקל בתא100_דיווחים נוספים_1_4.4. 2" xfId="587"/>
    <cellStyle name="0_משקל בתא100_דיווחים נוספים_1_4.4. 2_דיווחים נוספים" xfId="588"/>
    <cellStyle name="0_משקל בתא100_דיווחים נוספים_1_4.4. 2_דיווחים נוספים_1" xfId="589"/>
    <cellStyle name="0_משקל בתא100_דיווחים נוספים_1_4.4. 2_דיווחים נוספים_פירוט אגח תשואה מעל 10% " xfId="590"/>
    <cellStyle name="0_משקל בתא100_דיווחים נוספים_1_4.4. 2_פירוט אגח תשואה מעל 10% " xfId="591"/>
    <cellStyle name="0_משקל בתא100_דיווחים נוספים_1_4.4._דיווחים נוספים" xfId="592"/>
    <cellStyle name="0_משקל בתא100_דיווחים נוספים_1_4.4._פירוט אגח תשואה מעל 10% " xfId="593"/>
    <cellStyle name="0_משקל בתא100_דיווחים נוספים_1_דיווחים נוספים" xfId="594"/>
    <cellStyle name="0_משקל בתא100_דיווחים נוספים_1_דיווחים נוספים 2" xfId="595"/>
    <cellStyle name="0_משקל בתא100_דיווחים נוספים_1_דיווחים נוספים 2_דיווחים נוספים" xfId="596"/>
    <cellStyle name="0_משקל בתא100_דיווחים נוספים_1_דיווחים נוספים 2_דיווחים נוספים_1" xfId="597"/>
    <cellStyle name="0_משקל בתא100_דיווחים נוספים_1_דיווחים נוספים 2_דיווחים נוספים_פירוט אגח תשואה מעל 10% " xfId="598"/>
    <cellStyle name="0_משקל בתא100_דיווחים נוספים_1_דיווחים נוספים 2_פירוט אגח תשואה מעל 10% " xfId="599"/>
    <cellStyle name="0_משקל בתא100_דיווחים נוספים_1_דיווחים נוספים_1" xfId="600"/>
    <cellStyle name="0_משקל בתא100_דיווחים נוספים_1_דיווחים נוספים_4.4." xfId="601"/>
    <cellStyle name="0_משקל בתא100_דיווחים נוספים_1_דיווחים נוספים_4.4. 2" xfId="602"/>
    <cellStyle name="0_משקל בתא100_דיווחים נוספים_1_דיווחים נוספים_4.4. 2_דיווחים נוספים" xfId="603"/>
    <cellStyle name="0_משקל בתא100_דיווחים נוספים_1_דיווחים נוספים_4.4. 2_דיווחים נוספים_1" xfId="604"/>
    <cellStyle name="0_משקל בתא100_דיווחים נוספים_1_דיווחים נוספים_4.4. 2_דיווחים נוספים_פירוט אגח תשואה מעל 10% " xfId="605"/>
    <cellStyle name="0_משקל בתא100_דיווחים נוספים_1_דיווחים נוספים_4.4. 2_פירוט אגח תשואה מעל 10% " xfId="606"/>
    <cellStyle name="0_משקל בתא100_דיווחים נוספים_1_דיווחים נוספים_4.4._דיווחים נוספים" xfId="607"/>
    <cellStyle name="0_משקל בתא100_דיווחים נוספים_1_דיווחים נוספים_4.4._פירוט אגח תשואה מעל 10% " xfId="608"/>
    <cellStyle name="0_משקל בתא100_דיווחים נוספים_1_דיווחים נוספים_דיווחים נוספים" xfId="609"/>
    <cellStyle name="0_משקל בתא100_דיווחים נוספים_1_דיווחים נוספים_פירוט אגח תשואה מעל 10% " xfId="610"/>
    <cellStyle name="0_משקל בתא100_דיווחים נוספים_1_פירוט אגח תשואה מעל 10% " xfId="611"/>
    <cellStyle name="0_משקל בתא100_דיווחים נוספים_2" xfId="612"/>
    <cellStyle name="0_משקל בתא100_דיווחים נוספים_2 2" xfId="613"/>
    <cellStyle name="0_משקל בתא100_דיווחים נוספים_2 2_דיווחים נוספים" xfId="614"/>
    <cellStyle name="0_משקל בתא100_דיווחים נוספים_2 2_דיווחים נוספים_1" xfId="615"/>
    <cellStyle name="0_משקל בתא100_דיווחים נוספים_2 2_דיווחים נוספים_פירוט אגח תשואה מעל 10% " xfId="616"/>
    <cellStyle name="0_משקל בתא100_דיווחים נוספים_2 2_פירוט אגח תשואה מעל 10% " xfId="617"/>
    <cellStyle name="0_משקל בתא100_דיווחים נוספים_2_4.4." xfId="618"/>
    <cellStyle name="0_משקל בתא100_דיווחים נוספים_2_4.4. 2" xfId="619"/>
    <cellStyle name="0_משקל בתא100_דיווחים נוספים_2_4.4. 2_דיווחים נוספים" xfId="620"/>
    <cellStyle name="0_משקל בתא100_דיווחים נוספים_2_4.4. 2_דיווחים נוספים_1" xfId="621"/>
    <cellStyle name="0_משקל בתא100_דיווחים נוספים_2_4.4. 2_דיווחים נוספים_פירוט אגח תשואה מעל 10% " xfId="622"/>
    <cellStyle name="0_משקל בתא100_דיווחים נוספים_2_4.4. 2_פירוט אגח תשואה מעל 10% " xfId="623"/>
    <cellStyle name="0_משקל בתא100_דיווחים נוספים_2_4.4._דיווחים נוספים" xfId="624"/>
    <cellStyle name="0_משקל בתא100_דיווחים נוספים_2_4.4._פירוט אגח תשואה מעל 10% " xfId="625"/>
    <cellStyle name="0_משקל בתא100_דיווחים נוספים_2_דיווחים נוספים" xfId="626"/>
    <cellStyle name="0_משקל בתא100_דיווחים נוספים_2_פירוט אגח תשואה מעל 10% " xfId="627"/>
    <cellStyle name="0_משקל בתא100_דיווחים נוספים_3" xfId="628"/>
    <cellStyle name="0_משקל בתא100_דיווחים נוספים_4.4." xfId="629"/>
    <cellStyle name="0_משקל בתא100_דיווחים נוספים_4.4. 2" xfId="630"/>
    <cellStyle name="0_משקל בתא100_דיווחים נוספים_4.4. 2_דיווחים נוספים" xfId="631"/>
    <cellStyle name="0_משקל בתא100_דיווחים נוספים_4.4. 2_דיווחים נוספים_1" xfId="632"/>
    <cellStyle name="0_משקל בתא100_דיווחים נוספים_4.4. 2_דיווחים נוספים_פירוט אגח תשואה מעל 10% " xfId="633"/>
    <cellStyle name="0_משקל בתא100_דיווחים נוספים_4.4. 2_פירוט אגח תשואה מעל 10% " xfId="634"/>
    <cellStyle name="0_משקל בתא100_דיווחים נוספים_4.4._דיווחים נוספים" xfId="635"/>
    <cellStyle name="0_משקל בתא100_דיווחים נוספים_4.4._פירוט אגח תשואה מעל 10% " xfId="636"/>
    <cellStyle name="0_משקל בתא100_דיווחים נוספים_דיווחים נוספים" xfId="637"/>
    <cellStyle name="0_משקל בתא100_דיווחים נוספים_דיווחים נוספים 2" xfId="638"/>
    <cellStyle name="0_משקל בתא100_דיווחים נוספים_דיווחים נוספים 2_דיווחים נוספים" xfId="639"/>
    <cellStyle name="0_משקל בתא100_דיווחים נוספים_דיווחים נוספים 2_דיווחים נוספים_1" xfId="640"/>
    <cellStyle name="0_משקל בתא100_דיווחים נוספים_דיווחים נוספים 2_דיווחים נוספים_פירוט אגח תשואה מעל 10% " xfId="641"/>
    <cellStyle name="0_משקל בתא100_דיווחים נוספים_דיווחים נוספים 2_פירוט אגח תשואה מעל 10% " xfId="642"/>
    <cellStyle name="0_משקל בתא100_דיווחים נוספים_דיווחים נוספים_1" xfId="643"/>
    <cellStyle name="0_משקל בתא100_דיווחים נוספים_דיווחים נוספים_4.4." xfId="644"/>
    <cellStyle name="0_משקל בתא100_דיווחים נוספים_דיווחים נוספים_4.4. 2" xfId="645"/>
    <cellStyle name="0_משקל בתא100_דיווחים נוספים_דיווחים נוספים_4.4. 2_דיווחים נוספים" xfId="646"/>
    <cellStyle name="0_משקל בתא100_דיווחים נוספים_דיווחים נוספים_4.4. 2_דיווחים נוספים_1" xfId="647"/>
    <cellStyle name="0_משקל בתא100_דיווחים נוספים_דיווחים נוספים_4.4. 2_דיווחים נוספים_פירוט אגח תשואה מעל 10% " xfId="648"/>
    <cellStyle name="0_משקל בתא100_דיווחים נוספים_דיווחים נוספים_4.4. 2_פירוט אגח תשואה מעל 10% " xfId="649"/>
    <cellStyle name="0_משקל בתא100_דיווחים נוספים_דיווחים נוספים_4.4._דיווחים נוספים" xfId="650"/>
    <cellStyle name="0_משקל בתא100_דיווחים נוספים_דיווחים נוספים_4.4._פירוט אגח תשואה מעל 10% " xfId="651"/>
    <cellStyle name="0_משקל בתא100_דיווחים נוספים_דיווחים נוספים_דיווחים נוספים" xfId="652"/>
    <cellStyle name="0_משקל בתא100_דיווחים נוספים_דיווחים נוספים_פירוט אגח תשואה מעל 10% " xfId="653"/>
    <cellStyle name="0_משקל בתא100_דיווחים נוספים_פירוט אגח תשואה מעל 10% " xfId="654"/>
    <cellStyle name="0_משקל בתא100_הערות" xfId="655"/>
    <cellStyle name="0_משקל בתא100_הערות 2" xfId="656"/>
    <cellStyle name="0_משקל בתא100_הערות 2_דיווחים נוספים" xfId="657"/>
    <cellStyle name="0_משקל בתא100_הערות 2_דיווחים נוספים_1" xfId="658"/>
    <cellStyle name="0_משקל בתא100_הערות 2_דיווחים נוספים_פירוט אגח תשואה מעל 10% " xfId="659"/>
    <cellStyle name="0_משקל בתא100_הערות 2_פירוט אגח תשואה מעל 10% " xfId="660"/>
    <cellStyle name="0_משקל בתא100_הערות_4.4." xfId="661"/>
    <cellStyle name="0_משקל בתא100_הערות_4.4. 2" xfId="662"/>
    <cellStyle name="0_משקל בתא100_הערות_4.4. 2_דיווחים נוספים" xfId="663"/>
    <cellStyle name="0_משקל בתא100_הערות_4.4. 2_דיווחים נוספים_1" xfId="664"/>
    <cellStyle name="0_משקל בתא100_הערות_4.4. 2_דיווחים נוספים_פירוט אגח תשואה מעל 10% " xfId="665"/>
    <cellStyle name="0_משקל בתא100_הערות_4.4. 2_פירוט אגח תשואה מעל 10% " xfId="666"/>
    <cellStyle name="0_משקל בתא100_הערות_4.4._דיווחים נוספים" xfId="667"/>
    <cellStyle name="0_משקל בתא100_הערות_4.4._פירוט אגח תשואה מעל 10% " xfId="668"/>
    <cellStyle name="0_משקל בתא100_הערות_דיווחים נוספים" xfId="669"/>
    <cellStyle name="0_משקל בתא100_הערות_דיווחים נוספים_1" xfId="670"/>
    <cellStyle name="0_משקל בתא100_הערות_דיווחים נוספים_פירוט אגח תשואה מעל 10% " xfId="671"/>
    <cellStyle name="0_משקל בתא100_הערות_פירוט אגח תשואה מעל 10% " xfId="672"/>
    <cellStyle name="0_משקל בתא100_יתרת מסגרות אשראי לניצול " xfId="673"/>
    <cellStyle name="0_משקל בתא100_יתרת מסגרות אשראי לניצול  2" xfId="674"/>
    <cellStyle name="0_משקל בתא100_יתרת מסגרות אשראי לניצול  2_דיווחים נוספים" xfId="675"/>
    <cellStyle name="0_משקל בתא100_יתרת מסגרות אשראי לניצול  2_דיווחים נוספים_1" xfId="676"/>
    <cellStyle name="0_משקל בתא100_יתרת מסגרות אשראי לניצול  2_דיווחים נוספים_פירוט אגח תשואה מעל 10% " xfId="677"/>
    <cellStyle name="0_משקל בתא100_יתרת מסגרות אשראי לניצול  2_פירוט אגח תשואה מעל 10% " xfId="678"/>
    <cellStyle name="0_משקל בתא100_יתרת מסגרות אשראי לניצול _4.4." xfId="679"/>
    <cellStyle name="0_משקל בתא100_יתרת מסגרות אשראי לניצול _4.4. 2" xfId="680"/>
    <cellStyle name="0_משקל בתא100_יתרת מסגרות אשראי לניצול _4.4. 2_דיווחים נוספים" xfId="681"/>
    <cellStyle name="0_משקל בתא100_יתרת מסגרות אשראי לניצול _4.4. 2_דיווחים נוספים_1" xfId="682"/>
    <cellStyle name="0_משקל בתא100_יתרת מסגרות אשראי לניצול _4.4. 2_דיווחים נוספים_פירוט אגח תשואה מעל 10% " xfId="683"/>
    <cellStyle name="0_משקל בתא100_יתרת מסגרות אשראי לניצול _4.4. 2_פירוט אגח תשואה מעל 10% " xfId="684"/>
    <cellStyle name="0_משקל בתא100_יתרת מסגרות אשראי לניצול _4.4._דיווחים נוספים" xfId="685"/>
    <cellStyle name="0_משקל בתא100_יתרת מסגרות אשראי לניצול _4.4._פירוט אגח תשואה מעל 10% " xfId="686"/>
    <cellStyle name="0_משקל בתא100_יתרת מסגרות אשראי לניצול _דיווחים נוספים" xfId="687"/>
    <cellStyle name="0_משקל בתא100_יתרת מסגרות אשראי לניצול _דיווחים נוספים_1" xfId="688"/>
    <cellStyle name="0_משקל בתא100_יתרת מסגרות אשראי לניצול _דיווחים נוספים_פירוט אגח תשואה מעל 10% " xfId="689"/>
    <cellStyle name="0_משקל בתא100_יתרת מסגרות אשראי לניצול _פירוט אגח תשואה מעל 10% " xfId="690"/>
    <cellStyle name="0_משקל בתא100_עסקאות שאושרו וטרם בוצעו  " xfId="691"/>
    <cellStyle name="0_משקל בתא100_עסקאות שאושרו וטרם בוצעו   2" xfId="692"/>
    <cellStyle name="0_משקל בתא100_עסקאות שאושרו וטרם בוצעו   2_דיווחים נוספים" xfId="693"/>
    <cellStyle name="0_משקל בתא100_עסקאות שאושרו וטרם בוצעו   2_דיווחים נוספים_1" xfId="694"/>
    <cellStyle name="0_משקל בתא100_עסקאות שאושרו וטרם בוצעו   2_דיווחים נוספים_פירוט אגח תשואה מעל 10% " xfId="695"/>
    <cellStyle name="0_משקל בתא100_עסקאות שאושרו וטרם בוצעו   2_פירוט אגח תשואה מעל 10% " xfId="696"/>
    <cellStyle name="0_משקל בתא100_עסקאות שאושרו וטרם בוצעו  _1" xfId="697"/>
    <cellStyle name="0_משקל בתא100_עסקאות שאושרו וטרם בוצעו  _1 2" xfId="698"/>
    <cellStyle name="0_משקל בתא100_עסקאות שאושרו וטרם בוצעו  _1 2_דיווחים נוספים" xfId="699"/>
    <cellStyle name="0_משקל בתא100_עסקאות שאושרו וטרם בוצעו  _1 2_דיווחים נוספים_1" xfId="700"/>
    <cellStyle name="0_משקל בתא100_עסקאות שאושרו וטרם בוצעו  _1 2_דיווחים נוספים_פירוט אגח תשואה מעל 10% " xfId="701"/>
    <cellStyle name="0_משקל בתא100_עסקאות שאושרו וטרם בוצעו  _1 2_פירוט אגח תשואה מעל 10% " xfId="702"/>
    <cellStyle name="0_משקל בתא100_עסקאות שאושרו וטרם בוצעו  _1_דיווחים נוספים" xfId="703"/>
    <cellStyle name="0_משקל בתא100_עסקאות שאושרו וטרם בוצעו  _1_פירוט אגח תשואה מעל 10% " xfId="704"/>
    <cellStyle name="0_משקל בתא100_עסקאות שאושרו וטרם בוצעו  _4.4." xfId="705"/>
    <cellStyle name="0_משקל בתא100_עסקאות שאושרו וטרם בוצעו  _4.4. 2" xfId="706"/>
    <cellStyle name="0_משקל בתא100_עסקאות שאושרו וטרם בוצעו  _4.4. 2_דיווחים נוספים" xfId="707"/>
    <cellStyle name="0_משקל בתא100_עסקאות שאושרו וטרם בוצעו  _4.4. 2_דיווחים נוספים_1" xfId="708"/>
    <cellStyle name="0_משקל בתא100_עסקאות שאושרו וטרם בוצעו  _4.4. 2_דיווחים נוספים_פירוט אגח תשואה מעל 10% " xfId="709"/>
    <cellStyle name="0_משקל בתא100_עסקאות שאושרו וטרם בוצעו  _4.4. 2_פירוט אגח תשואה מעל 10% " xfId="710"/>
    <cellStyle name="0_משקל בתא100_עסקאות שאושרו וטרם בוצעו  _4.4._דיווחים נוספים" xfId="711"/>
    <cellStyle name="0_משקל בתא100_עסקאות שאושרו וטרם בוצעו  _4.4._פירוט אגח תשואה מעל 10% " xfId="712"/>
    <cellStyle name="0_משקל בתא100_עסקאות שאושרו וטרם בוצעו  _דיווחים נוספים" xfId="713"/>
    <cellStyle name="0_משקל בתא100_עסקאות שאושרו וטרם בוצעו  _דיווחים נוספים_1" xfId="714"/>
    <cellStyle name="0_משקל בתא100_עסקאות שאושרו וטרם בוצעו  _דיווחים נוספים_פירוט אגח תשואה מעל 10% " xfId="715"/>
    <cellStyle name="0_משקל בתא100_עסקאות שאושרו וטרם בוצעו  _פירוט אגח תשואה מעל 10% " xfId="716"/>
    <cellStyle name="0_משקל בתא100_פירוט אגח תשואה מעל 10% " xfId="717"/>
    <cellStyle name="0_משקל בתא100_פירוט אגח תשואה מעל 10%  2" xfId="718"/>
    <cellStyle name="0_משקל בתא100_פירוט אגח תשואה מעל 10%  2_דיווחים נוספים" xfId="719"/>
    <cellStyle name="0_משקל בתא100_פירוט אגח תשואה מעל 10%  2_דיווחים נוספים_1" xfId="720"/>
    <cellStyle name="0_משקל בתא100_פירוט אגח תשואה מעל 10%  2_דיווחים נוספים_פירוט אגח תשואה מעל 10% " xfId="721"/>
    <cellStyle name="0_משקל בתא100_פירוט אגח תשואה מעל 10%  2_פירוט אגח תשואה מעל 10% " xfId="722"/>
    <cellStyle name="0_משקל בתא100_פירוט אגח תשואה מעל 10% _1" xfId="723"/>
    <cellStyle name="0_משקל בתא100_פירוט אגח תשואה מעל 10% _4.4." xfId="724"/>
    <cellStyle name="0_משקל בתא100_פירוט אגח תשואה מעל 10% _4.4. 2" xfId="725"/>
    <cellStyle name="0_משקל בתא100_פירוט אגח תשואה מעל 10% _4.4. 2_דיווחים נוספים" xfId="726"/>
    <cellStyle name="0_משקל בתא100_פירוט אגח תשואה מעל 10% _4.4. 2_דיווחים נוספים_1" xfId="727"/>
    <cellStyle name="0_משקל בתא100_פירוט אגח תשואה מעל 10% _4.4. 2_דיווחים נוספים_פירוט אגח תשואה מעל 10% " xfId="728"/>
    <cellStyle name="0_משקל בתא100_פירוט אגח תשואה מעל 10% _4.4. 2_פירוט אגח תשואה מעל 10% " xfId="729"/>
    <cellStyle name="0_משקל בתא100_פירוט אגח תשואה מעל 10% _4.4._דיווחים נוספים" xfId="730"/>
    <cellStyle name="0_משקל בתא100_פירוט אגח תשואה מעל 10% _4.4._פירוט אגח תשואה מעל 10% " xfId="731"/>
    <cellStyle name="0_משקל בתא100_פירוט אגח תשואה מעל 10% _דיווחים נוספים" xfId="732"/>
    <cellStyle name="0_משקל בתא100_פירוט אגח תשואה מעל 10% _דיווחים נוספים_1" xfId="733"/>
    <cellStyle name="0_משקל בתא100_פירוט אגח תשואה מעל 10% _דיווחים נוספים_פירוט אגח תשואה מעל 10% " xfId="734"/>
    <cellStyle name="0_משקל בתא100_פירוט אגח תשואה מעל 10% _פירוט אגח תשואה מעל 10% " xfId="735"/>
    <cellStyle name="0_עסקאות שאושרו וטרם בוצעו  " xfId="736"/>
    <cellStyle name="0_עסקאות שאושרו וטרם בוצעו   2" xfId="737"/>
    <cellStyle name="0_עסקאות שאושרו וטרם בוצעו   2_דיווחים נוספים" xfId="738"/>
    <cellStyle name="0_עסקאות שאושרו וטרם בוצעו   2_דיווחים נוספים_1" xfId="739"/>
    <cellStyle name="0_עסקאות שאושרו וטרם בוצעו   2_דיווחים נוספים_פירוט אגח תשואה מעל 10% " xfId="740"/>
    <cellStyle name="0_עסקאות שאושרו וטרם בוצעו   2_פירוט אגח תשואה מעל 10% " xfId="741"/>
    <cellStyle name="0_עסקאות שאושרו וטרם בוצעו  _1" xfId="742"/>
    <cellStyle name="0_עסקאות שאושרו וטרם בוצעו  _1 2" xfId="743"/>
    <cellStyle name="0_עסקאות שאושרו וטרם בוצעו  _1 2_דיווחים נוספים" xfId="744"/>
    <cellStyle name="0_עסקאות שאושרו וטרם בוצעו  _1 2_דיווחים נוספים_1" xfId="745"/>
    <cellStyle name="0_עסקאות שאושרו וטרם בוצעו  _1 2_דיווחים נוספים_פירוט אגח תשואה מעל 10% " xfId="746"/>
    <cellStyle name="0_עסקאות שאושרו וטרם בוצעו  _1 2_פירוט אגח תשואה מעל 10% " xfId="747"/>
    <cellStyle name="0_עסקאות שאושרו וטרם בוצעו  _1_דיווחים נוספים" xfId="748"/>
    <cellStyle name="0_עסקאות שאושרו וטרם בוצעו  _1_פירוט אגח תשואה מעל 10% " xfId="749"/>
    <cellStyle name="0_עסקאות שאושרו וטרם בוצעו  _4.4." xfId="750"/>
    <cellStyle name="0_עסקאות שאושרו וטרם בוצעו  _4.4. 2" xfId="751"/>
    <cellStyle name="0_עסקאות שאושרו וטרם בוצעו  _4.4. 2_דיווחים נוספים" xfId="752"/>
    <cellStyle name="0_עסקאות שאושרו וטרם בוצעו  _4.4. 2_דיווחים נוספים_1" xfId="753"/>
    <cellStyle name="0_עסקאות שאושרו וטרם בוצעו  _4.4. 2_דיווחים נוספים_פירוט אגח תשואה מעל 10% " xfId="754"/>
    <cellStyle name="0_עסקאות שאושרו וטרם בוצעו  _4.4. 2_פירוט אגח תשואה מעל 10% " xfId="755"/>
    <cellStyle name="0_עסקאות שאושרו וטרם בוצעו  _4.4._דיווחים נוספים" xfId="756"/>
    <cellStyle name="0_עסקאות שאושרו וטרם בוצעו  _4.4._פירוט אגח תשואה מעל 10% " xfId="757"/>
    <cellStyle name="0_עסקאות שאושרו וטרם בוצעו  _דיווחים נוספים" xfId="758"/>
    <cellStyle name="0_עסקאות שאושרו וטרם בוצעו  _דיווחים נוספים_1" xfId="759"/>
    <cellStyle name="0_עסקאות שאושרו וטרם בוצעו  _דיווחים נוספים_פירוט אגח תשואה מעל 10% " xfId="760"/>
    <cellStyle name="0_עסקאות שאושרו וטרם בוצעו  _פירוט אגח תשואה מעל 10% " xfId="761"/>
    <cellStyle name="0_פירוט אגח תשואה מעל 10% " xfId="762"/>
    <cellStyle name="0_פירוט אגח תשואה מעל 10%  2" xfId="763"/>
    <cellStyle name="0_פירוט אגח תשואה מעל 10%  2_דיווחים נוספים" xfId="764"/>
    <cellStyle name="0_פירוט אגח תשואה מעל 10%  2_דיווחים נוספים_1" xfId="765"/>
    <cellStyle name="0_פירוט אגח תשואה מעל 10%  2_דיווחים נוספים_פירוט אגח תשואה מעל 10% " xfId="766"/>
    <cellStyle name="0_פירוט אגח תשואה מעל 10%  2_פירוט אגח תשואה מעל 10% " xfId="767"/>
    <cellStyle name="0_פירוט אגח תשואה מעל 10% _1" xfId="768"/>
    <cellStyle name="0_פירוט אגח תשואה מעל 10% _4.4." xfId="769"/>
    <cellStyle name="0_פירוט אגח תשואה מעל 10% _4.4. 2" xfId="770"/>
    <cellStyle name="0_פירוט אגח תשואה מעל 10% _4.4. 2_דיווחים נוספים" xfId="771"/>
    <cellStyle name="0_פירוט אגח תשואה מעל 10% _4.4. 2_דיווחים נוספים_1" xfId="772"/>
    <cellStyle name="0_פירוט אגח תשואה מעל 10% _4.4. 2_דיווחים נוספים_פירוט אגח תשואה מעל 10% " xfId="773"/>
    <cellStyle name="0_פירוט אגח תשואה מעל 10% _4.4. 2_פירוט אגח תשואה מעל 10% " xfId="774"/>
    <cellStyle name="0_פירוט אגח תשואה מעל 10% _4.4._דיווחים נוספים" xfId="775"/>
    <cellStyle name="0_פירוט אגח תשואה מעל 10% _4.4._פירוט אגח תשואה מעל 10% " xfId="776"/>
    <cellStyle name="0_פירוט אגח תשואה מעל 10% _דיווחים נוספים" xfId="777"/>
    <cellStyle name="0_פירוט אגח תשואה מעל 10% _דיווחים נוספים_1" xfId="778"/>
    <cellStyle name="0_פירוט אגח תשואה מעל 10% _דיווחים נוספים_פירוט אגח תשואה מעל 10% " xfId="779"/>
    <cellStyle name="0_פירוט אגח תשואה מעל 10% _פירוט אגח תשואה מעל 10% " xfId="780"/>
    <cellStyle name="1" xfId="781"/>
    <cellStyle name="1 2" xfId="782"/>
    <cellStyle name="1 2 2" xfId="783"/>
    <cellStyle name="1 2_דיווחים נוספים" xfId="784"/>
    <cellStyle name="1 3" xfId="785"/>
    <cellStyle name="1_4.4." xfId="786"/>
    <cellStyle name="1_4.4. 2" xfId="787"/>
    <cellStyle name="1_4.4. 2_דיווחים נוספים" xfId="788"/>
    <cellStyle name="1_4.4. 2_דיווחים נוספים_1" xfId="789"/>
    <cellStyle name="1_4.4. 2_דיווחים נוספים_פירוט אגח תשואה מעל 10% " xfId="790"/>
    <cellStyle name="1_4.4. 2_פירוט אגח תשואה מעל 10% " xfId="791"/>
    <cellStyle name="1_4.4._דיווחים נוספים" xfId="792"/>
    <cellStyle name="1_4.4._פירוט אגח תשואה מעל 10% " xfId="793"/>
    <cellStyle name="1_Anafim" xfId="794"/>
    <cellStyle name="1_Anafim 2" xfId="795"/>
    <cellStyle name="1_Anafim 2 2" xfId="796"/>
    <cellStyle name="1_Anafim 2 2_דיווחים נוספים" xfId="797"/>
    <cellStyle name="1_Anafim 2 2_דיווחים נוספים_1" xfId="798"/>
    <cellStyle name="1_Anafim 2 2_דיווחים נוספים_פירוט אגח תשואה מעל 10% " xfId="799"/>
    <cellStyle name="1_Anafim 2 2_פירוט אגח תשואה מעל 10% " xfId="800"/>
    <cellStyle name="1_Anafim 2_4.4." xfId="801"/>
    <cellStyle name="1_Anafim 2_4.4. 2" xfId="802"/>
    <cellStyle name="1_Anafim 2_4.4. 2_דיווחים נוספים" xfId="803"/>
    <cellStyle name="1_Anafim 2_4.4. 2_דיווחים נוספים_1" xfId="804"/>
    <cellStyle name="1_Anafim 2_4.4. 2_דיווחים נוספים_פירוט אגח תשואה מעל 10% " xfId="805"/>
    <cellStyle name="1_Anafim 2_4.4. 2_פירוט אגח תשואה מעל 10% " xfId="806"/>
    <cellStyle name="1_Anafim 2_4.4._דיווחים נוספים" xfId="807"/>
    <cellStyle name="1_Anafim 2_4.4._פירוט אגח תשואה מעל 10% " xfId="808"/>
    <cellStyle name="1_Anafim 2_דיווחים נוספים" xfId="809"/>
    <cellStyle name="1_Anafim 2_דיווחים נוספים 2" xfId="810"/>
    <cellStyle name="1_Anafim 2_דיווחים נוספים 2_דיווחים נוספים" xfId="811"/>
    <cellStyle name="1_Anafim 2_דיווחים נוספים 2_דיווחים נוספים_1" xfId="812"/>
    <cellStyle name="1_Anafim 2_דיווחים נוספים 2_דיווחים נוספים_פירוט אגח תשואה מעל 10% " xfId="813"/>
    <cellStyle name="1_Anafim 2_דיווחים נוספים 2_פירוט אגח תשואה מעל 10% " xfId="814"/>
    <cellStyle name="1_Anafim 2_דיווחים נוספים_1" xfId="815"/>
    <cellStyle name="1_Anafim 2_דיווחים נוספים_1 2" xfId="816"/>
    <cellStyle name="1_Anafim 2_דיווחים נוספים_1 2_דיווחים נוספים" xfId="817"/>
    <cellStyle name="1_Anafim 2_דיווחים נוספים_1 2_דיווחים נוספים_1" xfId="818"/>
    <cellStyle name="1_Anafim 2_דיווחים נוספים_1 2_דיווחים נוספים_פירוט אגח תשואה מעל 10% " xfId="819"/>
    <cellStyle name="1_Anafim 2_דיווחים נוספים_1 2_פירוט אגח תשואה מעל 10% " xfId="820"/>
    <cellStyle name="1_Anafim 2_דיווחים נוספים_1_4.4." xfId="821"/>
    <cellStyle name="1_Anafim 2_דיווחים נוספים_1_4.4. 2" xfId="822"/>
    <cellStyle name="1_Anafim 2_דיווחים נוספים_1_4.4. 2_דיווחים נוספים" xfId="823"/>
    <cellStyle name="1_Anafim 2_דיווחים נוספים_1_4.4. 2_דיווחים נוספים_1" xfId="824"/>
    <cellStyle name="1_Anafim 2_דיווחים נוספים_1_4.4. 2_דיווחים נוספים_פירוט אגח תשואה מעל 10% " xfId="825"/>
    <cellStyle name="1_Anafim 2_דיווחים נוספים_1_4.4. 2_פירוט אגח תשואה מעל 10% " xfId="826"/>
    <cellStyle name="1_Anafim 2_דיווחים נוספים_1_4.4._דיווחים נוספים" xfId="827"/>
    <cellStyle name="1_Anafim 2_דיווחים נוספים_1_4.4._פירוט אגח תשואה מעל 10% " xfId="828"/>
    <cellStyle name="1_Anafim 2_דיווחים נוספים_1_דיווחים נוספים" xfId="829"/>
    <cellStyle name="1_Anafim 2_דיווחים נוספים_1_פירוט אגח תשואה מעל 10% " xfId="830"/>
    <cellStyle name="1_Anafim 2_דיווחים נוספים_2" xfId="831"/>
    <cellStyle name="1_Anafim 2_דיווחים נוספים_4.4." xfId="832"/>
    <cellStyle name="1_Anafim 2_דיווחים נוספים_4.4. 2" xfId="833"/>
    <cellStyle name="1_Anafim 2_דיווחים נוספים_4.4. 2_דיווחים נוספים" xfId="834"/>
    <cellStyle name="1_Anafim 2_דיווחים נוספים_4.4. 2_דיווחים נוספים_1" xfId="835"/>
    <cellStyle name="1_Anafim 2_דיווחים נוספים_4.4. 2_דיווחים נוספים_פירוט אגח תשואה מעל 10% " xfId="836"/>
    <cellStyle name="1_Anafim 2_דיווחים נוספים_4.4. 2_פירוט אגח תשואה מעל 10% " xfId="837"/>
    <cellStyle name="1_Anafim 2_דיווחים נוספים_4.4._דיווחים נוספים" xfId="838"/>
    <cellStyle name="1_Anafim 2_דיווחים נוספים_4.4._פירוט אגח תשואה מעל 10% " xfId="839"/>
    <cellStyle name="1_Anafim 2_דיווחים נוספים_דיווחים נוספים" xfId="840"/>
    <cellStyle name="1_Anafim 2_דיווחים נוספים_דיווחים נוספים 2" xfId="841"/>
    <cellStyle name="1_Anafim 2_דיווחים נוספים_דיווחים נוספים 2_דיווחים נוספים" xfId="842"/>
    <cellStyle name="1_Anafim 2_דיווחים נוספים_דיווחים נוספים 2_דיווחים נוספים_1" xfId="843"/>
    <cellStyle name="1_Anafim 2_דיווחים נוספים_דיווחים נוספים 2_דיווחים נוספים_פירוט אגח תשואה מעל 10% " xfId="844"/>
    <cellStyle name="1_Anafim 2_דיווחים נוספים_דיווחים נוספים 2_פירוט אגח תשואה מעל 10% " xfId="845"/>
    <cellStyle name="1_Anafim 2_דיווחים נוספים_דיווחים נוספים_1" xfId="846"/>
    <cellStyle name="1_Anafim 2_דיווחים נוספים_דיווחים נוספים_4.4." xfId="847"/>
    <cellStyle name="1_Anafim 2_דיווחים נוספים_דיווחים נוספים_4.4. 2" xfId="848"/>
    <cellStyle name="1_Anafim 2_דיווחים נוספים_דיווחים נוספים_4.4. 2_דיווחים נוספים" xfId="849"/>
    <cellStyle name="1_Anafim 2_דיווחים נוספים_דיווחים נוספים_4.4. 2_דיווחים נוספים_1" xfId="850"/>
    <cellStyle name="1_Anafim 2_דיווחים נוספים_דיווחים נוספים_4.4. 2_דיווחים נוספים_פירוט אגח תשואה מעל 10% " xfId="851"/>
    <cellStyle name="1_Anafim 2_דיווחים נוספים_דיווחים נוספים_4.4. 2_פירוט אגח תשואה מעל 10% " xfId="852"/>
    <cellStyle name="1_Anafim 2_דיווחים נוספים_דיווחים נוספים_4.4._דיווחים נוספים" xfId="853"/>
    <cellStyle name="1_Anafim 2_דיווחים נוספים_דיווחים נוספים_4.4._פירוט אגח תשואה מעל 10% " xfId="854"/>
    <cellStyle name="1_Anafim 2_דיווחים נוספים_דיווחים נוספים_דיווחים נוספים" xfId="855"/>
    <cellStyle name="1_Anafim 2_דיווחים נוספים_דיווחים נוספים_פירוט אגח תשואה מעל 10% " xfId="856"/>
    <cellStyle name="1_Anafim 2_דיווחים נוספים_פירוט אגח תשואה מעל 10% " xfId="857"/>
    <cellStyle name="1_Anafim 2_עסקאות שאושרו וטרם בוצעו  " xfId="858"/>
    <cellStyle name="1_Anafim 2_עסקאות שאושרו וטרם בוצעו   2" xfId="859"/>
    <cellStyle name="1_Anafim 2_עסקאות שאושרו וטרם בוצעו   2_דיווחים נוספים" xfId="860"/>
    <cellStyle name="1_Anafim 2_עסקאות שאושרו וטרם בוצעו   2_דיווחים נוספים_1" xfId="861"/>
    <cellStyle name="1_Anafim 2_עסקאות שאושרו וטרם בוצעו   2_דיווחים נוספים_פירוט אגח תשואה מעל 10% " xfId="862"/>
    <cellStyle name="1_Anafim 2_עסקאות שאושרו וטרם בוצעו   2_פירוט אגח תשואה מעל 10% " xfId="863"/>
    <cellStyle name="1_Anafim 2_עסקאות שאושרו וטרם בוצעו  _דיווחים נוספים" xfId="864"/>
    <cellStyle name="1_Anafim 2_עסקאות שאושרו וטרם בוצעו  _פירוט אגח תשואה מעל 10% " xfId="865"/>
    <cellStyle name="1_Anafim 2_פירוט אגח תשואה מעל 10% " xfId="866"/>
    <cellStyle name="1_Anafim 2_פירוט אגח תשואה מעל 10%  2" xfId="867"/>
    <cellStyle name="1_Anafim 2_פירוט אגח תשואה מעל 10%  2_דיווחים נוספים" xfId="868"/>
    <cellStyle name="1_Anafim 2_פירוט אגח תשואה מעל 10%  2_דיווחים נוספים_1" xfId="869"/>
    <cellStyle name="1_Anafim 2_פירוט אגח תשואה מעל 10%  2_דיווחים נוספים_פירוט אגח תשואה מעל 10% " xfId="870"/>
    <cellStyle name="1_Anafim 2_פירוט אגח תשואה מעל 10%  2_פירוט אגח תשואה מעל 10% " xfId="871"/>
    <cellStyle name="1_Anafim 2_פירוט אגח תשואה מעל 10% _1" xfId="872"/>
    <cellStyle name="1_Anafim 2_פירוט אגח תשואה מעל 10% _4.4." xfId="873"/>
    <cellStyle name="1_Anafim 2_פירוט אגח תשואה מעל 10% _4.4. 2" xfId="874"/>
    <cellStyle name="1_Anafim 2_פירוט אגח תשואה מעל 10% _4.4. 2_דיווחים נוספים" xfId="875"/>
    <cellStyle name="1_Anafim 2_פירוט אגח תשואה מעל 10% _4.4. 2_דיווחים נוספים_1" xfId="876"/>
    <cellStyle name="1_Anafim 2_פירוט אגח תשואה מעל 10% _4.4. 2_דיווחים נוספים_פירוט אגח תשואה מעל 10% " xfId="877"/>
    <cellStyle name="1_Anafim 2_פירוט אגח תשואה מעל 10% _4.4. 2_פירוט אגח תשואה מעל 10% " xfId="878"/>
    <cellStyle name="1_Anafim 2_פירוט אגח תשואה מעל 10% _4.4._דיווחים נוספים" xfId="879"/>
    <cellStyle name="1_Anafim 2_פירוט אגח תשואה מעל 10% _4.4._פירוט אגח תשואה מעל 10% " xfId="880"/>
    <cellStyle name="1_Anafim 2_פירוט אגח תשואה מעל 10% _דיווחים נוספים" xfId="881"/>
    <cellStyle name="1_Anafim 2_פירוט אגח תשואה מעל 10% _דיווחים נוספים_1" xfId="882"/>
    <cellStyle name="1_Anafim 2_פירוט אגח תשואה מעל 10% _דיווחים נוספים_פירוט אגח תשואה מעל 10% " xfId="883"/>
    <cellStyle name="1_Anafim 2_פירוט אגח תשואה מעל 10% _פירוט אגח תשואה מעל 10% " xfId="884"/>
    <cellStyle name="1_Anafim 3" xfId="885"/>
    <cellStyle name="1_Anafim 3_דיווחים נוספים" xfId="886"/>
    <cellStyle name="1_Anafim 3_דיווחים נוספים_1" xfId="887"/>
    <cellStyle name="1_Anafim 3_דיווחים נוספים_פירוט אגח תשואה מעל 10% " xfId="888"/>
    <cellStyle name="1_Anafim 3_פירוט אגח תשואה מעל 10% " xfId="889"/>
    <cellStyle name="1_Anafim_4.4." xfId="890"/>
    <cellStyle name="1_Anafim_4.4. 2" xfId="891"/>
    <cellStyle name="1_Anafim_4.4. 2_דיווחים נוספים" xfId="892"/>
    <cellStyle name="1_Anafim_4.4. 2_דיווחים נוספים_1" xfId="893"/>
    <cellStyle name="1_Anafim_4.4. 2_דיווחים נוספים_פירוט אגח תשואה מעל 10% " xfId="894"/>
    <cellStyle name="1_Anafim_4.4. 2_פירוט אגח תשואה מעל 10% " xfId="895"/>
    <cellStyle name="1_Anafim_4.4._דיווחים נוספים" xfId="896"/>
    <cellStyle name="1_Anafim_4.4._פירוט אגח תשואה מעל 10% " xfId="897"/>
    <cellStyle name="1_Anafim_דיווחים נוספים" xfId="898"/>
    <cellStyle name="1_Anafim_דיווחים נוספים 2" xfId="899"/>
    <cellStyle name="1_Anafim_דיווחים נוספים 2_דיווחים נוספים" xfId="900"/>
    <cellStyle name="1_Anafim_דיווחים נוספים 2_דיווחים נוספים_1" xfId="901"/>
    <cellStyle name="1_Anafim_דיווחים נוספים 2_דיווחים נוספים_פירוט אגח תשואה מעל 10% " xfId="902"/>
    <cellStyle name="1_Anafim_דיווחים נוספים 2_פירוט אגח תשואה מעל 10% " xfId="903"/>
    <cellStyle name="1_Anafim_דיווחים נוספים_1" xfId="904"/>
    <cellStyle name="1_Anafim_דיווחים נוספים_1 2" xfId="905"/>
    <cellStyle name="1_Anafim_דיווחים נוספים_1 2_דיווחים נוספים" xfId="906"/>
    <cellStyle name="1_Anafim_דיווחים נוספים_1 2_דיווחים נוספים_1" xfId="907"/>
    <cellStyle name="1_Anafim_דיווחים נוספים_1 2_דיווחים נוספים_פירוט אגח תשואה מעל 10% " xfId="908"/>
    <cellStyle name="1_Anafim_דיווחים נוספים_1 2_פירוט אגח תשואה מעל 10% " xfId="909"/>
    <cellStyle name="1_Anafim_דיווחים נוספים_1_4.4." xfId="910"/>
    <cellStyle name="1_Anafim_דיווחים נוספים_1_4.4. 2" xfId="911"/>
    <cellStyle name="1_Anafim_דיווחים נוספים_1_4.4. 2_דיווחים נוספים" xfId="912"/>
    <cellStyle name="1_Anafim_דיווחים נוספים_1_4.4. 2_דיווחים נוספים_1" xfId="913"/>
    <cellStyle name="1_Anafim_דיווחים נוספים_1_4.4. 2_דיווחים נוספים_פירוט אגח תשואה מעל 10% " xfId="914"/>
    <cellStyle name="1_Anafim_דיווחים נוספים_1_4.4. 2_פירוט אגח תשואה מעל 10% " xfId="915"/>
    <cellStyle name="1_Anafim_דיווחים נוספים_1_4.4._דיווחים נוספים" xfId="916"/>
    <cellStyle name="1_Anafim_דיווחים נוספים_1_4.4._פירוט אגח תשואה מעל 10% " xfId="917"/>
    <cellStyle name="1_Anafim_דיווחים נוספים_1_דיווחים נוספים" xfId="918"/>
    <cellStyle name="1_Anafim_דיווחים נוספים_1_דיווחים נוספים 2" xfId="919"/>
    <cellStyle name="1_Anafim_דיווחים נוספים_1_דיווחים נוספים 2_דיווחים נוספים" xfId="920"/>
    <cellStyle name="1_Anafim_דיווחים נוספים_1_דיווחים נוספים 2_דיווחים נוספים_1" xfId="921"/>
    <cellStyle name="1_Anafim_דיווחים נוספים_1_דיווחים נוספים 2_דיווחים נוספים_פירוט אגח תשואה מעל 10% " xfId="922"/>
    <cellStyle name="1_Anafim_דיווחים נוספים_1_דיווחים נוספים 2_פירוט אגח תשואה מעל 10% " xfId="923"/>
    <cellStyle name="1_Anafim_דיווחים נוספים_1_דיווחים נוספים_1" xfId="924"/>
    <cellStyle name="1_Anafim_דיווחים נוספים_1_דיווחים נוספים_4.4." xfId="925"/>
    <cellStyle name="1_Anafim_דיווחים נוספים_1_דיווחים נוספים_4.4. 2" xfId="926"/>
    <cellStyle name="1_Anafim_דיווחים נוספים_1_דיווחים נוספים_4.4. 2_דיווחים נוספים" xfId="927"/>
    <cellStyle name="1_Anafim_דיווחים נוספים_1_דיווחים נוספים_4.4. 2_דיווחים נוספים_1" xfId="928"/>
    <cellStyle name="1_Anafim_דיווחים נוספים_1_דיווחים נוספים_4.4. 2_דיווחים נוספים_פירוט אגח תשואה מעל 10% " xfId="929"/>
    <cellStyle name="1_Anafim_דיווחים נוספים_1_דיווחים נוספים_4.4. 2_פירוט אגח תשואה מעל 10% " xfId="930"/>
    <cellStyle name="1_Anafim_דיווחים נוספים_1_דיווחים נוספים_4.4._דיווחים נוספים" xfId="931"/>
    <cellStyle name="1_Anafim_דיווחים נוספים_1_דיווחים נוספים_4.4._פירוט אגח תשואה מעל 10% " xfId="932"/>
    <cellStyle name="1_Anafim_דיווחים נוספים_1_דיווחים נוספים_דיווחים נוספים" xfId="933"/>
    <cellStyle name="1_Anafim_דיווחים נוספים_1_דיווחים נוספים_פירוט אגח תשואה מעל 10% " xfId="934"/>
    <cellStyle name="1_Anafim_דיווחים נוספים_1_פירוט אגח תשואה מעל 10% " xfId="935"/>
    <cellStyle name="1_Anafim_דיווחים נוספים_2" xfId="936"/>
    <cellStyle name="1_Anafim_דיווחים נוספים_2 2" xfId="937"/>
    <cellStyle name="1_Anafim_דיווחים נוספים_2 2_דיווחים נוספים" xfId="938"/>
    <cellStyle name="1_Anafim_דיווחים נוספים_2 2_דיווחים נוספים_1" xfId="939"/>
    <cellStyle name="1_Anafim_דיווחים נוספים_2 2_דיווחים נוספים_פירוט אגח תשואה מעל 10% " xfId="940"/>
    <cellStyle name="1_Anafim_דיווחים נוספים_2 2_פירוט אגח תשואה מעל 10% " xfId="941"/>
    <cellStyle name="1_Anafim_דיווחים נוספים_2_4.4." xfId="942"/>
    <cellStyle name="1_Anafim_דיווחים נוספים_2_4.4. 2" xfId="943"/>
    <cellStyle name="1_Anafim_דיווחים נוספים_2_4.4. 2_דיווחים נוספים" xfId="944"/>
    <cellStyle name="1_Anafim_דיווחים נוספים_2_4.4. 2_דיווחים נוספים_1" xfId="945"/>
    <cellStyle name="1_Anafim_דיווחים נוספים_2_4.4. 2_דיווחים נוספים_פירוט אגח תשואה מעל 10% " xfId="946"/>
    <cellStyle name="1_Anafim_דיווחים נוספים_2_4.4. 2_פירוט אגח תשואה מעל 10% " xfId="947"/>
    <cellStyle name="1_Anafim_דיווחים נוספים_2_4.4._דיווחים נוספים" xfId="948"/>
    <cellStyle name="1_Anafim_דיווחים נוספים_2_4.4._פירוט אגח תשואה מעל 10% " xfId="949"/>
    <cellStyle name="1_Anafim_דיווחים נוספים_2_דיווחים נוספים" xfId="950"/>
    <cellStyle name="1_Anafim_דיווחים נוספים_2_פירוט אגח תשואה מעל 10% " xfId="951"/>
    <cellStyle name="1_Anafim_דיווחים נוספים_3" xfId="952"/>
    <cellStyle name="1_Anafim_דיווחים נוספים_4.4." xfId="953"/>
    <cellStyle name="1_Anafim_דיווחים נוספים_4.4. 2" xfId="954"/>
    <cellStyle name="1_Anafim_דיווחים נוספים_4.4. 2_דיווחים נוספים" xfId="955"/>
    <cellStyle name="1_Anafim_דיווחים נוספים_4.4. 2_דיווחים נוספים_1" xfId="956"/>
    <cellStyle name="1_Anafim_דיווחים נוספים_4.4. 2_דיווחים נוספים_פירוט אגח תשואה מעל 10% " xfId="957"/>
    <cellStyle name="1_Anafim_דיווחים נוספים_4.4. 2_פירוט אגח תשואה מעל 10% " xfId="958"/>
    <cellStyle name="1_Anafim_דיווחים נוספים_4.4._דיווחים נוספים" xfId="959"/>
    <cellStyle name="1_Anafim_דיווחים נוספים_4.4._פירוט אגח תשואה מעל 10% " xfId="960"/>
    <cellStyle name="1_Anafim_דיווחים נוספים_דיווחים נוספים" xfId="961"/>
    <cellStyle name="1_Anafim_דיווחים נוספים_דיווחים נוספים 2" xfId="962"/>
    <cellStyle name="1_Anafim_דיווחים נוספים_דיווחים נוספים 2_דיווחים נוספים" xfId="963"/>
    <cellStyle name="1_Anafim_דיווחים נוספים_דיווחים נוספים 2_דיווחים נוספים_1" xfId="964"/>
    <cellStyle name="1_Anafim_דיווחים נוספים_דיווחים נוספים 2_דיווחים נוספים_פירוט אגח תשואה מעל 10% " xfId="965"/>
    <cellStyle name="1_Anafim_דיווחים נוספים_דיווחים נוספים 2_פירוט אגח תשואה מעל 10% " xfId="966"/>
    <cellStyle name="1_Anafim_דיווחים נוספים_דיווחים נוספים_1" xfId="967"/>
    <cellStyle name="1_Anafim_דיווחים נוספים_דיווחים נוספים_4.4." xfId="968"/>
    <cellStyle name="1_Anafim_דיווחים נוספים_דיווחים נוספים_4.4. 2" xfId="969"/>
    <cellStyle name="1_Anafim_דיווחים נוספים_דיווחים נוספים_4.4. 2_דיווחים נוספים" xfId="970"/>
    <cellStyle name="1_Anafim_דיווחים נוספים_דיווחים נוספים_4.4. 2_דיווחים נוספים_1" xfId="971"/>
    <cellStyle name="1_Anafim_דיווחים נוספים_דיווחים נוספים_4.4. 2_דיווחים נוספים_פירוט אגח תשואה מעל 10% " xfId="972"/>
    <cellStyle name="1_Anafim_דיווחים נוספים_דיווחים נוספים_4.4. 2_פירוט אגח תשואה מעל 10% " xfId="973"/>
    <cellStyle name="1_Anafim_דיווחים נוספים_דיווחים נוספים_4.4._דיווחים נוספים" xfId="974"/>
    <cellStyle name="1_Anafim_דיווחים נוספים_דיווחים נוספים_4.4._פירוט אגח תשואה מעל 10% " xfId="975"/>
    <cellStyle name="1_Anafim_דיווחים נוספים_דיווחים נוספים_דיווחים נוספים" xfId="976"/>
    <cellStyle name="1_Anafim_דיווחים נוספים_דיווחים נוספים_פירוט אגח תשואה מעל 10% " xfId="977"/>
    <cellStyle name="1_Anafim_דיווחים נוספים_פירוט אגח תשואה מעל 10% " xfId="978"/>
    <cellStyle name="1_Anafim_הערות" xfId="979"/>
    <cellStyle name="1_Anafim_הערות 2" xfId="980"/>
    <cellStyle name="1_Anafim_הערות 2_דיווחים נוספים" xfId="981"/>
    <cellStyle name="1_Anafim_הערות 2_דיווחים נוספים_1" xfId="982"/>
    <cellStyle name="1_Anafim_הערות 2_דיווחים נוספים_פירוט אגח תשואה מעל 10% " xfId="983"/>
    <cellStyle name="1_Anafim_הערות 2_פירוט אגח תשואה מעל 10% " xfId="984"/>
    <cellStyle name="1_Anafim_הערות_4.4." xfId="985"/>
    <cellStyle name="1_Anafim_הערות_4.4. 2" xfId="986"/>
    <cellStyle name="1_Anafim_הערות_4.4. 2_דיווחים נוספים" xfId="987"/>
    <cellStyle name="1_Anafim_הערות_4.4. 2_דיווחים נוספים_1" xfId="988"/>
    <cellStyle name="1_Anafim_הערות_4.4. 2_דיווחים נוספים_פירוט אגח תשואה מעל 10% " xfId="989"/>
    <cellStyle name="1_Anafim_הערות_4.4. 2_פירוט אגח תשואה מעל 10% " xfId="990"/>
    <cellStyle name="1_Anafim_הערות_4.4._דיווחים נוספים" xfId="991"/>
    <cellStyle name="1_Anafim_הערות_4.4._פירוט אגח תשואה מעל 10% " xfId="992"/>
    <cellStyle name="1_Anafim_הערות_דיווחים נוספים" xfId="993"/>
    <cellStyle name="1_Anafim_הערות_דיווחים נוספים_1" xfId="994"/>
    <cellStyle name="1_Anafim_הערות_דיווחים נוספים_פירוט אגח תשואה מעל 10% " xfId="995"/>
    <cellStyle name="1_Anafim_הערות_פירוט אגח תשואה מעל 10% " xfId="996"/>
    <cellStyle name="1_Anafim_יתרת מסגרות אשראי לניצול " xfId="997"/>
    <cellStyle name="1_Anafim_יתרת מסגרות אשראי לניצול  2" xfId="998"/>
    <cellStyle name="1_Anafim_יתרת מסגרות אשראי לניצול  2_דיווחים נוספים" xfId="999"/>
    <cellStyle name="1_Anafim_יתרת מסגרות אשראי לניצול  2_דיווחים נוספים_1" xfId="1000"/>
    <cellStyle name="1_Anafim_יתרת מסגרות אשראי לניצול  2_דיווחים נוספים_פירוט אגח תשואה מעל 10% " xfId="1001"/>
    <cellStyle name="1_Anafim_יתרת מסגרות אשראי לניצול  2_פירוט אגח תשואה מעל 10% " xfId="1002"/>
    <cellStyle name="1_Anafim_יתרת מסגרות אשראי לניצול _4.4." xfId="1003"/>
    <cellStyle name="1_Anafim_יתרת מסגרות אשראי לניצול _4.4. 2" xfId="1004"/>
    <cellStyle name="1_Anafim_יתרת מסגרות אשראי לניצול _4.4. 2_דיווחים נוספים" xfId="1005"/>
    <cellStyle name="1_Anafim_יתרת מסגרות אשראי לניצול _4.4. 2_דיווחים נוספים_1" xfId="1006"/>
    <cellStyle name="1_Anafim_יתרת מסגרות אשראי לניצול _4.4. 2_דיווחים נוספים_פירוט אגח תשואה מעל 10% " xfId="1007"/>
    <cellStyle name="1_Anafim_יתרת מסגרות אשראי לניצול _4.4. 2_פירוט אגח תשואה מעל 10% " xfId="1008"/>
    <cellStyle name="1_Anafim_יתרת מסגרות אשראי לניצול _4.4._דיווחים נוספים" xfId="1009"/>
    <cellStyle name="1_Anafim_יתרת מסגרות אשראי לניצול _4.4._פירוט אגח תשואה מעל 10% " xfId="1010"/>
    <cellStyle name="1_Anafim_יתרת מסגרות אשראי לניצול _דיווחים נוספים" xfId="1011"/>
    <cellStyle name="1_Anafim_יתרת מסגרות אשראי לניצול _דיווחים נוספים_1" xfId="1012"/>
    <cellStyle name="1_Anafim_יתרת מסגרות אשראי לניצול _דיווחים נוספים_פירוט אגח תשואה מעל 10% " xfId="1013"/>
    <cellStyle name="1_Anafim_יתרת מסגרות אשראי לניצול _פירוט אגח תשואה מעל 10% " xfId="1014"/>
    <cellStyle name="1_Anafim_עסקאות שאושרו וטרם בוצעו  " xfId="1015"/>
    <cellStyle name="1_Anafim_עסקאות שאושרו וטרם בוצעו   2" xfId="1016"/>
    <cellStyle name="1_Anafim_עסקאות שאושרו וטרם בוצעו   2_דיווחים נוספים" xfId="1017"/>
    <cellStyle name="1_Anafim_עסקאות שאושרו וטרם בוצעו   2_דיווחים נוספים_1" xfId="1018"/>
    <cellStyle name="1_Anafim_עסקאות שאושרו וטרם בוצעו   2_דיווחים נוספים_פירוט אגח תשואה מעל 10% " xfId="1019"/>
    <cellStyle name="1_Anafim_עסקאות שאושרו וטרם בוצעו   2_פירוט אגח תשואה מעל 10% " xfId="1020"/>
    <cellStyle name="1_Anafim_עסקאות שאושרו וטרם בוצעו  _1" xfId="1021"/>
    <cellStyle name="1_Anafim_עסקאות שאושרו וטרם בוצעו  _1 2" xfId="1022"/>
    <cellStyle name="1_Anafim_עסקאות שאושרו וטרם בוצעו  _1 2_דיווחים נוספים" xfId="1023"/>
    <cellStyle name="1_Anafim_עסקאות שאושרו וטרם בוצעו  _1 2_דיווחים נוספים_1" xfId="1024"/>
    <cellStyle name="1_Anafim_עסקאות שאושרו וטרם בוצעו  _1 2_דיווחים נוספים_פירוט אגח תשואה מעל 10% " xfId="1025"/>
    <cellStyle name="1_Anafim_עסקאות שאושרו וטרם בוצעו  _1 2_פירוט אגח תשואה מעל 10% " xfId="1026"/>
    <cellStyle name="1_Anafim_עסקאות שאושרו וטרם בוצעו  _1_דיווחים נוספים" xfId="1027"/>
    <cellStyle name="1_Anafim_עסקאות שאושרו וטרם בוצעו  _1_פירוט אגח תשואה מעל 10% " xfId="1028"/>
    <cellStyle name="1_Anafim_עסקאות שאושרו וטרם בוצעו  _4.4." xfId="1029"/>
    <cellStyle name="1_Anafim_עסקאות שאושרו וטרם בוצעו  _4.4. 2" xfId="1030"/>
    <cellStyle name="1_Anafim_עסקאות שאושרו וטרם בוצעו  _4.4. 2_דיווחים נוספים" xfId="1031"/>
    <cellStyle name="1_Anafim_עסקאות שאושרו וטרם בוצעו  _4.4. 2_דיווחים נוספים_1" xfId="1032"/>
    <cellStyle name="1_Anafim_עסקאות שאושרו וטרם בוצעו  _4.4. 2_דיווחים נוספים_פירוט אגח תשואה מעל 10% " xfId="1033"/>
    <cellStyle name="1_Anafim_עסקאות שאושרו וטרם בוצעו  _4.4. 2_פירוט אגח תשואה מעל 10% " xfId="1034"/>
    <cellStyle name="1_Anafim_עסקאות שאושרו וטרם בוצעו  _4.4._דיווחים נוספים" xfId="1035"/>
    <cellStyle name="1_Anafim_עסקאות שאושרו וטרם בוצעו  _4.4._פירוט אגח תשואה מעל 10% " xfId="1036"/>
    <cellStyle name="1_Anafim_עסקאות שאושרו וטרם בוצעו  _דיווחים נוספים" xfId="1037"/>
    <cellStyle name="1_Anafim_עסקאות שאושרו וטרם בוצעו  _דיווחים נוספים_1" xfId="1038"/>
    <cellStyle name="1_Anafim_עסקאות שאושרו וטרם בוצעו  _דיווחים נוספים_פירוט אגח תשואה מעל 10% " xfId="1039"/>
    <cellStyle name="1_Anafim_עסקאות שאושרו וטרם בוצעו  _פירוט אגח תשואה מעל 10% " xfId="1040"/>
    <cellStyle name="1_Anafim_פירוט אגח תשואה מעל 10% " xfId="1041"/>
    <cellStyle name="1_Anafim_פירוט אגח תשואה מעל 10%  2" xfId="1042"/>
    <cellStyle name="1_Anafim_פירוט אגח תשואה מעל 10%  2_דיווחים נוספים" xfId="1043"/>
    <cellStyle name="1_Anafim_פירוט אגח תשואה מעל 10%  2_דיווחים נוספים_1" xfId="1044"/>
    <cellStyle name="1_Anafim_פירוט אגח תשואה מעל 10%  2_דיווחים נוספים_פירוט אגח תשואה מעל 10% " xfId="1045"/>
    <cellStyle name="1_Anafim_פירוט אגח תשואה מעל 10%  2_פירוט אגח תשואה מעל 10% " xfId="1046"/>
    <cellStyle name="1_Anafim_פירוט אגח תשואה מעל 10% _1" xfId="1047"/>
    <cellStyle name="1_Anafim_פירוט אגח תשואה מעל 10% _4.4." xfId="1048"/>
    <cellStyle name="1_Anafim_פירוט אגח תשואה מעל 10% _4.4. 2" xfId="1049"/>
    <cellStyle name="1_Anafim_פירוט אגח תשואה מעל 10% _4.4. 2_דיווחים נוספים" xfId="1050"/>
    <cellStyle name="1_Anafim_פירוט אגח תשואה מעל 10% _4.4. 2_דיווחים נוספים_1" xfId="1051"/>
    <cellStyle name="1_Anafim_פירוט אגח תשואה מעל 10% _4.4. 2_דיווחים נוספים_פירוט אגח תשואה מעל 10% " xfId="1052"/>
    <cellStyle name="1_Anafim_פירוט אגח תשואה מעל 10% _4.4. 2_פירוט אגח תשואה מעל 10% " xfId="1053"/>
    <cellStyle name="1_Anafim_פירוט אגח תשואה מעל 10% _4.4._דיווחים נוספים" xfId="1054"/>
    <cellStyle name="1_Anafim_פירוט אגח תשואה מעל 10% _4.4._פירוט אגח תשואה מעל 10% " xfId="1055"/>
    <cellStyle name="1_Anafim_פירוט אגח תשואה מעל 10% _דיווחים נוספים" xfId="1056"/>
    <cellStyle name="1_Anafim_פירוט אגח תשואה מעל 10% _דיווחים נוספים_1" xfId="1057"/>
    <cellStyle name="1_Anafim_פירוט אגח תשואה מעל 10% _דיווחים נוספים_פירוט אגח תשואה מעל 10% " xfId="1058"/>
    <cellStyle name="1_Anafim_פירוט אגח תשואה מעל 10% _פירוט אגח תשואה מעל 10% " xfId="1059"/>
    <cellStyle name="1_אחזקות בעלי ענין -DATA - ערכים" xfId="14672"/>
    <cellStyle name="1_דיווחים נוספים" xfId="1060"/>
    <cellStyle name="1_דיווחים נוספים 2" xfId="1061"/>
    <cellStyle name="1_דיווחים נוספים 2_דיווחים נוספים" xfId="1062"/>
    <cellStyle name="1_דיווחים נוספים 2_דיווחים נוספים_1" xfId="1063"/>
    <cellStyle name="1_דיווחים נוספים 2_דיווחים נוספים_פירוט אגח תשואה מעל 10% " xfId="1064"/>
    <cellStyle name="1_דיווחים נוספים 2_פירוט אגח תשואה מעל 10% " xfId="1065"/>
    <cellStyle name="1_דיווחים נוספים_1" xfId="1066"/>
    <cellStyle name="1_דיווחים נוספים_1 2" xfId="1067"/>
    <cellStyle name="1_דיווחים נוספים_1 2_דיווחים נוספים" xfId="1068"/>
    <cellStyle name="1_דיווחים נוספים_1 2_דיווחים נוספים_1" xfId="1069"/>
    <cellStyle name="1_דיווחים נוספים_1 2_דיווחים נוספים_פירוט אגח תשואה מעל 10% " xfId="1070"/>
    <cellStyle name="1_דיווחים נוספים_1 2_פירוט אגח תשואה מעל 10% " xfId="1071"/>
    <cellStyle name="1_דיווחים נוספים_1_4.4." xfId="1072"/>
    <cellStyle name="1_דיווחים נוספים_1_4.4. 2" xfId="1073"/>
    <cellStyle name="1_דיווחים נוספים_1_4.4. 2_דיווחים נוספים" xfId="1074"/>
    <cellStyle name="1_דיווחים נוספים_1_4.4. 2_דיווחים נוספים_1" xfId="1075"/>
    <cellStyle name="1_דיווחים נוספים_1_4.4. 2_דיווחים נוספים_פירוט אגח תשואה מעל 10% " xfId="1076"/>
    <cellStyle name="1_דיווחים נוספים_1_4.4. 2_פירוט אגח תשואה מעל 10% " xfId="1077"/>
    <cellStyle name="1_דיווחים נוספים_1_4.4._דיווחים נוספים" xfId="1078"/>
    <cellStyle name="1_דיווחים נוספים_1_4.4._פירוט אגח תשואה מעל 10% " xfId="1079"/>
    <cellStyle name="1_דיווחים נוספים_1_דיווחים נוספים" xfId="1080"/>
    <cellStyle name="1_דיווחים נוספים_1_דיווחים נוספים 2" xfId="1081"/>
    <cellStyle name="1_דיווחים נוספים_1_דיווחים נוספים 2_דיווחים נוספים" xfId="1082"/>
    <cellStyle name="1_דיווחים נוספים_1_דיווחים נוספים 2_דיווחים נוספים_1" xfId="1083"/>
    <cellStyle name="1_דיווחים נוספים_1_דיווחים נוספים 2_דיווחים נוספים_פירוט אגח תשואה מעל 10% " xfId="1084"/>
    <cellStyle name="1_דיווחים נוספים_1_דיווחים נוספים 2_פירוט אגח תשואה מעל 10% " xfId="1085"/>
    <cellStyle name="1_דיווחים נוספים_1_דיווחים נוספים_1" xfId="1086"/>
    <cellStyle name="1_דיווחים נוספים_1_דיווחים נוספים_4.4." xfId="1087"/>
    <cellStyle name="1_דיווחים נוספים_1_דיווחים נוספים_4.4. 2" xfId="1088"/>
    <cellStyle name="1_דיווחים נוספים_1_דיווחים נוספים_4.4. 2_דיווחים נוספים" xfId="1089"/>
    <cellStyle name="1_דיווחים נוספים_1_דיווחים נוספים_4.4. 2_דיווחים נוספים_1" xfId="1090"/>
    <cellStyle name="1_דיווחים נוספים_1_דיווחים נוספים_4.4. 2_דיווחים נוספים_פירוט אגח תשואה מעל 10% " xfId="1091"/>
    <cellStyle name="1_דיווחים נוספים_1_דיווחים נוספים_4.4. 2_פירוט אגח תשואה מעל 10% " xfId="1092"/>
    <cellStyle name="1_דיווחים נוספים_1_דיווחים נוספים_4.4._דיווחים נוספים" xfId="1093"/>
    <cellStyle name="1_דיווחים נוספים_1_דיווחים נוספים_4.4._פירוט אגח תשואה מעל 10% " xfId="1094"/>
    <cellStyle name="1_דיווחים נוספים_1_דיווחים נוספים_דיווחים נוספים" xfId="1095"/>
    <cellStyle name="1_דיווחים נוספים_1_דיווחים נוספים_פירוט אגח תשואה מעל 10% " xfId="1096"/>
    <cellStyle name="1_דיווחים נוספים_1_פירוט אגח תשואה מעל 10% " xfId="1097"/>
    <cellStyle name="1_דיווחים נוספים_2" xfId="1098"/>
    <cellStyle name="1_דיווחים נוספים_2 2" xfId="1099"/>
    <cellStyle name="1_דיווחים נוספים_2 2_דיווחים נוספים" xfId="1100"/>
    <cellStyle name="1_דיווחים נוספים_2 2_דיווחים נוספים_1" xfId="1101"/>
    <cellStyle name="1_דיווחים נוספים_2 2_דיווחים נוספים_פירוט אגח תשואה מעל 10% " xfId="1102"/>
    <cellStyle name="1_דיווחים נוספים_2 2_פירוט אגח תשואה מעל 10% " xfId="1103"/>
    <cellStyle name="1_דיווחים נוספים_2_4.4." xfId="1104"/>
    <cellStyle name="1_דיווחים נוספים_2_4.4. 2" xfId="1105"/>
    <cellStyle name="1_דיווחים נוספים_2_4.4. 2_דיווחים נוספים" xfId="1106"/>
    <cellStyle name="1_דיווחים נוספים_2_4.4. 2_דיווחים נוספים_1" xfId="1107"/>
    <cellStyle name="1_דיווחים נוספים_2_4.4. 2_דיווחים נוספים_פירוט אגח תשואה מעל 10% " xfId="1108"/>
    <cellStyle name="1_דיווחים נוספים_2_4.4. 2_פירוט אגח תשואה מעל 10% " xfId="1109"/>
    <cellStyle name="1_דיווחים נוספים_2_4.4._דיווחים נוספים" xfId="1110"/>
    <cellStyle name="1_דיווחים נוספים_2_4.4._פירוט אגח תשואה מעל 10% " xfId="1111"/>
    <cellStyle name="1_דיווחים נוספים_2_דיווחים נוספים" xfId="1112"/>
    <cellStyle name="1_דיווחים נוספים_2_פירוט אגח תשואה מעל 10% " xfId="1113"/>
    <cellStyle name="1_דיווחים נוספים_3" xfId="1114"/>
    <cellStyle name="1_דיווחים נוספים_4.4." xfId="1115"/>
    <cellStyle name="1_דיווחים נוספים_4.4. 2" xfId="1116"/>
    <cellStyle name="1_דיווחים נוספים_4.4. 2_דיווחים נוספים" xfId="1117"/>
    <cellStyle name="1_דיווחים נוספים_4.4. 2_דיווחים נוספים_1" xfId="1118"/>
    <cellStyle name="1_דיווחים נוספים_4.4. 2_דיווחים נוספים_פירוט אגח תשואה מעל 10% " xfId="1119"/>
    <cellStyle name="1_דיווחים נוספים_4.4. 2_פירוט אגח תשואה מעל 10% " xfId="1120"/>
    <cellStyle name="1_דיווחים נוספים_4.4._דיווחים נוספים" xfId="1121"/>
    <cellStyle name="1_דיווחים נוספים_4.4._פירוט אגח תשואה מעל 10% " xfId="1122"/>
    <cellStyle name="1_דיווחים נוספים_דיווחים נוספים" xfId="1123"/>
    <cellStyle name="1_דיווחים נוספים_דיווחים נוספים 2" xfId="1124"/>
    <cellStyle name="1_דיווחים נוספים_דיווחים נוספים 2_דיווחים נוספים" xfId="1125"/>
    <cellStyle name="1_דיווחים נוספים_דיווחים נוספים 2_דיווחים נוספים_1" xfId="1126"/>
    <cellStyle name="1_דיווחים נוספים_דיווחים נוספים 2_דיווחים נוספים_פירוט אגח תשואה מעל 10% " xfId="1127"/>
    <cellStyle name="1_דיווחים נוספים_דיווחים נוספים 2_פירוט אגח תשואה מעל 10% " xfId="1128"/>
    <cellStyle name="1_דיווחים נוספים_דיווחים נוספים_1" xfId="1129"/>
    <cellStyle name="1_דיווחים נוספים_דיווחים נוספים_4.4." xfId="1130"/>
    <cellStyle name="1_דיווחים נוספים_דיווחים נוספים_4.4. 2" xfId="1131"/>
    <cellStyle name="1_דיווחים נוספים_דיווחים נוספים_4.4. 2_דיווחים נוספים" xfId="1132"/>
    <cellStyle name="1_דיווחים נוספים_דיווחים נוספים_4.4. 2_דיווחים נוספים_1" xfId="1133"/>
    <cellStyle name="1_דיווחים נוספים_דיווחים נוספים_4.4. 2_דיווחים נוספים_פירוט אגח תשואה מעל 10% " xfId="1134"/>
    <cellStyle name="1_דיווחים נוספים_דיווחים נוספים_4.4. 2_פירוט אגח תשואה מעל 10% " xfId="1135"/>
    <cellStyle name="1_דיווחים נוספים_דיווחים נוספים_4.4._דיווחים נוספים" xfId="1136"/>
    <cellStyle name="1_דיווחים נוספים_דיווחים נוספים_4.4._פירוט אגח תשואה מעל 10% " xfId="1137"/>
    <cellStyle name="1_דיווחים נוספים_דיווחים נוספים_דיווחים נוספים" xfId="1138"/>
    <cellStyle name="1_דיווחים נוספים_דיווחים נוספים_פירוט אגח תשואה מעל 10% " xfId="1139"/>
    <cellStyle name="1_דיווחים נוספים_פירוט אגח תשואה מעל 10% " xfId="1140"/>
    <cellStyle name="1_הערות" xfId="1141"/>
    <cellStyle name="1_הערות 2" xfId="1142"/>
    <cellStyle name="1_הערות 2_דיווחים נוספים" xfId="1143"/>
    <cellStyle name="1_הערות 2_דיווחים נוספים_1" xfId="1144"/>
    <cellStyle name="1_הערות 2_דיווחים נוספים_פירוט אגח תשואה מעל 10% " xfId="1145"/>
    <cellStyle name="1_הערות 2_פירוט אגח תשואה מעל 10% " xfId="1146"/>
    <cellStyle name="1_הערות_4.4." xfId="1147"/>
    <cellStyle name="1_הערות_4.4. 2" xfId="1148"/>
    <cellStyle name="1_הערות_4.4. 2_דיווחים נוספים" xfId="1149"/>
    <cellStyle name="1_הערות_4.4. 2_דיווחים נוספים_1" xfId="1150"/>
    <cellStyle name="1_הערות_4.4. 2_דיווחים נוספים_פירוט אגח תשואה מעל 10% " xfId="1151"/>
    <cellStyle name="1_הערות_4.4. 2_פירוט אגח תשואה מעל 10% " xfId="1152"/>
    <cellStyle name="1_הערות_4.4._דיווחים נוספים" xfId="1153"/>
    <cellStyle name="1_הערות_4.4._פירוט אגח תשואה מעל 10% " xfId="1154"/>
    <cellStyle name="1_הערות_דיווחים נוספים" xfId="1155"/>
    <cellStyle name="1_הערות_דיווחים נוספים_1" xfId="1156"/>
    <cellStyle name="1_הערות_דיווחים נוספים_פירוט אגח תשואה מעל 10% " xfId="1157"/>
    <cellStyle name="1_הערות_פירוט אגח תשואה מעל 10% " xfId="1158"/>
    <cellStyle name="1_יתרת מסגרות אשראי לניצול " xfId="1159"/>
    <cellStyle name="1_יתרת מסגרות אשראי לניצול  2" xfId="1160"/>
    <cellStyle name="1_יתרת מסגרות אשראי לניצול  2_דיווחים נוספים" xfId="1161"/>
    <cellStyle name="1_יתרת מסגרות אשראי לניצול  2_דיווחים נוספים_1" xfId="1162"/>
    <cellStyle name="1_יתרת מסגרות אשראי לניצול  2_דיווחים נוספים_פירוט אגח תשואה מעל 10% " xfId="1163"/>
    <cellStyle name="1_יתרת מסגרות אשראי לניצול  2_פירוט אגח תשואה מעל 10% " xfId="1164"/>
    <cellStyle name="1_יתרת מסגרות אשראי לניצול _4.4." xfId="1165"/>
    <cellStyle name="1_יתרת מסגרות אשראי לניצול _4.4. 2" xfId="1166"/>
    <cellStyle name="1_יתרת מסגרות אשראי לניצול _4.4. 2_דיווחים נוספים" xfId="1167"/>
    <cellStyle name="1_יתרת מסגרות אשראי לניצול _4.4. 2_דיווחים נוספים_1" xfId="1168"/>
    <cellStyle name="1_יתרת מסגרות אשראי לניצול _4.4. 2_דיווחים נוספים_פירוט אגח תשואה מעל 10% " xfId="1169"/>
    <cellStyle name="1_יתרת מסגרות אשראי לניצול _4.4. 2_פירוט אגח תשואה מעל 10% " xfId="1170"/>
    <cellStyle name="1_יתרת מסגרות אשראי לניצול _4.4._דיווחים נוספים" xfId="1171"/>
    <cellStyle name="1_יתרת מסגרות אשראי לניצול _4.4._פירוט אגח תשואה מעל 10% " xfId="1172"/>
    <cellStyle name="1_יתרת מסגרות אשראי לניצול _דיווחים נוספים" xfId="1173"/>
    <cellStyle name="1_יתרת מסגרות אשראי לניצול _דיווחים נוספים_1" xfId="1174"/>
    <cellStyle name="1_יתרת מסגרות אשראי לניצול _דיווחים נוספים_פירוט אגח תשואה מעל 10% " xfId="1175"/>
    <cellStyle name="1_יתרת מסגרות אשראי לניצול _פירוט אגח תשואה מעל 10% " xfId="1176"/>
    <cellStyle name="1_משקל בתא100" xfId="1177"/>
    <cellStyle name="1_משקל בתא100 2" xfId="1178"/>
    <cellStyle name="1_משקל בתא100 2 2" xfId="1179"/>
    <cellStyle name="1_משקל בתא100 2 2_דיווחים נוספים" xfId="1180"/>
    <cellStyle name="1_משקל בתא100 2 2_דיווחים נוספים_1" xfId="1181"/>
    <cellStyle name="1_משקל בתא100 2 2_דיווחים נוספים_פירוט אגח תשואה מעל 10% " xfId="1182"/>
    <cellStyle name="1_משקל בתא100 2 2_פירוט אגח תשואה מעל 10% " xfId="1183"/>
    <cellStyle name="1_משקל בתא100 2_4.4." xfId="1184"/>
    <cellStyle name="1_משקל בתא100 2_4.4. 2" xfId="1185"/>
    <cellStyle name="1_משקל בתא100 2_4.4. 2_דיווחים נוספים" xfId="1186"/>
    <cellStyle name="1_משקל בתא100 2_4.4. 2_דיווחים נוספים_1" xfId="1187"/>
    <cellStyle name="1_משקל בתא100 2_4.4. 2_דיווחים נוספים_פירוט אגח תשואה מעל 10% " xfId="1188"/>
    <cellStyle name="1_משקל בתא100 2_4.4. 2_פירוט אגח תשואה מעל 10% " xfId="1189"/>
    <cellStyle name="1_משקל בתא100 2_4.4._דיווחים נוספים" xfId="1190"/>
    <cellStyle name="1_משקל בתא100 2_4.4._פירוט אגח תשואה מעל 10% " xfId="1191"/>
    <cellStyle name="1_משקל בתא100 2_דיווחים נוספים" xfId="1192"/>
    <cellStyle name="1_משקל בתא100 2_דיווחים נוספים 2" xfId="1193"/>
    <cellStyle name="1_משקל בתא100 2_דיווחים נוספים 2_דיווחים נוספים" xfId="1194"/>
    <cellStyle name="1_משקל בתא100 2_דיווחים נוספים 2_דיווחים נוספים_1" xfId="1195"/>
    <cellStyle name="1_משקל בתא100 2_דיווחים נוספים 2_דיווחים נוספים_פירוט אגח תשואה מעל 10% " xfId="1196"/>
    <cellStyle name="1_משקל בתא100 2_דיווחים נוספים 2_פירוט אגח תשואה מעל 10% " xfId="1197"/>
    <cellStyle name="1_משקל בתא100 2_דיווחים נוספים_1" xfId="1198"/>
    <cellStyle name="1_משקל בתא100 2_דיווחים נוספים_1 2" xfId="1199"/>
    <cellStyle name="1_משקל בתא100 2_דיווחים נוספים_1 2_דיווחים נוספים" xfId="1200"/>
    <cellStyle name="1_משקל בתא100 2_דיווחים נוספים_1 2_דיווחים נוספים_1" xfId="1201"/>
    <cellStyle name="1_משקל בתא100 2_דיווחים נוספים_1 2_דיווחים נוספים_פירוט אגח תשואה מעל 10% " xfId="1202"/>
    <cellStyle name="1_משקל בתא100 2_דיווחים נוספים_1 2_פירוט אגח תשואה מעל 10% " xfId="1203"/>
    <cellStyle name="1_משקל בתא100 2_דיווחים נוספים_1_4.4." xfId="1204"/>
    <cellStyle name="1_משקל בתא100 2_דיווחים נוספים_1_4.4. 2" xfId="1205"/>
    <cellStyle name="1_משקל בתא100 2_דיווחים נוספים_1_4.4. 2_דיווחים נוספים" xfId="1206"/>
    <cellStyle name="1_משקל בתא100 2_דיווחים נוספים_1_4.4. 2_דיווחים נוספים_1" xfId="1207"/>
    <cellStyle name="1_משקל בתא100 2_דיווחים נוספים_1_4.4. 2_דיווחים נוספים_פירוט אגח תשואה מעל 10% " xfId="1208"/>
    <cellStyle name="1_משקל בתא100 2_דיווחים נוספים_1_4.4. 2_פירוט אגח תשואה מעל 10% " xfId="1209"/>
    <cellStyle name="1_משקל בתא100 2_דיווחים נוספים_1_4.4._דיווחים נוספים" xfId="1210"/>
    <cellStyle name="1_משקל בתא100 2_דיווחים נוספים_1_4.4._פירוט אגח תשואה מעל 10% " xfId="1211"/>
    <cellStyle name="1_משקל בתא100 2_דיווחים נוספים_1_דיווחים נוספים" xfId="1212"/>
    <cellStyle name="1_משקל בתא100 2_דיווחים נוספים_1_פירוט אגח תשואה מעל 10% " xfId="1213"/>
    <cellStyle name="1_משקל בתא100 2_דיווחים נוספים_2" xfId="1214"/>
    <cellStyle name="1_משקל בתא100 2_דיווחים נוספים_4.4." xfId="1215"/>
    <cellStyle name="1_משקל בתא100 2_דיווחים נוספים_4.4. 2" xfId="1216"/>
    <cellStyle name="1_משקל בתא100 2_דיווחים נוספים_4.4. 2_דיווחים נוספים" xfId="1217"/>
    <cellStyle name="1_משקל בתא100 2_דיווחים נוספים_4.4. 2_דיווחים נוספים_1" xfId="1218"/>
    <cellStyle name="1_משקל בתא100 2_דיווחים נוספים_4.4. 2_דיווחים נוספים_פירוט אגח תשואה מעל 10% " xfId="1219"/>
    <cellStyle name="1_משקל בתא100 2_דיווחים נוספים_4.4. 2_פירוט אגח תשואה מעל 10% " xfId="1220"/>
    <cellStyle name="1_משקל בתא100 2_דיווחים נוספים_4.4._דיווחים נוספים" xfId="1221"/>
    <cellStyle name="1_משקל בתא100 2_דיווחים נוספים_4.4._פירוט אגח תשואה מעל 10% " xfId="1222"/>
    <cellStyle name="1_משקל בתא100 2_דיווחים נוספים_דיווחים נוספים" xfId="1223"/>
    <cellStyle name="1_משקל בתא100 2_דיווחים נוספים_דיווחים נוספים 2" xfId="1224"/>
    <cellStyle name="1_משקל בתא100 2_דיווחים נוספים_דיווחים נוספים 2_דיווחים נוספים" xfId="1225"/>
    <cellStyle name="1_משקל בתא100 2_דיווחים נוספים_דיווחים נוספים 2_דיווחים נוספים_1" xfId="1226"/>
    <cellStyle name="1_משקל בתא100 2_דיווחים נוספים_דיווחים נוספים 2_דיווחים נוספים_פירוט אגח תשואה מעל 10% " xfId="1227"/>
    <cellStyle name="1_משקל בתא100 2_דיווחים נוספים_דיווחים נוספים 2_פירוט אגח תשואה מעל 10% " xfId="1228"/>
    <cellStyle name="1_משקל בתא100 2_דיווחים נוספים_דיווחים נוספים_1" xfId="1229"/>
    <cellStyle name="1_משקל בתא100 2_דיווחים נוספים_דיווחים נוספים_4.4." xfId="1230"/>
    <cellStyle name="1_משקל בתא100 2_דיווחים נוספים_דיווחים נוספים_4.4. 2" xfId="1231"/>
    <cellStyle name="1_משקל בתא100 2_דיווחים נוספים_דיווחים נוספים_4.4. 2_דיווחים נוספים" xfId="1232"/>
    <cellStyle name="1_משקל בתא100 2_דיווחים נוספים_דיווחים נוספים_4.4. 2_דיווחים נוספים_1" xfId="1233"/>
    <cellStyle name="1_משקל בתא100 2_דיווחים נוספים_דיווחים נוספים_4.4. 2_דיווחים נוספים_פירוט אגח תשואה מעל 10% " xfId="1234"/>
    <cellStyle name="1_משקל בתא100 2_דיווחים נוספים_דיווחים נוספים_4.4. 2_פירוט אגח תשואה מעל 10% " xfId="1235"/>
    <cellStyle name="1_משקל בתא100 2_דיווחים נוספים_דיווחים נוספים_4.4._דיווחים נוספים" xfId="1236"/>
    <cellStyle name="1_משקל בתא100 2_דיווחים נוספים_דיווחים נוספים_4.4._פירוט אגח תשואה מעל 10% " xfId="1237"/>
    <cellStyle name="1_משקל בתא100 2_דיווחים נוספים_דיווחים נוספים_דיווחים נוספים" xfId="1238"/>
    <cellStyle name="1_משקל בתא100 2_דיווחים נוספים_דיווחים נוספים_פירוט אגח תשואה מעל 10% " xfId="1239"/>
    <cellStyle name="1_משקל בתא100 2_דיווחים נוספים_פירוט אגח תשואה מעל 10% " xfId="1240"/>
    <cellStyle name="1_משקל בתא100 2_עסקאות שאושרו וטרם בוצעו  " xfId="1241"/>
    <cellStyle name="1_משקל בתא100 2_עסקאות שאושרו וטרם בוצעו   2" xfId="1242"/>
    <cellStyle name="1_משקל בתא100 2_עסקאות שאושרו וטרם בוצעו   2_דיווחים נוספים" xfId="1243"/>
    <cellStyle name="1_משקל בתא100 2_עסקאות שאושרו וטרם בוצעו   2_דיווחים נוספים_1" xfId="1244"/>
    <cellStyle name="1_משקל בתא100 2_עסקאות שאושרו וטרם בוצעו   2_דיווחים נוספים_פירוט אגח תשואה מעל 10% " xfId="1245"/>
    <cellStyle name="1_משקל בתא100 2_עסקאות שאושרו וטרם בוצעו   2_פירוט אגח תשואה מעל 10% " xfId="1246"/>
    <cellStyle name="1_משקל בתא100 2_עסקאות שאושרו וטרם בוצעו  _דיווחים נוספים" xfId="1247"/>
    <cellStyle name="1_משקל בתא100 2_עסקאות שאושרו וטרם בוצעו  _פירוט אגח תשואה מעל 10% " xfId="1248"/>
    <cellStyle name="1_משקל בתא100 2_פירוט אגח תשואה מעל 10% " xfId="1249"/>
    <cellStyle name="1_משקל בתא100 2_פירוט אגח תשואה מעל 10%  2" xfId="1250"/>
    <cellStyle name="1_משקל בתא100 2_פירוט אגח תשואה מעל 10%  2_דיווחים נוספים" xfId="1251"/>
    <cellStyle name="1_משקל בתא100 2_פירוט אגח תשואה מעל 10%  2_דיווחים נוספים_1" xfId="1252"/>
    <cellStyle name="1_משקל בתא100 2_פירוט אגח תשואה מעל 10%  2_דיווחים נוספים_פירוט אגח תשואה מעל 10% " xfId="1253"/>
    <cellStyle name="1_משקל בתא100 2_פירוט אגח תשואה מעל 10%  2_פירוט אגח תשואה מעל 10% " xfId="1254"/>
    <cellStyle name="1_משקל בתא100 2_פירוט אגח תשואה מעל 10% _1" xfId="1255"/>
    <cellStyle name="1_משקל בתא100 2_פירוט אגח תשואה מעל 10% _4.4." xfId="1256"/>
    <cellStyle name="1_משקל בתא100 2_פירוט אגח תשואה מעל 10% _4.4. 2" xfId="1257"/>
    <cellStyle name="1_משקל בתא100 2_פירוט אגח תשואה מעל 10% _4.4. 2_דיווחים נוספים" xfId="1258"/>
    <cellStyle name="1_משקל בתא100 2_פירוט אגח תשואה מעל 10% _4.4. 2_דיווחים נוספים_1" xfId="1259"/>
    <cellStyle name="1_משקל בתא100 2_פירוט אגח תשואה מעל 10% _4.4. 2_דיווחים נוספים_פירוט אגח תשואה מעל 10% " xfId="1260"/>
    <cellStyle name="1_משקל בתא100 2_פירוט אגח תשואה מעל 10% _4.4. 2_פירוט אגח תשואה מעל 10% " xfId="1261"/>
    <cellStyle name="1_משקל בתא100 2_פירוט אגח תשואה מעל 10% _4.4._דיווחים נוספים" xfId="1262"/>
    <cellStyle name="1_משקל בתא100 2_פירוט אגח תשואה מעל 10% _4.4._פירוט אגח תשואה מעל 10% " xfId="1263"/>
    <cellStyle name="1_משקל בתא100 2_פירוט אגח תשואה מעל 10% _דיווחים נוספים" xfId="1264"/>
    <cellStyle name="1_משקל בתא100 2_פירוט אגח תשואה מעל 10% _דיווחים נוספים_1" xfId="1265"/>
    <cellStyle name="1_משקל בתא100 2_פירוט אגח תשואה מעל 10% _דיווחים נוספים_פירוט אגח תשואה מעל 10% " xfId="1266"/>
    <cellStyle name="1_משקל בתא100 2_פירוט אגח תשואה מעל 10% _פירוט אגח תשואה מעל 10% " xfId="1267"/>
    <cellStyle name="1_משקל בתא100 3" xfId="1268"/>
    <cellStyle name="1_משקל בתא100 3_דיווחים נוספים" xfId="1269"/>
    <cellStyle name="1_משקל בתא100 3_דיווחים נוספים_1" xfId="1270"/>
    <cellStyle name="1_משקל בתא100 3_דיווחים נוספים_פירוט אגח תשואה מעל 10% " xfId="1271"/>
    <cellStyle name="1_משקל בתא100 3_פירוט אגח תשואה מעל 10% " xfId="1272"/>
    <cellStyle name="1_משקל בתא100_4.4." xfId="1273"/>
    <cellStyle name="1_משקל בתא100_4.4. 2" xfId="1274"/>
    <cellStyle name="1_משקל בתא100_4.4. 2_דיווחים נוספים" xfId="1275"/>
    <cellStyle name="1_משקל בתא100_4.4. 2_דיווחים נוספים_1" xfId="1276"/>
    <cellStyle name="1_משקל בתא100_4.4. 2_דיווחים נוספים_פירוט אגח תשואה מעל 10% " xfId="1277"/>
    <cellStyle name="1_משקל בתא100_4.4. 2_פירוט אגח תשואה מעל 10% " xfId="1278"/>
    <cellStyle name="1_משקל בתא100_4.4._דיווחים נוספים" xfId="1279"/>
    <cellStyle name="1_משקל בתא100_4.4._פירוט אגח תשואה מעל 10% " xfId="1280"/>
    <cellStyle name="1_משקל בתא100_דיווחים נוספים" xfId="1281"/>
    <cellStyle name="1_משקל בתא100_דיווחים נוספים 2" xfId="1282"/>
    <cellStyle name="1_משקל בתא100_דיווחים נוספים 2_דיווחים נוספים" xfId="1283"/>
    <cellStyle name="1_משקל בתא100_דיווחים נוספים 2_דיווחים נוספים_1" xfId="1284"/>
    <cellStyle name="1_משקל בתא100_דיווחים נוספים 2_דיווחים נוספים_פירוט אגח תשואה מעל 10% " xfId="1285"/>
    <cellStyle name="1_משקל בתא100_דיווחים נוספים 2_פירוט אגח תשואה מעל 10% " xfId="1286"/>
    <cellStyle name="1_משקל בתא100_דיווחים נוספים_1" xfId="1287"/>
    <cellStyle name="1_משקל בתא100_דיווחים נוספים_1 2" xfId="1288"/>
    <cellStyle name="1_משקל בתא100_דיווחים נוספים_1 2_דיווחים נוספים" xfId="1289"/>
    <cellStyle name="1_משקל בתא100_דיווחים נוספים_1 2_דיווחים נוספים_1" xfId="1290"/>
    <cellStyle name="1_משקל בתא100_דיווחים נוספים_1 2_דיווחים נוספים_פירוט אגח תשואה מעל 10% " xfId="1291"/>
    <cellStyle name="1_משקל בתא100_דיווחים נוספים_1 2_פירוט אגח תשואה מעל 10% " xfId="1292"/>
    <cellStyle name="1_משקל בתא100_דיווחים נוספים_1_4.4." xfId="1293"/>
    <cellStyle name="1_משקל בתא100_דיווחים נוספים_1_4.4. 2" xfId="1294"/>
    <cellStyle name="1_משקל בתא100_דיווחים נוספים_1_4.4. 2_דיווחים נוספים" xfId="1295"/>
    <cellStyle name="1_משקל בתא100_דיווחים נוספים_1_4.4. 2_דיווחים נוספים_1" xfId="1296"/>
    <cellStyle name="1_משקל בתא100_דיווחים נוספים_1_4.4. 2_דיווחים נוספים_פירוט אגח תשואה מעל 10% " xfId="1297"/>
    <cellStyle name="1_משקל בתא100_דיווחים נוספים_1_4.4. 2_פירוט אגח תשואה מעל 10% " xfId="1298"/>
    <cellStyle name="1_משקל בתא100_דיווחים נוספים_1_4.4._דיווחים נוספים" xfId="1299"/>
    <cellStyle name="1_משקל בתא100_דיווחים נוספים_1_4.4._פירוט אגח תשואה מעל 10% " xfId="1300"/>
    <cellStyle name="1_משקל בתא100_דיווחים נוספים_1_דיווחים נוספים" xfId="1301"/>
    <cellStyle name="1_משקל בתא100_דיווחים נוספים_1_דיווחים נוספים 2" xfId="1302"/>
    <cellStyle name="1_משקל בתא100_דיווחים נוספים_1_דיווחים נוספים 2_דיווחים נוספים" xfId="1303"/>
    <cellStyle name="1_משקל בתא100_דיווחים נוספים_1_דיווחים נוספים 2_דיווחים נוספים_1" xfId="1304"/>
    <cellStyle name="1_משקל בתא100_דיווחים נוספים_1_דיווחים נוספים 2_דיווחים נוספים_פירוט אגח תשואה מעל 10% " xfId="1305"/>
    <cellStyle name="1_משקל בתא100_דיווחים נוספים_1_דיווחים נוספים 2_פירוט אגח תשואה מעל 10% " xfId="1306"/>
    <cellStyle name="1_משקל בתא100_דיווחים נוספים_1_דיווחים נוספים_1" xfId="1307"/>
    <cellStyle name="1_משקל בתא100_דיווחים נוספים_1_דיווחים נוספים_4.4." xfId="1308"/>
    <cellStyle name="1_משקל בתא100_דיווחים נוספים_1_דיווחים נוספים_4.4. 2" xfId="1309"/>
    <cellStyle name="1_משקל בתא100_דיווחים נוספים_1_דיווחים נוספים_4.4. 2_דיווחים נוספים" xfId="1310"/>
    <cellStyle name="1_משקל בתא100_דיווחים נוספים_1_דיווחים נוספים_4.4. 2_דיווחים נוספים_1" xfId="1311"/>
    <cellStyle name="1_משקל בתא100_דיווחים נוספים_1_דיווחים נוספים_4.4. 2_דיווחים נוספים_פירוט אגח תשואה מעל 10% " xfId="1312"/>
    <cellStyle name="1_משקל בתא100_דיווחים נוספים_1_דיווחים נוספים_4.4. 2_פירוט אגח תשואה מעל 10% " xfId="1313"/>
    <cellStyle name="1_משקל בתא100_דיווחים נוספים_1_דיווחים נוספים_4.4._דיווחים נוספים" xfId="1314"/>
    <cellStyle name="1_משקל בתא100_דיווחים נוספים_1_דיווחים נוספים_4.4._פירוט אגח תשואה מעל 10% " xfId="1315"/>
    <cellStyle name="1_משקל בתא100_דיווחים נוספים_1_דיווחים נוספים_דיווחים נוספים" xfId="1316"/>
    <cellStyle name="1_משקל בתא100_דיווחים נוספים_1_דיווחים נוספים_פירוט אגח תשואה מעל 10% " xfId="1317"/>
    <cellStyle name="1_משקל בתא100_דיווחים נוספים_1_פירוט אגח תשואה מעל 10% " xfId="1318"/>
    <cellStyle name="1_משקל בתא100_דיווחים נוספים_2" xfId="1319"/>
    <cellStyle name="1_משקל בתא100_דיווחים נוספים_2 2" xfId="1320"/>
    <cellStyle name="1_משקל בתא100_דיווחים נוספים_2 2_דיווחים נוספים" xfId="1321"/>
    <cellStyle name="1_משקל בתא100_דיווחים נוספים_2 2_דיווחים נוספים_1" xfId="1322"/>
    <cellStyle name="1_משקל בתא100_דיווחים נוספים_2 2_דיווחים נוספים_פירוט אגח תשואה מעל 10% " xfId="1323"/>
    <cellStyle name="1_משקל בתא100_דיווחים נוספים_2 2_פירוט אגח תשואה מעל 10% " xfId="1324"/>
    <cellStyle name="1_משקל בתא100_דיווחים נוספים_2_4.4." xfId="1325"/>
    <cellStyle name="1_משקל בתא100_דיווחים נוספים_2_4.4. 2" xfId="1326"/>
    <cellStyle name="1_משקל בתא100_דיווחים נוספים_2_4.4. 2_דיווחים נוספים" xfId="1327"/>
    <cellStyle name="1_משקל בתא100_דיווחים נוספים_2_4.4. 2_דיווחים נוספים_1" xfId="1328"/>
    <cellStyle name="1_משקל בתא100_דיווחים נוספים_2_4.4. 2_דיווחים נוספים_פירוט אגח תשואה מעל 10% " xfId="1329"/>
    <cellStyle name="1_משקל בתא100_דיווחים נוספים_2_4.4. 2_פירוט אגח תשואה מעל 10% " xfId="1330"/>
    <cellStyle name="1_משקל בתא100_דיווחים נוספים_2_4.4._דיווחים נוספים" xfId="1331"/>
    <cellStyle name="1_משקל בתא100_דיווחים נוספים_2_4.4._פירוט אגח תשואה מעל 10% " xfId="1332"/>
    <cellStyle name="1_משקל בתא100_דיווחים נוספים_2_דיווחים נוספים" xfId="1333"/>
    <cellStyle name="1_משקל בתא100_דיווחים נוספים_2_פירוט אגח תשואה מעל 10% " xfId="1334"/>
    <cellStyle name="1_משקל בתא100_דיווחים נוספים_3" xfId="1335"/>
    <cellStyle name="1_משקל בתא100_דיווחים נוספים_4.4." xfId="1336"/>
    <cellStyle name="1_משקל בתא100_דיווחים נוספים_4.4. 2" xfId="1337"/>
    <cellStyle name="1_משקל בתא100_דיווחים נוספים_4.4. 2_דיווחים נוספים" xfId="1338"/>
    <cellStyle name="1_משקל בתא100_דיווחים נוספים_4.4. 2_דיווחים נוספים_1" xfId="1339"/>
    <cellStyle name="1_משקל בתא100_דיווחים נוספים_4.4. 2_דיווחים נוספים_פירוט אגח תשואה מעל 10% " xfId="1340"/>
    <cellStyle name="1_משקל בתא100_דיווחים נוספים_4.4. 2_פירוט אגח תשואה מעל 10% " xfId="1341"/>
    <cellStyle name="1_משקל בתא100_דיווחים נוספים_4.4._דיווחים נוספים" xfId="1342"/>
    <cellStyle name="1_משקל בתא100_דיווחים נוספים_4.4._פירוט אגח תשואה מעל 10% " xfId="1343"/>
    <cellStyle name="1_משקל בתא100_דיווחים נוספים_דיווחים נוספים" xfId="1344"/>
    <cellStyle name="1_משקל בתא100_דיווחים נוספים_דיווחים נוספים 2" xfId="1345"/>
    <cellStyle name="1_משקל בתא100_דיווחים נוספים_דיווחים נוספים 2_דיווחים נוספים" xfId="1346"/>
    <cellStyle name="1_משקל בתא100_דיווחים נוספים_דיווחים נוספים 2_דיווחים נוספים_1" xfId="1347"/>
    <cellStyle name="1_משקל בתא100_דיווחים נוספים_דיווחים נוספים 2_דיווחים נוספים_פירוט אגח תשואה מעל 10% " xfId="1348"/>
    <cellStyle name="1_משקל בתא100_דיווחים נוספים_דיווחים נוספים 2_פירוט אגח תשואה מעל 10% " xfId="1349"/>
    <cellStyle name="1_משקל בתא100_דיווחים נוספים_דיווחים נוספים_1" xfId="1350"/>
    <cellStyle name="1_משקל בתא100_דיווחים נוספים_דיווחים נוספים_4.4." xfId="1351"/>
    <cellStyle name="1_משקל בתא100_דיווחים נוספים_דיווחים נוספים_4.4. 2" xfId="1352"/>
    <cellStyle name="1_משקל בתא100_דיווחים נוספים_דיווחים נוספים_4.4. 2_דיווחים נוספים" xfId="1353"/>
    <cellStyle name="1_משקל בתא100_דיווחים נוספים_דיווחים נוספים_4.4. 2_דיווחים נוספים_1" xfId="1354"/>
    <cellStyle name="1_משקל בתא100_דיווחים נוספים_דיווחים נוספים_4.4. 2_דיווחים נוספים_פירוט אגח תשואה מעל 10% " xfId="1355"/>
    <cellStyle name="1_משקל בתא100_דיווחים נוספים_דיווחים נוספים_4.4. 2_פירוט אגח תשואה מעל 10% " xfId="1356"/>
    <cellStyle name="1_משקל בתא100_דיווחים נוספים_דיווחים נוספים_4.4._דיווחים נוספים" xfId="1357"/>
    <cellStyle name="1_משקל בתא100_דיווחים נוספים_דיווחים נוספים_4.4._פירוט אגח תשואה מעל 10% " xfId="1358"/>
    <cellStyle name="1_משקל בתא100_דיווחים נוספים_דיווחים נוספים_דיווחים נוספים" xfId="1359"/>
    <cellStyle name="1_משקל בתא100_דיווחים נוספים_דיווחים נוספים_פירוט אגח תשואה מעל 10% " xfId="1360"/>
    <cellStyle name="1_משקל בתא100_דיווחים נוספים_פירוט אגח תשואה מעל 10% " xfId="1361"/>
    <cellStyle name="1_משקל בתא100_הערות" xfId="1362"/>
    <cellStyle name="1_משקל בתא100_הערות 2" xfId="1363"/>
    <cellStyle name="1_משקל בתא100_הערות 2_דיווחים נוספים" xfId="1364"/>
    <cellStyle name="1_משקל בתא100_הערות 2_דיווחים נוספים_1" xfId="1365"/>
    <cellStyle name="1_משקל בתא100_הערות 2_דיווחים נוספים_פירוט אגח תשואה מעל 10% " xfId="1366"/>
    <cellStyle name="1_משקל בתא100_הערות 2_פירוט אגח תשואה מעל 10% " xfId="1367"/>
    <cellStyle name="1_משקל בתא100_הערות_4.4." xfId="1368"/>
    <cellStyle name="1_משקל בתא100_הערות_4.4. 2" xfId="1369"/>
    <cellStyle name="1_משקל בתא100_הערות_4.4. 2_דיווחים נוספים" xfId="1370"/>
    <cellStyle name="1_משקל בתא100_הערות_4.4. 2_דיווחים נוספים_1" xfId="1371"/>
    <cellStyle name="1_משקל בתא100_הערות_4.4. 2_דיווחים נוספים_פירוט אגח תשואה מעל 10% " xfId="1372"/>
    <cellStyle name="1_משקל בתא100_הערות_4.4. 2_פירוט אגח תשואה מעל 10% " xfId="1373"/>
    <cellStyle name="1_משקל בתא100_הערות_4.4._דיווחים נוספים" xfId="1374"/>
    <cellStyle name="1_משקל בתא100_הערות_4.4._פירוט אגח תשואה מעל 10% " xfId="1375"/>
    <cellStyle name="1_משקל בתא100_הערות_דיווחים נוספים" xfId="1376"/>
    <cellStyle name="1_משקל בתא100_הערות_דיווחים נוספים_1" xfId="1377"/>
    <cellStyle name="1_משקל בתא100_הערות_דיווחים נוספים_פירוט אגח תשואה מעל 10% " xfId="1378"/>
    <cellStyle name="1_משקל בתא100_הערות_פירוט אגח תשואה מעל 10% " xfId="1379"/>
    <cellStyle name="1_משקל בתא100_יתרת מסגרות אשראי לניצול " xfId="1380"/>
    <cellStyle name="1_משקל בתא100_יתרת מסגרות אשראי לניצול  2" xfId="1381"/>
    <cellStyle name="1_משקל בתא100_יתרת מסגרות אשראי לניצול  2_דיווחים נוספים" xfId="1382"/>
    <cellStyle name="1_משקל בתא100_יתרת מסגרות אשראי לניצול  2_דיווחים נוספים_1" xfId="1383"/>
    <cellStyle name="1_משקל בתא100_יתרת מסגרות אשראי לניצול  2_דיווחים נוספים_פירוט אגח תשואה מעל 10% " xfId="1384"/>
    <cellStyle name="1_משקל בתא100_יתרת מסגרות אשראי לניצול  2_פירוט אגח תשואה מעל 10% " xfId="1385"/>
    <cellStyle name="1_משקל בתא100_יתרת מסגרות אשראי לניצול _4.4." xfId="1386"/>
    <cellStyle name="1_משקל בתא100_יתרת מסגרות אשראי לניצול _4.4. 2" xfId="1387"/>
    <cellStyle name="1_משקל בתא100_יתרת מסגרות אשראי לניצול _4.4. 2_דיווחים נוספים" xfId="1388"/>
    <cellStyle name="1_משקל בתא100_יתרת מסגרות אשראי לניצול _4.4. 2_דיווחים נוספים_1" xfId="1389"/>
    <cellStyle name="1_משקל בתא100_יתרת מסגרות אשראי לניצול _4.4. 2_דיווחים נוספים_פירוט אגח תשואה מעל 10% " xfId="1390"/>
    <cellStyle name="1_משקל בתא100_יתרת מסגרות אשראי לניצול _4.4. 2_פירוט אגח תשואה מעל 10% " xfId="1391"/>
    <cellStyle name="1_משקל בתא100_יתרת מסגרות אשראי לניצול _4.4._דיווחים נוספים" xfId="1392"/>
    <cellStyle name="1_משקל בתא100_יתרת מסגרות אשראי לניצול _4.4._פירוט אגח תשואה מעל 10% " xfId="1393"/>
    <cellStyle name="1_משקל בתא100_יתרת מסגרות אשראי לניצול _דיווחים נוספים" xfId="1394"/>
    <cellStyle name="1_משקל בתא100_יתרת מסגרות אשראי לניצול _דיווחים נוספים_1" xfId="1395"/>
    <cellStyle name="1_משקל בתא100_יתרת מסגרות אשראי לניצול _דיווחים נוספים_פירוט אגח תשואה מעל 10% " xfId="1396"/>
    <cellStyle name="1_משקל בתא100_יתרת מסגרות אשראי לניצול _פירוט אגח תשואה מעל 10% " xfId="1397"/>
    <cellStyle name="1_משקל בתא100_עסקאות שאושרו וטרם בוצעו  " xfId="1398"/>
    <cellStyle name="1_משקל בתא100_עסקאות שאושרו וטרם בוצעו   2" xfId="1399"/>
    <cellStyle name="1_משקל בתא100_עסקאות שאושרו וטרם בוצעו   2_דיווחים נוספים" xfId="1400"/>
    <cellStyle name="1_משקל בתא100_עסקאות שאושרו וטרם בוצעו   2_דיווחים נוספים_1" xfId="1401"/>
    <cellStyle name="1_משקל בתא100_עסקאות שאושרו וטרם בוצעו   2_דיווחים נוספים_פירוט אגח תשואה מעל 10% " xfId="1402"/>
    <cellStyle name="1_משקל בתא100_עסקאות שאושרו וטרם בוצעו   2_פירוט אגח תשואה מעל 10% " xfId="1403"/>
    <cellStyle name="1_משקל בתא100_עסקאות שאושרו וטרם בוצעו  _1" xfId="1404"/>
    <cellStyle name="1_משקל בתא100_עסקאות שאושרו וטרם בוצעו  _1 2" xfId="1405"/>
    <cellStyle name="1_משקל בתא100_עסקאות שאושרו וטרם בוצעו  _1 2_דיווחים נוספים" xfId="1406"/>
    <cellStyle name="1_משקל בתא100_עסקאות שאושרו וטרם בוצעו  _1 2_דיווחים נוספים_1" xfId="1407"/>
    <cellStyle name="1_משקל בתא100_עסקאות שאושרו וטרם בוצעו  _1 2_דיווחים נוספים_פירוט אגח תשואה מעל 10% " xfId="1408"/>
    <cellStyle name="1_משקל בתא100_עסקאות שאושרו וטרם בוצעו  _1 2_פירוט אגח תשואה מעל 10% " xfId="1409"/>
    <cellStyle name="1_משקל בתא100_עסקאות שאושרו וטרם בוצעו  _1_דיווחים נוספים" xfId="1410"/>
    <cellStyle name="1_משקל בתא100_עסקאות שאושרו וטרם בוצעו  _1_פירוט אגח תשואה מעל 10% " xfId="1411"/>
    <cellStyle name="1_משקל בתא100_עסקאות שאושרו וטרם בוצעו  _4.4." xfId="1412"/>
    <cellStyle name="1_משקל בתא100_עסקאות שאושרו וטרם בוצעו  _4.4. 2" xfId="1413"/>
    <cellStyle name="1_משקל בתא100_עסקאות שאושרו וטרם בוצעו  _4.4. 2_דיווחים נוספים" xfId="1414"/>
    <cellStyle name="1_משקל בתא100_עסקאות שאושרו וטרם בוצעו  _4.4. 2_דיווחים נוספים_1" xfId="1415"/>
    <cellStyle name="1_משקל בתא100_עסקאות שאושרו וטרם בוצעו  _4.4. 2_דיווחים נוספים_פירוט אגח תשואה מעל 10% " xfId="1416"/>
    <cellStyle name="1_משקל בתא100_עסקאות שאושרו וטרם בוצעו  _4.4. 2_פירוט אגח תשואה מעל 10% " xfId="1417"/>
    <cellStyle name="1_משקל בתא100_עסקאות שאושרו וטרם בוצעו  _4.4._דיווחים נוספים" xfId="1418"/>
    <cellStyle name="1_משקל בתא100_עסקאות שאושרו וטרם בוצעו  _4.4._פירוט אגח תשואה מעל 10% " xfId="1419"/>
    <cellStyle name="1_משקל בתא100_עסקאות שאושרו וטרם בוצעו  _דיווחים נוספים" xfId="1420"/>
    <cellStyle name="1_משקל בתא100_עסקאות שאושרו וטרם בוצעו  _דיווחים נוספים_1" xfId="1421"/>
    <cellStyle name="1_משקל בתא100_עסקאות שאושרו וטרם בוצעו  _דיווחים נוספים_פירוט אגח תשואה מעל 10% " xfId="1422"/>
    <cellStyle name="1_משקל בתא100_עסקאות שאושרו וטרם בוצעו  _פירוט אגח תשואה מעל 10% " xfId="1423"/>
    <cellStyle name="1_משקל בתא100_פירוט אגח תשואה מעל 10% " xfId="1424"/>
    <cellStyle name="1_משקל בתא100_פירוט אגח תשואה מעל 10%  2" xfId="1425"/>
    <cellStyle name="1_משקל בתא100_פירוט אגח תשואה מעל 10%  2_דיווחים נוספים" xfId="1426"/>
    <cellStyle name="1_משקל בתא100_פירוט אגח תשואה מעל 10%  2_דיווחים נוספים_1" xfId="1427"/>
    <cellStyle name="1_משקל בתא100_פירוט אגח תשואה מעל 10%  2_דיווחים נוספים_פירוט אגח תשואה מעל 10% " xfId="1428"/>
    <cellStyle name="1_משקל בתא100_פירוט אגח תשואה מעל 10%  2_פירוט אגח תשואה מעל 10% " xfId="1429"/>
    <cellStyle name="1_משקל בתא100_פירוט אגח תשואה מעל 10% _1" xfId="1430"/>
    <cellStyle name="1_משקל בתא100_פירוט אגח תשואה מעל 10% _4.4." xfId="1431"/>
    <cellStyle name="1_משקל בתא100_פירוט אגח תשואה מעל 10% _4.4. 2" xfId="1432"/>
    <cellStyle name="1_משקל בתא100_פירוט אגח תשואה מעל 10% _4.4. 2_דיווחים נוספים" xfId="1433"/>
    <cellStyle name="1_משקל בתא100_פירוט אגח תשואה מעל 10% _4.4. 2_דיווחים נוספים_1" xfId="1434"/>
    <cellStyle name="1_משקל בתא100_פירוט אגח תשואה מעל 10% _4.4. 2_דיווחים נוספים_פירוט אגח תשואה מעל 10% " xfId="1435"/>
    <cellStyle name="1_משקל בתא100_פירוט אגח תשואה מעל 10% _4.4. 2_פירוט אגח תשואה מעל 10% " xfId="1436"/>
    <cellStyle name="1_משקל בתא100_פירוט אגח תשואה מעל 10% _4.4._דיווחים נוספים" xfId="1437"/>
    <cellStyle name="1_משקל בתא100_פירוט אגח תשואה מעל 10% _4.4._פירוט אגח תשואה מעל 10% " xfId="1438"/>
    <cellStyle name="1_משקל בתא100_פירוט אגח תשואה מעל 10% _דיווחים נוספים" xfId="1439"/>
    <cellStyle name="1_משקל בתא100_פירוט אגח תשואה מעל 10% _דיווחים נוספים_1" xfId="1440"/>
    <cellStyle name="1_משקל בתא100_פירוט אגח תשואה מעל 10% _דיווחים נוספים_פירוט אגח תשואה מעל 10% " xfId="1441"/>
    <cellStyle name="1_משקל בתא100_פירוט אגח תשואה מעל 10% _פירוט אגח תשואה מעל 10% " xfId="1442"/>
    <cellStyle name="1_עסקאות שאושרו וטרם בוצעו  " xfId="1443"/>
    <cellStyle name="1_עסקאות שאושרו וטרם בוצעו   2" xfId="1444"/>
    <cellStyle name="1_עסקאות שאושרו וטרם בוצעו   2_דיווחים נוספים" xfId="1445"/>
    <cellStyle name="1_עסקאות שאושרו וטרם בוצעו   2_דיווחים נוספים_1" xfId="1446"/>
    <cellStyle name="1_עסקאות שאושרו וטרם בוצעו   2_דיווחים נוספים_פירוט אגח תשואה מעל 10% " xfId="1447"/>
    <cellStyle name="1_עסקאות שאושרו וטרם בוצעו   2_פירוט אגח תשואה מעל 10% " xfId="1448"/>
    <cellStyle name="1_עסקאות שאושרו וטרם בוצעו  _1" xfId="1449"/>
    <cellStyle name="1_עסקאות שאושרו וטרם בוצעו  _1 2" xfId="1450"/>
    <cellStyle name="1_עסקאות שאושרו וטרם בוצעו  _1 2_דיווחים נוספים" xfId="1451"/>
    <cellStyle name="1_עסקאות שאושרו וטרם בוצעו  _1 2_דיווחים נוספים_1" xfId="1452"/>
    <cellStyle name="1_עסקאות שאושרו וטרם בוצעו  _1 2_דיווחים נוספים_פירוט אגח תשואה מעל 10% " xfId="1453"/>
    <cellStyle name="1_עסקאות שאושרו וטרם בוצעו  _1 2_פירוט אגח תשואה מעל 10% " xfId="1454"/>
    <cellStyle name="1_עסקאות שאושרו וטרם בוצעו  _1_דיווחים נוספים" xfId="1455"/>
    <cellStyle name="1_עסקאות שאושרו וטרם בוצעו  _1_פירוט אגח תשואה מעל 10% " xfId="1456"/>
    <cellStyle name="1_עסקאות שאושרו וטרם בוצעו  _4.4." xfId="1457"/>
    <cellStyle name="1_עסקאות שאושרו וטרם בוצעו  _4.4. 2" xfId="1458"/>
    <cellStyle name="1_עסקאות שאושרו וטרם בוצעו  _4.4. 2_דיווחים נוספים" xfId="1459"/>
    <cellStyle name="1_עסקאות שאושרו וטרם בוצעו  _4.4. 2_דיווחים נוספים_1" xfId="1460"/>
    <cellStyle name="1_עסקאות שאושרו וטרם בוצעו  _4.4. 2_דיווחים נוספים_פירוט אגח תשואה מעל 10% " xfId="1461"/>
    <cellStyle name="1_עסקאות שאושרו וטרם בוצעו  _4.4. 2_פירוט אגח תשואה מעל 10% " xfId="1462"/>
    <cellStyle name="1_עסקאות שאושרו וטרם בוצעו  _4.4._דיווחים נוספים" xfId="1463"/>
    <cellStyle name="1_עסקאות שאושרו וטרם בוצעו  _4.4._פירוט אגח תשואה מעל 10% " xfId="1464"/>
    <cellStyle name="1_עסקאות שאושרו וטרם בוצעו  _דיווחים נוספים" xfId="1465"/>
    <cellStyle name="1_עסקאות שאושרו וטרם בוצעו  _דיווחים נוספים_1" xfId="1466"/>
    <cellStyle name="1_עסקאות שאושרו וטרם בוצעו  _דיווחים נוספים_פירוט אגח תשואה מעל 10% " xfId="1467"/>
    <cellStyle name="1_עסקאות שאושרו וטרם בוצעו  _פירוט אגח תשואה מעל 10% " xfId="1468"/>
    <cellStyle name="1_פירוט אגח תשואה מעל 10% " xfId="1469"/>
    <cellStyle name="1_פירוט אגח תשואה מעל 10%  2" xfId="1470"/>
    <cellStyle name="1_פירוט אגח תשואה מעל 10%  2_דיווחים נוספים" xfId="1471"/>
    <cellStyle name="1_פירוט אגח תשואה מעל 10%  2_דיווחים נוספים_1" xfId="1472"/>
    <cellStyle name="1_פירוט אגח תשואה מעל 10%  2_דיווחים נוספים_פירוט אגח תשואה מעל 10% " xfId="1473"/>
    <cellStyle name="1_פירוט אגח תשואה מעל 10%  2_פירוט אגח תשואה מעל 10% " xfId="1474"/>
    <cellStyle name="1_פירוט אגח תשואה מעל 10% _1" xfId="1475"/>
    <cellStyle name="1_פירוט אגח תשואה מעל 10% _4.4." xfId="1476"/>
    <cellStyle name="1_פירוט אגח תשואה מעל 10% _4.4. 2" xfId="1477"/>
    <cellStyle name="1_פירוט אגח תשואה מעל 10% _4.4. 2_דיווחים נוספים" xfId="1478"/>
    <cellStyle name="1_פירוט אגח תשואה מעל 10% _4.4. 2_דיווחים נוספים_1" xfId="1479"/>
    <cellStyle name="1_פירוט אגח תשואה מעל 10% _4.4. 2_דיווחים נוספים_פירוט אגח תשואה מעל 10% " xfId="1480"/>
    <cellStyle name="1_פירוט אגח תשואה מעל 10% _4.4. 2_פירוט אגח תשואה מעל 10% " xfId="1481"/>
    <cellStyle name="1_פירוט אגח תשואה מעל 10% _4.4._דיווחים נוספים" xfId="1482"/>
    <cellStyle name="1_פירוט אגח תשואה מעל 10% _4.4._פירוט אגח תשואה מעל 10% " xfId="1483"/>
    <cellStyle name="1_פירוט אגח תשואה מעל 10% _דיווחים נוספים" xfId="1484"/>
    <cellStyle name="1_פירוט אגח תשואה מעל 10% _דיווחים נוספים_1" xfId="1485"/>
    <cellStyle name="1_פירוט אגח תשואה מעל 10% _דיווחים נוספים_פירוט אגח תשואה מעל 10% " xfId="1486"/>
    <cellStyle name="1_פירוט אגח תשואה מעל 10% _פירוט אגח תשואה מעל 10% " xfId="1487"/>
    <cellStyle name="10" xfId="1488"/>
    <cellStyle name="10 2" xfId="1489"/>
    <cellStyle name="10 2 2" xfId="1490"/>
    <cellStyle name="10 2_דיווחים נוספים" xfId="1491"/>
    <cellStyle name="10 3" xfId="1492"/>
    <cellStyle name="10_4.4." xfId="1493"/>
    <cellStyle name="11" xfId="1494"/>
    <cellStyle name="11 2" xfId="1495"/>
    <cellStyle name="11 2 2" xfId="1496"/>
    <cellStyle name="11 2_דיווחים נוספים" xfId="1497"/>
    <cellStyle name="11 3" xfId="1498"/>
    <cellStyle name="11_4.4." xfId="1499"/>
    <cellStyle name="12" xfId="1500"/>
    <cellStyle name="12 2" xfId="1501"/>
    <cellStyle name="12 2 2" xfId="1502"/>
    <cellStyle name="12 2_דיווחים נוספים" xfId="1503"/>
    <cellStyle name="12 3" xfId="1504"/>
    <cellStyle name="12_4.4." xfId="1505"/>
    <cellStyle name="2" xfId="1506"/>
    <cellStyle name="2 2" xfId="1507"/>
    <cellStyle name="2 2 2" xfId="1508"/>
    <cellStyle name="2 2_דיווחים נוספים" xfId="1509"/>
    <cellStyle name="2 3" xfId="1510"/>
    <cellStyle name="2_4.4." xfId="1511"/>
    <cellStyle name="2_4.4. 2" xfId="1512"/>
    <cellStyle name="2_4.4. 2_דיווחים נוספים" xfId="1513"/>
    <cellStyle name="2_4.4. 2_דיווחים נוספים_1" xfId="1514"/>
    <cellStyle name="2_4.4. 2_דיווחים נוספים_פירוט אגח תשואה מעל 10% " xfId="1515"/>
    <cellStyle name="2_4.4. 2_פירוט אגח תשואה מעל 10% " xfId="1516"/>
    <cellStyle name="2_4.4._דיווחים נוספים" xfId="1517"/>
    <cellStyle name="2_4.4._פירוט אגח תשואה מעל 10% " xfId="1518"/>
    <cellStyle name="2_Anafim" xfId="1519"/>
    <cellStyle name="2_Anafim 2" xfId="1520"/>
    <cellStyle name="2_Anafim 2 2" xfId="1521"/>
    <cellStyle name="2_Anafim 2 2_דיווחים נוספים" xfId="1522"/>
    <cellStyle name="2_Anafim 2 2_דיווחים נוספים_1" xfId="1523"/>
    <cellStyle name="2_Anafim 2 2_דיווחים נוספים_פירוט אגח תשואה מעל 10% " xfId="1524"/>
    <cellStyle name="2_Anafim 2 2_פירוט אגח תשואה מעל 10% " xfId="1525"/>
    <cellStyle name="2_Anafim 2_4.4." xfId="1526"/>
    <cellStyle name="2_Anafim 2_4.4. 2" xfId="1527"/>
    <cellStyle name="2_Anafim 2_4.4. 2_דיווחים נוספים" xfId="1528"/>
    <cellStyle name="2_Anafim 2_4.4. 2_דיווחים נוספים_1" xfId="1529"/>
    <cellStyle name="2_Anafim 2_4.4. 2_דיווחים נוספים_פירוט אגח תשואה מעל 10% " xfId="1530"/>
    <cellStyle name="2_Anafim 2_4.4. 2_פירוט אגח תשואה מעל 10% " xfId="1531"/>
    <cellStyle name="2_Anafim 2_4.4._דיווחים נוספים" xfId="1532"/>
    <cellStyle name="2_Anafim 2_4.4._פירוט אגח תשואה מעל 10% " xfId="1533"/>
    <cellStyle name="2_Anafim 2_דיווחים נוספים" xfId="1534"/>
    <cellStyle name="2_Anafim 2_דיווחים נוספים 2" xfId="1535"/>
    <cellStyle name="2_Anafim 2_דיווחים נוספים 2_דיווחים נוספים" xfId="1536"/>
    <cellStyle name="2_Anafim 2_דיווחים נוספים 2_דיווחים נוספים_1" xfId="1537"/>
    <cellStyle name="2_Anafim 2_דיווחים נוספים 2_דיווחים נוספים_פירוט אגח תשואה מעל 10% " xfId="1538"/>
    <cellStyle name="2_Anafim 2_דיווחים נוספים 2_פירוט אגח תשואה מעל 10% " xfId="1539"/>
    <cellStyle name="2_Anafim 2_דיווחים נוספים_1" xfId="1540"/>
    <cellStyle name="2_Anafim 2_דיווחים נוספים_1 2" xfId="1541"/>
    <cellStyle name="2_Anafim 2_דיווחים נוספים_1 2_דיווחים נוספים" xfId="1542"/>
    <cellStyle name="2_Anafim 2_דיווחים נוספים_1 2_דיווחים נוספים_1" xfId="1543"/>
    <cellStyle name="2_Anafim 2_דיווחים נוספים_1 2_דיווחים נוספים_פירוט אגח תשואה מעל 10% " xfId="1544"/>
    <cellStyle name="2_Anafim 2_דיווחים נוספים_1 2_פירוט אגח תשואה מעל 10% " xfId="1545"/>
    <cellStyle name="2_Anafim 2_דיווחים נוספים_1_4.4." xfId="1546"/>
    <cellStyle name="2_Anafim 2_דיווחים נוספים_1_4.4. 2" xfId="1547"/>
    <cellStyle name="2_Anafim 2_דיווחים נוספים_1_4.4. 2_דיווחים נוספים" xfId="1548"/>
    <cellStyle name="2_Anafim 2_דיווחים נוספים_1_4.4. 2_דיווחים נוספים_1" xfId="1549"/>
    <cellStyle name="2_Anafim 2_דיווחים נוספים_1_4.4. 2_דיווחים נוספים_פירוט אגח תשואה מעל 10% " xfId="1550"/>
    <cellStyle name="2_Anafim 2_דיווחים נוספים_1_4.4. 2_פירוט אגח תשואה מעל 10% " xfId="1551"/>
    <cellStyle name="2_Anafim 2_דיווחים נוספים_1_4.4._דיווחים נוספים" xfId="1552"/>
    <cellStyle name="2_Anafim 2_דיווחים נוספים_1_4.4._פירוט אגח תשואה מעל 10% " xfId="1553"/>
    <cellStyle name="2_Anafim 2_דיווחים נוספים_1_דיווחים נוספים" xfId="1554"/>
    <cellStyle name="2_Anafim 2_דיווחים נוספים_1_פירוט אגח תשואה מעל 10% " xfId="1555"/>
    <cellStyle name="2_Anafim 2_דיווחים נוספים_2" xfId="1556"/>
    <cellStyle name="2_Anafim 2_דיווחים נוספים_4.4." xfId="1557"/>
    <cellStyle name="2_Anafim 2_דיווחים נוספים_4.4. 2" xfId="1558"/>
    <cellStyle name="2_Anafim 2_דיווחים נוספים_4.4. 2_דיווחים נוספים" xfId="1559"/>
    <cellStyle name="2_Anafim 2_דיווחים נוספים_4.4. 2_דיווחים נוספים_1" xfId="1560"/>
    <cellStyle name="2_Anafim 2_דיווחים נוספים_4.4. 2_דיווחים נוספים_פירוט אגח תשואה מעל 10% " xfId="1561"/>
    <cellStyle name="2_Anafim 2_דיווחים נוספים_4.4. 2_פירוט אגח תשואה מעל 10% " xfId="1562"/>
    <cellStyle name="2_Anafim 2_דיווחים נוספים_4.4._דיווחים נוספים" xfId="1563"/>
    <cellStyle name="2_Anafim 2_דיווחים נוספים_4.4._פירוט אגח תשואה מעל 10% " xfId="1564"/>
    <cellStyle name="2_Anafim 2_דיווחים נוספים_דיווחים נוספים" xfId="1565"/>
    <cellStyle name="2_Anafim 2_דיווחים נוספים_דיווחים נוספים 2" xfId="1566"/>
    <cellStyle name="2_Anafim 2_דיווחים נוספים_דיווחים נוספים 2_דיווחים נוספים" xfId="1567"/>
    <cellStyle name="2_Anafim 2_דיווחים נוספים_דיווחים נוספים 2_דיווחים נוספים_1" xfId="1568"/>
    <cellStyle name="2_Anafim 2_דיווחים נוספים_דיווחים נוספים 2_דיווחים נוספים_פירוט אגח תשואה מעל 10% " xfId="1569"/>
    <cellStyle name="2_Anafim 2_דיווחים נוספים_דיווחים נוספים 2_פירוט אגח תשואה מעל 10% " xfId="1570"/>
    <cellStyle name="2_Anafim 2_דיווחים נוספים_דיווחים נוספים_1" xfId="1571"/>
    <cellStyle name="2_Anafim 2_דיווחים נוספים_דיווחים נוספים_4.4." xfId="1572"/>
    <cellStyle name="2_Anafim 2_דיווחים נוספים_דיווחים נוספים_4.4. 2" xfId="1573"/>
    <cellStyle name="2_Anafim 2_דיווחים נוספים_דיווחים נוספים_4.4. 2_דיווחים נוספים" xfId="1574"/>
    <cellStyle name="2_Anafim 2_דיווחים נוספים_דיווחים נוספים_4.4. 2_דיווחים נוספים_1" xfId="1575"/>
    <cellStyle name="2_Anafim 2_דיווחים נוספים_דיווחים נוספים_4.4. 2_דיווחים נוספים_פירוט אגח תשואה מעל 10% " xfId="1576"/>
    <cellStyle name="2_Anafim 2_דיווחים נוספים_דיווחים נוספים_4.4. 2_פירוט אגח תשואה מעל 10% " xfId="1577"/>
    <cellStyle name="2_Anafim 2_דיווחים נוספים_דיווחים נוספים_4.4._דיווחים נוספים" xfId="1578"/>
    <cellStyle name="2_Anafim 2_דיווחים נוספים_דיווחים נוספים_4.4._פירוט אגח תשואה מעל 10% " xfId="1579"/>
    <cellStyle name="2_Anafim 2_דיווחים נוספים_דיווחים נוספים_דיווחים נוספים" xfId="1580"/>
    <cellStyle name="2_Anafim 2_דיווחים נוספים_דיווחים נוספים_פירוט אגח תשואה מעל 10% " xfId="1581"/>
    <cellStyle name="2_Anafim 2_דיווחים נוספים_פירוט אגח תשואה מעל 10% " xfId="1582"/>
    <cellStyle name="2_Anafim 2_עסקאות שאושרו וטרם בוצעו  " xfId="1583"/>
    <cellStyle name="2_Anafim 2_עסקאות שאושרו וטרם בוצעו   2" xfId="1584"/>
    <cellStyle name="2_Anafim 2_עסקאות שאושרו וטרם בוצעו   2_דיווחים נוספים" xfId="1585"/>
    <cellStyle name="2_Anafim 2_עסקאות שאושרו וטרם בוצעו   2_דיווחים נוספים_1" xfId="1586"/>
    <cellStyle name="2_Anafim 2_עסקאות שאושרו וטרם בוצעו   2_דיווחים נוספים_פירוט אגח תשואה מעל 10% " xfId="1587"/>
    <cellStyle name="2_Anafim 2_עסקאות שאושרו וטרם בוצעו   2_פירוט אגח תשואה מעל 10% " xfId="1588"/>
    <cellStyle name="2_Anafim 2_עסקאות שאושרו וטרם בוצעו  _דיווחים נוספים" xfId="1589"/>
    <cellStyle name="2_Anafim 2_עסקאות שאושרו וטרם בוצעו  _פירוט אגח תשואה מעל 10% " xfId="1590"/>
    <cellStyle name="2_Anafim 2_פירוט אגח תשואה מעל 10% " xfId="1591"/>
    <cellStyle name="2_Anafim 2_פירוט אגח תשואה מעל 10%  2" xfId="1592"/>
    <cellStyle name="2_Anafim 2_פירוט אגח תשואה מעל 10%  2_דיווחים נוספים" xfId="1593"/>
    <cellStyle name="2_Anafim 2_פירוט אגח תשואה מעל 10%  2_דיווחים נוספים_1" xfId="1594"/>
    <cellStyle name="2_Anafim 2_פירוט אגח תשואה מעל 10%  2_דיווחים נוספים_פירוט אגח תשואה מעל 10% " xfId="1595"/>
    <cellStyle name="2_Anafim 2_פירוט אגח תשואה מעל 10%  2_פירוט אגח תשואה מעל 10% " xfId="1596"/>
    <cellStyle name="2_Anafim 2_פירוט אגח תשואה מעל 10% _1" xfId="1597"/>
    <cellStyle name="2_Anafim 2_פירוט אגח תשואה מעל 10% _4.4." xfId="1598"/>
    <cellStyle name="2_Anafim 2_פירוט אגח תשואה מעל 10% _4.4. 2" xfId="1599"/>
    <cellStyle name="2_Anafim 2_פירוט אגח תשואה מעל 10% _4.4. 2_דיווחים נוספים" xfId="1600"/>
    <cellStyle name="2_Anafim 2_פירוט אגח תשואה מעל 10% _4.4. 2_דיווחים נוספים_1" xfId="1601"/>
    <cellStyle name="2_Anafim 2_פירוט אגח תשואה מעל 10% _4.4. 2_דיווחים נוספים_פירוט אגח תשואה מעל 10% " xfId="1602"/>
    <cellStyle name="2_Anafim 2_פירוט אגח תשואה מעל 10% _4.4. 2_פירוט אגח תשואה מעל 10% " xfId="1603"/>
    <cellStyle name="2_Anafim 2_פירוט אגח תשואה מעל 10% _4.4._דיווחים נוספים" xfId="1604"/>
    <cellStyle name="2_Anafim 2_פירוט אגח תשואה מעל 10% _4.4._פירוט אגח תשואה מעל 10% " xfId="1605"/>
    <cellStyle name="2_Anafim 2_פירוט אגח תשואה מעל 10% _דיווחים נוספים" xfId="1606"/>
    <cellStyle name="2_Anafim 2_פירוט אגח תשואה מעל 10% _דיווחים נוספים_1" xfId="1607"/>
    <cellStyle name="2_Anafim 2_פירוט אגח תשואה מעל 10% _דיווחים נוספים_פירוט אגח תשואה מעל 10% " xfId="1608"/>
    <cellStyle name="2_Anafim 2_פירוט אגח תשואה מעל 10% _פירוט אגח תשואה מעל 10% " xfId="1609"/>
    <cellStyle name="2_Anafim 3" xfId="1610"/>
    <cellStyle name="2_Anafim 3_דיווחים נוספים" xfId="1611"/>
    <cellStyle name="2_Anafim 3_דיווחים נוספים_1" xfId="1612"/>
    <cellStyle name="2_Anafim 3_דיווחים נוספים_פירוט אגח תשואה מעל 10% " xfId="1613"/>
    <cellStyle name="2_Anafim 3_פירוט אגח תשואה מעל 10% " xfId="1614"/>
    <cellStyle name="2_Anafim_4.4." xfId="1615"/>
    <cellStyle name="2_Anafim_4.4. 2" xfId="1616"/>
    <cellStyle name="2_Anafim_4.4. 2_דיווחים נוספים" xfId="1617"/>
    <cellStyle name="2_Anafim_4.4. 2_דיווחים נוספים_1" xfId="1618"/>
    <cellStyle name="2_Anafim_4.4. 2_דיווחים נוספים_פירוט אגח תשואה מעל 10% " xfId="1619"/>
    <cellStyle name="2_Anafim_4.4. 2_פירוט אגח תשואה מעל 10% " xfId="1620"/>
    <cellStyle name="2_Anafim_4.4._דיווחים נוספים" xfId="1621"/>
    <cellStyle name="2_Anafim_4.4._פירוט אגח תשואה מעל 10% " xfId="1622"/>
    <cellStyle name="2_Anafim_דיווחים נוספים" xfId="1623"/>
    <cellStyle name="2_Anafim_דיווחים נוספים 2" xfId="1624"/>
    <cellStyle name="2_Anafim_דיווחים נוספים 2_דיווחים נוספים" xfId="1625"/>
    <cellStyle name="2_Anafim_דיווחים נוספים 2_דיווחים נוספים_1" xfId="1626"/>
    <cellStyle name="2_Anafim_דיווחים נוספים 2_דיווחים נוספים_פירוט אגח תשואה מעל 10% " xfId="1627"/>
    <cellStyle name="2_Anafim_דיווחים נוספים 2_פירוט אגח תשואה מעל 10% " xfId="1628"/>
    <cellStyle name="2_Anafim_דיווחים נוספים_1" xfId="1629"/>
    <cellStyle name="2_Anafim_דיווחים נוספים_1 2" xfId="1630"/>
    <cellStyle name="2_Anafim_דיווחים נוספים_1 2_דיווחים נוספים" xfId="1631"/>
    <cellStyle name="2_Anafim_דיווחים נוספים_1 2_דיווחים נוספים_1" xfId="1632"/>
    <cellStyle name="2_Anafim_דיווחים נוספים_1 2_דיווחים נוספים_פירוט אגח תשואה מעל 10% " xfId="1633"/>
    <cellStyle name="2_Anafim_דיווחים נוספים_1 2_פירוט אגח תשואה מעל 10% " xfId="1634"/>
    <cellStyle name="2_Anafim_דיווחים נוספים_1_4.4." xfId="1635"/>
    <cellStyle name="2_Anafim_דיווחים נוספים_1_4.4. 2" xfId="1636"/>
    <cellStyle name="2_Anafim_דיווחים נוספים_1_4.4. 2_דיווחים נוספים" xfId="1637"/>
    <cellStyle name="2_Anafim_דיווחים נוספים_1_4.4. 2_דיווחים נוספים_1" xfId="1638"/>
    <cellStyle name="2_Anafim_דיווחים נוספים_1_4.4. 2_דיווחים נוספים_פירוט אגח תשואה מעל 10% " xfId="1639"/>
    <cellStyle name="2_Anafim_דיווחים נוספים_1_4.4. 2_פירוט אגח תשואה מעל 10% " xfId="1640"/>
    <cellStyle name="2_Anafim_דיווחים נוספים_1_4.4._דיווחים נוספים" xfId="1641"/>
    <cellStyle name="2_Anafim_דיווחים נוספים_1_4.4._פירוט אגח תשואה מעל 10% " xfId="1642"/>
    <cellStyle name="2_Anafim_דיווחים נוספים_1_דיווחים נוספים" xfId="1643"/>
    <cellStyle name="2_Anafim_דיווחים נוספים_1_דיווחים נוספים 2" xfId="1644"/>
    <cellStyle name="2_Anafim_דיווחים נוספים_1_דיווחים נוספים 2_דיווחים נוספים" xfId="1645"/>
    <cellStyle name="2_Anafim_דיווחים נוספים_1_דיווחים נוספים 2_דיווחים נוספים_1" xfId="1646"/>
    <cellStyle name="2_Anafim_דיווחים נוספים_1_דיווחים נוספים 2_דיווחים נוספים_פירוט אגח תשואה מעל 10% " xfId="1647"/>
    <cellStyle name="2_Anafim_דיווחים נוספים_1_דיווחים נוספים 2_פירוט אגח תשואה מעל 10% " xfId="1648"/>
    <cellStyle name="2_Anafim_דיווחים נוספים_1_דיווחים נוספים_1" xfId="1649"/>
    <cellStyle name="2_Anafim_דיווחים נוספים_1_דיווחים נוספים_4.4." xfId="1650"/>
    <cellStyle name="2_Anafim_דיווחים נוספים_1_דיווחים נוספים_4.4. 2" xfId="1651"/>
    <cellStyle name="2_Anafim_דיווחים נוספים_1_דיווחים נוספים_4.4. 2_דיווחים נוספים" xfId="1652"/>
    <cellStyle name="2_Anafim_דיווחים נוספים_1_דיווחים נוספים_4.4. 2_דיווחים נוספים_1" xfId="1653"/>
    <cellStyle name="2_Anafim_דיווחים נוספים_1_דיווחים נוספים_4.4. 2_דיווחים נוספים_פירוט אגח תשואה מעל 10% " xfId="1654"/>
    <cellStyle name="2_Anafim_דיווחים נוספים_1_דיווחים נוספים_4.4. 2_פירוט אגח תשואה מעל 10% " xfId="1655"/>
    <cellStyle name="2_Anafim_דיווחים נוספים_1_דיווחים נוספים_4.4._דיווחים נוספים" xfId="1656"/>
    <cellStyle name="2_Anafim_דיווחים נוספים_1_דיווחים נוספים_4.4._פירוט אגח תשואה מעל 10% " xfId="1657"/>
    <cellStyle name="2_Anafim_דיווחים נוספים_1_דיווחים נוספים_דיווחים נוספים" xfId="1658"/>
    <cellStyle name="2_Anafim_דיווחים נוספים_1_דיווחים נוספים_פירוט אגח תשואה מעל 10% " xfId="1659"/>
    <cellStyle name="2_Anafim_דיווחים נוספים_1_פירוט אגח תשואה מעל 10% " xfId="1660"/>
    <cellStyle name="2_Anafim_דיווחים נוספים_2" xfId="1661"/>
    <cellStyle name="2_Anafim_דיווחים נוספים_2 2" xfId="1662"/>
    <cellStyle name="2_Anafim_דיווחים נוספים_2 2_דיווחים נוספים" xfId="1663"/>
    <cellStyle name="2_Anafim_דיווחים נוספים_2 2_דיווחים נוספים_1" xfId="1664"/>
    <cellStyle name="2_Anafim_דיווחים נוספים_2 2_דיווחים נוספים_פירוט אגח תשואה מעל 10% " xfId="1665"/>
    <cellStyle name="2_Anafim_דיווחים נוספים_2 2_פירוט אגח תשואה מעל 10% " xfId="1666"/>
    <cellStyle name="2_Anafim_דיווחים נוספים_2_4.4." xfId="1667"/>
    <cellStyle name="2_Anafim_דיווחים נוספים_2_4.4. 2" xfId="1668"/>
    <cellStyle name="2_Anafim_דיווחים נוספים_2_4.4. 2_דיווחים נוספים" xfId="1669"/>
    <cellStyle name="2_Anafim_דיווחים נוספים_2_4.4. 2_דיווחים נוספים_1" xfId="1670"/>
    <cellStyle name="2_Anafim_דיווחים נוספים_2_4.4. 2_דיווחים נוספים_פירוט אגח תשואה מעל 10% " xfId="1671"/>
    <cellStyle name="2_Anafim_דיווחים נוספים_2_4.4. 2_פירוט אגח תשואה מעל 10% " xfId="1672"/>
    <cellStyle name="2_Anafim_דיווחים נוספים_2_4.4._דיווחים נוספים" xfId="1673"/>
    <cellStyle name="2_Anafim_דיווחים נוספים_2_4.4._פירוט אגח תשואה מעל 10% " xfId="1674"/>
    <cellStyle name="2_Anafim_דיווחים נוספים_2_דיווחים נוספים" xfId="1675"/>
    <cellStyle name="2_Anafim_דיווחים נוספים_2_פירוט אגח תשואה מעל 10% " xfId="1676"/>
    <cellStyle name="2_Anafim_דיווחים נוספים_3" xfId="1677"/>
    <cellStyle name="2_Anafim_דיווחים נוספים_4.4." xfId="1678"/>
    <cellStyle name="2_Anafim_דיווחים נוספים_4.4. 2" xfId="1679"/>
    <cellStyle name="2_Anafim_דיווחים נוספים_4.4. 2_דיווחים נוספים" xfId="1680"/>
    <cellStyle name="2_Anafim_דיווחים נוספים_4.4. 2_דיווחים נוספים_1" xfId="1681"/>
    <cellStyle name="2_Anafim_דיווחים נוספים_4.4. 2_דיווחים נוספים_פירוט אגח תשואה מעל 10% " xfId="1682"/>
    <cellStyle name="2_Anafim_דיווחים נוספים_4.4. 2_פירוט אגח תשואה מעל 10% " xfId="1683"/>
    <cellStyle name="2_Anafim_דיווחים נוספים_4.4._דיווחים נוספים" xfId="1684"/>
    <cellStyle name="2_Anafim_דיווחים נוספים_4.4._פירוט אגח תשואה מעל 10% " xfId="1685"/>
    <cellStyle name="2_Anafim_דיווחים נוספים_דיווחים נוספים" xfId="1686"/>
    <cellStyle name="2_Anafim_דיווחים נוספים_דיווחים נוספים 2" xfId="1687"/>
    <cellStyle name="2_Anafim_דיווחים נוספים_דיווחים נוספים 2_דיווחים נוספים" xfId="1688"/>
    <cellStyle name="2_Anafim_דיווחים נוספים_דיווחים נוספים 2_דיווחים נוספים_1" xfId="1689"/>
    <cellStyle name="2_Anafim_דיווחים נוספים_דיווחים נוספים 2_דיווחים נוספים_פירוט אגח תשואה מעל 10% " xfId="1690"/>
    <cellStyle name="2_Anafim_דיווחים נוספים_דיווחים נוספים 2_פירוט אגח תשואה מעל 10% " xfId="1691"/>
    <cellStyle name="2_Anafim_דיווחים נוספים_דיווחים נוספים_1" xfId="1692"/>
    <cellStyle name="2_Anafim_דיווחים נוספים_דיווחים נוספים_4.4." xfId="1693"/>
    <cellStyle name="2_Anafim_דיווחים נוספים_דיווחים נוספים_4.4. 2" xfId="1694"/>
    <cellStyle name="2_Anafim_דיווחים נוספים_דיווחים נוספים_4.4. 2_דיווחים נוספים" xfId="1695"/>
    <cellStyle name="2_Anafim_דיווחים נוספים_דיווחים נוספים_4.4. 2_דיווחים נוספים_1" xfId="1696"/>
    <cellStyle name="2_Anafim_דיווחים נוספים_דיווחים נוספים_4.4. 2_דיווחים נוספים_פירוט אגח תשואה מעל 10% " xfId="1697"/>
    <cellStyle name="2_Anafim_דיווחים נוספים_דיווחים נוספים_4.4. 2_פירוט אגח תשואה מעל 10% " xfId="1698"/>
    <cellStyle name="2_Anafim_דיווחים נוספים_דיווחים נוספים_4.4._דיווחים נוספים" xfId="1699"/>
    <cellStyle name="2_Anafim_דיווחים נוספים_דיווחים נוספים_4.4._פירוט אגח תשואה מעל 10% " xfId="1700"/>
    <cellStyle name="2_Anafim_דיווחים נוספים_דיווחים נוספים_דיווחים נוספים" xfId="1701"/>
    <cellStyle name="2_Anafim_דיווחים נוספים_דיווחים נוספים_פירוט אגח תשואה מעל 10% " xfId="1702"/>
    <cellStyle name="2_Anafim_דיווחים נוספים_פירוט אגח תשואה מעל 10% " xfId="1703"/>
    <cellStyle name="2_Anafim_הערות" xfId="1704"/>
    <cellStyle name="2_Anafim_הערות 2" xfId="1705"/>
    <cellStyle name="2_Anafim_הערות 2_דיווחים נוספים" xfId="1706"/>
    <cellStyle name="2_Anafim_הערות 2_דיווחים נוספים_1" xfId="1707"/>
    <cellStyle name="2_Anafim_הערות 2_דיווחים נוספים_פירוט אגח תשואה מעל 10% " xfId="1708"/>
    <cellStyle name="2_Anafim_הערות 2_פירוט אגח תשואה מעל 10% " xfId="1709"/>
    <cellStyle name="2_Anafim_הערות_4.4." xfId="1710"/>
    <cellStyle name="2_Anafim_הערות_4.4. 2" xfId="1711"/>
    <cellStyle name="2_Anafim_הערות_4.4. 2_דיווחים נוספים" xfId="1712"/>
    <cellStyle name="2_Anafim_הערות_4.4. 2_דיווחים נוספים_1" xfId="1713"/>
    <cellStyle name="2_Anafim_הערות_4.4. 2_דיווחים נוספים_פירוט אגח תשואה מעל 10% " xfId="1714"/>
    <cellStyle name="2_Anafim_הערות_4.4. 2_פירוט אגח תשואה מעל 10% " xfId="1715"/>
    <cellStyle name="2_Anafim_הערות_4.4._דיווחים נוספים" xfId="1716"/>
    <cellStyle name="2_Anafim_הערות_4.4._פירוט אגח תשואה מעל 10% " xfId="1717"/>
    <cellStyle name="2_Anafim_הערות_דיווחים נוספים" xfId="1718"/>
    <cellStyle name="2_Anafim_הערות_דיווחים נוספים_1" xfId="1719"/>
    <cellStyle name="2_Anafim_הערות_דיווחים נוספים_פירוט אגח תשואה מעל 10% " xfId="1720"/>
    <cellStyle name="2_Anafim_הערות_פירוט אגח תשואה מעל 10% " xfId="1721"/>
    <cellStyle name="2_Anafim_יתרת מסגרות אשראי לניצול " xfId="1722"/>
    <cellStyle name="2_Anafim_יתרת מסגרות אשראי לניצול  2" xfId="1723"/>
    <cellStyle name="2_Anafim_יתרת מסגרות אשראי לניצול  2_דיווחים נוספים" xfId="1724"/>
    <cellStyle name="2_Anafim_יתרת מסגרות אשראי לניצול  2_דיווחים נוספים_1" xfId="1725"/>
    <cellStyle name="2_Anafim_יתרת מסגרות אשראי לניצול  2_דיווחים נוספים_פירוט אגח תשואה מעל 10% " xfId="1726"/>
    <cellStyle name="2_Anafim_יתרת מסגרות אשראי לניצול  2_פירוט אגח תשואה מעל 10% " xfId="1727"/>
    <cellStyle name="2_Anafim_יתרת מסגרות אשראי לניצול _4.4." xfId="1728"/>
    <cellStyle name="2_Anafim_יתרת מסגרות אשראי לניצול _4.4. 2" xfId="1729"/>
    <cellStyle name="2_Anafim_יתרת מסגרות אשראי לניצול _4.4. 2_דיווחים נוספים" xfId="1730"/>
    <cellStyle name="2_Anafim_יתרת מסגרות אשראי לניצול _4.4. 2_דיווחים נוספים_1" xfId="1731"/>
    <cellStyle name="2_Anafim_יתרת מסגרות אשראי לניצול _4.4. 2_דיווחים נוספים_פירוט אגח תשואה מעל 10% " xfId="1732"/>
    <cellStyle name="2_Anafim_יתרת מסגרות אשראי לניצול _4.4. 2_פירוט אגח תשואה מעל 10% " xfId="1733"/>
    <cellStyle name="2_Anafim_יתרת מסגרות אשראי לניצול _4.4._דיווחים נוספים" xfId="1734"/>
    <cellStyle name="2_Anafim_יתרת מסגרות אשראי לניצול _4.4._פירוט אגח תשואה מעל 10% " xfId="1735"/>
    <cellStyle name="2_Anafim_יתרת מסגרות אשראי לניצול _דיווחים נוספים" xfId="1736"/>
    <cellStyle name="2_Anafim_יתרת מסגרות אשראי לניצול _דיווחים נוספים_1" xfId="1737"/>
    <cellStyle name="2_Anafim_יתרת מסגרות אשראי לניצול _דיווחים נוספים_פירוט אגח תשואה מעל 10% " xfId="1738"/>
    <cellStyle name="2_Anafim_יתרת מסגרות אשראי לניצול _פירוט אגח תשואה מעל 10% " xfId="1739"/>
    <cellStyle name="2_Anafim_עסקאות שאושרו וטרם בוצעו  " xfId="1740"/>
    <cellStyle name="2_Anafim_עסקאות שאושרו וטרם בוצעו   2" xfId="1741"/>
    <cellStyle name="2_Anafim_עסקאות שאושרו וטרם בוצעו   2_דיווחים נוספים" xfId="1742"/>
    <cellStyle name="2_Anafim_עסקאות שאושרו וטרם בוצעו   2_דיווחים נוספים_1" xfId="1743"/>
    <cellStyle name="2_Anafim_עסקאות שאושרו וטרם בוצעו   2_דיווחים נוספים_פירוט אגח תשואה מעל 10% " xfId="1744"/>
    <cellStyle name="2_Anafim_עסקאות שאושרו וטרם בוצעו   2_פירוט אגח תשואה מעל 10% " xfId="1745"/>
    <cellStyle name="2_Anafim_עסקאות שאושרו וטרם בוצעו  _1" xfId="1746"/>
    <cellStyle name="2_Anafim_עסקאות שאושרו וטרם בוצעו  _1 2" xfId="1747"/>
    <cellStyle name="2_Anafim_עסקאות שאושרו וטרם בוצעו  _1 2_דיווחים נוספים" xfId="1748"/>
    <cellStyle name="2_Anafim_עסקאות שאושרו וטרם בוצעו  _1 2_דיווחים נוספים_1" xfId="1749"/>
    <cellStyle name="2_Anafim_עסקאות שאושרו וטרם בוצעו  _1 2_דיווחים נוספים_פירוט אגח תשואה מעל 10% " xfId="1750"/>
    <cellStyle name="2_Anafim_עסקאות שאושרו וטרם בוצעו  _1 2_פירוט אגח תשואה מעל 10% " xfId="1751"/>
    <cellStyle name="2_Anafim_עסקאות שאושרו וטרם בוצעו  _1_דיווחים נוספים" xfId="1752"/>
    <cellStyle name="2_Anafim_עסקאות שאושרו וטרם בוצעו  _1_פירוט אגח תשואה מעל 10% " xfId="1753"/>
    <cellStyle name="2_Anafim_עסקאות שאושרו וטרם בוצעו  _4.4." xfId="1754"/>
    <cellStyle name="2_Anafim_עסקאות שאושרו וטרם בוצעו  _4.4. 2" xfId="1755"/>
    <cellStyle name="2_Anafim_עסקאות שאושרו וטרם בוצעו  _4.4. 2_דיווחים נוספים" xfId="1756"/>
    <cellStyle name="2_Anafim_עסקאות שאושרו וטרם בוצעו  _4.4. 2_דיווחים נוספים_1" xfId="1757"/>
    <cellStyle name="2_Anafim_עסקאות שאושרו וטרם בוצעו  _4.4. 2_דיווחים נוספים_פירוט אגח תשואה מעל 10% " xfId="1758"/>
    <cellStyle name="2_Anafim_עסקאות שאושרו וטרם בוצעו  _4.4. 2_פירוט אגח תשואה מעל 10% " xfId="1759"/>
    <cellStyle name="2_Anafim_עסקאות שאושרו וטרם בוצעו  _4.4._דיווחים נוספים" xfId="1760"/>
    <cellStyle name="2_Anafim_עסקאות שאושרו וטרם בוצעו  _4.4._פירוט אגח תשואה מעל 10% " xfId="1761"/>
    <cellStyle name="2_Anafim_עסקאות שאושרו וטרם בוצעו  _דיווחים נוספים" xfId="1762"/>
    <cellStyle name="2_Anafim_עסקאות שאושרו וטרם בוצעו  _דיווחים נוספים_1" xfId="1763"/>
    <cellStyle name="2_Anafim_עסקאות שאושרו וטרם בוצעו  _דיווחים נוספים_פירוט אגח תשואה מעל 10% " xfId="1764"/>
    <cellStyle name="2_Anafim_עסקאות שאושרו וטרם בוצעו  _פירוט אגח תשואה מעל 10% " xfId="1765"/>
    <cellStyle name="2_Anafim_פירוט אגח תשואה מעל 10% " xfId="1766"/>
    <cellStyle name="2_Anafim_פירוט אגח תשואה מעל 10%  2" xfId="1767"/>
    <cellStyle name="2_Anafim_פירוט אגח תשואה מעל 10%  2_דיווחים נוספים" xfId="1768"/>
    <cellStyle name="2_Anafim_פירוט אגח תשואה מעל 10%  2_דיווחים נוספים_1" xfId="1769"/>
    <cellStyle name="2_Anafim_פירוט אגח תשואה מעל 10%  2_דיווחים נוספים_פירוט אגח תשואה מעל 10% " xfId="1770"/>
    <cellStyle name="2_Anafim_פירוט אגח תשואה מעל 10%  2_פירוט אגח תשואה מעל 10% " xfId="1771"/>
    <cellStyle name="2_Anafim_פירוט אגח תשואה מעל 10% _1" xfId="1772"/>
    <cellStyle name="2_Anafim_פירוט אגח תשואה מעל 10% _4.4." xfId="1773"/>
    <cellStyle name="2_Anafim_פירוט אגח תשואה מעל 10% _4.4. 2" xfId="1774"/>
    <cellStyle name="2_Anafim_פירוט אגח תשואה מעל 10% _4.4. 2_דיווחים נוספים" xfId="1775"/>
    <cellStyle name="2_Anafim_פירוט אגח תשואה מעל 10% _4.4. 2_דיווחים נוספים_1" xfId="1776"/>
    <cellStyle name="2_Anafim_פירוט אגח תשואה מעל 10% _4.4. 2_דיווחים נוספים_פירוט אגח תשואה מעל 10% " xfId="1777"/>
    <cellStyle name="2_Anafim_פירוט אגח תשואה מעל 10% _4.4. 2_פירוט אגח תשואה מעל 10% " xfId="1778"/>
    <cellStyle name="2_Anafim_פירוט אגח תשואה מעל 10% _4.4._דיווחים נוספים" xfId="1779"/>
    <cellStyle name="2_Anafim_פירוט אגח תשואה מעל 10% _4.4._פירוט אגח תשואה מעל 10% " xfId="1780"/>
    <cellStyle name="2_Anafim_פירוט אגח תשואה מעל 10% _דיווחים נוספים" xfId="1781"/>
    <cellStyle name="2_Anafim_פירוט אגח תשואה מעל 10% _דיווחים נוספים_1" xfId="1782"/>
    <cellStyle name="2_Anafim_פירוט אגח תשואה מעל 10% _דיווחים נוספים_פירוט אגח תשואה מעל 10% " xfId="1783"/>
    <cellStyle name="2_Anafim_פירוט אגח תשואה מעל 10% _פירוט אגח תשואה מעל 10% " xfId="1784"/>
    <cellStyle name="2_אחזקות בעלי ענין -DATA - ערכים" xfId="14673"/>
    <cellStyle name="2_דיווחים נוספים" xfId="1785"/>
    <cellStyle name="2_דיווחים נוספים 2" xfId="1786"/>
    <cellStyle name="2_דיווחים נוספים 2_דיווחים נוספים" xfId="1787"/>
    <cellStyle name="2_דיווחים נוספים 2_דיווחים נוספים_1" xfId="1788"/>
    <cellStyle name="2_דיווחים נוספים 2_דיווחים נוספים_פירוט אגח תשואה מעל 10% " xfId="1789"/>
    <cellStyle name="2_דיווחים נוספים 2_פירוט אגח תשואה מעל 10% " xfId="1790"/>
    <cellStyle name="2_דיווחים נוספים_1" xfId="1791"/>
    <cellStyle name="2_דיווחים נוספים_1 2" xfId="1792"/>
    <cellStyle name="2_דיווחים נוספים_1 2_דיווחים נוספים" xfId="1793"/>
    <cellStyle name="2_דיווחים נוספים_1 2_דיווחים נוספים_1" xfId="1794"/>
    <cellStyle name="2_דיווחים נוספים_1 2_דיווחים נוספים_פירוט אגח תשואה מעל 10% " xfId="1795"/>
    <cellStyle name="2_דיווחים נוספים_1 2_פירוט אגח תשואה מעל 10% " xfId="1796"/>
    <cellStyle name="2_דיווחים נוספים_1_4.4." xfId="1797"/>
    <cellStyle name="2_דיווחים נוספים_1_4.4. 2" xfId="1798"/>
    <cellStyle name="2_דיווחים נוספים_1_4.4. 2_דיווחים נוספים" xfId="1799"/>
    <cellStyle name="2_דיווחים נוספים_1_4.4. 2_דיווחים נוספים_1" xfId="1800"/>
    <cellStyle name="2_דיווחים נוספים_1_4.4. 2_דיווחים נוספים_פירוט אגח תשואה מעל 10% " xfId="1801"/>
    <cellStyle name="2_דיווחים נוספים_1_4.4. 2_פירוט אגח תשואה מעל 10% " xfId="1802"/>
    <cellStyle name="2_דיווחים נוספים_1_4.4._דיווחים נוספים" xfId="1803"/>
    <cellStyle name="2_דיווחים נוספים_1_4.4._פירוט אגח תשואה מעל 10% " xfId="1804"/>
    <cellStyle name="2_דיווחים נוספים_1_דיווחים נוספים" xfId="1805"/>
    <cellStyle name="2_דיווחים נוספים_1_דיווחים נוספים 2" xfId="1806"/>
    <cellStyle name="2_דיווחים נוספים_1_דיווחים נוספים 2_דיווחים נוספים" xfId="1807"/>
    <cellStyle name="2_דיווחים נוספים_1_דיווחים נוספים 2_דיווחים נוספים_1" xfId="1808"/>
    <cellStyle name="2_דיווחים נוספים_1_דיווחים נוספים 2_דיווחים נוספים_פירוט אגח תשואה מעל 10% " xfId="1809"/>
    <cellStyle name="2_דיווחים נוספים_1_דיווחים נוספים 2_פירוט אגח תשואה מעל 10% " xfId="1810"/>
    <cellStyle name="2_דיווחים נוספים_1_דיווחים נוספים_1" xfId="1811"/>
    <cellStyle name="2_דיווחים נוספים_1_דיווחים נוספים_4.4." xfId="1812"/>
    <cellStyle name="2_דיווחים נוספים_1_דיווחים נוספים_4.4. 2" xfId="1813"/>
    <cellStyle name="2_דיווחים נוספים_1_דיווחים נוספים_4.4. 2_דיווחים נוספים" xfId="1814"/>
    <cellStyle name="2_דיווחים נוספים_1_דיווחים נוספים_4.4. 2_דיווחים נוספים_1" xfId="1815"/>
    <cellStyle name="2_דיווחים נוספים_1_דיווחים נוספים_4.4. 2_דיווחים נוספים_פירוט אגח תשואה מעל 10% " xfId="1816"/>
    <cellStyle name="2_דיווחים נוספים_1_דיווחים נוספים_4.4. 2_פירוט אגח תשואה מעל 10% " xfId="1817"/>
    <cellStyle name="2_דיווחים נוספים_1_דיווחים נוספים_4.4._דיווחים נוספים" xfId="1818"/>
    <cellStyle name="2_דיווחים נוספים_1_דיווחים נוספים_4.4._פירוט אגח תשואה מעל 10% " xfId="1819"/>
    <cellStyle name="2_דיווחים נוספים_1_דיווחים נוספים_דיווחים נוספים" xfId="1820"/>
    <cellStyle name="2_דיווחים נוספים_1_דיווחים נוספים_פירוט אגח תשואה מעל 10% " xfId="1821"/>
    <cellStyle name="2_דיווחים נוספים_1_פירוט אגח תשואה מעל 10% " xfId="1822"/>
    <cellStyle name="2_דיווחים נוספים_2" xfId="1823"/>
    <cellStyle name="2_דיווחים נוספים_2 2" xfId="1824"/>
    <cellStyle name="2_דיווחים נוספים_2 2_דיווחים נוספים" xfId="1825"/>
    <cellStyle name="2_דיווחים נוספים_2 2_דיווחים נוספים_1" xfId="1826"/>
    <cellStyle name="2_דיווחים נוספים_2 2_דיווחים נוספים_פירוט אגח תשואה מעל 10% " xfId="1827"/>
    <cellStyle name="2_דיווחים נוספים_2 2_פירוט אגח תשואה מעל 10% " xfId="1828"/>
    <cellStyle name="2_דיווחים נוספים_2_4.4." xfId="1829"/>
    <cellStyle name="2_דיווחים נוספים_2_4.4. 2" xfId="1830"/>
    <cellStyle name="2_דיווחים נוספים_2_4.4. 2_דיווחים נוספים" xfId="1831"/>
    <cellStyle name="2_דיווחים נוספים_2_4.4. 2_דיווחים נוספים_1" xfId="1832"/>
    <cellStyle name="2_דיווחים נוספים_2_4.4. 2_דיווחים נוספים_פירוט אגח תשואה מעל 10% " xfId="1833"/>
    <cellStyle name="2_דיווחים נוספים_2_4.4. 2_פירוט אגח תשואה מעל 10% " xfId="1834"/>
    <cellStyle name="2_דיווחים נוספים_2_4.4._דיווחים נוספים" xfId="1835"/>
    <cellStyle name="2_דיווחים נוספים_2_4.4._פירוט אגח תשואה מעל 10% " xfId="1836"/>
    <cellStyle name="2_דיווחים נוספים_2_דיווחים נוספים" xfId="1837"/>
    <cellStyle name="2_דיווחים נוספים_2_פירוט אגח תשואה מעל 10% " xfId="1838"/>
    <cellStyle name="2_דיווחים נוספים_3" xfId="1839"/>
    <cellStyle name="2_דיווחים נוספים_4.4." xfId="1840"/>
    <cellStyle name="2_דיווחים נוספים_4.4. 2" xfId="1841"/>
    <cellStyle name="2_דיווחים נוספים_4.4. 2_דיווחים נוספים" xfId="1842"/>
    <cellStyle name="2_דיווחים נוספים_4.4. 2_דיווחים נוספים_1" xfId="1843"/>
    <cellStyle name="2_דיווחים נוספים_4.4. 2_דיווחים נוספים_פירוט אגח תשואה מעל 10% " xfId="1844"/>
    <cellStyle name="2_דיווחים נוספים_4.4. 2_פירוט אגח תשואה מעל 10% " xfId="1845"/>
    <cellStyle name="2_דיווחים נוספים_4.4._דיווחים נוספים" xfId="1846"/>
    <cellStyle name="2_דיווחים נוספים_4.4._פירוט אגח תשואה מעל 10% " xfId="1847"/>
    <cellStyle name="2_דיווחים נוספים_דיווחים נוספים" xfId="1848"/>
    <cellStyle name="2_דיווחים נוספים_דיווחים נוספים 2" xfId="1849"/>
    <cellStyle name="2_דיווחים נוספים_דיווחים נוספים 2_דיווחים נוספים" xfId="1850"/>
    <cellStyle name="2_דיווחים נוספים_דיווחים נוספים 2_דיווחים נוספים_1" xfId="1851"/>
    <cellStyle name="2_דיווחים נוספים_דיווחים נוספים 2_דיווחים נוספים_פירוט אגח תשואה מעל 10% " xfId="1852"/>
    <cellStyle name="2_דיווחים נוספים_דיווחים נוספים 2_פירוט אגח תשואה מעל 10% " xfId="1853"/>
    <cellStyle name="2_דיווחים נוספים_דיווחים נוספים_1" xfId="1854"/>
    <cellStyle name="2_דיווחים נוספים_דיווחים נוספים_4.4." xfId="1855"/>
    <cellStyle name="2_דיווחים נוספים_דיווחים נוספים_4.4. 2" xfId="1856"/>
    <cellStyle name="2_דיווחים נוספים_דיווחים נוספים_4.4. 2_דיווחים נוספים" xfId="1857"/>
    <cellStyle name="2_דיווחים נוספים_דיווחים נוספים_4.4. 2_דיווחים נוספים_1" xfId="1858"/>
    <cellStyle name="2_דיווחים נוספים_דיווחים נוספים_4.4. 2_דיווחים נוספים_פירוט אגח תשואה מעל 10% " xfId="1859"/>
    <cellStyle name="2_דיווחים נוספים_דיווחים נוספים_4.4. 2_פירוט אגח תשואה מעל 10% " xfId="1860"/>
    <cellStyle name="2_דיווחים נוספים_דיווחים נוספים_4.4._דיווחים נוספים" xfId="1861"/>
    <cellStyle name="2_דיווחים נוספים_דיווחים נוספים_4.4._פירוט אגח תשואה מעל 10% " xfId="1862"/>
    <cellStyle name="2_דיווחים נוספים_דיווחים נוספים_דיווחים נוספים" xfId="1863"/>
    <cellStyle name="2_דיווחים נוספים_דיווחים נוספים_פירוט אגח תשואה מעל 10% " xfId="1864"/>
    <cellStyle name="2_דיווחים נוספים_פירוט אגח תשואה מעל 10% " xfId="1865"/>
    <cellStyle name="2_הערות" xfId="1866"/>
    <cellStyle name="2_הערות 2" xfId="1867"/>
    <cellStyle name="2_הערות 2_דיווחים נוספים" xfId="1868"/>
    <cellStyle name="2_הערות 2_דיווחים נוספים_1" xfId="1869"/>
    <cellStyle name="2_הערות 2_דיווחים נוספים_פירוט אגח תשואה מעל 10% " xfId="1870"/>
    <cellStyle name="2_הערות 2_פירוט אגח תשואה מעל 10% " xfId="1871"/>
    <cellStyle name="2_הערות_4.4." xfId="1872"/>
    <cellStyle name="2_הערות_4.4. 2" xfId="1873"/>
    <cellStyle name="2_הערות_4.4. 2_דיווחים נוספים" xfId="1874"/>
    <cellStyle name="2_הערות_4.4. 2_דיווחים נוספים_1" xfId="1875"/>
    <cellStyle name="2_הערות_4.4. 2_דיווחים נוספים_פירוט אגח תשואה מעל 10% " xfId="1876"/>
    <cellStyle name="2_הערות_4.4. 2_פירוט אגח תשואה מעל 10% " xfId="1877"/>
    <cellStyle name="2_הערות_4.4._דיווחים נוספים" xfId="1878"/>
    <cellStyle name="2_הערות_4.4._פירוט אגח תשואה מעל 10% " xfId="1879"/>
    <cellStyle name="2_הערות_דיווחים נוספים" xfId="1880"/>
    <cellStyle name="2_הערות_דיווחים נוספים_1" xfId="1881"/>
    <cellStyle name="2_הערות_דיווחים נוספים_פירוט אגח תשואה מעל 10% " xfId="1882"/>
    <cellStyle name="2_הערות_פירוט אגח תשואה מעל 10% " xfId="1883"/>
    <cellStyle name="2_יתרת מסגרות אשראי לניצול " xfId="1884"/>
    <cellStyle name="2_יתרת מסגרות אשראי לניצול  2" xfId="1885"/>
    <cellStyle name="2_יתרת מסגרות אשראי לניצול  2_דיווחים נוספים" xfId="1886"/>
    <cellStyle name="2_יתרת מסגרות אשראי לניצול  2_דיווחים נוספים_1" xfId="1887"/>
    <cellStyle name="2_יתרת מסגרות אשראי לניצול  2_דיווחים נוספים_פירוט אגח תשואה מעל 10% " xfId="1888"/>
    <cellStyle name="2_יתרת מסגרות אשראי לניצול  2_פירוט אגח תשואה מעל 10% " xfId="1889"/>
    <cellStyle name="2_יתרת מסגרות אשראי לניצול _4.4." xfId="1890"/>
    <cellStyle name="2_יתרת מסגרות אשראי לניצול _4.4. 2" xfId="1891"/>
    <cellStyle name="2_יתרת מסגרות אשראי לניצול _4.4. 2_דיווחים נוספים" xfId="1892"/>
    <cellStyle name="2_יתרת מסגרות אשראי לניצול _4.4. 2_דיווחים נוספים_1" xfId="1893"/>
    <cellStyle name="2_יתרת מסגרות אשראי לניצול _4.4. 2_דיווחים נוספים_פירוט אגח תשואה מעל 10% " xfId="1894"/>
    <cellStyle name="2_יתרת מסגרות אשראי לניצול _4.4. 2_פירוט אגח תשואה מעל 10% " xfId="1895"/>
    <cellStyle name="2_יתרת מסגרות אשראי לניצול _4.4._דיווחים נוספים" xfId="1896"/>
    <cellStyle name="2_יתרת מסגרות אשראי לניצול _4.4._פירוט אגח תשואה מעל 10% " xfId="1897"/>
    <cellStyle name="2_יתרת מסגרות אשראי לניצול _דיווחים נוספים" xfId="1898"/>
    <cellStyle name="2_יתרת מסגרות אשראי לניצול _דיווחים נוספים_1" xfId="1899"/>
    <cellStyle name="2_יתרת מסגרות אשראי לניצול _דיווחים נוספים_פירוט אגח תשואה מעל 10% " xfId="1900"/>
    <cellStyle name="2_יתרת מסגרות אשראי לניצול _פירוט אגח תשואה מעל 10% " xfId="1901"/>
    <cellStyle name="2_משקל בתא100" xfId="1902"/>
    <cellStyle name="2_משקל בתא100 2" xfId="1903"/>
    <cellStyle name="2_משקל בתא100 2 2" xfId="1904"/>
    <cellStyle name="2_משקל בתא100 2 2_דיווחים נוספים" xfId="1905"/>
    <cellStyle name="2_משקל בתא100 2 2_דיווחים נוספים_1" xfId="1906"/>
    <cellStyle name="2_משקל בתא100 2 2_דיווחים נוספים_פירוט אגח תשואה מעל 10% " xfId="1907"/>
    <cellStyle name="2_משקל בתא100 2 2_פירוט אגח תשואה מעל 10% " xfId="1908"/>
    <cellStyle name="2_משקל בתא100 2_4.4." xfId="1909"/>
    <cellStyle name="2_משקל בתא100 2_4.4. 2" xfId="1910"/>
    <cellStyle name="2_משקל בתא100 2_4.4. 2_דיווחים נוספים" xfId="1911"/>
    <cellStyle name="2_משקל בתא100 2_4.4. 2_דיווחים נוספים_1" xfId="1912"/>
    <cellStyle name="2_משקל בתא100 2_4.4. 2_דיווחים נוספים_פירוט אגח תשואה מעל 10% " xfId="1913"/>
    <cellStyle name="2_משקל בתא100 2_4.4. 2_פירוט אגח תשואה מעל 10% " xfId="1914"/>
    <cellStyle name="2_משקל בתא100 2_4.4._דיווחים נוספים" xfId="1915"/>
    <cellStyle name="2_משקל בתא100 2_4.4._פירוט אגח תשואה מעל 10% " xfId="1916"/>
    <cellStyle name="2_משקל בתא100 2_דיווחים נוספים" xfId="1917"/>
    <cellStyle name="2_משקל בתא100 2_דיווחים נוספים 2" xfId="1918"/>
    <cellStyle name="2_משקל בתא100 2_דיווחים נוספים 2_דיווחים נוספים" xfId="1919"/>
    <cellStyle name="2_משקל בתא100 2_דיווחים נוספים 2_דיווחים נוספים_1" xfId="1920"/>
    <cellStyle name="2_משקל בתא100 2_דיווחים נוספים 2_דיווחים נוספים_פירוט אגח תשואה מעל 10% " xfId="1921"/>
    <cellStyle name="2_משקל בתא100 2_דיווחים נוספים 2_פירוט אגח תשואה מעל 10% " xfId="1922"/>
    <cellStyle name="2_משקל בתא100 2_דיווחים נוספים_1" xfId="1923"/>
    <cellStyle name="2_משקל בתא100 2_דיווחים נוספים_1 2" xfId="1924"/>
    <cellStyle name="2_משקל בתא100 2_דיווחים נוספים_1 2_דיווחים נוספים" xfId="1925"/>
    <cellStyle name="2_משקל בתא100 2_דיווחים נוספים_1 2_דיווחים נוספים_1" xfId="1926"/>
    <cellStyle name="2_משקל בתא100 2_דיווחים נוספים_1 2_דיווחים נוספים_פירוט אגח תשואה מעל 10% " xfId="1927"/>
    <cellStyle name="2_משקל בתא100 2_דיווחים נוספים_1 2_פירוט אגח תשואה מעל 10% " xfId="1928"/>
    <cellStyle name="2_משקל בתא100 2_דיווחים נוספים_1_4.4." xfId="1929"/>
    <cellStyle name="2_משקל בתא100 2_דיווחים נוספים_1_4.4. 2" xfId="1930"/>
    <cellStyle name="2_משקל בתא100 2_דיווחים נוספים_1_4.4. 2_דיווחים נוספים" xfId="1931"/>
    <cellStyle name="2_משקל בתא100 2_דיווחים נוספים_1_4.4. 2_דיווחים נוספים_1" xfId="1932"/>
    <cellStyle name="2_משקל בתא100 2_דיווחים נוספים_1_4.4. 2_דיווחים נוספים_פירוט אגח תשואה מעל 10% " xfId="1933"/>
    <cellStyle name="2_משקל בתא100 2_דיווחים נוספים_1_4.4. 2_פירוט אגח תשואה מעל 10% " xfId="1934"/>
    <cellStyle name="2_משקל בתא100 2_דיווחים נוספים_1_4.4._דיווחים נוספים" xfId="1935"/>
    <cellStyle name="2_משקל בתא100 2_דיווחים נוספים_1_4.4._פירוט אגח תשואה מעל 10% " xfId="1936"/>
    <cellStyle name="2_משקל בתא100 2_דיווחים נוספים_1_דיווחים נוספים" xfId="1937"/>
    <cellStyle name="2_משקל בתא100 2_דיווחים נוספים_1_פירוט אגח תשואה מעל 10% " xfId="1938"/>
    <cellStyle name="2_משקל בתא100 2_דיווחים נוספים_2" xfId="1939"/>
    <cellStyle name="2_משקל בתא100 2_דיווחים נוספים_4.4." xfId="1940"/>
    <cellStyle name="2_משקל בתא100 2_דיווחים נוספים_4.4. 2" xfId="1941"/>
    <cellStyle name="2_משקל בתא100 2_דיווחים נוספים_4.4. 2_דיווחים נוספים" xfId="1942"/>
    <cellStyle name="2_משקל בתא100 2_דיווחים נוספים_4.4. 2_דיווחים נוספים_1" xfId="1943"/>
    <cellStyle name="2_משקל בתא100 2_דיווחים נוספים_4.4. 2_דיווחים נוספים_פירוט אגח תשואה מעל 10% " xfId="1944"/>
    <cellStyle name="2_משקל בתא100 2_דיווחים נוספים_4.4. 2_פירוט אגח תשואה מעל 10% " xfId="1945"/>
    <cellStyle name="2_משקל בתא100 2_דיווחים נוספים_4.4._דיווחים נוספים" xfId="1946"/>
    <cellStyle name="2_משקל בתא100 2_דיווחים נוספים_4.4._פירוט אגח תשואה מעל 10% " xfId="1947"/>
    <cellStyle name="2_משקל בתא100 2_דיווחים נוספים_דיווחים נוספים" xfId="1948"/>
    <cellStyle name="2_משקל בתא100 2_דיווחים נוספים_דיווחים נוספים 2" xfId="1949"/>
    <cellStyle name="2_משקל בתא100 2_דיווחים נוספים_דיווחים נוספים 2_דיווחים נוספים" xfId="1950"/>
    <cellStyle name="2_משקל בתא100 2_דיווחים נוספים_דיווחים נוספים 2_דיווחים נוספים_1" xfId="1951"/>
    <cellStyle name="2_משקל בתא100 2_דיווחים נוספים_דיווחים נוספים 2_דיווחים נוספים_פירוט אגח תשואה מעל 10% " xfId="1952"/>
    <cellStyle name="2_משקל בתא100 2_דיווחים נוספים_דיווחים נוספים 2_פירוט אגח תשואה מעל 10% " xfId="1953"/>
    <cellStyle name="2_משקל בתא100 2_דיווחים נוספים_דיווחים נוספים_1" xfId="1954"/>
    <cellStyle name="2_משקל בתא100 2_דיווחים נוספים_דיווחים נוספים_4.4." xfId="1955"/>
    <cellStyle name="2_משקל בתא100 2_דיווחים נוספים_דיווחים נוספים_4.4. 2" xfId="1956"/>
    <cellStyle name="2_משקל בתא100 2_דיווחים נוספים_דיווחים נוספים_4.4. 2_דיווחים נוספים" xfId="1957"/>
    <cellStyle name="2_משקל בתא100 2_דיווחים נוספים_דיווחים נוספים_4.4. 2_דיווחים נוספים_1" xfId="1958"/>
    <cellStyle name="2_משקל בתא100 2_דיווחים נוספים_דיווחים נוספים_4.4. 2_דיווחים נוספים_פירוט אגח תשואה מעל 10% " xfId="1959"/>
    <cellStyle name="2_משקל בתא100 2_דיווחים נוספים_דיווחים נוספים_4.4. 2_פירוט אגח תשואה מעל 10% " xfId="1960"/>
    <cellStyle name="2_משקל בתא100 2_דיווחים נוספים_דיווחים נוספים_4.4._דיווחים נוספים" xfId="1961"/>
    <cellStyle name="2_משקל בתא100 2_דיווחים נוספים_דיווחים נוספים_4.4._פירוט אגח תשואה מעל 10% " xfId="1962"/>
    <cellStyle name="2_משקל בתא100 2_דיווחים נוספים_דיווחים נוספים_דיווחים נוספים" xfId="1963"/>
    <cellStyle name="2_משקל בתא100 2_דיווחים נוספים_דיווחים נוספים_פירוט אגח תשואה מעל 10% " xfId="1964"/>
    <cellStyle name="2_משקל בתא100 2_דיווחים נוספים_פירוט אגח תשואה מעל 10% " xfId="1965"/>
    <cellStyle name="2_משקל בתא100 2_עסקאות שאושרו וטרם בוצעו  " xfId="1966"/>
    <cellStyle name="2_משקל בתא100 2_עסקאות שאושרו וטרם בוצעו   2" xfId="1967"/>
    <cellStyle name="2_משקל בתא100 2_עסקאות שאושרו וטרם בוצעו   2_דיווחים נוספים" xfId="1968"/>
    <cellStyle name="2_משקל בתא100 2_עסקאות שאושרו וטרם בוצעו   2_דיווחים נוספים_1" xfId="1969"/>
    <cellStyle name="2_משקל בתא100 2_עסקאות שאושרו וטרם בוצעו   2_דיווחים נוספים_פירוט אגח תשואה מעל 10% " xfId="1970"/>
    <cellStyle name="2_משקל בתא100 2_עסקאות שאושרו וטרם בוצעו   2_פירוט אגח תשואה מעל 10% " xfId="1971"/>
    <cellStyle name="2_משקל בתא100 2_עסקאות שאושרו וטרם בוצעו  _דיווחים נוספים" xfId="1972"/>
    <cellStyle name="2_משקל בתא100 2_עסקאות שאושרו וטרם בוצעו  _פירוט אגח תשואה מעל 10% " xfId="1973"/>
    <cellStyle name="2_משקל בתא100 2_פירוט אגח תשואה מעל 10% " xfId="1974"/>
    <cellStyle name="2_משקל בתא100 2_פירוט אגח תשואה מעל 10%  2" xfId="1975"/>
    <cellStyle name="2_משקל בתא100 2_פירוט אגח תשואה מעל 10%  2_דיווחים נוספים" xfId="1976"/>
    <cellStyle name="2_משקל בתא100 2_פירוט אגח תשואה מעל 10%  2_דיווחים נוספים_1" xfId="1977"/>
    <cellStyle name="2_משקל בתא100 2_פירוט אגח תשואה מעל 10%  2_דיווחים נוספים_פירוט אגח תשואה מעל 10% " xfId="1978"/>
    <cellStyle name="2_משקל בתא100 2_פירוט אגח תשואה מעל 10%  2_פירוט אגח תשואה מעל 10% " xfId="1979"/>
    <cellStyle name="2_משקל בתא100 2_פירוט אגח תשואה מעל 10% _1" xfId="1980"/>
    <cellStyle name="2_משקל בתא100 2_פירוט אגח תשואה מעל 10% _4.4." xfId="1981"/>
    <cellStyle name="2_משקל בתא100 2_פירוט אגח תשואה מעל 10% _4.4. 2" xfId="1982"/>
    <cellStyle name="2_משקל בתא100 2_פירוט אגח תשואה מעל 10% _4.4. 2_דיווחים נוספים" xfId="1983"/>
    <cellStyle name="2_משקל בתא100 2_פירוט אגח תשואה מעל 10% _4.4. 2_דיווחים נוספים_1" xfId="1984"/>
    <cellStyle name="2_משקל בתא100 2_פירוט אגח תשואה מעל 10% _4.4. 2_דיווחים נוספים_פירוט אגח תשואה מעל 10% " xfId="1985"/>
    <cellStyle name="2_משקל בתא100 2_פירוט אגח תשואה מעל 10% _4.4. 2_פירוט אגח תשואה מעל 10% " xfId="1986"/>
    <cellStyle name="2_משקל בתא100 2_פירוט אגח תשואה מעל 10% _4.4._דיווחים נוספים" xfId="1987"/>
    <cellStyle name="2_משקל בתא100 2_פירוט אגח תשואה מעל 10% _4.4._פירוט אגח תשואה מעל 10% " xfId="1988"/>
    <cellStyle name="2_משקל בתא100 2_פירוט אגח תשואה מעל 10% _דיווחים נוספים" xfId="1989"/>
    <cellStyle name="2_משקל בתא100 2_פירוט אגח תשואה מעל 10% _דיווחים נוספים_1" xfId="1990"/>
    <cellStyle name="2_משקל בתא100 2_פירוט אגח תשואה מעל 10% _דיווחים נוספים_פירוט אגח תשואה מעל 10% " xfId="1991"/>
    <cellStyle name="2_משקל בתא100 2_פירוט אגח תשואה מעל 10% _פירוט אגח תשואה מעל 10% " xfId="1992"/>
    <cellStyle name="2_משקל בתא100 3" xfId="1993"/>
    <cellStyle name="2_משקל בתא100 3_דיווחים נוספים" xfId="1994"/>
    <cellStyle name="2_משקל בתא100 3_דיווחים נוספים_1" xfId="1995"/>
    <cellStyle name="2_משקל בתא100 3_דיווחים נוספים_פירוט אגח תשואה מעל 10% " xfId="1996"/>
    <cellStyle name="2_משקל בתא100 3_פירוט אגח תשואה מעל 10% " xfId="1997"/>
    <cellStyle name="2_משקל בתא100_4.4." xfId="1998"/>
    <cellStyle name="2_משקל בתא100_4.4. 2" xfId="1999"/>
    <cellStyle name="2_משקל בתא100_4.4. 2_דיווחים נוספים" xfId="2000"/>
    <cellStyle name="2_משקל בתא100_4.4. 2_דיווחים נוספים_1" xfId="2001"/>
    <cellStyle name="2_משקל בתא100_4.4. 2_דיווחים נוספים_פירוט אגח תשואה מעל 10% " xfId="2002"/>
    <cellStyle name="2_משקל בתא100_4.4. 2_פירוט אגח תשואה מעל 10% " xfId="2003"/>
    <cellStyle name="2_משקל בתא100_4.4._דיווחים נוספים" xfId="2004"/>
    <cellStyle name="2_משקל בתא100_4.4._פירוט אגח תשואה מעל 10% " xfId="2005"/>
    <cellStyle name="2_משקל בתא100_דיווחים נוספים" xfId="2006"/>
    <cellStyle name="2_משקל בתא100_דיווחים נוספים 2" xfId="2007"/>
    <cellStyle name="2_משקל בתא100_דיווחים נוספים 2_דיווחים נוספים" xfId="2008"/>
    <cellStyle name="2_משקל בתא100_דיווחים נוספים 2_דיווחים נוספים_1" xfId="2009"/>
    <cellStyle name="2_משקל בתא100_דיווחים נוספים 2_דיווחים נוספים_פירוט אגח תשואה מעל 10% " xfId="2010"/>
    <cellStyle name="2_משקל בתא100_דיווחים נוספים 2_פירוט אגח תשואה מעל 10% " xfId="2011"/>
    <cellStyle name="2_משקל בתא100_דיווחים נוספים_1" xfId="2012"/>
    <cellStyle name="2_משקל בתא100_דיווחים נוספים_1 2" xfId="2013"/>
    <cellStyle name="2_משקל בתא100_דיווחים נוספים_1 2_דיווחים נוספים" xfId="2014"/>
    <cellStyle name="2_משקל בתא100_דיווחים נוספים_1 2_דיווחים נוספים_1" xfId="2015"/>
    <cellStyle name="2_משקל בתא100_דיווחים נוספים_1 2_דיווחים נוספים_פירוט אגח תשואה מעל 10% " xfId="2016"/>
    <cellStyle name="2_משקל בתא100_דיווחים נוספים_1 2_פירוט אגח תשואה מעל 10% " xfId="2017"/>
    <cellStyle name="2_משקל בתא100_דיווחים נוספים_1_4.4." xfId="2018"/>
    <cellStyle name="2_משקל בתא100_דיווחים נוספים_1_4.4. 2" xfId="2019"/>
    <cellStyle name="2_משקל בתא100_דיווחים נוספים_1_4.4. 2_דיווחים נוספים" xfId="2020"/>
    <cellStyle name="2_משקל בתא100_דיווחים נוספים_1_4.4. 2_דיווחים נוספים_1" xfId="2021"/>
    <cellStyle name="2_משקל בתא100_דיווחים נוספים_1_4.4. 2_דיווחים נוספים_פירוט אגח תשואה מעל 10% " xfId="2022"/>
    <cellStyle name="2_משקל בתא100_דיווחים נוספים_1_4.4. 2_פירוט אגח תשואה מעל 10% " xfId="2023"/>
    <cellStyle name="2_משקל בתא100_דיווחים נוספים_1_4.4._דיווחים נוספים" xfId="2024"/>
    <cellStyle name="2_משקל בתא100_דיווחים נוספים_1_4.4._פירוט אגח תשואה מעל 10% " xfId="2025"/>
    <cellStyle name="2_משקל בתא100_דיווחים נוספים_1_דיווחים נוספים" xfId="2026"/>
    <cellStyle name="2_משקל בתא100_דיווחים נוספים_1_דיווחים נוספים 2" xfId="2027"/>
    <cellStyle name="2_משקל בתא100_דיווחים נוספים_1_דיווחים נוספים 2_דיווחים נוספים" xfId="2028"/>
    <cellStyle name="2_משקל בתא100_דיווחים נוספים_1_דיווחים נוספים 2_דיווחים נוספים_1" xfId="2029"/>
    <cellStyle name="2_משקל בתא100_דיווחים נוספים_1_דיווחים נוספים 2_דיווחים נוספים_פירוט אגח תשואה מעל 10% " xfId="2030"/>
    <cellStyle name="2_משקל בתא100_דיווחים נוספים_1_דיווחים נוספים 2_פירוט אגח תשואה מעל 10% " xfId="2031"/>
    <cellStyle name="2_משקל בתא100_דיווחים נוספים_1_דיווחים נוספים_1" xfId="2032"/>
    <cellStyle name="2_משקל בתא100_דיווחים נוספים_1_דיווחים נוספים_4.4." xfId="2033"/>
    <cellStyle name="2_משקל בתא100_דיווחים נוספים_1_דיווחים נוספים_4.4. 2" xfId="2034"/>
    <cellStyle name="2_משקל בתא100_דיווחים נוספים_1_דיווחים נוספים_4.4. 2_דיווחים נוספים" xfId="2035"/>
    <cellStyle name="2_משקל בתא100_דיווחים נוספים_1_דיווחים נוספים_4.4. 2_דיווחים נוספים_1" xfId="2036"/>
    <cellStyle name="2_משקל בתא100_דיווחים נוספים_1_דיווחים נוספים_4.4. 2_דיווחים נוספים_פירוט אגח תשואה מעל 10% " xfId="2037"/>
    <cellStyle name="2_משקל בתא100_דיווחים נוספים_1_דיווחים נוספים_4.4. 2_פירוט אגח תשואה מעל 10% " xfId="2038"/>
    <cellStyle name="2_משקל בתא100_דיווחים נוספים_1_דיווחים נוספים_4.4._דיווחים נוספים" xfId="2039"/>
    <cellStyle name="2_משקל בתא100_דיווחים נוספים_1_דיווחים נוספים_4.4._פירוט אגח תשואה מעל 10% " xfId="2040"/>
    <cellStyle name="2_משקל בתא100_דיווחים נוספים_1_דיווחים נוספים_דיווחים נוספים" xfId="2041"/>
    <cellStyle name="2_משקל בתא100_דיווחים נוספים_1_דיווחים נוספים_פירוט אגח תשואה מעל 10% " xfId="2042"/>
    <cellStyle name="2_משקל בתא100_דיווחים נוספים_1_פירוט אגח תשואה מעל 10% " xfId="2043"/>
    <cellStyle name="2_משקל בתא100_דיווחים נוספים_2" xfId="2044"/>
    <cellStyle name="2_משקל בתא100_דיווחים נוספים_2 2" xfId="2045"/>
    <cellStyle name="2_משקל בתא100_דיווחים נוספים_2 2_דיווחים נוספים" xfId="2046"/>
    <cellStyle name="2_משקל בתא100_דיווחים נוספים_2 2_דיווחים נוספים_1" xfId="2047"/>
    <cellStyle name="2_משקל בתא100_דיווחים נוספים_2 2_דיווחים נוספים_פירוט אגח תשואה מעל 10% " xfId="2048"/>
    <cellStyle name="2_משקל בתא100_דיווחים נוספים_2 2_פירוט אגח תשואה מעל 10% " xfId="2049"/>
    <cellStyle name="2_משקל בתא100_דיווחים נוספים_2_4.4." xfId="2050"/>
    <cellStyle name="2_משקל בתא100_דיווחים נוספים_2_4.4. 2" xfId="2051"/>
    <cellStyle name="2_משקל בתא100_דיווחים נוספים_2_4.4. 2_דיווחים נוספים" xfId="2052"/>
    <cellStyle name="2_משקל בתא100_דיווחים נוספים_2_4.4. 2_דיווחים נוספים_1" xfId="2053"/>
    <cellStyle name="2_משקל בתא100_דיווחים נוספים_2_4.4. 2_דיווחים נוספים_פירוט אגח תשואה מעל 10% " xfId="2054"/>
    <cellStyle name="2_משקל בתא100_דיווחים נוספים_2_4.4. 2_פירוט אגח תשואה מעל 10% " xfId="2055"/>
    <cellStyle name="2_משקל בתא100_דיווחים נוספים_2_4.4._דיווחים נוספים" xfId="2056"/>
    <cellStyle name="2_משקל בתא100_דיווחים נוספים_2_4.4._פירוט אגח תשואה מעל 10% " xfId="2057"/>
    <cellStyle name="2_משקל בתא100_דיווחים נוספים_2_דיווחים נוספים" xfId="2058"/>
    <cellStyle name="2_משקל בתא100_דיווחים נוספים_2_פירוט אגח תשואה מעל 10% " xfId="2059"/>
    <cellStyle name="2_משקל בתא100_דיווחים נוספים_3" xfId="2060"/>
    <cellStyle name="2_משקל בתא100_דיווחים נוספים_4.4." xfId="2061"/>
    <cellStyle name="2_משקל בתא100_דיווחים נוספים_4.4. 2" xfId="2062"/>
    <cellStyle name="2_משקל בתא100_דיווחים נוספים_4.4. 2_דיווחים נוספים" xfId="2063"/>
    <cellStyle name="2_משקל בתא100_דיווחים נוספים_4.4. 2_דיווחים נוספים_1" xfId="2064"/>
    <cellStyle name="2_משקל בתא100_דיווחים נוספים_4.4. 2_דיווחים נוספים_פירוט אגח תשואה מעל 10% " xfId="2065"/>
    <cellStyle name="2_משקל בתא100_דיווחים נוספים_4.4. 2_פירוט אגח תשואה מעל 10% " xfId="2066"/>
    <cellStyle name="2_משקל בתא100_דיווחים נוספים_4.4._דיווחים נוספים" xfId="2067"/>
    <cellStyle name="2_משקל בתא100_דיווחים נוספים_4.4._פירוט אגח תשואה מעל 10% " xfId="2068"/>
    <cellStyle name="2_משקל בתא100_דיווחים נוספים_דיווחים נוספים" xfId="2069"/>
    <cellStyle name="2_משקל בתא100_דיווחים נוספים_דיווחים נוספים 2" xfId="2070"/>
    <cellStyle name="2_משקל בתא100_דיווחים נוספים_דיווחים נוספים 2_דיווחים נוספים" xfId="2071"/>
    <cellStyle name="2_משקל בתא100_דיווחים נוספים_דיווחים נוספים 2_דיווחים נוספים_1" xfId="2072"/>
    <cellStyle name="2_משקל בתא100_דיווחים נוספים_דיווחים נוספים 2_דיווחים נוספים_פירוט אגח תשואה מעל 10% " xfId="2073"/>
    <cellStyle name="2_משקל בתא100_דיווחים נוספים_דיווחים נוספים 2_פירוט אגח תשואה מעל 10% " xfId="2074"/>
    <cellStyle name="2_משקל בתא100_דיווחים נוספים_דיווחים נוספים_1" xfId="2075"/>
    <cellStyle name="2_משקל בתא100_דיווחים נוספים_דיווחים נוספים_4.4." xfId="2076"/>
    <cellStyle name="2_משקל בתא100_דיווחים נוספים_דיווחים נוספים_4.4. 2" xfId="2077"/>
    <cellStyle name="2_משקל בתא100_דיווחים נוספים_דיווחים נוספים_4.4. 2_דיווחים נוספים" xfId="2078"/>
    <cellStyle name="2_משקל בתא100_דיווחים נוספים_דיווחים נוספים_4.4. 2_דיווחים נוספים_1" xfId="2079"/>
    <cellStyle name="2_משקל בתא100_דיווחים נוספים_דיווחים נוספים_4.4. 2_דיווחים נוספים_פירוט אגח תשואה מעל 10% " xfId="2080"/>
    <cellStyle name="2_משקל בתא100_דיווחים נוספים_דיווחים נוספים_4.4. 2_פירוט אגח תשואה מעל 10% " xfId="2081"/>
    <cellStyle name="2_משקל בתא100_דיווחים נוספים_דיווחים נוספים_4.4._דיווחים נוספים" xfId="2082"/>
    <cellStyle name="2_משקל בתא100_דיווחים נוספים_דיווחים נוספים_4.4._פירוט אגח תשואה מעל 10% " xfId="2083"/>
    <cellStyle name="2_משקל בתא100_דיווחים נוספים_דיווחים נוספים_דיווחים נוספים" xfId="2084"/>
    <cellStyle name="2_משקל בתא100_דיווחים נוספים_דיווחים נוספים_פירוט אגח תשואה מעל 10% " xfId="2085"/>
    <cellStyle name="2_משקל בתא100_דיווחים נוספים_פירוט אגח תשואה מעל 10% " xfId="2086"/>
    <cellStyle name="2_משקל בתא100_הערות" xfId="2087"/>
    <cellStyle name="2_משקל בתא100_הערות 2" xfId="2088"/>
    <cellStyle name="2_משקל בתא100_הערות 2_דיווחים נוספים" xfId="2089"/>
    <cellStyle name="2_משקל בתא100_הערות 2_דיווחים נוספים_1" xfId="2090"/>
    <cellStyle name="2_משקל בתא100_הערות 2_דיווחים נוספים_פירוט אגח תשואה מעל 10% " xfId="2091"/>
    <cellStyle name="2_משקל בתא100_הערות 2_פירוט אגח תשואה מעל 10% " xfId="2092"/>
    <cellStyle name="2_משקל בתא100_הערות_4.4." xfId="2093"/>
    <cellStyle name="2_משקל בתא100_הערות_4.4. 2" xfId="2094"/>
    <cellStyle name="2_משקל בתא100_הערות_4.4. 2_דיווחים נוספים" xfId="2095"/>
    <cellStyle name="2_משקל בתא100_הערות_4.4. 2_דיווחים נוספים_1" xfId="2096"/>
    <cellStyle name="2_משקל בתא100_הערות_4.4. 2_דיווחים נוספים_פירוט אגח תשואה מעל 10% " xfId="2097"/>
    <cellStyle name="2_משקל בתא100_הערות_4.4. 2_פירוט אגח תשואה מעל 10% " xfId="2098"/>
    <cellStyle name="2_משקל בתא100_הערות_4.4._דיווחים נוספים" xfId="2099"/>
    <cellStyle name="2_משקל בתא100_הערות_4.4._פירוט אגח תשואה מעל 10% " xfId="2100"/>
    <cellStyle name="2_משקל בתא100_הערות_דיווחים נוספים" xfId="2101"/>
    <cellStyle name="2_משקל בתא100_הערות_דיווחים נוספים_1" xfId="2102"/>
    <cellStyle name="2_משקל בתא100_הערות_דיווחים נוספים_פירוט אגח תשואה מעל 10% " xfId="2103"/>
    <cellStyle name="2_משקל בתא100_הערות_פירוט אגח תשואה מעל 10% " xfId="2104"/>
    <cellStyle name="2_משקל בתא100_יתרת מסגרות אשראי לניצול " xfId="2105"/>
    <cellStyle name="2_משקל בתא100_יתרת מסגרות אשראי לניצול  2" xfId="2106"/>
    <cellStyle name="2_משקל בתא100_יתרת מסגרות אשראי לניצול  2_דיווחים נוספים" xfId="2107"/>
    <cellStyle name="2_משקל בתא100_יתרת מסגרות אשראי לניצול  2_דיווחים נוספים_1" xfId="2108"/>
    <cellStyle name="2_משקל בתא100_יתרת מסגרות אשראי לניצול  2_דיווחים נוספים_פירוט אגח תשואה מעל 10% " xfId="2109"/>
    <cellStyle name="2_משקל בתא100_יתרת מסגרות אשראי לניצול  2_פירוט אגח תשואה מעל 10% " xfId="2110"/>
    <cellStyle name="2_משקל בתא100_יתרת מסגרות אשראי לניצול _4.4." xfId="2111"/>
    <cellStyle name="2_משקל בתא100_יתרת מסגרות אשראי לניצול _4.4. 2" xfId="2112"/>
    <cellStyle name="2_משקל בתא100_יתרת מסגרות אשראי לניצול _4.4. 2_דיווחים נוספים" xfId="2113"/>
    <cellStyle name="2_משקל בתא100_יתרת מסגרות אשראי לניצול _4.4. 2_דיווחים נוספים_1" xfId="2114"/>
    <cellStyle name="2_משקל בתא100_יתרת מסגרות אשראי לניצול _4.4. 2_דיווחים נוספים_פירוט אגח תשואה מעל 10% " xfId="2115"/>
    <cellStyle name="2_משקל בתא100_יתרת מסגרות אשראי לניצול _4.4. 2_פירוט אגח תשואה מעל 10% " xfId="2116"/>
    <cellStyle name="2_משקל בתא100_יתרת מסגרות אשראי לניצול _4.4._דיווחים נוספים" xfId="2117"/>
    <cellStyle name="2_משקל בתא100_יתרת מסגרות אשראי לניצול _4.4._פירוט אגח תשואה מעל 10% " xfId="2118"/>
    <cellStyle name="2_משקל בתא100_יתרת מסגרות אשראי לניצול _דיווחים נוספים" xfId="2119"/>
    <cellStyle name="2_משקל בתא100_יתרת מסגרות אשראי לניצול _דיווחים נוספים_1" xfId="2120"/>
    <cellStyle name="2_משקל בתא100_יתרת מסגרות אשראי לניצול _דיווחים נוספים_פירוט אגח תשואה מעל 10% " xfId="2121"/>
    <cellStyle name="2_משקל בתא100_יתרת מסגרות אשראי לניצול _פירוט אגח תשואה מעל 10% " xfId="2122"/>
    <cellStyle name="2_משקל בתא100_עסקאות שאושרו וטרם בוצעו  " xfId="2123"/>
    <cellStyle name="2_משקל בתא100_עסקאות שאושרו וטרם בוצעו   2" xfId="2124"/>
    <cellStyle name="2_משקל בתא100_עסקאות שאושרו וטרם בוצעו   2_דיווחים נוספים" xfId="2125"/>
    <cellStyle name="2_משקל בתא100_עסקאות שאושרו וטרם בוצעו   2_דיווחים נוספים_1" xfId="2126"/>
    <cellStyle name="2_משקל בתא100_עסקאות שאושרו וטרם בוצעו   2_דיווחים נוספים_פירוט אגח תשואה מעל 10% " xfId="2127"/>
    <cellStyle name="2_משקל בתא100_עסקאות שאושרו וטרם בוצעו   2_פירוט אגח תשואה מעל 10% " xfId="2128"/>
    <cellStyle name="2_משקל בתא100_עסקאות שאושרו וטרם בוצעו  _1" xfId="2129"/>
    <cellStyle name="2_משקל בתא100_עסקאות שאושרו וטרם בוצעו  _1 2" xfId="2130"/>
    <cellStyle name="2_משקל בתא100_עסקאות שאושרו וטרם בוצעו  _1 2_דיווחים נוספים" xfId="2131"/>
    <cellStyle name="2_משקל בתא100_עסקאות שאושרו וטרם בוצעו  _1 2_דיווחים נוספים_1" xfId="2132"/>
    <cellStyle name="2_משקל בתא100_עסקאות שאושרו וטרם בוצעו  _1 2_דיווחים נוספים_פירוט אגח תשואה מעל 10% " xfId="2133"/>
    <cellStyle name="2_משקל בתא100_עסקאות שאושרו וטרם בוצעו  _1 2_פירוט אגח תשואה מעל 10% " xfId="2134"/>
    <cellStyle name="2_משקל בתא100_עסקאות שאושרו וטרם בוצעו  _1_דיווחים נוספים" xfId="2135"/>
    <cellStyle name="2_משקל בתא100_עסקאות שאושרו וטרם בוצעו  _1_פירוט אגח תשואה מעל 10% " xfId="2136"/>
    <cellStyle name="2_משקל בתא100_עסקאות שאושרו וטרם בוצעו  _4.4." xfId="2137"/>
    <cellStyle name="2_משקל בתא100_עסקאות שאושרו וטרם בוצעו  _4.4. 2" xfId="2138"/>
    <cellStyle name="2_משקל בתא100_עסקאות שאושרו וטרם בוצעו  _4.4. 2_דיווחים נוספים" xfId="2139"/>
    <cellStyle name="2_משקל בתא100_עסקאות שאושרו וטרם בוצעו  _4.4. 2_דיווחים נוספים_1" xfId="2140"/>
    <cellStyle name="2_משקל בתא100_עסקאות שאושרו וטרם בוצעו  _4.4. 2_דיווחים נוספים_פירוט אגח תשואה מעל 10% " xfId="2141"/>
    <cellStyle name="2_משקל בתא100_עסקאות שאושרו וטרם בוצעו  _4.4. 2_פירוט אגח תשואה מעל 10% " xfId="2142"/>
    <cellStyle name="2_משקל בתא100_עסקאות שאושרו וטרם בוצעו  _4.4._דיווחים נוספים" xfId="2143"/>
    <cellStyle name="2_משקל בתא100_עסקאות שאושרו וטרם בוצעו  _4.4._פירוט אגח תשואה מעל 10% " xfId="2144"/>
    <cellStyle name="2_משקל בתא100_עסקאות שאושרו וטרם בוצעו  _דיווחים נוספים" xfId="2145"/>
    <cellStyle name="2_משקל בתא100_עסקאות שאושרו וטרם בוצעו  _דיווחים נוספים_1" xfId="2146"/>
    <cellStyle name="2_משקל בתא100_עסקאות שאושרו וטרם בוצעו  _דיווחים נוספים_פירוט אגח תשואה מעל 10% " xfId="2147"/>
    <cellStyle name="2_משקל בתא100_עסקאות שאושרו וטרם בוצעו  _פירוט אגח תשואה מעל 10% " xfId="2148"/>
    <cellStyle name="2_משקל בתא100_פירוט אגח תשואה מעל 10% " xfId="2149"/>
    <cellStyle name="2_משקל בתא100_פירוט אגח תשואה מעל 10%  2" xfId="2150"/>
    <cellStyle name="2_משקל בתא100_פירוט אגח תשואה מעל 10%  2_דיווחים נוספים" xfId="2151"/>
    <cellStyle name="2_משקל בתא100_פירוט אגח תשואה מעל 10%  2_דיווחים נוספים_1" xfId="2152"/>
    <cellStyle name="2_משקל בתא100_פירוט אגח תשואה מעל 10%  2_דיווחים נוספים_פירוט אגח תשואה מעל 10% " xfId="2153"/>
    <cellStyle name="2_משקל בתא100_פירוט אגח תשואה מעל 10%  2_פירוט אגח תשואה מעל 10% " xfId="2154"/>
    <cellStyle name="2_משקל בתא100_פירוט אגח תשואה מעל 10% _1" xfId="2155"/>
    <cellStyle name="2_משקל בתא100_פירוט אגח תשואה מעל 10% _4.4." xfId="2156"/>
    <cellStyle name="2_משקל בתא100_פירוט אגח תשואה מעל 10% _4.4. 2" xfId="2157"/>
    <cellStyle name="2_משקל בתא100_פירוט אגח תשואה מעל 10% _4.4. 2_דיווחים נוספים" xfId="2158"/>
    <cellStyle name="2_משקל בתא100_פירוט אגח תשואה מעל 10% _4.4. 2_דיווחים נוספים_1" xfId="2159"/>
    <cellStyle name="2_משקל בתא100_פירוט אגח תשואה מעל 10% _4.4. 2_דיווחים נוספים_פירוט אגח תשואה מעל 10% " xfId="2160"/>
    <cellStyle name="2_משקל בתא100_פירוט אגח תשואה מעל 10% _4.4. 2_פירוט אגח תשואה מעל 10% " xfId="2161"/>
    <cellStyle name="2_משקל בתא100_פירוט אגח תשואה מעל 10% _4.4._דיווחים נוספים" xfId="2162"/>
    <cellStyle name="2_משקל בתא100_פירוט אגח תשואה מעל 10% _4.4._פירוט אגח תשואה מעל 10% " xfId="2163"/>
    <cellStyle name="2_משקל בתא100_פירוט אגח תשואה מעל 10% _דיווחים נוספים" xfId="2164"/>
    <cellStyle name="2_משקל בתא100_פירוט אגח תשואה מעל 10% _דיווחים נוספים_1" xfId="2165"/>
    <cellStyle name="2_משקל בתא100_פירוט אגח תשואה מעל 10% _דיווחים נוספים_פירוט אגח תשואה מעל 10% " xfId="2166"/>
    <cellStyle name="2_משקל בתא100_פירוט אגח תשואה מעל 10% _פירוט אגח תשואה מעל 10% " xfId="2167"/>
    <cellStyle name="2_עסקאות שאושרו וטרם בוצעו  " xfId="2168"/>
    <cellStyle name="2_עסקאות שאושרו וטרם בוצעו   2" xfId="2169"/>
    <cellStyle name="2_עסקאות שאושרו וטרם בוצעו   2_דיווחים נוספים" xfId="2170"/>
    <cellStyle name="2_עסקאות שאושרו וטרם בוצעו   2_דיווחים נוספים_1" xfId="2171"/>
    <cellStyle name="2_עסקאות שאושרו וטרם בוצעו   2_דיווחים נוספים_פירוט אגח תשואה מעל 10% " xfId="2172"/>
    <cellStyle name="2_עסקאות שאושרו וטרם בוצעו   2_פירוט אגח תשואה מעל 10% " xfId="2173"/>
    <cellStyle name="2_עסקאות שאושרו וטרם בוצעו  _1" xfId="2174"/>
    <cellStyle name="2_עסקאות שאושרו וטרם בוצעו  _1 2" xfId="2175"/>
    <cellStyle name="2_עסקאות שאושרו וטרם בוצעו  _1 2_דיווחים נוספים" xfId="2176"/>
    <cellStyle name="2_עסקאות שאושרו וטרם בוצעו  _1 2_דיווחים נוספים_1" xfId="2177"/>
    <cellStyle name="2_עסקאות שאושרו וטרם בוצעו  _1 2_דיווחים נוספים_פירוט אגח תשואה מעל 10% " xfId="2178"/>
    <cellStyle name="2_עסקאות שאושרו וטרם בוצעו  _1 2_פירוט אגח תשואה מעל 10% " xfId="2179"/>
    <cellStyle name="2_עסקאות שאושרו וטרם בוצעו  _1_דיווחים נוספים" xfId="2180"/>
    <cellStyle name="2_עסקאות שאושרו וטרם בוצעו  _1_פירוט אגח תשואה מעל 10% " xfId="2181"/>
    <cellStyle name="2_עסקאות שאושרו וטרם בוצעו  _4.4." xfId="2182"/>
    <cellStyle name="2_עסקאות שאושרו וטרם בוצעו  _4.4. 2" xfId="2183"/>
    <cellStyle name="2_עסקאות שאושרו וטרם בוצעו  _4.4. 2_דיווחים נוספים" xfId="2184"/>
    <cellStyle name="2_עסקאות שאושרו וטרם בוצעו  _4.4. 2_דיווחים נוספים_1" xfId="2185"/>
    <cellStyle name="2_עסקאות שאושרו וטרם בוצעו  _4.4. 2_דיווחים נוספים_פירוט אגח תשואה מעל 10% " xfId="2186"/>
    <cellStyle name="2_עסקאות שאושרו וטרם בוצעו  _4.4. 2_פירוט אגח תשואה מעל 10% " xfId="2187"/>
    <cellStyle name="2_עסקאות שאושרו וטרם בוצעו  _4.4._דיווחים נוספים" xfId="2188"/>
    <cellStyle name="2_עסקאות שאושרו וטרם בוצעו  _4.4._פירוט אגח תשואה מעל 10% " xfId="2189"/>
    <cellStyle name="2_עסקאות שאושרו וטרם בוצעו  _דיווחים נוספים" xfId="2190"/>
    <cellStyle name="2_עסקאות שאושרו וטרם בוצעו  _דיווחים נוספים_1" xfId="2191"/>
    <cellStyle name="2_עסקאות שאושרו וטרם בוצעו  _דיווחים נוספים_פירוט אגח תשואה מעל 10% " xfId="2192"/>
    <cellStyle name="2_עסקאות שאושרו וטרם בוצעו  _פירוט אגח תשואה מעל 10% " xfId="2193"/>
    <cellStyle name="2_פירוט אגח תשואה מעל 10% " xfId="2194"/>
    <cellStyle name="2_פירוט אגח תשואה מעל 10%  2" xfId="2195"/>
    <cellStyle name="2_פירוט אגח תשואה מעל 10%  2_דיווחים נוספים" xfId="2196"/>
    <cellStyle name="2_פירוט אגח תשואה מעל 10%  2_דיווחים נוספים_1" xfId="2197"/>
    <cellStyle name="2_פירוט אגח תשואה מעל 10%  2_דיווחים נוספים_פירוט אגח תשואה מעל 10% " xfId="2198"/>
    <cellStyle name="2_פירוט אגח תשואה מעל 10%  2_פירוט אגח תשואה מעל 10% " xfId="2199"/>
    <cellStyle name="2_פירוט אגח תשואה מעל 10% _1" xfId="2200"/>
    <cellStyle name="2_פירוט אגח תשואה מעל 10% _4.4." xfId="2201"/>
    <cellStyle name="2_פירוט אגח תשואה מעל 10% _4.4. 2" xfId="2202"/>
    <cellStyle name="2_פירוט אגח תשואה מעל 10% _4.4. 2_דיווחים נוספים" xfId="2203"/>
    <cellStyle name="2_פירוט אגח תשואה מעל 10% _4.4. 2_דיווחים נוספים_1" xfId="2204"/>
    <cellStyle name="2_פירוט אגח תשואה מעל 10% _4.4. 2_דיווחים נוספים_פירוט אגח תשואה מעל 10% " xfId="2205"/>
    <cellStyle name="2_פירוט אגח תשואה מעל 10% _4.4. 2_פירוט אגח תשואה מעל 10% " xfId="2206"/>
    <cellStyle name="2_פירוט אגח תשואה מעל 10% _4.4._דיווחים נוספים" xfId="2207"/>
    <cellStyle name="2_פירוט אגח תשואה מעל 10% _4.4._פירוט אגח תשואה מעל 10% " xfId="2208"/>
    <cellStyle name="2_פירוט אגח תשואה מעל 10% _דיווחים נוספים" xfId="2209"/>
    <cellStyle name="2_פירוט אגח תשואה מעל 10% _דיווחים נוספים_1" xfId="2210"/>
    <cellStyle name="2_פירוט אגח תשואה מעל 10% _דיווחים נוספים_פירוט אגח תשואה מעל 10% " xfId="2211"/>
    <cellStyle name="2_פירוט אגח תשואה מעל 10% _פירוט אגח תשואה מעל 10% " xfId="2212"/>
    <cellStyle name="20% - Accent1" xfId="2213"/>
    <cellStyle name="20% - Accent2" xfId="2214"/>
    <cellStyle name="20% - Accent3" xfId="2215"/>
    <cellStyle name="20% - Accent4" xfId="2216"/>
    <cellStyle name="20% - Accent5" xfId="2217"/>
    <cellStyle name="20% - Accent6" xfId="2218"/>
    <cellStyle name="20% - הדגשה1 2" xfId="2219"/>
    <cellStyle name="20% - הדגשה1 2 2" xfId="2220"/>
    <cellStyle name="20% - הדגשה1 2 2 2" xfId="14674"/>
    <cellStyle name="20% - הדגשה1 2 2_15" xfId="16687"/>
    <cellStyle name="20% - הדגשה1 2 3" xfId="2221"/>
    <cellStyle name="20% - הדגשה1 2 3 2" xfId="14675"/>
    <cellStyle name="20% - הדגשה1 2 3_15" xfId="16688"/>
    <cellStyle name="20% - הדגשה1 2 4" xfId="2222"/>
    <cellStyle name="20% - הדגשה1 2_15" xfId="16686"/>
    <cellStyle name="20% - הדגשה1 3" xfId="2223"/>
    <cellStyle name="20% - הדגשה1 3 2" xfId="14676"/>
    <cellStyle name="20% - הדגשה1 3_15" xfId="16689"/>
    <cellStyle name="20% - הדגשה1 4" xfId="2224"/>
    <cellStyle name="20% - הדגשה1 4 2" xfId="14677"/>
    <cellStyle name="20% - הדגשה1 4_15" xfId="16690"/>
    <cellStyle name="20% - הדגשה1 5" xfId="2225"/>
    <cellStyle name="20% - הדגשה1 6" xfId="2226"/>
    <cellStyle name="20% - הדגשה1 7" xfId="2227"/>
    <cellStyle name="20% - הדגשה2 2" xfId="2228"/>
    <cellStyle name="20% - הדגשה2 2 2" xfId="2229"/>
    <cellStyle name="20% - הדגשה2 2 2 2" xfId="14678"/>
    <cellStyle name="20% - הדגשה2 2 2_15" xfId="16692"/>
    <cellStyle name="20% - הדגשה2 2 3" xfId="2230"/>
    <cellStyle name="20% - הדגשה2 2 3 2" xfId="14679"/>
    <cellStyle name="20% - הדגשה2 2 3_15" xfId="16693"/>
    <cellStyle name="20% - הדגשה2 2 4" xfId="2231"/>
    <cellStyle name="20% - הדגשה2 2_15" xfId="16691"/>
    <cellStyle name="20% - הדגשה2 3" xfId="2232"/>
    <cellStyle name="20% - הדגשה2 3 2" xfId="14680"/>
    <cellStyle name="20% - הדגשה2 3_15" xfId="16694"/>
    <cellStyle name="20% - הדגשה2 4" xfId="2233"/>
    <cellStyle name="20% - הדגשה2 4 2" xfId="14681"/>
    <cellStyle name="20% - הדגשה2 4_15" xfId="16695"/>
    <cellStyle name="20% - הדגשה2 5" xfId="2234"/>
    <cellStyle name="20% - הדגשה2 6" xfId="2235"/>
    <cellStyle name="20% - הדגשה2 7" xfId="2236"/>
    <cellStyle name="20% - הדגשה3 2" xfId="2237"/>
    <cellStyle name="20% - הדגשה3 2 2" xfId="2238"/>
    <cellStyle name="20% - הדגשה3 2 2 2" xfId="14682"/>
    <cellStyle name="20% - הדגשה3 2 2_15" xfId="16697"/>
    <cellStyle name="20% - הדגשה3 2 3" xfId="2239"/>
    <cellStyle name="20% - הדגשה3 2 3 2" xfId="14683"/>
    <cellStyle name="20% - הדגשה3 2 3_15" xfId="16698"/>
    <cellStyle name="20% - הדגשה3 2 4" xfId="2240"/>
    <cellStyle name="20% - הדגשה3 2_15" xfId="16696"/>
    <cellStyle name="20% - הדגשה3 3" xfId="2241"/>
    <cellStyle name="20% - הדגשה3 3 2" xfId="14684"/>
    <cellStyle name="20% - הדגשה3 3_15" xfId="16699"/>
    <cellStyle name="20% - הדגשה3 4" xfId="2242"/>
    <cellStyle name="20% - הדגשה3 4 2" xfId="14685"/>
    <cellStyle name="20% - הדגשה3 4_15" xfId="16700"/>
    <cellStyle name="20% - הדגשה3 5" xfId="2243"/>
    <cellStyle name="20% - הדגשה3 6" xfId="2244"/>
    <cellStyle name="20% - הדגשה3 7" xfId="2245"/>
    <cellStyle name="20% - הדגשה4 2" xfId="2246"/>
    <cellStyle name="20% - הדגשה4 2 2" xfId="2247"/>
    <cellStyle name="20% - הדגשה4 2 2 2" xfId="14686"/>
    <cellStyle name="20% - הדגשה4 2 2_15" xfId="16702"/>
    <cellStyle name="20% - הדגשה4 2 3" xfId="2248"/>
    <cellStyle name="20% - הדגשה4 2 3 2" xfId="14687"/>
    <cellStyle name="20% - הדגשה4 2 3_15" xfId="16703"/>
    <cellStyle name="20% - הדגשה4 2 4" xfId="2249"/>
    <cellStyle name="20% - הדגשה4 2_15" xfId="16701"/>
    <cellStyle name="20% - הדגשה4 3" xfId="2250"/>
    <cellStyle name="20% - הדגשה4 3 2" xfId="14688"/>
    <cellStyle name="20% - הדגשה4 3_15" xfId="16704"/>
    <cellStyle name="20% - הדגשה4 4" xfId="2251"/>
    <cellStyle name="20% - הדגשה4 4 2" xfId="14689"/>
    <cellStyle name="20% - הדגשה4 4_15" xfId="16705"/>
    <cellStyle name="20% - הדגשה4 5" xfId="2252"/>
    <cellStyle name="20% - הדגשה4 6" xfId="2253"/>
    <cellStyle name="20% - הדגשה4 7" xfId="2254"/>
    <cellStyle name="20% - הדגשה5 2" xfId="2255"/>
    <cellStyle name="20% - הדגשה5 2 2" xfId="2256"/>
    <cellStyle name="20% - הדגשה5 2 2 2" xfId="14690"/>
    <cellStyle name="20% - הדגשה5 2 2_15" xfId="16707"/>
    <cellStyle name="20% - הדגשה5 2 3" xfId="2257"/>
    <cellStyle name="20% - הדגשה5 2 3 2" xfId="14691"/>
    <cellStyle name="20% - הדגשה5 2 3_15" xfId="16708"/>
    <cellStyle name="20% - הדגשה5 2 4" xfId="2258"/>
    <cellStyle name="20% - הדגשה5 2_15" xfId="16706"/>
    <cellStyle name="20% - הדגשה5 3" xfId="2259"/>
    <cellStyle name="20% - הדגשה5 3 2" xfId="14692"/>
    <cellStyle name="20% - הדגשה5 3_15" xfId="16709"/>
    <cellStyle name="20% - הדגשה5 4" xfId="2260"/>
    <cellStyle name="20% - הדגשה5 4 2" xfId="14693"/>
    <cellStyle name="20% - הדגשה5 4_15" xfId="16710"/>
    <cellStyle name="20% - הדגשה5 5" xfId="2261"/>
    <cellStyle name="20% - הדגשה5 6" xfId="2262"/>
    <cellStyle name="20% - הדגשה5 7" xfId="2263"/>
    <cellStyle name="20% - הדגשה6 2" xfId="2264"/>
    <cellStyle name="20% - הדגשה6 2 2" xfId="2265"/>
    <cellStyle name="20% - הדגשה6 2 2 2" xfId="14694"/>
    <cellStyle name="20% - הדגשה6 2 2_15" xfId="16712"/>
    <cellStyle name="20% - הדגשה6 2 3" xfId="2266"/>
    <cellStyle name="20% - הדגשה6 2 3 2" xfId="14695"/>
    <cellStyle name="20% - הדגשה6 2 3_15" xfId="16713"/>
    <cellStyle name="20% - הדגשה6 2 4" xfId="2267"/>
    <cellStyle name="20% - הדגשה6 2_15" xfId="16711"/>
    <cellStyle name="20% - הדגשה6 3" xfId="2268"/>
    <cellStyle name="20% - הדגשה6 3 2" xfId="14696"/>
    <cellStyle name="20% - הדגשה6 3_15" xfId="16714"/>
    <cellStyle name="20% - הדגשה6 4" xfId="2269"/>
    <cellStyle name="20% - הדגשה6 4 2" xfId="14697"/>
    <cellStyle name="20% - הדגשה6 4_15" xfId="16715"/>
    <cellStyle name="20% - הדגשה6 5" xfId="2270"/>
    <cellStyle name="20% - הדגשה6 6" xfId="2271"/>
    <cellStyle name="20% - הדגשה6 7" xfId="2272"/>
    <cellStyle name="3" xfId="2273"/>
    <cellStyle name="3 2" xfId="2274"/>
    <cellStyle name="3 2 2" xfId="2275"/>
    <cellStyle name="3 2_דיווחים נוספים" xfId="2276"/>
    <cellStyle name="3 3" xfId="2277"/>
    <cellStyle name="3_4.4." xfId="2278"/>
    <cellStyle name="3_4.4. 2" xfId="2279"/>
    <cellStyle name="3_4.4. 2_דיווחים נוספים" xfId="2280"/>
    <cellStyle name="3_4.4. 2_דיווחים נוספים_1" xfId="2281"/>
    <cellStyle name="3_4.4. 2_דיווחים נוספים_פירוט אגח תשואה מעל 10% " xfId="2282"/>
    <cellStyle name="3_4.4. 2_פירוט אגח תשואה מעל 10% " xfId="2283"/>
    <cellStyle name="3_4.4._דיווחים נוספים" xfId="2284"/>
    <cellStyle name="3_4.4._פירוט אגח תשואה מעל 10% " xfId="2285"/>
    <cellStyle name="3_Anafim" xfId="2286"/>
    <cellStyle name="3_Anafim 2" xfId="2287"/>
    <cellStyle name="3_Anafim 2 2" xfId="2288"/>
    <cellStyle name="3_Anafim 2 2_דיווחים נוספים" xfId="2289"/>
    <cellStyle name="3_Anafim 2 2_דיווחים נוספים_1" xfId="2290"/>
    <cellStyle name="3_Anafim 2 2_דיווחים נוספים_פירוט אגח תשואה מעל 10% " xfId="2291"/>
    <cellStyle name="3_Anafim 2 2_פירוט אגח תשואה מעל 10% " xfId="2292"/>
    <cellStyle name="3_Anafim 2_4.4." xfId="2293"/>
    <cellStyle name="3_Anafim 2_4.4. 2" xfId="2294"/>
    <cellStyle name="3_Anafim 2_4.4. 2_דיווחים נוספים" xfId="2295"/>
    <cellStyle name="3_Anafim 2_4.4. 2_דיווחים נוספים_1" xfId="2296"/>
    <cellStyle name="3_Anafim 2_4.4. 2_דיווחים נוספים_פירוט אגח תשואה מעל 10% " xfId="2297"/>
    <cellStyle name="3_Anafim 2_4.4. 2_פירוט אגח תשואה מעל 10% " xfId="2298"/>
    <cellStyle name="3_Anafim 2_4.4._דיווחים נוספים" xfId="2299"/>
    <cellStyle name="3_Anafim 2_4.4._פירוט אגח תשואה מעל 10% " xfId="2300"/>
    <cellStyle name="3_Anafim 2_דיווחים נוספים" xfId="2301"/>
    <cellStyle name="3_Anafim 2_דיווחים נוספים 2" xfId="2302"/>
    <cellStyle name="3_Anafim 2_דיווחים נוספים 2_דיווחים נוספים" xfId="2303"/>
    <cellStyle name="3_Anafim 2_דיווחים נוספים 2_דיווחים נוספים_1" xfId="2304"/>
    <cellStyle name="3_Anafim 2_דיווחים נוספים 2_דיווחים נוספים_פירוט אגח תשואה מעל 10% " xfId="2305"/>
    <cellStyle name="3_Anafim 2_דיווחים נוספים 2_פירוט אגח תשואה מעל 10% " xfId="2306"/>
    <cellStyle name="3_Anafim 2_דיווחים נוספים_1" xfId="2307"/>
    <cellStyle name="3_Anafim 2_דיווחים נוספים_1 2" xfId="2308"/>
    <cellStyle name="3_Anafim 2_דיווחים נוספים_1 2_דיווחים נוספים" xfId="2309"/>
    <cellStyle name="3_Anafim 2_דיווחים נוספים_1 2_דיווחים נוספים_1" xfId="2310"/>
    <cellStyle name="3_Anafim 2_דיווחים נוספים_1 2_דיווחים נוספים_פירוט אגח תשואה מעל 10% " xfId="2311"/>
    <cellStyle name="3_Anafim 2_דיווחים נוספים_1 2_פירוט אגח תשואה מעל 10% " xfId="2312"/>
    <cellStyle name="3_Anafim 2_דיווחים נוספים_1_4.4." xfId="2313"/>
    <cellStyle name="3_Anafim 2_דיווחים נוספים_1_4.4. 2" xfId="2314"/>
    <cellStyle name="3_Anafim 2_דיווחים נוספים_1_4.4. 2_דיווחים נוספים" xfId="2315"/>
    <cellStyle name="3_Anafim 2_דיווחים נוספים_1_4.4. 2_דיווחים נוספים_1" xfId="2316"/>
    <cellStyle name="3_Anafim 2_דיווחים נוספים_1_4.4. 2_דיווחים נוספים_פירוט אגח תשואה מעל 10% " xfId="2317"/>
    <cellStyle name="3_Anafim 2_דיווחים נוספים_1_4.4. 2_פירוט אגח תשואה מעל 10% " xfId="2318"/>
    <cellStyle name="3_Anafim 2_דיווחים נוספים_1_4.4._דיווחים נוספים" xfId="2319"/>
    <cellStyle name="3_Anafim 2_דיווחים נוספים_1_4.4._פירוט אגח תשואה מעל 10% " xfId="2320"/>
    <cellStyle name="3_Anafim 2_דיווחים נוספים_1_דיווחים נוספים" xfId="2321"/>
    <cellStyle name="3_Anafim 2_דיווחים נוספים_1_פירוט אגח תשואה מעל 10% " xfId="2322"/>
    <cellStyle name="3_Anafim 2_דיווחים נוספים_2" xfId="2323"/>
    <cellStyle name="3_Anafim 2_דיווחים נוספים_4.4." xfId="2324"/>
    <cellStyle name="3_Anafim 2_דיווחים נוספים_4.4. 2" xfId="2325"/>
    <cellStyle name="3_Anafim 2_דיווחים נוספים_4.4. 2_דיווחים נוספים" xfId="2326"/>
    <cellStyle name="3_Anafim 2_דיווחים נוספים_4.4. 2_דיווחים נוספים_1" xfId="2327"/>
    <cellStyle name="3_Anafim 2_דיווחים נוספים_4.4. 2_דיווחים נוספים_פירוט אגח תשואה מעל 10% " xfId="2328"/>
    <cellStyle name="3_Anafim 2_דיווחים נוספים_4.4. 2_פירוט אגח תשואה מעל 10% " xfId="2329"/>
    <cellStyle name="3_Anafim 2_דיווחים נוספים_4.4._דיווחים נוספים" xfId="2330"/>
    <cellStyle name="3_Anafim 2_דיווחים נוספים_4.4._פירוט אגח תשואה מעל 10% " xfId="2331"/>
    <cellStyle name="3_Anafim 2_דיווחים נוספים_דיווחים נוספים" xfId="2332"/>
    <cellStyle name="3_Anafim 2_דיווחים נוספים_דיווחים נוספים 2" xfId="2333"/>
    <cellStyle name="3_Anafim 2_דיווחים נוספים_דיווחים נוספים 2_דיווחים נוספים" xfId="2334"/>
    <cellStyle name="3_Anafim 2_דיווחים נוספים_דיווחים נוספים 2_דיווחים נוספים_1" xfId="2335"/>
    <cellStyle name="3_Anafim 2_דיווחים נוספים_דיווחים נוספים 2_דיווחים נוספים_פירוט אגח תשואה מעל 10% " xfId="2336"/>
    <cellStyle name="3_Anafim 2_דיווחים נוספים_דיווחים נוספים 2_פירוט אגח תשואה מעל 10% " xfId="2337"/>
    <cellStyle name="3_Anafim 2_דיווחים נוספים_דיווחים נוספים_1" xfId="2338"/>
    <cellStyle name="3_Anafim 2_דיווחים נוספים_דיווחים נוספים_4.4." xfId="2339"/>
    <cellStyle name="3_Anafim 2_דיווחים נוספים_דיווחים נוספים_4.4. 2" xfId="2340"/>
    <cellStyle name="3_Anafim 2_דיווחים נוספים_דיווחים נוספים_4.4. 2_דיווחים נוספים" xfId="2341"/>
    <cellStyle name="3_Anafim 2_דיווחים נוספים_דיווחים נוספים_4.4. 2_דיווחים נוספים_1" xfId="2342"/>
    <cellStyle name="3_Anafim 2_דיווחים נוספים_דיווחים נוספים_4.4. 2_דיווחים נוספים_פירוט אגח תשואה מעל 10% " xfId="2343"/>
    <cellStyle name="3_Anafim 2_דיווחים נוספים_דיווחים נוספים_4.4. 2_פירוט אגח תשואה מעל 10% " xfId="2344"/>
    <cellStyle name="3_Anafim 2_דיווחים נוספים_דיווחים נוספים_4.4._דיווחים נוספים" xfId="2345"/>
    <cellStyle name="3_Anafim 2_דיווחים נוספים_דיווחים נוספים_4.4._פירוט אגח תשואה מעל 10% " xfId="2346"/>
    <cellStyle name="3_Anafim 2_דיווחים נוספים_דיווחים נוספים_דיווחים נוספים" xfId="2347"/>
    <cellStyle name="3_Anafim 2_דיווחים נוספים_דיווחים נוספים_פירוט אגח תשואה מעל 10% " xfId="2348"/>
    <cellStyle name="3_Anafim 2_דיווחים נוספים_פירוט אגח תשואה מעל 10% " xfId="2349"/>
    <cellStyle name="3_Anafim 2_עסקאות שאושרו וטרם בוצעו  " xfId="2350"/>
    <cellStyle name="3_Anafim 2_עסקאות שאושרו וטרם בוצעו   2" xfId="2351"/>
    <cellStyle name="3_Anafim 2_עסקאות שאושרו וטרם בוצעו   2_דיווחים נוספים" xfId="2352"/>
    <cellStyle name="3_Anafim 2_עסקאות שאושרו וטרם בוצעו   2_דיווחים נוספים_1" xfId="2353"/>
    <cellStyle name="3_Anafim 2_עסקאות שאושרו וטרם בוצעו   2_דיווחים נוספים_פירוט אגח תשואה מעל 10% " xfId="2354"/>
    <cellStyle name="3_Anafim 2_עסקאות שאושרו וטרם בוצעו   2_פירוט אגח תשואה מעל 10% " xfId="2355"/>
    <cellStyle name="3_Anafim 2_עסקאות שאושרו וטרם בוצעו  _דיווחים נוספים" xfId="2356"/>
    <cellStyle name="3_Anafim 2_עסקאות שאושרו וטרם בוצעו  _פירוט אגח תשואה מעל 10% " xfId="2357"/>
    <cellStyle name="3_Anafim 2_פירוט אגח תשואה מעל 10% " xfId="2358"/>
    <cellStyle name="3_Anafim 2_פירוט אגח תשואה מעל 10%  2" xfId="2359"/>
    <cellStyle name="3_Anafim 2_פירוט אגח תשואה מעל 10%  2_דיווחים נוספים" xfId="2360"/>
    <cellStyle name="3_Anafim 2_פירוט אגח תשואה מעל 10%  2_דיווחים נוספים_1" xfId="2361"/>
    <cellStyle name="3_Anafim 2_פירוט אגח תשואה מעל 10%  2_דיווחים נוספים_פירוט אגח תשואה מעל 10% " xfId="2362"/>
    <cellStyle name="3_Anafim 2_פירוט אגח תשואה מעל 10%  2_פירוט אגח תשואה מעל 10% " xfId="2363"/>
    <cellStyle name="3_Anafim 2_פירוט אגח תשואה מעל 10% _1" xfId="2364"/>
    <cellStyle name="3_Anafim 2_פירוט אגח תשואה מעל 10% _4.4." xfId="2365"/>
    <cellStyle name="3_Anafim 2_פירוט אגח תשואה מעל 10% _4.4. 2" xfId="2366"/>
    <cellStyle name="3_Anafim 2_פירוט אגח תשואה מעל 10% _4.4. 2_דיווחים נוספים" xfId="2367"/>
    <cellStyle name="3_Anafim 2_פירוט אגח תשואה מעל 10% _4.4. 2_דיווחים נוספים_1" xfId="2368"/>
    <cellStyle name="3_Anafim 2_פירוט אגח תשואה מעל 10% _4.4. 2_דיווחים נוספים_פירוט אגח תשואה מעל 10% " xfId="2369"/>
    <cellStyle name="3_Anafim 2_פירוט אגח תשואה מעל 10% _4.4. 2_פירוט אגח תשואה מעל 10% " xfId="2370"/>
    <cellStyle name="3_Anafim 2_פירוט אגח תשואה מעל 10% _4.4._דיווחים נוספים" xfId="2371"/>
    <cellStyle name="3_Anafim 2_פירוט אגח תשואה מעל 10% _4.4._פירוט אגח תשואה מעל 10% " xfId="2372"/>
    <cellStyle name="3_Anafim 2_פירוט אגח תשואה מעל 10% _דיווחים נוספים" xfId="2373"/>
    <cellStyle name="3_Anafim 2_פירוט אגח תשואה מעל 10% _דיווחים נוספים_1" xfId="2374"/>
    <cellStyle name="3_Anafim 2_פירוט אגח תשואה מעל 10% _דיווחים נוספים_פירוט אגח תשואה מעל 10% " xfId="2375"/>
    <cellStyle name="3_Anafim 2_פירוט אגח תשואה מעל 10% _פירוט אגח תשואה מעל 10% " xfId="2376"/>
    <cellStyle name="3_Anafim 3" xfId="2377"/>
    <cellStyle name="3_Anafim 3_דיווחים נוספים" xfId="2378"/>
    <cellStyle name="3_Anafim 3_דיווחים נוספים_1" xfId="2379"/>
    <cellStyle name="3_Anafim 3_דיווחים נוספים_פירוט אגח תשואה מעל 10% " xfId="2380"/>
    <cellStyle name="3_Anafim 3_פירוט אגח תשואה מעל 10% " xfId="2381"/>
    <cellStyle name="3_Anafim_4.4." xfId="2382"/>
    <cellStyle name="3_Anafim_4.4. 2" xfId="2383"/>
    <cellStyle name="3_Anafim_4.4. 2_דיווחים נוספים" xfId="2384"/>
    <cellStyle name="3_Anafim_4.4. 2_דיווחים נוספים_1" xfId="2385"/>
    <cellStyle name="3_Anafim_4.4. 2_דיווחים נוספים_פירוט אגח תשואה מעל 10% " xfId="2386"/>
    <cellStyle name="3_Anafim_4.4. 2_פירוט אגח תשואה מעל 10% " xfId="2387"/>
    <cellStyle name="3_Anafim_4.4._דיווחים נוספים" xfId="2388"/>
    <cellStyle name="3_Anafim_4.4._פירוט אגח תשואה מעל 10% " xfId="2389"/>
    <cellStyle name="3_Anafim_דיווחים נוספים" xfId="2390"/>
    <cellStyle name="3_Anafim_דיווחים נוספים 2" xfId="2391"/>
    <cellStyle name="3_Anafim_דיווחים נוספים 2_דיווחים נוספים" xfId="2392"/>
    <cellStyle name="3_Anafim_דיווחים נוספים 2_דיווחים נוספים_1" xfId="2393"/>
    <cellStyle name="3_Anafim_דיווחים נוספים 2_דיווחים נוספים_פירוט אגח תשואה מעל 10% " xfId="2394"/>
    <cellStyle name="3_Anafim_דיווחים נוספים 2_פירוט אגח תשואה מעל 10% " xfId="2395"/>
    <cellStyle name="3_Anafim_דיווחים נוספים_1" xfId="2396"/>
    <cellStyle name="3_Anafim_דיווחים נוספים_1 2" xfId="2397"/>
    <cellStyle name="3_Anafim_דיווחים נוספים_1 2_דיווחים נוספים" xfId="2398"/>
    <cellStyle name="3_Anafim_דיווחים נוספים_1 2_דיווחים נוספים_1" xfId="2399"/>
    <cellStyle name="3_Anafim_דיווחים נוספים_1 2_דיווחים נוספים_פירוט אגח תשואה מעל 10% " xfId="2400"/>
    <cellStyle name="3_Anafim_דיווחים נוספים_1 2_פירוט אגח תשואה מעל 10% " xfId="2401"/>
    <cellStyle name="3_Anafim_דיווחים נוספים_1_4.4." xfId="2402"/>
    <cellStyle name="3_Anafim_דיווחים נוספים_1_4.4. 2" xfId="2403"/>
    <cellStyle name="3_Anafim_דיווחים נוספים_1_4.4. 2_דיווחים נוספים" xfId="2404"/>
    <cellStyle name="3_Anafim_דיווחים נוספים_1_4.4. 2_דיווחים נוספים_1" xfId="2405"/>
    <cellStyle name="3_Anafim_דיווחים נוספים_1_4.4. 2_דיווחים נוספים_פירוט אגח תשואה מעל 10% " xfId="2406"/>
    <cellStyle name="3_Anafim_דיווחים נוספים_1_4.4. 2_פירוט אגח תשואה מעל 10% " xfId="2407"/>
    <cellStyle name="3_Anafim_דיווחים נוספים_1_4.4._דיווחים נוספים" xfId="2408"/>
    <cellStyle name="3_Anafim_דיווחים נוספים_1_4.4._פירוט אגח תשואה מעל 10% " xfId="2409"/>
    <cellStyle name="3_Anafim_דיווחים נוספים_1_דיווחים נוספים" xfId="2410"/>
    <cellStyle name="3_Anafim_דיווחים נוספים_1_דיווחים נוספים 2" xfId="2411"/>
    <cellStyle name="3_Anafim_דיווחים נוספים_1_דיווחים נוספים 2_דיווחים נוספים" xfId="2412"/>
    <cellStyle name="3_Anafim_דיווחים נוספים_1_דיווחים נוספים 2_דיווחים נוספים_1" xfId="2413"/>
    <cellStyle name="3_Anafim_דיווחים נוספים_1_דיווחים נוספים 2_דיווחים נוספים_פירוט אגח תשואה מעל 10% " xfId="2414"/>
    <cellStyle name="3_Anafim_דיווחים נוספים_1_דיווחים נוספים 2_פירוט אגח תשואה מעל 10% " xfId="2415"/>
    <cellStyle name="3_Anafim_דיווחים נוספים_1_דיווחים נוספים_1" xfId="2416"/>
    <cellStyle name="3_Anafim_דיווחים נוספים_1_דיווחים נוספים_4.4." xfId="2417"/>
    <cellStyle name="3_Anafim_דיווחים נוספים_1_דיווחים נוספים_4.4. 2" xfId="2418"/>
    <cellStyle name="3_Anafim_דיווחים נוספים_1_דיווחים נוספים_4.4. 2_דיווחים נוספים" xfId="2419"/>
    <cellStyle name="3_Anafim_דיווחים נוספים_1_דיווחים נוספים_4.4. 2_דיווחים נוספים_1" xfId="2420"/>
    <cellStyle name="3_Anafim_דיווחים נוספים_1_דיווחים נוספים_4.4. 2_דיווחים נוספים_פירוט אגח תשואה מעל 10% " xfId="2421"/>
    <cellStyle name="3_Anafim_דיווחים נוספים_1_דיווחים נוספים_4.4. 2_פירוט אגח תשואה מעל 10% " xfId="2422"/>
    <cellStyle name="3_Anafim_דיווחים נוספים_1_דיווחים נוספים_4.4._דיווחים נוספים" xfId="2423"/>
    <cellStyle name="3_Anafim_דיווחים נוספים_1_דיווחים נוספים_4.4._פירוט אגח תשואה מעל 10% " xfId="2424"/>
    <cellStyle name="3_Anafim_דיווחים נוספים_1_דיווחים נוספים_דיווחים נוספים" xfId="2425"/>
    <cellStyle name="3_Anafim_דיווחים נוספים_1_דיווחים נוספים_פירוט אגח תשואה מעל 10% " xfId="2426"/>
    <cellStyle name="3_Anafim_דיווחים נוספים_1_פירוט אגח תשואה מעל 10% " xfId="2427"/>
    <cellStyle name="3_Anafim_דיווחים נוספים_2" xfId="2428"/>
    <cellStyle name="3_Anafim_דיווחים נוספים_2 2" xfId="2429"/>
    <cellStyle name="3_Anafim_דיווחים נוספים_2 2_דיווחים נוספים" xfId="2430"/>
    <cellStyle name="3_Anafim_דיווחים נוספים_2 2_דיווחים נוספים_1" xfId="2431"/>
    <cellStyle name="3_Anafim_דיווחים נוספים_2 2_דיווחים נוספים_פירוט אגח תשואה מעל 10% " xfId="2432"/>
    <cellStyle name="3_Anafim_דיווחים נוספים_2 2_פירוט אגח תשואה מעל 10% " xfId="2433"/>
    <cellStyle name="3_Anafim_דיווחים נוספים_2_4.4." xfId="2434"/>
    <cellStyle name="3_Anafim_דיווחים נוספים_2_4.4. 2" xfId="2435"/>
    <cellStyle name="3_Anafim_דיווחים נוספים_2_4.4. 2_דיווחים נוספים" xfId="2436"/>
    <cellStyle name="3_Anafim_דיווחים נוספים_2_4.4. 2_דיווחים נוספים_1" xfId="2437"/>
    <cellStyle name="3_Anafim_דיווחים נוספים_2_4.4. 2_דיווחים נוספים_פירוט אגח תשואה מעל 10% " xfId="2438"/>
    <cellStyle name="3_Anafim_דיווחים נוספים_2_4.4. 2_פירוט אגח תשואה מעל 10% " xfId="2439"/>
    <cellStyle name="3_Anafim_דיווחים נוספים_2_4.4._דיווחים נוספים" xfId="2440"/>
    <cellStyle name="3_Anafim_דיווחים נוספים_2_4.4._פירוט אגח תשואה מעל 10% " xfId="2441"/>
    <cellStyle name="3_Anafim_דיווחים נוספים_2_דיווחים נוספים" xfId="2442"/>
    <cellStyle name="3_Anafim_דיווחים נוספים_2_פירוט אגח תשואה מעל 10% " xfId="2443"/>
    <cellStyle name="3_Anafim_דיווחים נוספים_3" xfId="2444"/>
    <cellStyle name="3_Anafim_דיווחים נוספים_4.4." xfId="2445"/>
    <cellStyle name="3_Anafim_דיווחים נוספים_4.4. 2" xfId="2446"/>
    <cellStyle name="3_Anafim_דיווחים נוספים_4.4. 2_דיווחים נוספים" xfId="2447"/>
    <cellStyle name="3_Anafim_דיווחים נוספים_4.4. 2_דיווחים נוספים_1" xfId="2448"/>
    <cellStyle name="3_Anafim_דיווחים נוספים_4.4. 2_דיווחים נוספים_פירוט אגח תשואה מעל 10% " xfId="2449"/>
    <cellStyle name="3_Anafim_דיווחים נוספים_4.4. 2_פירוט אגח תשואה מעל 10% " xfId="2450"/>
    <cellStyle name="3_Anafim_דיווחים נוספים_4.4._דיווחים נוספים" xfId="2451"/>
    <cellStyle name="3_Anafim_דיווחים נוספים_4.4._פירוט אגח תשואה מעל 10% " xfId="2452"/>
    <cellStyle name="3_Anafim_דיווחים נוספים_דיווחים נוספים" xfId="2453"/>
    <cellStyle name="3_Anafim_דיווחים נוספים_דיווחים נוספים 2" xfId="2454"/>
    <cellStyle name="3_Anafim_דיווחים נוספים_דיווחים נוספים 2_דיווחים נוספים" xfId="2455"/>
    <cellStyle name="3_Anafim_דיווחים נוספים_דיווחים נוספים 2_דיווחים נוספים_1" xfId="2456"/>
    <cellStyle name="3_Anafim_דיווחים נוספים_דיווחים נוספים 2_דיווחים נוספים_פירוט אגח תשואה מעל 10% " xfId="2457"/>
    <cellStyle name="3_Anafim_דיווחים נוספים_דיווחים נוספים 2_פירוט אגח תשואה מעל 10% " xfId="2458"/>
    <cellStyle name="3_Anafim_דיווחים נוספים_דיווחים נוספים_1" xfId="2459"/>
    <cellStyle name="3_Anafim_דיווחים נוספים_דיווחים נוספים_4.4." xfId="2460"/>
    <cellStyle name="3_Anafim_דיווחים נוספים_דיווחים נוספים_4.4. 2" xfId="2461"/>
    <cellStyle name="3_Anafim_דיווחים נוספים_דיווחים נוספים_4.4. 2_דיווחים נוספים" xfId="2462"/>
    <cellStyle name="3_Anafim_דיווחים נוספים_דיווחים נוספים_4.4. 2_דיווחים נוספים_1" xfId="2463"/>
    <cellStyle name="3_Anafim_דיווחים נוספים_דיווחים נוספים_4.4. 2_דיווחים נוספים_פירוט אגח תשואה מעל 10% " xfId="2464"/>
    <cellStyle name="3_Anafim_דיווחים נוספים_דיווחים נוספים_4.4. 2_פירוט אגח תשואה מעל 10% " xfId="2465"/>
    <cellStyle name="3_Anafim_דיווחים נוספים_דיווחים נוספים_4.4._דיווחים נוספים" xfId="2466"/>
    <cellStyle name="3_Anafim_דיווחים נוספים_דיווחים נוספים_4.4._פירוט אגח תשואה מעל 10% " xfId="2467"/>
    <cellStyle name="3_Anafim_דיווחים נוספים_דיווחים נוספים_דיווחים נוספים" xfId="2468"/>
    <cellStyle name="3_Anafim_דיווחים נוספים_דיווחים נוספים_פירוט אגח תשואה מעל 10% " xfId="2469"/>
    <cellStyle name="3_Anafim_דיווחים נוספים_פירוט אגח תשואה מעל 10% " xfId="2470"/>
    <cellStyle name="3_Anafim_הערות" xfId="2471"/>
    <cellStyle name="3_Anafim_הערות 2" xfId="2472"/>
    <cellStyle name="3_Anafim_הערות 2_דיווחים נוספים" xfId="2473"/>
    <cellStyle name="3_Anafim_הערות 2_דיווחים נוספים_1" xfId="2474"/>
    <cellStyle name="3_Anafim_הערות 2_דיווחים נוספים_פירוט אגח תשואה מעל 10% " xfId="2475"/>
    <cellStyle name="3_Anafim_הערות 2_פירוט אגח תשואה מעל 10% " xfId="2476"/>
    <cellStyle name="3_Anafim_הערות_4.4." xfId="2477"/>
    <cellStyle name="3_Anafim_הערות_4.4. 2" xfId="2478"/>
    <cellStyle name="3_Anafim_הערות_4.4. 2_דיווחים נוספים" xfId="2479"/>
    <cellStyle name="3_Anafim_הערות_4.4. 2_דיווחים נוספים_1" xfId="2480"/>
    <cellStyle name="3_Anafim_הערות_4.4. 2_דיווחים נוספים_פירוט אגח תשואה מעל 10% " xfId="2481"/>
    <cellStyle name="3_Anafim_הערות_4.4. 2_פירוט אגח תשואה מעל 10% " xfId="2482"/>
    <cellStyle name="3_Anafim_הערות_4.4._דיווחים נוספים" xfId="2483"/>
    <cellStyle name="3_Anafim_הערות_4.4._פירוט אגח תשואה מעל 10% " xfId="2484"/>
    <cellStyle name="3_Anafim_הערות_דיווחים נוספים" xfId="2485"/>
    <cellStyle name="3_Anafim_הערות_דיווחים נוספים_1" xfId="2486"/>
    <cellStyle name="3_Anafim_הערות_דיווחים נוספים_פירוט אגח תשואה מעל 10% " xfId="2487"/>
    <cellStyle name="3_Anafim_הערות_פירוט אגח תשואה מעל 10% " xfId="2488"/>
    <cellStyle name="3_Anafim_יתרת מסגרות אשראי לניצול " xfId="2489"/>
    <cellStyle name="3_Anafim_יתרת מסגרות אשראי לניצול  2" xfId="2490"/>
    <cellStyle name="3_Anafim_יתרת מסגרות אשראי לניצול  2_דיווחים נוספים" xfId="2491"/>
    <cellStyle name="3_Anafim_יתרת מסגרות אשראי לניצול  2_דיווחים נוספים_1" xfId="2492"/>
    <cellStyle name="3_Anafim_יתרת מסגרות אשראי לניצול  2_דיווחים נוספים_פירוט אגח תשואה מעל 10% " xfId="2493"/>
    <cellStyle name="3_Anafim_יתרת מסגרות אשראי לניצול  2_פירוט אגח תשואה מעל 10% " xfId="2494"/>
    <cellStyle name="3_Anafim_יתרת מסגרות אשראי לניצול _4.4." xfId="2495"/>
    <cellStyle name="3_Anafim_יתרת מסגרות אשראי לניצול _4.4. 2" xfId="2496"/>
    <cellStyle name="3_Anafim_יתרת מסגרות אשראי לניצול _4.4. 2_דיווחים נוספים" xfId="2497"/>
    <cellStyle name="3_Anafim_יתרת מסגרות אשראי לניצול _4.4. 2_דיווחים נוספים_1" xfId="2498"/>
    <cellStyle name="3_Anafim_יתרת מסגרות אשראי לניצול _4.4. 2_דיווחים נוספים_פירוט אגח תשואה מעל 10% " xfId="2499"/>
    <cellStyle name="3_Anafim_יתרת מסגרות אשראי לניצול _4.4. 2_פירוט אגח תשואה מעל 10% " xfId="2500"/>
    <cellStyle name="3_Anafim_יתרת מסגרות אשראי לניצול _4.4._דיווחים נוספים" xfId="2501"/>
    <cellStyle name="3_Anafim_יתרת מסגרות אשראי לניצול _4.4._פירוט אגח תשואה מעל 10% " xfId="2502"/>
    <cellStyle name="3_Anafim_יתרת מסגרות אשראי לניצול _דיווחים נוספים" xfId="2503"/>
    <cellStyle name="3_Anafim_יתרת מסגרות אשראי לניצול _דיווחים נוספים_1" xfId="2504"/>
    <cellStyle name="3_Anafim_יתרת מסגרות אשראי לניצול _דיווחים נוספים_פירוט אגח תשואה מעל 10% " xfId="2505"/>
    <cellStyle name="3_Anafim_יתרת מסגרות אשראי לניצול _פירוט אגח תשואה מעל 10% " xfId="2506"/>
    <cellStyle name="3_Anafim_עסקאות שאושרו וטרם בוצעו  " xfId="2507"/>
    <cellStyle name="3_Anafim_עסקאות שאושרו וטרם בוצעו   2" xfId="2508"/>
    <cellStyle name="3_Anafim_עסקאות שאושרו וטרם בוצעו   2_דיווחים נוספים" xfId="2509"/>
    <cellStyle name="3_Anafim_עסקאות שאושרו וטרם בוצעו   2_דיווחים נוספים_1" xfId="2510"/>
    <cellStyle name="3_Anafim_עסקאות שאושרו וטרם בוצעו   2_דיווחים נוספים_פירוט אגח תשואה מעל 10% " xfId="2511"/>
    <cellStyle name="3_Anafim_עסקאות שאושרו וטרם בוצעו   2_פירוט אגח תשואה מעל 10% " xfId="2512"/>
    <cellStyle name="3_Anafim_עסקאות שאושרו וטרם בוצעו  _1" xfId="2513"/>
    <cellStyle name="3_Anafim_עסקאות שאושרו וטרם בוצעו  _1 2" xfId="2514"/>
    <cellStyle name="3_Anafim_עסקאות שאושרו וטרם בוצעו  _1 2_דיווחים נוספים" xfId="2515"/>
    <cellStyle name="3_Anafim_עסקאות שאושרו וטרם בוצעו  _1 2_דיווחים נוספים_1" xfId="2516"/>
    <cellStyle name="3_Anafim_עסקאות שאושרו וטרם בוצעו  _1 2_דיווחים נוספים_פירוט אגח תשואה מעל 10% " xfId="2517"/>
    <cellStyle name="3_Anafim_עסקאות שאושרו וטרם בוצעו  _1 2_פירוט אגח תשואה מעל 10% " xfId="2518"/>
    <cellStyle name="3_Anafim_עסקאות שאושרו וטרם בוצעו  _1_דיווחים נוספים" xfId="2519"/>
    <cellStyle name="3_Anafim_עסקאות שאושרו וטרם בוצעו  _1_פירוט אגח תשואה מעל 10% " xfId="2520"/>
    <cellStyle name="3_Anafim_עסקאות שאושרו וטרם בוצעו  _4.4." xfId="2521"/>
    <cellStyle name="3_Anafim_עסקאות שאושרו וטרם בוצעו  _4.4. 2" xfId="2522"/>
    <cellStyle name="3_Anafim_עסקאות שאושרו וטרם בוצעו  _4.4. 2_דיווחים נוספים" xfId="2523"/>
    <cellStyle name="3_Anafim_עסקאות שאושרו וטרם בוצעו  _4.4. 2_דיווחים נוספים_1" xfId="2524"/>
    <cellStyle name="3_Anafim_עסקאות שאושרו וטרם בוצעו  _4.4. 2_דיווחים נוספים_פירוט אגח תשואה מעל 10% " xfId="2525"/>
    <cellStyle name="3_Anafim_עסקאות שאושרו וטרם בוצעו  _4.4. 2_פירוט אגח תשואה מעל 10% " xfId="2526"/>
    <cellStyle name="3_Anafim_עסקאות שאושרו וטרם בוצעו  _4.4._דיווחים נוספים" xfId="2527"/>
    <cellStyle name="3_Anafim_עסקאות שאושרו וטרם בוצעו  _4.4._פירוט אגח תשואה מעל 10% " xfId="2528"/>
    <cellStyle name="3_Anafim_עסקאות שאושרו וטרם בוצעו  _דיווחים נוספים" xfId="2529"/>
    <cellStyle name="3_Anafim_עסקאות שאושרו וטרם בוצעו  _דיווחים נוספים_1" xfId="2530"/>
    <cellStyle name="3_Anafim_עסקאות שאושרו וטרם בוצעו  _דיווחים נוספים_פירוט אגח תשואה מעל 10% " xfId="2531"/>
    <cellStyle name="3_Anafim_עסקאות שאושרו וטרם בוצעו  _פירוט אגח תשואה מעל 10% " xfId="2532"/>
    <cellStyle name="3_Anafim_פירוט אגח תשואה מעל 10% " xfId="2533"/>
    <cellStyle name="3_Anafim_פירוט אגח תשואה מעל 10%  2" xfId="2534"/>
    <cellStyle name="3_Anafim_פירוט אגח תשואה מעל 10%  2_דיווחים נוספים" xfId="2535"/>
    <cellStyle name="3_Anafim_פירוט אגח תשואה מעל 10%  2_דיווחים נוספים_1" xfId="2536"/>
    <cellStyle name="3_Anafim_פירוט אגח תשואה מעל 10%  2_דיווחים נוספים_פירוט אגח תשואה מעל 10% " xfId="2537"/>
    <cellStyle name="3_Anafim_פירוט אגח תשואה מעל 10%  2_פירוט אגח תשואה מעל 10% " xfId="2538"/>
    <cellStyle name="3_Anafim_פירוט אגח תשואה מעל 10% _1" xfId="2539"/>
    <cellStyle name="3_Anafim_פירוט אגח תשואה מעל 10% _4.4." xfId="2540"/>
    <cellStyle name="3_Anafim_פירוט אגח תשואה מעל 10% _4.4. 2" xfId="2541"/>
    <cellStyle name="3_Anafim_פירוט אגח תשואה מעל 10% _4.4. 2_דיווחים נוספים" xfId="2542"/>
    <cellStyle name="3_Anafim_פירוט אגח תשואה מעל 10% _4.4. 2_דיווחים נוספים_1" xfId="2543"/>
    <cellStyle name="3_Anafim_פירוט אגח תשואה מעל 10% _4.4. 2_דיווחים נוספים_פירוט אגח תשואה מעל 10% " xfId="2544"/>
    <cellStyle name="3_Anafim_פירוט אגח תשואה מעל 10% _4.4. 2_פירוט אגח תשואה מעל 10% " xfId="2545"/>
    <cellStyle name="3_Anafim_פירוט אגח תשואה מעל 10% _4.4._דיווחים נוספים" xfId="2546"/>
    <cellStyle name="3_Anafim_פירוט אגח תשואה מעל 10% _4.4._פירוט אגח תשואה מעל 10% " xfId="2547"/>
    <cellStyle name="3_Anafim_פירוט אגח תשואה מעל 10% _דיווחים נוספים" xfId="2548"/>
    <cellStyle name="3_Anafim_פירוט אגח תשואה מעל 10% _דיווחים נוספים_1" xfId="2549"/>
    <cellStyle name="3_Anafim_פירוט אגח תשואה מעל 10% _דיווחים נוספים_פירוט אגח תשואה מעל 10% " xfId="2550"/>
    <cellStyle name="3_Anafim_פירוט אגח תשואה מעל 10% _פירוט אגח תשואה מעל 10% " xfId="2551"/>
    <cellStyle name="3_אחזקות בעלי ענין -DATA - ערכים" xfId="14698"/>
    <cellStyle name="3_דיווחים נוספים" xfId="2552"/>
    <cellStyle name="3_דיווחים נוספים 2" xfId="2553"/>
    <cellStyle name="3_דיווחים נוספים 2_דיווחים נוספים" xfId="2554"/>
    <cellStyle name="3_דיווחים נוספים 2_דיווחים נוספים_1" xfId="2555"/>
    <cellStyle name="3_דיווחים נוספים 2_דיווחים נוספים_פירוט אגח תשואה מעל 10% " xfId="2556"/>
    <cellStyle name="3_דיווחים נוספים 2_פירוט אגח תשואה מעל 10% " xfId="2557"/>
    <cellStyle name="3_דיווחים נוספים_1" xfId="2558"/>
    <cellStyle name="3_דיווחים נוספים_1 2" xfId="2559"/>
    <cellStyle name="3_דיווחים נוספים_1 2_דיווחים נוספים" xfId="2560"/>
    <cellStyle name="3_דיווחים נוספים_1 2_דיווחים נוספים_1" xfId="2561"/>
    <cellStyle name="3_דיווחים נוספים_1 2_דיווחים נוספים_פירוט אגח תשואה מעל 10% " xfId="2562"/>
    <cellStyle name="3_דיווחים נוספים_1 2_פירוט אגח תשואה מעל 10% " xfId="2563"/>
    <cellStyle name="3_דיווחים נוספים_1_4.4." xfId="2564"/>
    <cellStyle name="3_דיווחים נוספים_1_4.4. 2" xfId="2565"/>
    <cellStyle name="3_דיווחים נוספים_1_4.4. 2_דיווחים נוספים" xfId="2566"/>
    <cellStyle name="3_דיווחים נוספים_1_4.4. 2_דיווחים נוספים_1" xfId="2567"/>
    <cellStyle name="3_דיווחים נוספים_1_4.4. 2_דיווחים נוספים_פירוט אגח תשואה מעל 10% " xfId="2568"/>
    <cellStyle name="3_דיווחים נוספים_1_4.4. 2_פירוט אגח תשואה מעל 10% " xfId="2569"/>
    <cellStyle name="3_דיווחים נוספים_1_4.4._דיווחים נוספים" xfId="2570"/>
    <cellStyle name="3_דיווחים נוספים_1_4.4._פירוט אגח תשואה מעל 10% " xfId="2571"/>
    <cellStyle name="3_דיווחים נוספים_1_דיווחים נוספים" xfId="2572"/>
    <cellStyle name="3_דיווחים נוספים_1_דיווחים נוספים 2" xfId="2573"/>
    <cellStyle name="3_דיווחים נוספים_1_דיווחים נוספים 2_דיווחים נוספים" xfId="2574"/>
    <cellStyle name="3_דיווחים נוספים_1_דיווחים נוספים 2_דיווחים נוספים_1" xfId="2575"/>
    <cellStyle name="3_דיווחים נוספים_1_דיווחים נוספים 2_דיווחים נוספים_פירוט אגח תשואה מעל 10% " xfId="2576"/>
    <cellStyle name="3_דיווחים נוספים_1_דיווחים נוספים 2_פירוט אגח תשואה מעל 10% " xfId="2577"/>
    <cellStyle name="3_דיווחים נוספים_1_דיווחים נוספים_1" xfId="2578"/>
    <cellStyle name="3_דיווחים נוספים_1_דיווחים נוספים_4.4." xfId="2579"/>
    <cellStyle name="3_דיווחים נוספים_1_דיווחים נוספים_4.4. 2" xfId="2580"/>
    <cellStyle name="3_דיווחים נוספים_1_דיווחים נוספים_4.4. 2_דיווחים נוספים" xfId="2581"/>
    <cellStyle name="3_דיווחים נוספים_1_דיווחים נוספים_4.4. 2_דיווחים נוספים_1" xfId="2582"/>
    <cellStyle name="3_דיווחים נוספים_1_דיווחים נוספים_4.4. 2_דיווחים נוספים_פירוט אגח תשואה מעל 10% " xfId="2583"/>
    <cellStyle name="3_דיווחים נוספים_1_דיווחים נוספים_4.4. 2_פירוט אגח תשואה מעל 10% " xfId="2584"/>
    <cellStyle name="3_דיווחים נוספים_1_דיווחים נוספים_4.4._דיווחים נוספים" xfId="2585"/>
    <cellStyle name="3_דיווחים נוספים_1_דיווחים נוספים_4.4._פירוט אגח תשואה מעל 10% " xfId="2586"/>
    <cellStyle name="3_דיווחים נוספים_1_דיווחים נוספים_דיווחים נוספים" xfId="2587"/>
    <cellStyle name="3_דיווחים נוספים_1_דיווחים נוספים_פירוט אגח תשואה מעל 10% " xfId="2588"/>
    <cellStyle name="3_דיווחים נוספים_1_פירוט אגח תשואה מעל 10% " xfId="2589"/>
    <cellStyle name="3_דיווחים נוספים_2" xfId="2590"/>
    <cellStyle name="3_דיווחים נוספים_2 2" xfId="2591"/>
    <cellStyle name="3_דיווחים נוספים_2 2_דיווחים נוספים" xfId="2592"/>
    <cellStyle name="3_דיווחים נוספים_2 2_דיווחים נוספים_1" xfId="2593"/>
    <cellStyle name="3_דיווחים נוספים_2 2_דיווחים נוספים_פירוט אגח תשואה מעל 10% " xfId="2594"/>
    <cellStyle name="3_דיווחים נוספים_2 2_פירוט אגח תשואה מעל 10% " xfId="2595"/>
    <cellStyle name="3_דיווחים נוספים_2_4.4." xfId="2596"/>
    <cellStyle name="3_דיווחים נוספים_2_4.4. 2" xfId="2597"/>
    <cellStyle name="3_דיווחים נוספים_2_4.4. 2_דיווחים נוספים" xfId="2598"/>
    <cellStyle name="3_דיווחים נוספים_2_4.4. 2_דיווחים נוספים_1" xfId="2599"/>
    <cellStyle name="3_דיווחים נוספים_2_4.4. 2_דיווחים נוספים_פירוט אגח תשואה מעל 10% " xfId="2600"/>
    <cellStyle name="3_דיווחים נוספים_2_4.4. 2_פירוט אגח תשואה מעל 10% " xfId="2601"/>
    <cellStyle name="3_דיווחים נוספים_2_4.4._דיווחים נוספים" xfId="2602"/>
    <cellStyle name="3_דיווחים נוספים_2_4.4._פירוט אגח תשואה מעל 10% " xfId="2603"/>
    <cellStyle name="3_דיווחים נוספים_2_דיווחים נוספים" xfId="2604"/>
    <cellStyle name="3_דיווחים נוספים_2_פירוט אגח תשואה מעל 10% " xfId="2605"/>
    <cellStyle name="3_דיווחים נוספים_3" xfId="2606"/>
    <cellStyle name="3_דיווחים נוספים_4.4." xfId="2607"/>
    <cellStyle name="3_דיווחים נוספים_4.4. 2" xfId="2608"/>
    <cellStyle name="3_דיווחים נוספים_4.4. 2_דיווחים נוספים" xfId="2609"/>
    <cellStyle name="3_דיווחים נוספים_4.4. 2_דיווחים נוספים_1" xfId="2610"/>
    <cellStyle name="3_דיווחים נוספים_4.4. 2_דיווחים נוספים_פירוט אגח תשואה מעל 10% " xfId="2611"/>
    <cellStyle name="3_דיווחים נוספים_4.4. 2_פירוט אגח תשואה מעל 10% " xfId="2612"/>
    <cellStyle name="3_דיווחים נוספים_4.4._דיווחים נוספים" xfId="2613"/>
    <cellStyle name="3_דיווחים נוספים_4.4._פירוט אגח תשואה מעל 10% " xfId="2614"/>
    <cellStyle name="3_דיווחים נוספים_דיווחים נוספים" xfId="2615"/>
    <cellStyle name="3_דיווחים נוספים_דיווחים נוספים 2" xfId="2616"/>
    <cellStyle name="3_דיווחים נוספים_דיווחים נוספים 2_דיווחים נוספים" xfId="2617"/>
    <cellStyle name="3_דיווחים נוספים_דיווחים נוספים 2_דיווחים נוספים_1" xfId="2618"/>
    <cellStyle name="3_דיווחים נוספים_דיווחים נוספים 2_דיווחים נוספים_פירוט אגח תשואה מעל 10% " xfId="2619"/>
    <cellStyle name="3_דיווחים נוספים_דיווחים נוספים 2_פירוט אגח תשואה מעל 10% " xfId="2620"/>
    <cellStyle name="3_דיווחים נוספים_דיווחים נוספים_1" xfId="2621"/>
    <cellStyle name="3_דיווחים נוספים_דיווחים נוספים_4.4." xfId="2622"/>
    <cellStyle name="3_דיווחים נוספים_דיווחים נוספים_4.4. 2" xfId="2623"/>
    <cellStyle name="3_דיווחים נוספים_דיווחים נוספים_4.4. 2_דיווחים נוספים" xfId="2624"/>
    <cellStyle name="3_דיווחים נוספים_דיווחים נוספים_4.4. 2_דיווחים נוספים_1" xfId="2625"/>
    <cellStyle name="3_דיווחים נוספים_דיווחים נוספים_4.4. 2_דיווחים נוספים_פירוט אגח תשואה מעל 10% " xfId="2626"/>
    <cellStyle name="3_דיווחים נוספים_דיווחים נוספים_4.4. 2_פירוט אגח תשואה מעל 10% " xfId="2627"/>
    <cellStyle name="3_דיווחים נוספים_דיווחים נוספים_4.4._דיווחים נוספים" xfId="2628"/>
    <cellStyle name="3_דיווחים נוספים_דיווחים נוספים_4.4._פירוט אגח תשואה מעל 10% " xfId="2629"/>
    <cellStyle name="3_דיווחים נוספים_דיווחים נוספים_דיווחים נוספים" xfId="2630"/>
    <cellStyle name="3_דיווחים נוספים_דיווחים נוספים_פירוט אגח תשואה מעל 10% " xfId="2631"/>
    <cellStyle name="3_דיווחים נוספים_פירוט אגח תשואה מעל 10% " xfId="2632"/>
    <cellStyle name="3_הערות" xfId="2633"/>
    <cellStyle name="3_הערות 2" xfId="2634"/>
    <cellStyle name="3_הערות 2_דיווחים נוספים" xfId="2635"/>
    <cellStyle name="3_הערות 2_דיווחים נוספים_1" xfId="2636"/>
    <cellStyle name="3_הערות 2_דיווחים נוספים_פירוט אגח תשואה מעל 10% " xfId="2637"/>
    <cellStyle name="3_הערות 2_פירוט אגח תשואה מעל 10% " xfId="2638"/>
    <cellStyle name="3_הערות_4.4." xfId="2639"/>
    <cellStyle name="3_הערות_4.4. 2" xfId="2640"/>
    <cellStyle name="3_הערות_4.4. 2_דיווחים נוספים" xfId="2641"/>
    <cellStyle name="3_הערות_4.4. 2_דיווחים נוספים_1" xfId="2642"/>
    <cellStyle name="3_הערות_4.4. 2_דיווחים נוספים_פירוט אגח תשואה מעל 10% " xfId="2643"/>
    <cellStyle name="3_הערות_4.4. 2_פירוט אגח תשואה מעל 10% " xfId="2644"/>
    <cellStyle name="3_הערות_4.4._דיווחים נוספים" xfId="2645"/>
    <cellStyle name="3_הערות_4.4._פירוט אגח תשואה מעל 10% " xfId="2646"/>
    <cellStyle name="3_הערות_דיווחים נוספים" xfId="2647"/>
    <cellStyle name="3_הערות_דיווחים נוספים_1" xfId="2648"/>
    <cellStyle name="3_הערות_דיווחים נוספים_פירוט אגח תשואה מעל 10% " xfId="2649"/>
    <cellStyle name="3_הערות_פירוט אגח תשואה מעל 10% " xfId="2650"/>
    <cellStyle name="3_יתרת מסגרות אשראי לניצול " xfId="2651"/>
    <cellStyle name="3_יתרת מסגרות אשראי לניצול  2" xfId="2652"/>
    <cellStyle name="3_יתרת מסגרות אשראי לניצול  2_דיווחים נוספים" xfId="2653"/>
    <cellStyle name="3_יתרת מסגרות אשראי לניצול  2_דיווחים נוספים_1" xfId="2654"/>
    <cellStyle name="3_יתרת מסגרות אשראי לניצול  2_דיווחים נוספים_פירוט אגח תשואה מעל 10% " xfId="2655"/>
    <cellStyle name="3_יתרת מסגרות אשראי לניצול  2_פירוט אגח תשואה מעל 10% " xfId="2656"/>
    <cellStyle name="3_יתרת מסגרות אשראי לניצול _4.4." xfId="2657"/>
    <cellStyle name="3_יתרת מסגרות אשראי לניצול _4.4. 2" xfId="2658"/>
    <cellStyle name="3_יתרת מסגרות אשראי לניצול _4.4. 2_דיווחים נוספים" xfId="2659"/>
    <cellStyle name="3_יתרת מסגרות אשראי לניצול _4.4. 2_דיווחים נוספים_1" xfId="2660"/>
    <cellStyle name="3_יתרת מסגרות אשראי לניצול _4.4. 2_דיווחים נוספים_פירוט אגח תשואה מעל 10% " xfId="2661"/>
    <cellStyle name="3_יתרת מסגרות אשראי לניצול _4.4. 2_פירוט אגח תשואה מעל 10% " xfId="2662"/>
    <cellStyle name="3_יתרת מסגרות אשראי לניצול _4.4._דיווחים נוספים" xfId="2663"/>
    <cellStyle name="3_יתרת מסגרות אשראי לניצול _4.4._פירוט אגח תשואה מעל 10% " xfId="2664"/>
    <cellStyle name="3_יתרת מסגרות אשראי לניצול _דיווחים נוספים" xfId="2665"/>
    <cellStyle name="3_יתרת מסגרות אשראי לניצול _דיווחים נוספים_1" xfId="2666"/>
    <cellStyle name="3_יתרת מסגרות אשראי לניצול _דיווחים נוספים_פירוט אגח תשואה מעל 10% " xfId="2667"/>
    <cellStyle name="3_יתרת מסגרות אשראי לניצול _פירוט אגח תשואה מעל 10% " xfId="2668"/>
    <cellStyle name="3_משקל בתא100" xfId="2669"/>
    <cellStyle name="3_משקל בתא100 2" xfId="2670"/>
    <cellStyle name="3_משקל בתא100 2 2" xfId="2671"/>
    <cellStyle name="3_משקל בתא100 2 2_דיווחים נוספים" xfId="2672"/>
    <cellStyle name="3_משקל בתא100 2 2_דיווחים נוספים_1" xfId="2673"/>
    <cellStyle name="3_משקל בתא100 2 2_דיווחים נוספים_פירוט אגח תשואה מעל 10% " xfId="2674"/>
    <cellStyle name="3_משקל בתא100 2 2_פירוט אגח תשואה מעל 10% " xfId="2675"/>
    <cellStyle name="3_משקל בתא100 2_4.4." xfId="2676"/>
    <cellStyle name="3_משקל בתא100 2_4.4. 2" xfId="2677"/>
    <cellStyle name="3_משקל בתא100 2_4.4. 2_דיווחים נוספים" xfId="2678"/>
    <cellStyle name="3_משקל בתא100 2_4.4. 2_דיווחים נוספים_1" xfId="2679"/>
    <cellStyle name="3_משקל בתא100 2_4.4. 2_דיווחים נוספים_פירוט אגח תשואה מעל 10% " xfId="2680"/>
    <cellStyle name="3_משקל בתא100 2_4.4. 2_פירוט אגח תשואה מעל 10% " xfId="2681"/>
    <cellStyle name="3_משקל בתא100 2_4.4._דיווחים נוספים" xfId="2682"/>
    <cellStyle name="3_משקל בתא100 2_4.4._פירוט אגח תשואה מעל 10% " xfId="2683"/>
    <cellStyle name="3_משקל בתא100 2_דיווחים נוספים" xfId="2684"/>
    <cellStyle name="3_משקל בתא100 2_דיווחים נוספים 2" xfId="2685"/>
    <cellStyle name="3_משקל בתא100 2_דיווחים נוספים 2_דיווחים נוספים" xfId="2686"/>
    <cellStyle name="3_משקל בתא100 2_דיווחים נוספים 2_דיווחים נוספים_1" xfId="2687"/>
    <cellStyle name="3_משקל בתא100 2_דיווחים נוספים 2_דיווחים נוספים_פירוט אגח תשואה מעל 10% " xfId="2688"/>
    <cellStyle name="3_משקל בתא100 2_דיווחים נוספים 2_פירוט אגח תשואה מעל 10% " xfId="2689"/>
    <cellStyle name="3_משקל בתא100 2_דיווחים נוספים_1" xfId="2690"/>
    <cellStyle name="3_משקל בתא100 2_דיווחים נוספים_1 2" xfId="2691"/>
    <cellStyle name="3_משקל בתא100 2_דיווחים נוספים_1 2_דיווחים נוספים" xfId="2692"/>
    <cellStyle name="3_משקל בתא100 2_דיווחים נוספים_1 2_דיווחים נוספים_1" xfId="2693"/>
    <cellStyle name="3_משקל בתא100 2_דיווחים נוספים_1 2_דיווחים נוספים_פירוט אגח תשואה מעל 10% " xfId="2694"/>
    <cellStyle name="3_משקל בתא100 2_דיווחים נוספים_1 2_פירוט אגח תשואה מעל 10% " xfId="2695"/>
    <cellStyle name="3_משקל בתא100 2_דיווחים נוספים_1_4.4." xfId="2696"/>
    <cellStyle name="3_משקל בתא100 2_דיווחים נוספים_1_4.4. 2" xfId="2697"/>
    <cellStyle name="3_משקל בתא100 2_דיווחים נוספים_1_4.4. 2_דיווחים נוספים" xfId="2698"/>
    <cellStyle name="3_משקל בתא100 2_דיווחים נוספים_1_4.4. 2_דיווחים נוספים_1" xfId="2699"/>
    <cellStyle name="3_משקל בתא100 2_דיווחים נוספים_1_4.4. 2_דיווחים נוספים_פירוט אגח תשואה מעל 10% " xfId="2700"/>
    <cellStyle name="3_משקל בתא100 2_דיווחים נוספים_1_4.4. 2_פירוט אגח תשואה מעל 10% " xfId="2701"/>
    <cellStyle name="3_משקל בתא100 2_דיווחים נוספים_1_4.4._דיווחים נוספים" xfId="2702"/>
    <cellStyle name="3_משקל בתא100 2_דיווחים נוספים_1_4.4._פירוט אגח תשואה מעל 10% " xfId="2703"/>
    <cellStyle name="3_משקל בתא100 2_דיווחים נוספים_1_דיווחים נוספים" xfId="2704"/>
    <cellStyle name="3_משקל בתא100 2_דיווחים נוספים_1_פירוט אגח תשואה מעל 10% " xfId="2705"/>
    <cellStyle name="3_משקל בתא100 2_דיווחים נוספים_2" xfId="2706"/>
    <cellStyle name="3_משקל בתא100 2_דיווחים נוספים_4.4." xfId="2707"/>
    <cellStyle name="3_משקל בתא100 2_דיווחים נוספים_4.4. 2" xfId="2708"/>
    <cellStyle name="3_משקל בתא100 2_דיווחים נוספים_4.4. 2_דיווחים נוספים" xfId="2709"/>
    <cellStyle name="3_משקל בתא100 2_דיווחים נוספים_4.4. 2_דיווחים נוספים_1" xfId="2710"/>
    <cellStyle name="3_משקל בתא100 2_דיווחים נוספים_4.4. 2_דיווחים נוספים_פירוט אגח תשואה מעל 10% " xfId="2711"/>
    <cellStyle name="3_משקל בתא100 2_דיווחים נוספים_4.4. 2_פירוט אגח תשואה מעל 10% " xfId="2712"/>
    <cellStyle name="3_משקל בתא100 2_דיווחים נוספים_4.4._דיווחים נוספים" xfId="2713"/>
    <cellStyle name="3_משקל בתא100 2_דיווחים נוספים_4.4._פירוט אגח תשואה מעל 10% " xfId="2714"/>
    <cellStyle name="3_משקל בתא100 2_דיווחים נוספים_דיווחים נוספים" xfId="2715"/>
    <cellStyle name="3_משקל בתא100 2_דיווחים נוספים_דיווחים נוספים 2" xfId="2716"/>
    <cellStyle name="3_משקל בתא100 2_דיווחים נוספים_דיווחים נוספים 2_דיווחים נוספים" xfId="2717"/>
    <cellStyle name="3_משקל בתא100 2_דיווחים נוספים_דיווחים נוספים 2_דיווחים נוספים_1" xfId="2718"/>
    <cellStyle name="3_משקל בתא100 2_דיווחים נוספים_דיווחים נוספים 2_דיווחים נוספים_פירוט אגח תשואה מעל 10% " xfId="2719"/>
    <cellStyle name="3_משקל בתא100 2_דיווחים נוספים_דיווחים נוספים 2_פירוט אגח תשואה מעל 10% " xfId="2720"/>
    <cellStyle name="3_משקל בתא100 2_דיווחים נוספים_דיווחים נוספים_1" xfId="2721"/>
    <cellStyle name="3_משקל בתא100 2_דיווחים נוספים_דיווחים נוספים_4.4." xfId="2722"/>
    <cellStyle name="3_משקל בתא100 2_דיווחים נוספים_דיווחים נוספים_4.4. 2" xfId="2723"/>
    <cellStyle name="3_משקל בתא100 2_דיווחים נוספים_דיווחים נוספים_4.4. 2_דיווחים נוספים" xfId="2724"/>
    <cellStyle name="3_משקל בתא100 2_דיווחים נוספים_דיווחים נוספים_4.4. 2_דיווחים נוספים_1" xfId="2725"/>
    <cellStyle name="3_משקל בתא100 2_דיווחים נוספים_דיווחים נוספים_4.4. 2_דיווחים נוספים_פירוט אגח תשואה מעל 10% " xfId="2726"/>
    <cellStyle name="3_משקל בתא100 2_דיווחים נוספים_דיווחים נוספים_4.4. 2_פירוט אגח תשואה מעל 10% " xfId="2727"/>
    <cellStyle name="3_משקל בתא100 2_דיווחים נוספים_דיווחים נוספים_4.4._דיווחים נוספים" xfId="2728"/>
    <cellStyle name="3_משקל בתא100 2_דיווחים נוספים_דיווחים נוספים_4.4._פירוט אגח תשואה מעל 10% " xfId="2729"/>
    <cellStyle name="3_משקל בתא100 2_דיווחים נוספים_דיווחים נוספים_דיווחים נוספים" xfId="2730"/>
    <cellStyle name="3_משקל בתא100 2_דיווחים נוספים_דיווחים נוספים_פירוט אגח תשואה מעל 10% " xfId="2731"/>
    <cellStyle name="3_משקל בתא100 2_דיווחים נוספים_פירוט אגח תשואה מעל 10% " xfId="2732"/>
    <cellStyle name="3_משקל בתא100 2_עסקאות שאושרו וטרם בוצעו  " xfId="2733"/>
    <cellStyle name="3_משקל בתא100 2_עסקאות שאושרו וטרם בוצעו   2" xfId="2734"/>
    <cellStyle name="3_משקל בתא100 2_עסקאות שאושרו וטרם בוצעו   2_דיווחים נוספים" xfId="2735"/>
    <cellStyle name="3_משקל בתא100 2_עסקאות שאושרו וטרם בוצעו   2_דיווחים נוספים_1" xfId="2736"/>
    <cellStyle name="3_משקל בתא100 2_עסקאות שאושרו וטרם בוצעו   2_דיווחים נוספים_פירוט אגח תשואה מעל 10% " xfId="2737"/>
    <cellStyle name="3_משקל בתא100 2_עסקאות שאושרו וטרם בוצעו   2_פירוט אגח תשואה מעל 10% " xfId="2738"/>
    <cellStyle name="3_משקל בתא100 2_עסקאות שאושרו וטרם בוצעו  _דיווחים נוספים" xfId="2739"/>
    <cellStyle name="3_משקל בתא100 2_עסקאות שאושרו וטרם בוצעו  _פירוט אגח תשואה מעל 10% " xfId="2740"/>
    <cellStyle name="3_משקל בתא100 2_פירוט אגח תשואה מעל 10% " xfId="2741"/>
    <cellStyle name="3_משקל בתא100 2_פירוט אגח תשואה מעל 10%  2" xfId="2742"/>
    <cellStyle name="3_משקל בתא100 2_פירוט אגח תשואה מעל 10%  2_דיווחים נוספים" xfId="2743"/>
    <cellStyle name="3_משקל בתא100 2_פירוט אגח תשואה מעל 10%  2_דיווחים נוספים_1" xfId="2744"/>
    <cellStyle name="3_משקל בתא100 2_פירוט אגח תשואה מעל 10%  2_דיווחים נוספים_פירוט אגח תשואה מעל 10% " xfId="2745"/>
    <cellStyle name="3_משקל בתא100 2_פירוט אגח תשואה מעל 10%  2_פירוט אגח תשואה מעל 10% " xfId="2746"/>
    <cellStyle name="3_משקל בתא100 2_פירוט אגח תשואה מעל 10% _1" xfId="2747"/>
    <cellStyle name="3_משקל בתא100 2_פירוט אגח תשואה מעל 10% _4.4." xfId="2748"/>
    <cellStyle name="3_משקל בתא100 2_פירוט אגח תשואה מעל 10% _4.4. 2" xfId="2749"/>
    <cellStyle name="3_משקל בתא100 2_פירוט אגח תשואה מעל 10% _4.4. 2_דיווחים נוספים" xfId="2750"/>
    <cellStyle name="3_משקל בתא100 2_פירוט אגח תשואה מעל 10% _4.4. 2_דיווחים נוספים_1" xfId="2751"/>
    <cellStyle name="3_משקל בתא100 2_פירוט אגח תשואה מעל 10% _4.4. 2_דיווחים נוספים_פירוט אגח תשואה מעל 10% " xfId="2752"/>
    <cellStyle name="3_משקל בתא100 2_פירוט אגח תשואה מעל 10% _4.4. 2_פירוט אגח תשואה מעל 10% " xfId="2753"/>
    <cellStyle name="3_משקל בתא100 2_פירוט אגח תשואה מעל 10% _4.4._דיווחים נוספים" xfId="2754"/>
    <cellStyle name="3_משקל בתא100 2_פירוט אגח תשואה מעל 10% _4.4._פירוט אגח תשואה מעל 10% " xfId="2755"/>
    <cellStyle name="3_משקל בתא100 2_פירוט אגח תשואה מעל 10% _דיווחים נוספים" xfId="2756"/>
    <cellStyle name="3_משקל בתא100 2_פירוט אגח תשואה מעל 10% _דיווחים נוספים_1" xfId="2757"/>
    <cellStyle name="3_משקל בתא100 2_פירוט אגח תשואה מעל 10% _דיווחים נוספים_פירוט אגח תשואה מעל 10% " xfId="2758"/>
    <cellStyle name="3_משקל בתא100 2_פירוט אגח תשואה מעל 10% _פירוט אגח תשואה מעל 10% " xfId="2759"/>
    <cellStyle name="3_משקל בתא100 3" xfId="2760"/>
    <cellStyle name="3_משקל בתא100 3_דיווחים נוספים" xfId="2761"/>
    <cellStyle name="3_משקל בתא100 3_דיווחים נוספים_1" xfId="2762"/>
    <cellStyle name="3_משקל בתא100 3_דיווחים נוספים_פירוט אגח תשואה מעל 10% " xfId="2763"/>
    <cellStyle name="3_משקל בתא100 3_פירוט אגח תשואה מעל 10% " xfId="2764"/>
    <cellStyle name="3_משקל בתא100_4.4." xfId="2765"/>
    <cellStyle name="3_משקל בתא100_4.4. 2" xfId="2766"/>
    <cellStyle name="3_משקל בתא100_4.4. 2_דיווחים נוספים" xfId="2767"/>
    <cellStyle name="3_משקל בתא100_4.4. 2_דיווחים נוספים_1" xfId="2768"/>
    <cellStyle name="3_משקל בתא100_4.4. 2_דיווחים נוספים_פירוט אגח תשואה מעל 10% " xfId="2769"/>
    <cellStyle name="3_משקל בתא100_4.4. 2_פירוט אגח תשואה מעל 10% " xfId="2770"/>
    <cellStyle name="3_משקל בתא100_4.4._דיווחים נוספים" xfId="2771"/>
    <cellStyle name="3_משקל בתא100_4.4._פירוט אגח תשואה מעל 10% " xfId="2772"/>
    <cellStyle name="3_משקל בתא100_דיווחים נוספים" xfId="2773"/>
    <cellStyle name="3_משקל בתא100_דיווחים נוספים 2" xfId="2774"/>
    <cellStyle name="3_משקל בתא100_דיווחים נוספים 2_דיווחים נוספים" xfId="2775"/>
    <cellStyle name="3_משקל בתא100_דיווחים נוספים 2_דיווחים נוספים_1" xfId="2776"/>
    <cellStyle name="3_משקל בתא100_דיווחים נוספים 2_דיווחים נוספים_פירוט אגח תשואה מעל 10% " xfId="2777"/>
    <cellStyle name="3_משקל בתא100_דיווחים נוספים 2_פירוט אגח תשואה מעל 10% " xfId="2778"/>
    <cellStyle name="3_משקל בתא100_דיווחים נוספים_1" xfId="2779"/>
    <cellStyle name="3_משקל בתא100_דיווחים נוספים_1 2" xfId="2780"/>
    <cellStyle name="3_משקל בתא100_דיווחים נוספים_1 2_דיווחים נוספים" xfId="2781"/>
    <cellStyle name="3_משקל בתא100_דיווחים נוספים_1 2_דיווחים נוספים_1" xfId="2782"/>
    <cellStyle name="3_משקל בתא100_דיווחים נוספים_1 2_דיווחים נוספים_פירוט אגח תשואה מעל 10% " xfId="2783"/>
    <cellStyle name="3_משקל בתא100_דיווחים נוספים_1 2_פירוט אגח תשואה מעל 10% " xfId="2784"/>
    <cellStyle name="3_משקל בתא100_דיווחים נוספים_1_4.4." xfId="2785"/>
    <cellStyle name="3_משקל בתא100_דיווחים נוספים_1_4.4. 2" xfId="2786"/>
    <cellStyle name="3_משקל בתא100_דיווחים נוספים_1_4.4. 2_דיווחים נוספים" xfId="2787"/>
    <cellStyle name="3_משקל בתא100_דיווחים נוספים_1_4.4. 2_דיווחים נוספים_1" xfId="2788"/>
    <cellStyle name="3_משקל בתא100_דיווחים נוספים_1_4.4. 2_דיווחים נוספים_פירוט אגח תשואה מעל 10% " xfId="2789"/>
    <cellStyle name="3_משקל בתא100_דיווחים נוספים_1_4.4. 2_פירוט אגח תשואה מעל 10% " xfId="2790"/>
    <cellStyle name="3_משקל בתא100_דיווחים נוספים_1_4.4._דיווחים נוספים" xfId="2791"/>
    <cellStyle name="3_משקל בתא100_דיווחים נוספים_1_4.4._פירוט אגח תשואה מעל 10% " xfId="2792"/>
    <cellStyle name="3_משקל בתא100_דיווחים נוספים_1_דיווחים נוספים" xfId="2793"/>
    <cellStyle name="3_משקל בתא100_דיווחים נוספים_1_דיווחים נוספים 2" xfId="2794"/>
    <cellStyle name="3_משקל בתא100_דיווחים נוספים_1_דיווחים נוספים 2_דיווחים נוספים" xfId="2795"/>
    <cellStyle name="3_משקל בתא100_דיווחים נוספים_1_דיווחים נוספים 2_דיווחים נוספים_1" xfId="2796"/>
    <cellStyle name="3_משקל בתא100_דיווחים נוספים_1_דיווחים נוספים 2_דיווחים נוספים_פירוט אגח תשואה מעל 10% " xfId="2797"/>
    <cellStyle name="3_משקל בתא100_דיווחים נוספים_1_דיווחים נוספים 2_פירוט אגח תשואה מעל 10% " xfId="2798"/>
    <cellStyle name="3_משקל בתא100_דיווחים נוספים_1_דיווחים נוספים_1" xfId="2799"/>
    <cellStyle name="3_משקל בתא100_דיווחים נוספים_1_דיווחים נוספים_4.4." xfId="2800"/>
    <cellStyle name="3_משקל בתא100_דיווחים נוספים_1_דיווחים נוספים_4.4. 2" xfId="2801"/>
    <cellStyle name="3_משקל בתא100_דיווחים נוספים_1_דיווחים נוספים_4.4. 2_דיווחים נוספים" xfId="2802"/>
    <cellStyle name="3_משקל בתא100_דיווחים נוספים_1_דיווחים נוספים_4.4. 2_דיווחים נוספים_1" xfId="2803"/>
    <cellStyle name="3_משקל בתא100_דיווחים נוספים_1_דיווחים נוספים_4.4. 2_דיווחים נוספים_פירוט אגח תשואה מעל 10% " xfId="2804"/>
    <cellStyle name="3_משקל בתא100_דיווחים נוספים_1_דיווחים נוספים_4.4. 2_פירוט אגח תשואה מעל 10% " xfId="2805"/>
    <cellStyle name="3_משקל בתא100_דיווחים נוספים_1_דיווחים נוספים_4.4._דיווחים נוספים" xfId="2806"/>
    <cellStyle name="3_משקל בתא100_דיווחים נוספים_1_דיווחים נוספים_4.4._פירוט אגח תשואה מעל 10% " xfId="2807"/>
    <cellStyle name="3_משקל בתא100_דיווחים נוספים_1_דיווחים נוספים_דיווחים נוספים" xfId="2808"/>
    <cellStyle name="3_משקל בתא100_דיווחים נוספים_1_דיווחים נוספים_פירוט אגח תשואה מעל 10% " xfId="2809"/>
    <cellStyle name="3_משקל בתא100_דיווחים נוספים_1_פירוט אגח תשואה מעל 10% " xfId="2810"/>
    <cellStyle name="3_משקל בתא100_דיווחים נוספים_2" xfId="2811"/>
    <cellStyle name="3_משקל בתא100_דיווחים נוספים_2 2" xfId="2812"/>
    <cellStyle name="3_משקל בתא100_דיווחים נוספים_2 2_דיווחים נוספים" xfId="2813"/>
    <cellStyle name="3_משקל בתא100_דיווחים נוספים_2 2_דיווחים נוספים_1" xfId="2814"/>
    <cellStyle name="3_משקל בתא100_דיווחים נוספים_2 2_דיווחים נוספים_פירוט אגח תשואה מעל 10% " xfId="2815"/>
    <cellStyle name="3_משקל בתא100_דיווחים נוספים_2 2_פירוט אגח תשואה מעל 10% " xfId="2816"/>
    <cellStyle name="3_משקל בתא100_דיווחים נוספים_2_4.4." xfId="2817"/>
    <cellStyle name="3_משקל בתא100_דיווחים נוספים_2_4.4. 2" xfId="2818"/>
    <cellStyle name="3_משקל בתא100_דיווחים נוספים_2_4.4. 2_דיווחים נוספים" xfId="2819"/>
    <cellStyle name="3_משקל בתא100_דיווחים נוספים_2_4.4. 2_דיווחים נוספים_1" xfId="2820"/>
    <cellStyle name="3_משקל בתא100_דיווחים נוספים_2_4.4. 2_דיווחים נוספים_פירוט אגח תשואה מעל 10% " xfId="2821"/>
    <cellStyle name="3_משקל בתא100_דיווחים נוספים_2_4.4. 2_פירוט אגח תשואה מעל 10% " xfId="2822"/>
    <cellStyle name="3_משקל בתא100_דיווחים נוספים_2_4.4._דיווחים נוספים" xfId="2823"/>
    <cellStyle name="3_משקל בתא100_דיווחים נוספים_2_4.4._פירוט אגח תשואה מעל 10% " xfId="2824"/>
    <cellStyle name="3_משקל בתא100_דיווחים נוספים_2_דיווחים נוספים" xfId="2825"/>
    <cellStyle name="3_משקל בתא100_דיווחים נוספים_2_פירוט אגח תשואה מעל 10% " xfId="2826"/>
    <cellStyle name="3_משקל בתא100_דיווחים נוספים_3" xfId="2827"/>
    <cellStyle name="3_משקל בתא100_דיווחים נוספים_4.4." xfId="2828"/>
    <cellStyle name="3_משקל בתא100_דיווחים נוספים_4.4. 2" xfId="2829"/>
    <cellStyle name="3_משקל בתא100_דיווחים נוספים_4.4. 2_דיווחים נוספים" xfId="2830"/>
    <cellStyle name="3_משקל בתא100_דיווחים נוספים_4.4. 2_דיווחים נוספים_1" xfId="2831"/>
    <cellStyle name="3_משקל בתא100_דיווחים נוספים_4.4. 2_דיווחים נוספים_פירוט אגח תשואה מעל 10% " xfId="2832"/>
    <cellStyle name="3_משקל בתא100_דיווחים נוספים_4.4. 2_פירוט אגח תשואה מעל 10% " xfId="2833"/>
    <cellStyle name="3_משקל בתא100_דיווחים נוספים_4.4._דיווחים נוספים" xfId="2834"/>
    <cellStyle name="3_משקל בתא100_דיווחים נוספים_4.4._פירוט אגח תשואה מעל 10% " xfId="2835"/>
    <cellStyle name="3_משקל בתא100_דיווחים נוספים_דיווחים נוספים" xfId="2836"/>
    <cellStyle name="3_משקל בתא100_דיווחים נוספים_דיווחים נוספים 2" xfId="2837"/>
    <cellStyle name="3_משקל בתא100_דיווחים נוספים_דיווחים נוספים 2_דיווחים נוספים" xfId="2838"/>
    <cellStyle name="3_משקל בתא100_דיווחים נוספים_דיווחים נוספים 2_דיווחים נוספים_1" xfId="2839"/>
    <cellStyle name="3_משקל בתא100_דיווחים נוספים_דיווחים נוספים 2_דיווחים נוספים_פירוט אגח תשואה מעל 10% " xfId="2840"/>
    <cellStyle name="3_משקל בתא100_דיווחים נוספים_דיווחים נוספים 2_פירוט אגח תשואה מעל 10% " xfId="2841"/>
    <cellStyle name="3_משקל בתא100_דיווחים נוספים_דיווחים נוספים_1" xfId="2842"/>
    <cellStyle name="3_משקל בתא100_דיווחים נוספים_דיווחים נוספים_4.4." xfId="2843"/>
    <cellStyle name="3_משקל בתא100_דיווחים נוספים_דיווחים נוספים_4.4. 2" xfId="2844"/>
    <cellStyle name="3_משקל בתא100_דיווחים נוספים_דיווחים נוספים_4.4. 2_דיווחים נוספים" xfId="2845"/>
    <cellStyle name="3_משקל בתא100_דיווחים נוספים_דיווחים נוספים_4.4. 2_דיווחים נוספים_1" xfId="2846"/>
    <cellStyle name="3_משקל בתא100_דיווחים נוספים_דיווחים נוספים_4.4. 2_דיווחים נוספים_פירוט אגח תשואה מעל 10% " xfId="2847"/>
    <cellStyle name="3_משקל בתא100_דיווחים נוספים_דיווחים נוספים_4.4. 2_פירוט אגח תשואה מעל 10% " xfId="2848"/>
    <cellStyle name="3_משקל בתא100_דיווחים נוספים_דיווחים נוספים_4.4._דיווחים נוספים" xfId="2849"/>
    <cellStyle name="3_משקל בתא100_דיווחים נוספים_דיווחים נוספים_4.4._פירוט אגח תשואה מעל 10% " xfId="2850"/>
    <cellStyle name="3_משקל בתא100_דיווחים נוספים_דיווחים נוספים_דיווחים נוספים" xfId="2851"/>
    <cellStyle name="3_משקל בתא100_דיווחים נוספים_דיווחים נוספים_פירוט אגח תשואה מעל 10% " xfId="2852"/>
    <cellStyle name="3_משקל בתא100_דיווחים נוספים_פירוט אגח תשואה מעל 10% " xfId="2853"/>
    <cellStyle name="3_משקל בתא100_הערות" xfId="2854"/>
    <cellStyle name="3_משקל בתא100_הערות 2" xfId="2855"/>
    <cellStyle name="3_משקל בתא100_הערות 2_דיווחים נוספים" xfId="2856"/>
    <cellStyle name="3_משקל בתא100_הערות 2_דיווחים נוספים_1" xfId="2857"/>
    <cellStyle name="3_משקל בתא100_הערות 2_דיווחים נוספים_פירוט אגח תשואה מעל 10% " xfId="2858"/>
    <cellStyle name="3_משקל בתא100_הערות 2_פירוט אגח תשואה מעל 10% " xfId="2859"/>
    <cellStyle name="3_משקל בתא100_הערות_4.4." xfId="2860"/>
    <cellStyle name="3_משקל בתא100_הערות_4.4. 2" xfId="2861"/>
    <cellStyle name="3_משקל בתא100_הערות_4.4. 2_דיווחים נוספים" xfId="2862"/>
    <cellStyle name="3_משקל בתא100_הערות_4.4. 2_דיווחים נוספים_1" xfId="2863"/>
    <cellStyle name="3_משקל בתא100_הערות_4.4. 2_דיווחים נוספים_פירוט אגח תשואה מעל 10% " xfId="2864"/>
    <cellStyle name="3_משקל בתא100_הערות_4.4. 2_פירוט אגח תשואה מעל 10% " xfId="2865"/>
    <cellStyle name="3_משקל בתא100_הערות_4.4._דיווחים נוספים" xfId="2866"/>
    <cellStyle name="3_משקל בתא100_הערות_4.4._פירוט אגח תשואה מעל 10% " xfId="2867"/>
    <cellStyle name="3_משקל בתא100_הערות_דיווחים נוספים" xfId="2868"/>
    <cellStyle name="3_משקל בתא100_הערות_דיווחים נוספים_1" xfId="2869"/>
    <cellStyle name="3_משקל בתא100_הערות_דיווחים נוספים_פירוט אגח תשואה מעל 10% " xfId="2870"/>
    <cellStyle name="3_משקל בתא100_הערות_פירוט אגח תשואה מעל 10% " xfId="2871"/>
    <cellStyle name="3_משקל בתא100_יתרת מסגרות אשראי לניצול " xfId="2872"/>
    <cellStyle name="3_משקל בתא100_יתרת מסגרות אשראי לניצול  2" xfId="2873"/>
    <cellStyle name="3_משקל בתא100_יתרת מסגרות אשראי לניצול  2_דיווחים נוספים" xfId="2874"/>
    <cellStyle name="3_משקל בתא100_יתרת מסגרות אשראי לניצול  2_דיווחים נוספים_1" xfId="2875"/>
    <cellStyle name="3_משקל בתא100_יתרת מסגרות אשראי לניצול  2_דיווחים נוספים_פירוט אגח תשואה מעל 10% " xfId="2876"/>
    <cellStyle name="3_משקל בתא100_יתרת מסגרות אשראי לניצול  2_פירוט אגח תשואה מעל 10% " xfId="2877"/>
    <cellStyle name="3_משקל בתא100_יתרת מסגרות אשראי לניצול _4.4." xfId="2878"/>
    <cellStyle name="3_משקל בתא100_יתרת מסגרות אשראי לניצול _4.4. 2" xfId="2879"/>
    <cellStyle name="3_משקל בתא100_יתרת מסגרות אשראי לניצול _4.4. 2_דיווחים נוספים" xfId="2880"/>
    <cellStyle name="3_משקל בתא100_יתרת מסגרות אשראי לניצול _4.4. 2_דיווחים נוספים_1" xfId="2881"/>
    <cellStyle name="3_משקל בתא100_יתרת מסגרות אשראי לניצול _4.4. 2_דיווחים נוספים_פירוט אגח תשואה מעל 10% " xfId="2882"/>
    <cellStyle name="3_משקל בתא100_יתרת מסגרות אשראי לניצול _4.4. 2_פירוט אגח תשואה מעל 10% " xfId="2883"/>
    <cellStyle name="3_משקל בתא100_יתרת מסגרות אשראי לניצול _4.4._דיווחים נוספים" xfId="2884"/>
    <cellStyle name="3_משקל בתא100_יתרת מסגרות אשראי לניצול _4.4._פירוט אגח תשואה מעל 10% " xfId="2885"/>
    <cellStyle name="3_משקל בתא100_יתרת מסגרות אשראי לניצול _דיווחים נוספים" xfId="2886"/>
    <cellStyle name="3_משקל בתא100_יתרת מסגרות אשראי לניצול _דיווחים נוספים_1" xfId="2887"/>
    <cellStyle name="3_משקל בתא100_יתרת מסגרות אשראי לניצול _דיווחים נוספים_פירוט אגח תשואה מעל 10% " xfId="2888"/>
    <cellStyle name="3_משקל בתא100_יתרת מסגרות אשראי לניצול _פירוט אגח תשואה מעל 10% " xfId="2889"/>
    <cellStyle name="3_משקל בתא100_עסקאות שאושרו וטרם בוצעו  " xfId="2890"/>
    <cellStyle name="3_משקל בתא100_עסקאות שאושרו וטרם בוצעו   2" xfId="2891"/>
    <cellStyle name="3_משקל בתא100_עסקאות שאושרו וטרם בוצעו   2_דיווחים נוספים" xfId="2892"/>
    <cellStyle name="3_משקל בתא100_עסקאות שאושרו וטרם בוצעו   2_דיווחים נוספים_1" xfId="2893"/>
    <cellStyle name="3_משקל בתא100_עסקאות שאושרו וטרם בוצעו   2_דיווחים נוספים_פירוט אגח תשואה מעל 10% " xfId="2894"/>
    <cellStyle name="3_משקל בתא100_עסקאות שאושרו וטרם בוצעו   2_פירוט אגח תשואה מעל 10% " xfId="2895"/>
    <cellStyle name="3_משקל בתא100_עסקאות שאושרו וטרם בוצעו  _1" xfId="2896"/>
    <cellStyle name="3_משקל בתא100_עסקאות שאושרו וטרם בוצעו  _1 2" xfId="2897"/>
    <cellStyle name="3_משקל בתא100_עסקאות שאושרו וטרם בוצעו  _1 2_דיווחים נוספים" xfId="2898"/>
    <cellStyle name="3_משקל בתא100_עסקאות שאושרו וטרם בוצעו  _1 2_דיווחים נוספים_1" xfId="2899"/>
    <cellStyle name="3_משקל בתא100_עסקאות שאושרו וטרם בוצעו  _1 2_דיווחים נוספים_פירוט אגח תשואה מעל 10% " xfId="2900"/>
    <cellStyle name="3_משקל בתא100_עסקאות שאושרו וטרם בוצעו  _1 2_פירוט אגח תשואה מעל 10% " xfId="2901"/>
    <cellStyle name="3_משקל בתא100_עסקאות שאושרו וטרם בוצעו  _1_דיווחים נוספים" xfId="2902"/>
    <cellStyle name="3_משקל בתא100_עסקאות שאושרו וטרם בוצעו  _1_פירוט אגח תשואה מעל 10% " xfId="2903"/>
    <cellStyle name="3_משקל בתא100_עסקאות שאושרו וטרם בוצעו  _4.4." xfId="2904"/>
    <cellStyle name="3_משקל בתא100_עסקאות שאושרו וטרם בוצעו  _4.4. 2" xfId="2905"/>
    <cellStyle name="3_משקל בתא100_עסקאות שאושרו וטרם בוצעו  _4.4. 2_דיווחים נוספים" xfId="2906"/>
    <cellStyle name="3_משקל בתא100_עסקאות שאושרו וטרם בוצעו  _4.4. 2_דיווחים נוספים_1" xfId="2907"/>
    <cellStyle name="3_משקל בתא100_עסקאות שאושרו וטרם בוצעו  _4.4. 2_דיווחים נוספים_פירוט אגח תשואה מעל 10% " xfId="2908"/>
    <cellStyle name="3_משקל בתא100_עסקאות שאושרו וטרם בוצעו  _4.4. 2_פירוט אגח תשואה מעל 10% " xfId="2909"/>
    <cellStyle name="3_משקל בתא100_עסקאות שאושרו וטרם בוצעו  _4.4._דיווחים נוספים" xfId="2910"/>
    <cellStyle name="3_משקל בתא100_עסקאות שאושרו וטרם בוצעו  _4.4._פירוט אגח תשואה מעל 10% " xfId="2911"/>
    <cellStyle name="3_משקל בתא100_עסקאות שאושרו וטרם בוצעו  _דיווחים נוספים" xfId="2912"/>
    <cellStyle name="3_משקל בתא100_עסקאות שאושרו וטרם בוצעו  _דיווחים נוספים_1" xfId="2913"/>
    <cellStyle name="3_משקל בתא100_עסקאות שאושרו וטרם בוצעו  _דיווחים נוספים_פירוט אגח תשואה מעל 10% " xfId="2914"/>
    <cellStyle name="3_משקל בתא100_עסקאות שאושרו וטרם בוצעו  _פירוט אגח תשואה מעל 10% " xfId="2915"/>
    <cellStyle name="3_משקל בתא100_פירוט אגח תשואה מעל 10% " xfId="2916"/>
    <cellStyle name="3_משקל בתא100_פירוט אגח תשואה מעל 10%  2" xfId="2917"/>
    <cellStyle name="3_משקל בתא100_פירוט אגח תשואה מעל 10%  2_דיווחים נוספים" xfId="2918"/>
    <cellStyle name="3_משקל בתא100_פירוט אגח תשואה מעל 10%  2_דיווחים נוספים_1" xfId="2919"/>
    <cellStyle name="3_משקל בתא100_פירוט אגח תשואה מעל 10%  2_דיווחים נוספים_פירוט אגח תשואה מעל 10% " xfId="2920"/>
    <cellStyle name="3_משקל בתא100_פירוט אגח תשואה מעל 10%  2_פירוט אגח תשואה מעל 10% " xfId="2921"/>
    <cellStyle name="3_משקל בתא100_פירוט אגח תשואה מעל 10% _1" xfId="2922"/>
    <cellStyle name="3_משקל בתא100_פירוט אגח תשואה מעל 10% _4.4." xfId="2923"/>
    <cellStyle name="3_משקל בתא100_פירוט אגח תשואה מעל 10% _4.4. 2" xfId="2924"/>
    <cellStyle name="3_משקל בתא100_פירוט אגח תשואה מעל 10% _4.4. 2_דיווחים נוספים" xfId="2925"/>
    <cellStyle name="3_משקל בתא100_פירוט אגח תשואה מעל 10% _4.4. 2_דיווחים נוספים_1" xfId="2926"/>
    <cellStyle name="3_משקל בתא100_פירוט אגח תשואה מעל 10% _4.4. 2_דיווחים נוספים_פירוט אגח תשואה מעל 10% " xfId="2927"/>
    <cellStyle name="3_משקל בתא100_פירוט אגח תשואה מעל 10% _4.4. 2_פירוט אגח תשואה מעל 10% " xfId="2928"/>
    <cellStyle name="3_משקל בתא100_פירוט אגח תשואה מעל 10% _4.4._דיווחים נוספים" xfId="2929"/>
    <cellStyle name="3_משקל בתא100_פירוט אגח תשואה מעל 10% _4.4._פירוט אגח תשואה מעל 10% " xfId="2930"/>
    <cellStyle name="3_משקל בתא100_פירוט אגח תשואה מעל 10% _דיווחים נוספים" xfId="2931"/>
    <cellStyle name="3_משקל בתא100_פירוט אגח תשואה מעל 10% _דיווחים נוספים_1" xfId="2932"/>
    <cellStyle name="3_משקל בתא100_פירוט אגח תשואה מעל 10% _דיווחים נוספים_פירוט אגח תשואה מעל 10% " xfId="2933"/>
    <cellStyle name="3_משקל בתא100_פירוט אגח תשואה מעל 10% _פירוט אגח תשואה מעל 10% " xfId="2934"/>
    <cellStyle name="3_עסקאות שאושרו וטרם בוצעו  " xfId="2935"/>
    <cellStyle name="3_עסקאות שאושרו וטרם בוצעו   2" xfId="2936"/>
    <cellStyle name="3_עסקאות שאושרו וטרם בוצעו   2_דיווחים נוספים" xfId="2937"/>
    <cellStyle name="3_עסקאות שאושרו וטרם בוצעו   2_דיווחים נוספים_1" xfId="2938"/>
    <cellStyle name="3_עסקאות שאושרו וטרם בוצעו   2_דיווחים נוספים_פירוט אגח תשואה מעל 10% " xfId="2939"/>
    <cellStyle name="3_עסקאות שאושרו וטרם בוצעו   2_פירוט אגח תשואה מעל 10% " xfId="2940"/>
    <cellStyle name="3_עסקאות שאושרו וטרם בוצעו  _1" xfId="2941"/>
    <cellStyle name="3_עסקאות שאושרו וטרם בוצעו  _1 2" xfId="2942"/>
    <cellStyle name="3_עסקאות שאושרו וטרם בוצעו  _1 2_דיווחים נוספים" xfId="2943"/>
    <cellStyle name="3_עסקאות שאושרו וטרם בוצעו  _1 2_דיווחים נוספים_1" xfId="2944"/>
    <cellStyle name="3_עסקאות שאושרו וטרם בוצעו  _1 2_דיווחים נוספים_פירוט אגח תשואה מעל 10% " xfId="2945"/>
    <cellStyle name="3_עסקאות שאושרו וטרם בוצעו  _1 2_פירוט אגח תשואה מעל 10% " xfId="2946"/>
    <cellStyle name="3_עסקאות שאושרו וטרם בוצעו  _1_דיווחים נוספים" xfId="2947"/>
    <cellStyle name="3_עסקאות שאושרו וטרם בוצעו  _1_פירוט אגח תשואה מעל 10% " xfId="2948"/>
    <cellStyle name="3_עסקאות שאושרו וטרם בוצעו  _4.4." xfId="2949"/>
    <cellStyle name="3_עסקאות שאושרו וטרם בוצעו  _4.4. 2" xfId="2950"/>
    <cellStyle name="3_עסקאות שאושרו וטרם בוצעו  _4.4. 2_דיווחים נוספים" xfId="2951"/>
    <cellStyle name="3_עסקאות שאושרו וטרם בוצעו  _4.4. 2_דיווחים נוספים_1" xfId="2952"/>
    <cellStyle name="3_עסקאות שאושרו וטרם בוצעו  _4.4. 2_דיווחים נוספים_פירוט אגח תשואה מעל 10% " xfId="2953"/>
    <cellStyle name="3_עסקאות שאושרו וטרם בוצעו  _4.4. 2_פירוט אגח תשואה מעל 10% " xfId="2954"/>
    <cellStyle name="3_עסקאות שאושרו וטרם בוצעו  _4.4._דיווחים נוספים" xfId="2955"/>
    <cellStyle name="3_עסקאות שאושרו וטרם בוצעו  _4.4._פירוט אגח תשואה מעל 10% " xfId="2956"/>
    <cellStyle name="3_עסקאות שאושרו וטרם בוצעו  _דיווחים נוספים" xfId="2957"/>
    <cellStyle name="3_עסקאות שאושרו וטרם בוצעו  _דיווחים נוספים_1" xfId="2958"/>
    <cellStyle name="3_עסקאות שאושרו וטרם בוצעו  _דיווחים נוספים_פירוט אגח תשואה מעל 10% " xfId="2959"/>
    <cellStyle name="3_עסקאות שאושרו וטרם בוצעו  _פירוט אגח תשואה מעל 10% " xfId="2960"/>
    <cellStyle name="3_פירוט אגח תשואה מעל 10% " xfId="2961"/>
    <cellStyle name="3_פירוט אגח תשואה מעל 10%  2" xfId="2962"/>
    <cellStyle name="3_פירוט אגח תשואה מעל 10%  2_דיווחים נוספים" xfId="2963"/>
    <cellStyle name="3_פירוט אגח תשואה מעל 10%  2_דיווחים נוספים_1" xfId="2964"/>
    <cellStyle name="3_פירוט אגח תשואה מעל 10%  2_דיווחים נוספים_פירוט אגח תשואה מעל 10% " xfId="2965"/>
    <cellStyle name="3_פירוט אגח תשואה מעל 10%  2_פירוט אגח תשואה מעל 10% " xfId="2966"/>
    <cellStyle name="3_פירוט אגח תשואה מעל 10% _1" xfId="2967"/>
    <cellStyle name="3_פירוט אגח תשואה מעל 10% _4.4." xfId="2968"/>
    <cellStyle name="3_פירוט אגח תשואה מעל 10% _4.4. 2" xfId="2969"/>
    <cellStyle name="3_פירוט אגח תשואה מעל 10% _4.4. 2_דיווחים נוספים" xfId="2970"/>
    <cellStyle name="3_פירוט אגח תשואה מעל 10% _4.4. 2_דיווחים נוספים_1" xfId="2971"/>
    <cellStyle name="3_פירוט אגח תשואה מעל 10% _4.4. 2_דיווחים נוספים_פירוט אגח תשואה מעל 10% " xfId="2972"/>
    <cellStyle name="3_פירוט אגח תשואה מעל 10% _4.4. 2_פירוט אגח תשואה מעל 10% " xfId="2973"/>
    <cellStyle name="3_פירוט אגח תשואה מעל 10% _4.4._דיווחים נוספים" xfId="2974"/>
    <cellStyle name="3_פירוט אגח תשואה מעל 10% _4.4._פירוט אגח תשואה מעל 10% " xfId="2975"/>
    <cellStyle name="3_פירוט אגח תשואה מעל 10% _דיווחים נוספים" xfId="2976"/>
    <cellStyle name="3_פירוט אגח תשואה מעל 10% _דיווחים נוספים_1" xfId="2977"/>
    <cellStyle name="3_פירוט אגח תשואה מעל 10% _דיווחים נוספים_פירוט אגח תשואה מעל 10% " xfId="2978"/>
    <cellStyle name="3_פירוט אגח תשואה מעל 10% _פירוט אגח תשואה מעל 10% " xfId="2979"/>
    <cellStyle name="4" xfId="2980"/>
    <cellStyle name="4 2" xfId="2981"/>
    <cellStyle name="4 2 2" xfId="2982"/>
    <cellStyle name="4 2_דיווחים נוספים" xfId="2983"/>
    <cellStyle name="4 3" xfId="2984"/>
    <cellStyle name="4_4.4." xfId="2985"/>
    <cellStyle name="4_4.4. 2" xfId="2986"/>
    <cellStyle name="4_4.4. 2_דיווחים נוספים" xfId="2987"/>
    <cellStyle name="4_4.4. 2_דיווחים נוספים_1" xfId="2988"/>
    <cellStyle name="4_4.4. 2_דיווחים נוספים_פירוט אגח תשואה מעל 10% " xfId="2989"/>
    <cellStyle name="4_4.4. 2_פירוט אגח תשואה מעל 10% " xfId="2990"/>
    <cellStyle name="4_4.4._דיווחים נוספים" xfId="2991"/>
    <cellStyle name="4_4.4._פירוט אגח תשואה מעל 10% " xfId="2992"/>
    <cellStyle name="4_Anafim" xfId="2993"/>
    <cellStyle name="4_Anafim 2" xfId="2994"/>
    <cellStyle name="4_Anafim 2 2" xfId="2995"/>
    <cellStyle name="4_Anafim 2 2_דיווחים נוספים" xfId="2996"/>
    <cellStyle name="4_Anafim 2 2_דיווחים נוספים_1" xfId="2997"/>
    <cellStyle name="4_Anafim 2 2_דיווחים נוספים_פירוט אגח תשואה מעל 10% " xfId="2998"/>
    <cellStyle name="4_Anafim 2 2_פירוט אגח תשואה מעל 10% " xfId="2999"/>
    <cellStyle name="4_Anafim 2_4.4." xfId="3000"/>
    <cellStyle name="4_Anafim 2_4.4. 2" xfId="3001"/>
    <cellStyle name="4_Anafim 2_4.4. 2_דיווחים נוספים" xfId="3002"/>
    <cellStyle name="4_Anafim 2_4.4. 2_דיווחים נוספים_1" xfId="3003"/>
    <cellStyle name="4_Anafim 2_4.4. 2_דיווחים נוספים_פירוט אגח תשואה מעל 10% " xfId="3004"/>
    <cellStyle name="4_Anafim 2_4.4. 2_פירוט אגח תשואה מעל 10% " xfId="3005"/>
    <cellStyle name="4_Anafim 2_4.4._דיווחים נוספים" xfId="3006"/>
    <cellStyle name="4_Anafim 2_4.4._פירוט אגח תשואה מעל 10% " xfId="3007"/>
    <cellStyle name="4_Anafim 2_דיווחים נוספים" xfId="3008"/>
    <cellStyle name="4_Anafim 2_דיווחים נוספים 2" xfId="3009"/>
    <cellStyle name="4_Anafim 2_דיווחים נוספים 2_דיווחים נוספים" xfId="3010"/>
    <cellStyle name="4_Anafim 2_דיווחים נוספים 2_דיווחים נוספים_1" xfId="3011"/>
    <cellStyle name="4_Anafim 2_דיווחים נוספים 2_דיווחים נוספים_פירוט אגח תשואה מעל 10% " xfId="3012"/>
    <cellStyle name="4_Anafim 2_דיווחים נוספים 2_פירוט אגח תשואה מעל 10% " xfId="3013"/>
    <cellStyle name="4_Anafim 2_דיווחים נוספים_1" xfId="3014"/>
    <cellStyle name="4_Anafim 2_דיווחים נוספים_1 2" xfId="3015"/>
    <cellStyle name="4_Anafim 2_דיווחים נוספים_1 2_דיווחים נוספים" xfId="3016"/>
    <cellStyle name="4_Anafim 2_דיווחים נוספים_1 2_דיווחים נוספים_1" xfId="3017"/>
    <cellStyle name="4_Anafim 2_דיווחים נוספים_1 2_דיווחים נוספים_פירוט אגח תשואה מעל 10% " xfId="3018"/>
    <cellStyle name="4_Anafim 2_דיווחים נוספים_1 2_פירוט אגח תשואה מעל 10% " xfId="3019"/>
    <cellStyle name="4_Anafim 2_דיווחים נוספים_1_4.4." xfId="3020"/>
    <cellStyle name="4_Anafim 2_דיווחים נוספים_1_4.4. 2" xfId="3021"/>
    <cellStyle name="4_Anafim 2_דיווחים נוספים_1_4.4. 2_דיווחים נוספים" xfId="3022"/>
    <cellStyle name="4_Anafim 2_דיווחים נוספים_1_4.4. 2_דיווחים נוספים_1" xfId="3023"/>
    <cellStyle name="4_Anafim 2_דיווחים נוספים_1_4.4. 2_דיווחים נוספים_פירוט אגח תשואה מעל 10% " xfId="3024"/>
    <cellStyle name="4_Anafim 2_דיווחים נוספים_1_4.4. 2_פירוט אגח תשואה מעל 10% " xfId="3025"/>
    <cellStyle name="4_Anafim 2_דיווחים נוספים_1_4.4._דיווחים נוספים" xfId="3026"/>
    <cellStyle name="4_Anafim 2_דיווחים נוספים_1_4.4._פירוט אגח תשואה מעל 10% " xfId="3027"/>
    <cellStyle name="4_Anafim 2_דיווחים נוספים_1_דיווחים נוספים" xfId="3028"/>
    <cellStyle name="4_Anafim 2_דיווחים נוספים_1_פירוט אגח תשואה מעל 10% " xfId="3029"/>
    <cellStyle name="4_Anafim 2_דיווחים נוספים_2" xfId="3030"/>
    <cellStyle name="4_Anafim 2_דיווחים נוספים_4.4." xfId="3031"/>
    <cellStyle name="4_Anafim 2_דיווחים נוספים_4.4. 2" xfId="3032"/>
    <cellStyle name="4_Anafim 2_דיווחים נוספים_4.4. 2_דיווחים נוספים" xfId="3033"/>
    <cellStyle name="4_Anafim 2_דיווחים נוספים_4.4. 2_דיווחים נוספים_1" xfId="3034"/>
    <cellStyle name="4_Anafim 2_דיווחים נוספים_4.4. 2_דיווחים נוספים_פירוט אגח תשואה מעל 10% " xfId="3035"/>
    <cellStyle name="4_Anafim 2_דיווחים נוספים_4.4. 2_פירוט אגח תשואה מעל 10% " xfId="3036"/>
    <cellStyle name="4_Anafim 2_דיווחים נוספים_4.4._דיווחים נוספים" xfId="3037"/>
    <cellStyle name="4_Anafim 2_דיווחים נוספים_4.4._פירוט אגח תשואה מעל 10% " xfId="3038"/>
    <cellStyle name="4_Anafim 2_דיווחים נוספים_דיווחים נוספים" xfId="3039"/>
    <cellStyle name="4_Anafim 2_דיווחים נוספים_דיווחים נוספים 2" xfId="3040"/>
    <cellStyle name="4_Anafim 2_דיווחים נוספים_דיווחים נוספים 2_דיווחים נוספים" xfId="3041"/>
    <cellStyle name="4_Anafim 2_דיווחים נוספים_דיווחים נוספים 2_דיווחים נוספים_1" xfId="3042"/>
    <cellStyle name="4_Anafim 2_דיווחים נוספים_דיווחים נוספים 2_דיווחים נוספים_פירוט אגח תשואה מעל 10% " xfId="3043"/>
    <cellStyle name="4_Anafim 2_דיווחים נוספים_דיווחים נוספים 2_פירוט אגח תשואה מעל 10% " xfId="3044"/>
    <cellStyle name="4_Anafim 2_דיווחים נוספים_דיווחים נוספים_1" xfId="3045"/>
    <cellStyle name="4_Anafim 2_דיווחים נוספים_דיווחים נוספים_4.4." xfId="3046"/>
    <cellStyle name="4_Anafim 2_דיווחים נוספים_דיווחים נוספים_4.4. 2" xfId="3047"/>
    <cellStyle name="4_Anafim 2_דיווחים נוספים_דיווחים נוספים_4.4. 2_דיווחים נוספים" xfId="3048"/>
    <cellStyle name="4_Anafim 2_דיווחים נוספים_דיווחים נוספים_4.4. 2_דיווחים נוספים_1" xfId="3049"/>
    <cellStyle name="4_Anafim 2_דיווחים נוספים_דיווחים נוספים_4.4. 2_דיווחים נוספים_פירוט אגח תשואה מעל 10% " xfId="3050"/>
    <cellStyle name="4_Anafim 2_דיווחים נוספים_דיווחים נוספים_4.4. 2_פירוט אגח תשואה מעל 10% " xfId="3051"/>
    <cellStyle name="4_Anafim 2_דיווחים נוספים_דיווחים נוספים_4.4._דיווחים נוספים" xfId="3052"/>
    <cellStyle name="4_Anafim 2_דיווחים נוספים_דיווחים נוספים_4.4._פירוט אגח תשואה מעל 10% " xfId="3053"/>
    <cellStyle name="4_Anafim 2_דיווחים נוספים_דיווחים נוספים_דיווחים נוספים" xfId="3054"/>
    <cellStyle name="4_Anafim 2_דיווחים נוספים_דיווחים נוספים_פירוט אגח תשואה מעל 10% " xfId="3055"/>
    <cellStyle name="4_Anafim 2_דיווחים נוספים_פירוט אגח תשואה מעל 10% " xfId="3056"/>
    <cellStyle name="4_Anafim 2_עסקאות שאושרו וטרם בוצעו  " xfId="3057"/>
    <cellStyle name="4_Anafim 2_עסקאות שאושרו וטרם בוצעו   2" xfId="3058"/>
    <cellStyle name="4_Anafim 2_עסקאות שאושרו וטרם בוצעו   2_דיווחים נוספים" xfId="3059"/>
    <cellStyle name="4_Anafim 2_עסקאות שאושרו וטרם בוצעו   2_דיווחים נוספים_1" xfId="3060"/>
    <cellStyle name="4_Anafim 2_עסקאות שאושרו וטרם בוצעו   2_דיווחים נוספים_פירוט אגח תשואה מעל 10% " xfId="3061"/>
    <cellStyle name="4_Anafim 2_עסקאות שאושרו וטרם בוצעו   2_פירוט אגח תשואה מעל 10% " xfId="3062"/>
    <cellStyle name="4_Anafim 2_עסקאות שאושרו וטרם בוצעו  _דיווחים נוספים" xfId="3063"/>
    <cellStyle name="4_Anafim 2_עסקאות שאושרו וטרם בוצעו  _פירוט אגח תשואה מעל 10% " xfId="3064"/>
    <cellStyle name="4_Anafim 2_פירוט אגח תשואה מעל 10% " xfId="3065"/>
    <cellStyle name="4_Anafim 2_פירוט אגח תשואה מעל 10%  2" xfId="3066"/>
    <cellStyle name="4_Anafim 2_פירוט אגח תשואה מעל 10%  2_דיווחים נוספים" xfId="3067"/>
    <cellStyle name="4_Anafim 2_פירוט אגח תשואה מעל 10%  2_דיווחים נוספים_1" xfId="3068"/>
    <cellStyle name="4_Anafim 2_פירוט אגח תשואה מעל 10%  2_דיווחים נוספים_פירוט אגח תשואה מעל 10% " xfId="3069"/>
    <cellStyle name="4_Anafim 2_פירוט אגח תשואה מעל 10%  2_פירוט אגח תשואה מעל 10% " xfId="3070"/>
    <cellStyle name="4_Anafim 2_פירוט אגח תשואה מעל 10% _1" xfId="3071"/>
    <cellStyle name="4_Anafim 2_פירוט אגח תשואה מעל 10% _4.4." xfId="3072"/>
    <cellStyle name="4_Anafim 2_פירוט אגח תשואה מעל 10% _4.4. 2" xfId="3073"/>
    <cellStyle name="4_Anafim 2_פירוט אגח תשואה מעל 10% _4.4. 2_דיווחים נוספים" xfId="3074"/>
    <cellStyle name="4_Anafim 2_פירוט אגח תשואה מעל 10% _4.4. 2_דיווחים נוספים_1" xfId="3075"/>
    <cellStyle name="4_Anafim 2_פירוט אגח תשואה מעל 10% _4.4. 2_דיווחים נוספים_פירוט אגח תשואה מעל 10% " xfId="3076"/>
    <cellStyle name="4_Anafim 2_פירוט אגח תשואה מעל 10% _4.4. 2_פירוט אגח תשואה מעל 10% " xfId="3077"/>
    <cellStyle name="4_Anafim 2_פירוט אגח תשואה מעל 10% _4.4._דיווחים נוספים" xfId="3078"/>
    <cellStyle name="4_Anafim 2_פירוט אגח תשואה מעל 10% _4.4._פירוט אגח תשואה מעל 10% " xfId="3079"/>
    <cellStyle name="4_Anafim 2_פירוט אגח תשואה מעל 10% _דיווחים נוספים" xfId="3080"/>
    <cellStyle name="4_Anafim 2_פירוט אגח תשואה מעל 10% _דיווחים נוספים_1" xfId="3081"/>
    <cellStyle name="4_Anafim 2_פירוט אגח תשואה מעל 10% _דיווחים נוספים_פירוט אגח תשואה מעל 10% " xfId="3082"/>
    <cellStyle name="4_Anafim 2_פירוט אגח תשואה מעל 10% _פירוט אגח תשואה מעל 10% " xfId="3083"/>
    <cellStyle name="4_Anafim 3" xfId="3084"/>
    <cellStyle name="4_Anafim 3_דיווחים נוספים" xfId="3085"/>
    <cellStyle name="4_Anafim 3_דיווחים נוספים_1" xfId="3086"/>
    <cellStyle name="4_Anafim 3_דיווחים נוספים_פירוט אגח תשואה מעל 10% " xfId="3087"/>
    <cellStyle name="4_Anafim 3_פירוט אגח תשואה מעל 10% " xfId="3088"/>
    <cellStyle name="4_Anafim_4.4." xfId="3089"/>
    <cellStyle name="4_Anafim_4.4. 2" xfId="3090"/>
    <cellStyle name="4_Anafim_4.4. 2_דיווחים נוספים" xfId="3091"/>
    <cellStyle name="4_Anafim_4.4. 2_דיווחים נוספים_1" xfId="3092"/>
    <cellStyle name="4_Anafim_4.4. 2_דיווחים נוספים_פירוט אגח תשואה מעל 10% " xfId="3093"/>
    <cellStyle name="4_Anafim_4.4. 2_פירוט אגח תשואה מעל 10% " xfId="3094"/>
    <cellStyle name="4_Anafim_4.4._דיווחים נוספים" xfId="3095"/>
    <cellStyle name="4_Anafim_4.4._פירוט אגח תשואה מעל 10% " xfId="3096"/>
    <cellStyle name="4_Anafim_דיווחים נוספים" xfId="3097"/>
    <cellStyle name="4_Anafim_דיווחים נוספים 2" xfId="3098"/>
    <cellStyle name="4_Anafim_דיווחים נוספים 2_דיווחים נוספים" xfId="3099"/>
    <cellStyle name="4_Anafim_דיווחים נוספים 2_דיווחים נוספים_1" xfId="3100"/>
    <cellStyle name="4_Anafim_דיווחים נוספים 2_דיווחים נוספים_פירוט אגח תשואה מעל 10% " xfId="3101"/>
    <cellStyle name="4_Anafim_דיווחים נוספים 2_פירוט אגח תשואה מעל 10% " xfId="3102"/>
    <cellStyle name="4_Anafim_דיווחים נוספים_1" xfId="3103"/>
    <cellStyle name="4_Anafim_דיווחים נוספים_1 2" xfId="3104"/>
    <cellStyle name="4_Anafim_דיווחים נוספים_1 2_דיווחים נוספים" xfId="3105"/>
    <cellStyle name="4_Anafim_דיווחים נוספים_1 2_דיווחים נוספים_1" xfId="3106"/>
    <cellStyle name="4_Anafim_דיווחים נוספים_1 2_דיווחים נוספים_פירוט אגח תשואה מעל 10% " xfId="3107"/>
    <cellStyle name="4_Anafim_דיווחים נוספים_1 2_פירוט אגח תשואה מעל 10% " xfId="3108"/>
    <cellStyle name="4_Anafim_דיווחים נוספים_1_4.4." xfId="3109"/>
    <cellStyle name="4_Anafim_דיווחים נוספים_1_4.4. 2" xfId="3110"/>
    <cellStyle name="4_Anafim_דיווחים נוספים_1_4.4. 2_דיווחים נוספים" xfId="3111"/>
    <cellStyle name="4_Anafim_דיווחים נוספים_1_4.4. 2_דיווחים נוספים_1" xfId="3112"/>
    <cellStyle name="4_Anafim_דיווחים נוספים_1_4.4. 2_דיווחים נוספים_פירוט אגח תשואה מעל 10% " xfId="3113"/>
    <cellStyle name="4_Anafim_דיווחים נוספים_1_4.4. 2_פירוט אגח תשואה מעל 10% " xfId="3114"/>
    <cellStyle name="4_Anafim_דיווחים נוספים_1_4.4._דיווחים נוספים" xfId="3115"/>
    <cellStyle name="4_Anafim_דיווחים נוספים_1_4.4._פירוט אגח תשואה מעל 10% " xfId="3116"/>
    <cellStyle name="4_Anafim_דיווחים נוספים_1_דיווחים נוספים" xfId="3117"/>
    <cellStyle name="4_Anafim_דיווחים נוספים_1_דיווחים נוספים 2" xfId="3118"/>
    <cellStyle name="4_Anafim_דיווחים נוספים_1_דיווחים נוספים 2_דיווחים נוספים" xfId="3119"/>
    <cellStyle name="4_Anafim_דיווחים נוספים_1_דיווחים נוספים 2_דיווחים נוספים_1" xfId="3120"/>
    <cellStyle name="4_Anafim_דיווחים נוספים_1_דיווחים נוספים 2_דיווחים נוספים_פירוט אגח תשואה מעל 10% " xfId="3121"/>
    <cellStyle name="4_Anafim_דיווחים נוספים_1_דיווחים נוספים 2_פירוט אגח תשואה מעל 10% " xfId="3122"/>
    <cellStyle name="4_Anafim_דיווחים נוספים_1_דיווחים נוספים_1" xfId="3123"/>
    <cellStyle name="4_Anafim_דיווחים נוספים_1_דיווחים נוספים_4.4." xfId="3124"/>
    <cellStyle name="4_Anafim_דיווחים נוספים_1_דיווחים נוספים_4.4. 2" xfId="3125"/>
    <cellStyle name="4_Anafim_דיווחים נוספים_1_דיווחים נוספים_4.4. 2_דיווחים נוספים" xfId="3126"/>
    <cellStyle name="4_Anafim_דיווחים נוספים_1_דיווחים נוספים_4.4. 2_דיווחים נוספים_1" xfId="3127"/>
    <cellStyle name="4_Anafim_דיווחים נוספים_1_דיווחים נוספים_4.4. 2_דיווחים נוספים_פירוט אגח תשואה מעל 10% " xfId="3128"/>
    <cellStyle name="4_Anafim_דיווחים נוספים_1_דיווחים נוספים_4.4. 2_פירוט אגח תשואה מעל 10% " xfId="3129"/>
    <cellStyle name="4_Anafim_דיווחים נוספים_1_דיווחים נוספים_4.4._דיווחים נוספים" xfId="3130"/>
    <cellStyle name="4_Anafim_דיווחים נוספים_1_דיווחים נוספים_4.4._פירוט אגח תשואה מעל 10% " xfId="3131"/>
    <cellStyle name="4_Anafim_דיווחים נוספים_1_דיווחים נוספים_דיווחים נוספים" xfId="3132"/>
    <cellStyle name="4_Anafim_דיווחים נוספים_1_דיווחים נוספים_פירוט אגח תשואה מעל 10% " xfId="3133"/>
    <cellStyle name="4_Anafim_דיווחים נוספים_1_פירוט אגח תשואה מעל 10% " xfId="3134"/>
    <cellStyle name="4_Anafim_דיווחים נוספים_2" xfId="3135"/>
    <cellStyle name="4_Anafim_דיווחים נוספים_2 2" xfId="3136"/>
    <cellStyle name="4_Anafim_דיווחים נוספים_2 2_דיווחים נוספים" xfId="3137"/>
    <cellStyle name="4_Anafim_דיווחים נוספים_2 2_דיווחים נוספים_1" xfId="3138"/>
    <cellStyle name="4_Anafim_דיווחים נוספים_2 2_דיווחים נוספים_פירוט אגח תשואה מעל 10% " xfId="3139"/>
    <cellStyle name="4_Anafim_דיווחים נוספים_2 2_פירוט אגח תשואה מעל 10% " xfId="3140"/>
    <cellStyle name="4_Anafim_דיווחים נוספים_2_4.4." xfId="3141"/>
    <cellStyle name="4_Anafim_דיווחים נוספים_2_4.4. 2" xfId="3142"/>
    <cellStyle name="4_Anafim_דיווחים נוספים_2_4.4. 2_דיווחים נוספים" xfId="3143"/>
    <cellStyle name="4_Anafim_דיווחים נוספים_2_4.4. 2_דיווחים נוספים_1" xfId="3144"/>
    <cellStyle name="4_Anafim_דיווחים נוספים_2_4.4. 2_דיווחים נוספים_פירוט אגח תשואה מעל 10% " xfId="3145"/>
    <cellStyle name="4_Anafim_דיווחים נוספים_2_4.4. 2_פירוט אגח תשואה מעל 10% " xfId="3146"/>
    <cellStyle name="4_Anafim_דיווחים נוספים_2_4.4._דיווחים נוספים" xfId="3147"/>
    <cellStyle name="4_Anafim_דיווחים נוספים_2_4.4._פירוט אגח תשואה מעל 10% " xfId="3148"/>
    <cellStyle name="4_Anafim_דיווחים נוספים_2_דיווחים נוספים" xfId="3149"/>
    <cellStyle name="4_Anafim_דיווחים נוספים_2_פירוט אגח תשואה מעל 10% " xfId="3150"/>
    <cellStyle name="4_Anafim_דיווחים נוספים_3" xfId="3151"/>
    <cellStyle name="4_Anafim_דיווחים נוספים_4.4." xfId="3152"/>
    <cellStyle name="4_Anafim_דיווחים נוספים_4.4. 2" xfId="3153"/>
    <cellStyle name="4_Anafim_דיווחים נוספים_4.4. 2_דיווחים נוספים" xfId="3154"/>
    <cellStyle name="4_Anafim_דיווחים נוספים_4.4. 2_דיווחים נוספים_1" xfId="3155"/>
    <cellStyle name="4_Anafim_דיווחים נוספים_4.4. 2_דיווחים נוספים_פירוט אגח תשואה מעל 10% " xfId="3156"/>
    <cellStyle name="4_Anafim_דיווחים נוספים_4.4. 2_פירוט אגח תשואה מעל 10% " xfId="3157"/>
    <cellStyle name="4_Anafim_דיווחים נוספים_4.4._דיווחים נוספים" xfId="3158"/>
    <cellStyle name="4_Anafim_דיווחים נוספים_4.4._פירוט אגח תשואה מעל 10% " xfId="3159"/>
    <cellStyle name="4_Anafim_דיווחים נוספים_דיווחים נוספים" xfId="3160"/>
    <cellStyle name="4_Anafim_דיווחים נוספים_דיווחים נוספים 2" xfId="3161"/>
    <cellStyle name="4_Anafim_דיווחים נוספים_דיווחים נוספים 2_דיווחים נוספים" xfId="3162"/>
    <cellStyle name="4_Anafim_דיווחים נוספים_דיווחים נוספים 2_דיווחים נוספים_1" xfId="3163"/>
    <cellStyle name="4_Anafim_דיווחים נוספים_דיווחים נוספים 2_דיווחים נוספים_פירוט אגח תשואה מעל 10% " xfId="3164"/>
    <cellStyle name="4_Anafim_דיווחים נוספים_דיווחים נוספים 2_פירוט אגח תשואה מעל 10% " xfId="3165"/>
    <cellStyle name="4_Anafim_דיווחים נוספים_דיווחים נוספים_1" xfId="3166"/>
    <cellStyle name="4_Anafim_דיווחים נוספים_דיווחים נוספים_4.4." xfId="3167"/>
    <cellStyle name="4_Anafim_דיווחים נוספים_דיווחים נוספים_4.4. 2" xfId="3168"/>
    <cellStyle name="4_Anafim_דיווחים נוספים_דיווחים נוספים_4.4. 2_דיווחים נוספים" xfId="3169"/>
    <cellStyle name="4_Anafim_דיווחים נוספים_דיווחים נוספים_4.4. 2_דיווחים נוספים_1" xfId="3170"/>
    <cellStyle name="4_Anafim_דיווחים נוספים_דיווחים נוספים_4.4. 2_דיווחים נוספים_פירוט אגח תשואה מעל 10% " xfId="3171"/>
    <cellStyle name="4_Anafim_דיווחים נוספים_דיווחים נוספים_4.4. 2_פירוט אגח תשואה מעל 10% " xfId="3172"/>
    <cellStyle name="4_Anafim_דיווחים נוספים_דיווחים נוספים_4.4._דיווחים נוספים" xfId="3173"/>
    <cellStyle name="4_Anafim_דיווחים נוספים_דיווחים נוספים_4.4._פירוט אגח תשואה מעל 10% " xfId="3174"/>
    <cellStyle name="4_Anafim_דיווחים נוספים_דיווחים נוספים_דיווחים נוספים" xfId="3175"/>
    <cellStyle name="4_Anafim_דיווחים נוספים_דיווחים נוספים_פירוט אגח תשואה מעל 10% " xfId="3176"/>
    <cellStyle name="4_Anafim_דיווחים נוספים_פירוט אגח תשואה מעל 10% " xfId="3177"/>
    <cellStyle name="4_Anafim_הערות" xfId="3178"/>
    <cellStyle name="4_Anafim_הערות 2" xfId="3179"/>
    <cellStyle name="4_Anafim_הערות 2_דיווחים נוספים" xfId="3180"/>
    <cellStyle name="4_Anafim_הערות 2_דיווחים נוספים_1" xfId="3181"/>
    <cellStyle name="4_Anafim_הערות 2_דיווחים נוספים_פירוט אגח תשואה מעל 10% " xfId="3182"/>
    <cellStyle name="4_Anafim_הערות 2_פירוט אגח תשואה מעל 10% " xfId="3183"/>
    <cellStyle name="4_Anafim_הערות_4.4." xfId="3184"/>
    <cellStyle name="4_Anafim_הערות_4.4. 2" xfId="3185"/>
    <cellStyle name="4_Anafim_הערות_4.4. 2_דיווחים נוספים" xfId="3186"/>
    <cellStyle name="4_Anafim_הערות_4.4. 2_דיווחים נוספים_1" xfId="3187"/>
    <cellStyle name="4_Anafim_הערות_4.4. 2_דיווחים נוספים_פירוט אגח תשואה מעל 10% " xfId="3188"/>
    <cellStyle name="4_Anafim_הערות_4.4. 2_פירוט אגח תשואה מעל 10% " xfId="3189"/>
    <cellStyle name="4_Anafim_הערות_4.4._דיווחים נוספים" xfId="3190"/>
    <cellStyle name="4_Anafim_הערות_4.4._פירוט אגח תשואה מעל 10% " xfId="3191"/>
    <cellStyle name="4_Anafim_הערות_דיווחים נוספים" xfId="3192"/>
    <cellStyle name="4_Anafim_הערות_דיווחים נוספים_1" xfId="3193"/>
    <cellStyle name="4_Anafim_הערות_דיווחים נוספים_פירוט אגח תשואה מעל 10% " xfId="3194"/>
    <cellStyle name="4_Anafim_הערות_פירוט אגח תשואה מעל 10% " xfId="3195"/>
    <cellStyle name="4_Anafim_יתרת מסגרות אשראי לניצול " xfId="3196"/>
    <cellStyle name="4_Anafim_יתרת מסגרות אשראי לניצול  2" xfId="3197"/>
    <cellStyle name="4_Anafim_יתרת מסגרות אשראי לניצול  2_דיווחים נוספים" xfId="3198"/>
    <cellStyle name="4_Anafim_יתרת מסגרות אשראי לניצול  2_דיווחים נוספים_1" xfId="3199"/>
    <cellStyle name="4_Anafim_יתרת מסגרות אשראי לניצול  2_דיווחים נוספים_פירוט אגח תשואה מעל 10% " xfId="3200"/>
    <cellStyle name="4_Anafim_יתרת מסגרות אשראי לניצול  2_פירוט אגח תשואה מעל 10% " xfId="3201"/>
    <cellStyle name="4_Anafim_יתרת מסגרות אשראי לניצול _4.4." xfId="3202"/>
    <cellStyle name="4_Anafim_יתרת מסגרות אשראי לניצול _4.4. 2" xfId="3203"/>
    <cellStyle name="4_Anafim_יתרת מסגרות אשראי לניצול _4.4. 2_דיווחים נוספים" xfId="3204"/>
    <cellStyle name="4_Anafim_יתרת מסגרות אשראי לניצול _4.4. 2_דיווחים נוספים_1" xfId="3205"/>
    <cellStyle name="4_Anafim_יתרת מסגרות אשראי לניצול _4.4. 2_דיווחים נוספים_פירוט אגח תשואה מעל 10% " xfId="3206"/>
    <cellStyle name="4_Anafim_יתרת מסגרות אשראי לניצול _4.4. 2_פירוט אגח תשואה מעל 10% " xfId="3207"/>
    <cellStyle name="4_Anafim_יתרת מסגרות אשראי לניצול _4.4._דיווחים נוספים" xfId="3208"/>
    <cellStyle name="4_Anafim_יתרת מסגרות אשראי לניצול _4.4._פירוט אגח תשואה מעל 10% " xfId="3209"/>
    <cellStyle name="4_Anafim_יתרת מסגרות אשראי לניצול _דיווחים נוספים" xfId="3210"/>
    <cellStyle name="4_Anafim_יתרת מסגרות אשראי לניצול _דיווחים נוספים_1" xfId="3211"/>
    <cellStyle name="4_Anafim_יתרת מסגרות אשראי לניצול _דיווחים נוספים_פירוט אגח תשואה מעל 10% " xfId="3212"/>
    <cellStyle name="4_Anafim_יתרת מסגרות אשראי לניצול _פירוט אגח תשואה מעל 10% " xfId="3213"/>
    <cellStyle name="4_Anafim_עסקאות שאושרו וטרם בוצעו  " xfId="3214"/>
    <cellStyle name="4_Anafim_עסקאות שאושרו וטרם בוצעו   2" xfId="3215"/>
    <cellStyle name="4_Anafim_עסקאות שאושרו וטרם בוצעו   2_דיווחים נוספים" xfId="3216"/>
    <cellStyle name="4_Anafim_עסקאות שאושרו וטרם בוצעו   2_דיווחים נוספים_1" xfId="3217"/>
    <cellStyle name="4_Anafim_עסקאות שאושרו וטרם בוצעו   2_דיווחים נוספים_פירוט אגח תשואה מעל 10% " xfId="3218"/>
    <cellStyle name="4_Anafim_עסקאות שאושרו וטרם בוצעו   2_פירוט אגח תשואה מעל 10% " xfId="3219"/>
    <cellStyle name="4_Anafim_עסקאות שאושרו וטרם בוצעו  _1" xfId="3220"/>
    <cellStyle name="4_Anafim_עסקאות שאושרו וטרם בוצעו  _1 2" xfId="3221"/>
    <cellStyle name="4_Anafim_עסקאות שאושרו וטרם בוצעו  _1 2_דיווחים נוספים" xfId="3222"/>
    <cellStyle name="4_Anafim_עסקאות שאושרו וטרם בוצעו  _1 2_דיווחים נוספים_1" xfId="3223"/>
    <cellStyle name="4_Anafim_עסקאות שאושרו וטרם בוצעו  _1 2_דיווחים נוספים_פירוט אגח תשואה מעל 10% " xfId="3224"/>
    <cellStyle name="4_Anafim_עסקאות שאושרו וטרם בוצעו  _1 2_פירוט אגח תשואה מעל 10% " xfId="3225"/>
    <cellStyle name="4_Anafim_עסקאות שאושרו וטרם בוצעו  _1_דיווחים נוספים" xfId="3226"/>
    <cellStyle name="4_Anafim_עסקאות שאושרו וטרם בוצעו  _1_פירוט אגח תשואה מעל 10% " xfId="3227"/>
    <cellStyle name="4_Anafim_עסקאות שאושרו וטרם בוצעו  _4.4." xfId="3228"/>
    <cellStyle name="4_Anafim_עסקאות שאושרו וטרם בוצעו  _4.4. 2" xfId="3229"/>
    <cellStyle name="4_Anafim_עסקאות שאושרו וטרם בוצעו  _4.4. 2_דיווחים נוספים" xfId="3230"/>
    <cellStyle name="4_Anafim_עסקאות שאושרו וטרם בוצעו  _4.4. 2_דיווחים נוספים_1" xfId="3231"/>
    <cellStyle name="4_Anafim_עסקאות שאושרו וטרם בוצעו  _4.4. 2_דיווחים נוספים_פירוט אגח תשואה מעל 10% " xfId="3232"/>
    <cellStyle name="4_Anafim_עסקאות שאושרו וטרם בוצעו  _4.4. 2_פירוט אגח תשואה מעל 10% " xfId="3233"/>
    <cellStyle name="4_Anafim_עסקאות שאושרו וטרם בוצעו  _4.4._דיווחים נוספים" xfId="3234"/>
    <cellStyle name="4_Anafim_עסקאות שאושרו וטרם בוצעו  _4.4._פירוט אגח תשואה מעל 10% " xfId="3235"/>
    <cellStyle name="4_Anafim_עסקאות שאושרו וטרם בוצעו  _דיווחים נוספים" xfId="3236"/>
    <cellStyle name="4_Anafim_עסקאות שאושרו וטרם בוצעו  _דיווחים נוספים_1" xfId="3237"/>
    <cellStyle name="4_Anafim_עסקאות שאושרו וטרם בוצעו  _דיווחים נוספים_פירוט אגח תשואה מעל 10% " xfId="3238"/>
    <cellStyle name="4_Anafim_עסקאות שאושרו וטרם בוצעו  _פירוט אגח תשואה מעל 10% " xfId="3239"/>
    <cellStyle name="4_Anafim_פירוט אגח תשואה מעל 10% " xfId="3240"/>
    <cellStyle name="4_Anafim_פירוט אגח תשואה מעל 10%  2" xfId="3241"/>
    <cellStyle name="4_Anafim_פירוט אגח תשואה מעל 10%  2_דיווחים נוספים" xfId="3242"/>
    <cellStyle name="4_Anafim_פירוט אגח תשואה מעל 10%  2_דיווחים נוספים_1" xfId="3243"/>
    <cellStyle name="4_Anafim_פירוט אגח תשואה מעל 10%  2_דיווחים נוספים_פירוט אגח תשואה מעל 10% " xfId="3244"/>
    <cellStyle name="4_Anafim_פירוט אגח תשואה מעל 10%  2_פירוט אגח תשואה מעל 10% " xfId="3245"/>
    <cellStyle name="4_Anafim_פירוט אגח תשואה מעל 10% _1" xfId="3246"/>
    <cellStyle name="4_Anafim_פירוט אגח תשואה מעל 10% _4.4." xfId="3247"/>
    <cellStyle name="4_Anafim_פירוט אגח תשואה מעל 10% _4.4. 2" xfId="3248"/>
    <cellStyle name="4_Anafim_פירוט אגח תשואה מעל 10% _4.4. 2_דיווחים נוספים" xfId="3249"/>
    <cellStyle name="4_Anafim_פירוט אגח תשואה מעל 10% _4.4. 2_דיווחים נוספים_1" xfId="3250"/>
    <cellStyle name="4_Anafim_פירוט אגח תשואה מעל 10% _4.4. 2_דיווחים נוספים_פירוט אגח תשואה מעל 10% " xfId="3251"/>
    <cellStyle name="4_Anafim_פירוט אגח תשואה מעל 10% _4.4. 2_פירוט אגח תשואה מעל 10% " xfId="3252"/>
    <cellStyle name="4_Anafim_פירוט אגח תשואה מעל 10% _4.4._דיווחים נוספים" xfId="3253"/>
    <cellStyle name="4_Anafim_פירוט אגח תשואה מעל 10% _4.4._פירוט אגח תשואה מעל 10% " xfId="3254"/>
    <cellStyle name="4_Anafim_פירוט אגח תשואה מעל 10% _דיווחים נוספים" xfId="3255"/>
    <cellStyle name="4_Anafim_פירוט אגח תשואה מעל 10% _דיווחים נוספים_1" xfId="3256"/>
    <cellStyle name="4_Anafim_פירוט אגח תשואה מעל 10% _דיווחים נוספים_פירוט אגח תשואה מעל 10% " xfId="3257"/>
    <cellStyle name="4_Anafim_פירוט אגח תשואה מעל 10% _פירוט אגח תשואה מעל 10% " xfId="3258"/>
    <cellStyle name="4_אחזקות בעלי ענין -DATA - ערכים" xfId="14699"/>
    <cellStyle name="4_דיווחים נוספים" xfId="3259"/>
    <cellStyle name="4_דיווחים נוספים 2" xfId="3260"/>
    <cellStyle name="4_דיווחים נוספים 2_דיווחים נוספים" xfId="3261"/>
    <cellStyle name="4_דיווחים נוספים 2_דיווחים נוספים_1" xfId="3262"/>
    <cellStyle name="4_דיווחים נוספים 2_דיווחים נוספים_פירוט אגח תשואה מעל 10% " xfId="3263"/>
    <cellStyle name="4_דיווחים נוספים 2_פירוט אגח תשואה מעל 10% " xfId="3264"/>
    <cellStyle name="4_דיווחים נוספים_1" xfId="3265"/>
    <cellStyle name="4_דיווחים נוספים_1 2" xfId="3266"/>
    <cellStyle name="4_דיווחים נוספים_1 2_דיווחים נוספים" xfId="3267"/>
    <cellStyle name="4_דיווחים נוספים_1 2_דיווחים נוספים_1" xfId="3268"/>
    <cellStyle name="4_דיווחים נוספים_1 2_דיווחים נוספים_פירוט אגח תשואה מעל 10% " xfId="3269"/>
    <cellStyle name="4_דיווחים נוספים_1 2_פירוט אגח תשואה מעל 10% " xfId="3270"/>
    <cellStyle name="4_דיווחים נוספים_1_4.4." xfId="3271"/>
    <cellStyle name="4_דיווחים נוספים_1_4.4. 2" xfId="3272"/>
    <cellStyle name="4_דיווחים נוספים_1_4.4. 2_דיווחים נוספים" xfId="3273"/>
    <cellStyle name="4_דיווחים נוספים_1_4.4. 2_דיווחים נוספים_1" xfId="3274"/>
    <cellStyle name="4_דיווחים נוספים_1_4.4. 2_דיווחים נוספים_פירוט אגח תשואה מעל 10% " xfId="3275"/>
    <cellStyle name="4_דיווחים נוספים_1_4.4. 2_פירוט אגח תשואה מעל 10% " xfId="3276"/>
    <cellStyle name="4_דיווחים נוספים_1_4.4._דיווחים נוספים" xfId="3277"/>
    <cellStyle name="4_דיווחים נוספים_1_4.4._פירוט אגח תשואה מעל 10% " xfId="3278"/>
    <cellStyle name="4_דיווחים נוספים_1_דיווחים נוספים" xfId="3279"/>
    <cellStyle name="4_דיווחים נוספים_1_דיווחים נוספים 2" xfId="3280"/>
    <cellStyle name="4_דיווחים נוספים_1_דיווחים נוספים 2_דיווחים נוספים" xfId="3281"/>
    <cellStyle name="4_דיווחים נוספים_1_דיווחים נוספים 2_דיווחים נוספים_1" xfId="3282"/>
    <cellStyle name="4_דיווחים נוספים_1_דיווחים נוספים 2_דיווחים נוספים_פירוט אגח תשואה מעל 10% " xfId="3283"/>
    <cellStyle name="4_דיווחים נוספים_1_דיווחים נוספים 2_פירוט אגח תשואה מעל 10% " xfId="3284"/>
    <cellStyle name="4_דיווחים נוספים_1_דיווחים נוספים_1" xfId="3285"/>
    <cellStyle name="4_דיווחים נוספים_1_דיווחים נוספים_4.4." xfId="3286"/>
    <cellStyle name="4_דיווחים נוספים_1_דיווחים נוספים_4.4. 2" xfId="3287"/>
    <cellStyle name="4_דיווחים נוספים_1_דיווחים נוספים_4.4. 2_דיווחים נוספים" xfId="3288"/>
    <cellStyle name="4_דיווחים נוספים_1_דיווחים נוספים_4.4. 2_דיווחים נוספים_1" xfId="3289"/>
    <cellStyle name="4_דיווחים נוספים_1_דיווחים נוספים_4.4. 2_דיווחים נוספים_פירוט אגח תשואה מעל 10% " xfId="3290"/>
    <cellStyle name="4_דיווחים נוספים_1_דיווחים נוספים_4.4. 2_פירוט אגח תשואה מעל 10% " xfId="3291"/>
    <cellStyle name="4_דיווחים נוספים_1_דיווחים נוספים_4.4._דיווחים נוספים" xfId="3292"/>
    <cellStyle name="4_דיווחים נוספים_1_דיווחים נוספים_4.4._פירוט אגח תשואה מעל 10% " xfId="3293"/>
    <cellStyle name="4_דיווחים נוספים_1_דיווחים נוספים_דיווחים נוספים" xfId="3294"/>
    <cellStyle name="4_דיווחים נוספים_1_דיווחים נוספים_פירוט אגח תשואה מעל 10% " xfId="3295"/>
    <cellStyle name="4_דיווחים נוספים_1_פירוט אגח תשואה מעל 10% " xfId="3296"/>
    <cellStyle name="4_דיווחים נוספים_2" xfId="3297"/>
    <cellStyle name="4_דיווחים נוספים_2 2" xfId="3298"/>
    <cellStyle name="4_דיווחים נוספים_2 2_דיווחים נוספים" xfId="3299"/>
    <cellStyle name="4_דיווחים נוספים_2 2_דיווחים נוספים_1" xfId="3300"/>
    <cellStyle name="4_דיווחים נוספים_2 2_דיווחים נוספים_פירוט אגח תשואה מעל 10% " xfId="3301"/>
    <cellStyle name="4_דיווחים נוספים_2 2_פירוט אגח תשואה מעל 10% " xfId="3302"/>
    <cellStyle name="4_דיווחים נוספים_2_4.4." xfId="3303"/>
    <cellStyle name="4_דיווחים נוספים_2_4.4. 2" xfId="3304"/>
    <cellStyle name="4_דיווחים נוספים_2_4.4. 2_דיווחים נוספים" xfId="3305"/>
    <cellStyle name="4_דיווחים נוספים_2_4.4. 2_דיווחים נוספים_1" xfId="3306"/>
    <cellStyle name="4_דיווחים נוספים_2_4.4. 2_דיווחים נוספים_פירוט אגח תשואה מעל 10% " xfId="3307"/>
    <cellStyle name="4_דיווחים נוספים_2_4.4. 2_פירוט אגח תשואה מעל 10% " xfId="3308"/>
    <cellStyle name="4_דיווחים נוספים_2_4.4._דיווחים נוספים" xfId="3309"/>
    <cellStyle name="4_דיווחים נוספים_2_4.4._פירוט אגח תשואה מעל 10% " xfId="3310"/>
    <cellStyle name="4_דיווחים נוספים_2_דיווחים נוספים" xfId="3311"/>
    <cellStyle name="4_דיווחים נוספים_2_פירוט אגח תשואה מעל 10% " xfId="3312"/>
    <cellStyle name="4_דיווחים נוספים_3" xfId="3313"/>
    <cellStyle name="4_דיווחים נוספים_4.4." xfId="3314"/>
    <cellStyle name="4_דיווחים נוספים_4.4. 2" xfId="3315"/>
    <cellStyle name="4_דיווחים נוספים_4.4. 2_דיווחים נוספים" xfId="3316"/>
    <cellStyle name="4_דיווחים נוספים_4.4. 2_דיווחים נוספים_1" xfId="3317"/>
    <cellStyle name="4_דיווחים נוספים_4.4. 2_דיווחים נוספים_פירוט אגח תשואה מעל 10% " xfId="3318"/>
    <cellStyle name="4_דיווחים נוספים_4.4. 2_פירוט אגח תשואה מעל 10% " xfId="3319"/>
    <cellStyle name="4_דיווחים נוספים_4.4._דיווחים נוספים" xfId="3320"/>
    <cellStyle name="4_דיווחים נוספים_4.4._פירוט אגח תשואה מעל 10% " xfId="3321"/>
    <cellStyle name="4_דיווחים נוספים_דיווחים נוספים" xfId="3322"/>
    <cellStyle name="4_דיווחים נוספים_דיווחים נוספים 2" xfId="3323"/>
    <cellStyle name="4_דיווחים נוספים_דיווחים נוספים 2_דיווחים נוספים" xfId="3324"/>
    <cellStyle name="4_דיווחים נוספים_דיווחים נוספים 2_דיווחים נוספים_1" xfId="3325"/>
    <cellStyle name="4_דיווחים נוספים_דיווחים נוספים 2_דיווחים נוספים_פירוט אגח תשואה מעל 10% " xfId="3326"/>
    <cellStyle name="4_דיווחים נוספים_דיווחים נוספים 2_פירוט אגח תשואה מעל 10% " xfId="3327"/>
    <cellStyle name="4_דיווחים נוספים_דיווחים נוספים_1" xfId="3328"/>
    <cellStyle name="4_דיווחים נוספים_דיווחים נוספים_4.4." xfId="3329"/>
    <cellStyle name="4_דיווחים נוספים_דיווחים נוספים_4.4. 2" xfId="3330"/>
    <cellStyle name="4_דיווחים נוספים_דיווחים נוספים_4.4. 2_דיווחים נוספים" xfId="3331"/>
    <cellStyle name="4_דיווחים נוספים_דיווחים נוספים_4.4. 2_דיווחים נוספים_1" xfId="3332"/>
    <cellStyle name="4_דיווחים נוספים_דיווחים נוספים_4.4. 2_דיווחים נוספים_פירוט אגח תשואה מעל 10% " xfId="3333"/>
    <cellStyle name="4_דיווחים נוספים_דיווחים נוספים_4.4. 2_פירוט אגח תשואה מעל 10% " xfId="3334"/>
    <cellStyle name="4_דיווחים נוספים_דיווחים נוספים_4.4._דיווחים נוספים" xfId="3335"/>
    <cellStyle name="4_דיווחים נוספים_דיווחים נוספים_4.4._פירוט אגח תשואה מעל 10% " xfId="3336"/>
    <cellStyle name="4_דיווחים נוספים_דיווחים נוספים_דיווחים נוספים" xfId="3337"/>
    <cellStyle name="4_דיווחים נוספים_דיווחים נוספים_פירוט אגח תשואה מעל 10% " xfId="3338"/>
    <cellStyle name="4_דיווחים נוספים_פירוט אגח תשואה מעל 10% " xfId="3339"/>
    <cellStyle name="4_הערות" xfId="3340"/>
    <cellStyle name="4_הערות 2" xfId="3341"/>
    <cellStyle name="4_הערות 2_דיווחים נוספים" xfId="3342"/>
    <cellStyle name="4_הערות 2_דיווחים נוספים_1" xfId="3343"/>
    <cellStyle name="4_הערות 2_דיווחים נוספים_פירוט אגח תשואה מעל 10% " xfId="3344"/>
    <cellStyle name="4_הערות 2_פירוט אגח תשואה מעל 10% " xfId="3345"/>
    <cellStyle name="4_הערות_4.4." xfId="3346"/>
    <cellStyle name="4_הערות_4.4. 2" xfId="3347"/>
    <cellStyle name="4_הערות_4.4. 2_דיווחים נוספים" xfId="3348"/>
    <cellStyle name="4_הערות_4.4. 2_דיווחים נוספים_1" xfId="3349"/>
    <cellStyle name="4_הערות_4.4. 2_דיווחים נוספים_פירוט אגח תשואה מעל 10% " xfId="3350"/>
    <cellStyle name="4_הערות_4.4. 2_פירוט אגח תשואה מעל 10% " xfId="3351"/>
    <cellStyle name="4_הערות_4.4._דיווחים נוספים" xfId="3352"/>
    <cellStyle name="4_הערות_4.4._פירוט אגח תשואה מעל 10% " xfId="3353"/>
    <cellStyle name="4_הערות_דיווחים נוספים" xfId="3354"/>
    <cellStyle name="4_הערות_דיווחים נוספים_1" xfId="3355"/>
    <cellStyle name="4_הערות_דיווחים נוספים_פירוט אגח תשואה מעל 10% " xfId="3356"/>
    <cellStyle name="4_הערות_פירוט אגח תשואה מעל 10% " xfId="3357"/>
    <cellStyle name="4_יתרת מסגרות אשראי לניצול " xfId="3358"/>
    <cellStyle name="4_יתרת מסגרות אשראי לניצול  2" xfId="3359"/>
    <cellStyle name="4_יתרת מסגרות אשראי לניצול  2_דיווחים נוספים" xfId="3360"/>
    <cellStyle name="4_יתרת מסגרות אשראי לניצול  2_דיווחים נוספים_1" xfId="3361"/>
    <cellStyle name="4_יתרת מסגרות אשראי לניצול  2_דיווחים נוספים_פירוט אגח תשואה מעל 10% " xfId="3362"/>
    <cellStyle name="4_יתרת מסגרות אשראי לניצול  2_פירוט אגח תשואה מעל 10% " xfId="3363"/>
    <cellStyle name="4_יתרת מסגרות אשראי לניצול _4.4." xfId="3364"/>
    <cellStyle name="4_יתרת מסגרות אשראי לניצול _4.4. 2" xfId="3365"/>
    <cellStyle name="4_יתרת מסגרות אשראי לניצול _4.4. 2_דיווחים נוספים" xfId="3366"/>
    <cellStyle name="4_יתרת מסגרות אשראי לניצול _4.4. 2_דיווחים נוספים_1" xfId="3367"/>
    <cellStyle name="4_יתרת מסגרות אשראי לניצול _4.4. 2_דיווחים נוספים_פירוט אגח תשואה מעל 10% " xfId="3368"/>
    <cellStyle name="4_יתרת מסגרות אשראי לניצול _4.4. 2_פירוט אגח תשואה מעל 10% " xfId="3369"/>
    <cellStyle name="4_יתרת מסגרות אשראי לניצול _4.4._דיווחים נוספים" xfId="3370"/>
    <cellStyle name="4_יתרת מסגרות אשראי לניצול _4.4._פירוט אגח תשואה מעל 10% " xfId="3371"/>
    <cellStyle name="4_יתרת מסגרות אשראי לניצול _דיווחים נוספים" xfId="3372"/>
    <cellStyle name="4_יתרת מסגרות אשראי לניצול _דיווחים נוספים_1" xfId="3373"/>
    <cellStyle name="4_יתרת מסגרות אשראי לניצול _דיווחים נוספים_פירוט אגח תשואה מעל 10% " xfId="3374"/>
    <cellStyle name="4_יתרת מסגרות אשראי לניצול _פירוט אגח תשואה מעל 10% " xfId="3375"/>
    <cellStyle name="4_משקל בתא100" xfId="3376"/>
    <cellStyle name="4_משקל בתא100 2" xfId="3377"/>
    <cellStyle name="4_משקל בתא100 2 2" xfId="3378"/>
    <cellStyle name="4_משקל בתא100 2 2_דיווחים נוספים" xfId="3379"/>
    <cellStyle name="4_משקל בתא100 2 2_דיווחים נוספים_1" xfId="3380"/>
    <cellStyle name="4_משקל בתא100 2 2_דיווחים נוספים_פירוט אגח תשואה מעל 10% " xfId="3381"/>
    <cellStyle name="4_משקל בתא100 2 2_פירוט אגח תשואה מעל 10% " xfId="3382"/>
    <cellStyle name="4_משקל בתא100 2_4.4." xfId="3383"/>
    <cellStyle name="4_משקל בתא100 2_4.4. 2" xfId="3384"/>
    <cellStyle name="4_משקל בתא100 2_4.4. 2_דיווחים נוספים" xfId="3385"/>
    <cellStyle name="4_משקל בתא100 2_4.4. 2_דיווחים נוספים_1" xfId="3386"/>
    <cellStyle name="4_משקל בתא100 2_4.4. 2_דיווחים נוספים_פירוט אגח תשואה מעל 10% " xfId="3387"/>
    <cellStyle name="4_משקל בתא100 2_4.4. 2_פירוט אגח תשואה מעל 10% " xfId="3388"/>
    <cellStyle name="4_משקל בתא100 2_4.4._דיווחים נוספים" xfId="3389"/>
    <cellStyle name="4_משקל בתא100 2_4.4._פירוט אגח תשואה מעל 10% " xfId="3390"/>
    <cellStyle name="4_משקל בתא100 2_דיווחים נוספים" xfId="3391"/>
    <cellStyle name="4_משקל בתא100 2_דיווחים נוספים 2" xfId="3392"/>
    <cellStyle name="4_משקל בתא100 2_דיווחים נוספים 2_דיווחים נוספים" xfId="3393"/>
    <cellStyle name="4_משקל בתא100 2_דיווחים נוספים 2_דיווחים נוספים_1" xfId="3394"/>
    <cellStyle name="4_משקל בתא100 2_דיווחים נוספים 2_דיווחים נוספים_פירוט אגח תשואה מעל 10% " xfId="3395"/>
    <cellStyle name="4_משקל בתא100 2_דיווחים נוספים 2_פירוט אגח תשואה מעל 10% " xfId="3396"/>
    <cellStyle name="4_משקל בתא100 2_דיווחים נוספים_1" xfId="3397"/>
    <cellStyle name="4_משקל בתא100 2_דיווחים נוספים_1 2" xfId="3398"/>
    <cellStyle name="4_משקל בתא100 2_דיווחים נוספים_1 2_דיווחים נוספים" xfId="3399"/>
    <cellStyle name="4_משקל בתא100 2_דיווחים נוספים_1 2_דיווחים נוספים_1" xfId="3400"/>
    <cellStyle name="4_משקל בתא100 2_דיווחים נוספים_1 2_דיווחים נוספים_פירוט אגח תשואה מעל 10% " xfId="3401"/>
    <cellStyle name="4_משקל בתא100 2_דיווחים נוספים_1 2_פירוט אגח תשואה מעל 10% " xfId="3402"/>
    <cellStyle name="4_משקל בתא100 2_דיווחים נוספים_1_4.4." xfId="3403"/>
    <cellStyle name="4_משקל בתא100 2_דיווחים נוספים_1_4.4. 2" xfId="3404"/>
    <cellStyle name="4_משקל בתא100 2_דיווחים נוספים_1_4.4. 2_דיווחים נוספים" xfId="3405"/>
    <cellStyle name="4_משקל בתא100 2_דיווחים נוספים_1_4.4. 2_דיווחים נוספים_1" xfId="3406"/>
    <cellStyle name="4_משקל בתא100 2_דיווחים נוספים_1_4.4. 2_דיווחים נוספים_פירוט אגח תשואה מעל 10% " xfId="3407"/>
    <cellStyle name="4_משקל בתא100 2_דיווחים נוספים_1_4.4. 2_פירוט אגח תשואה מעל 10% " xfId="3408"/>
    <cellStyle name="4_משקל בתא100 2_דיווחים נוספים_1_4.4._דיווחים נוספים" xfId="3409"/>
    <cellStyle name="4_משקל בתא100 2_דיווחים נוספים_1_4.4._פירוט אגח תשואה מעל 10% " xfId="3410"/>
    <cellStyle name="4_משקל בתא100 2_דיווחים נוספים_1_דיווחים נוספים" xfId="3411"/>
    <cellStyle name="4_משקל בתא100 2_דיווחים נוספים_1_פירוט אגח תשואה מעל 10% " xfId="3412"/>
    <cellStyle name="4_משקל בתא100 2_דיווחים נוספים_2" xfId="3413"/>
    <cellStyle name="4_משקל בתא100 2_דיווחים נוספים_4.4." xfId="3414"/>
    <cellStyle name="4_משקל בתא100 2_דיווחים נוספים_4.4. 2" xfId="3415"/>
    <cellStyle name="4_משקל בתא100 2_דיווחים נוספים_4.4. 2_דיווחים נוספים" xfId="3416"/>
    <cellStyle name="4_משקל בתא100 2_דיווחים נוספים_4.4. 2_דיווחים נוספים_1" xfId="3417"/>
    <cellStyle name="4_משקל בתא100 2_דיווחים נוספים_4.4. 2_דיווחים נוספים_פירוט אגח תשואה מעל 10% " xfId="3418"/>
    <cellStyle name="4_משקל בתא100 2_דיווחים נוספים_4.4. 2_פירוט אגח תשואה מעל 10% " xfId="3419"/>
    <cellStyle name="4_משקל בתא100 2_דיווחים נוספים_4.4._דיווחים נוספים" xfId="3420"/>
    <cellStyle name="4_משקל בתא100 2_דיווחים נוספים_4.4._פירוט אגח תשואה מעל 10% " xfId="3421"/>
    <cellStyle name="4_משקל בתא100 2_דיווחים נוספים_דיווחים נוספים" xfId="3422"/>
    <cellStyle name="4_משקל בתא100 2_דיווחים נוספים_דיווחים נוספים 2" xfId="3423"/>
    <cellStyle name="4_משקל בתא100 2_דיווחים נוספים_דיווחים נוספים 2_דיווחים נוספים" xfId="3424"/>
    <cellStyle name="4_משקל בתא100 2_דיווחים נוספים_דיווחים נוספים 2_דיווחים נוספים_1" xfId="3425"/>
    <cellStyle name="4_משקל בתא100 2_דיווחים נוספים_דיווחים נוספים 2_דיווחים נוספים_פירוט אגח תשואה מעל 10% " xfId="3426"/>
    <cellStyle name="4_משקל בתא100 2_דיווחים נוספים_דיווחים נוספים 2_פירוט אגח תשואה מעל 10% " xfId="3427"/>
    <cellStyle name="4_משקל בתא100 2_דיווחים נוספים_דיווחים נוספים_1" xfId="3428"/>
    <cellStyle name="4_משקל בתא100 2_דיווחים נוספים_דיווחים נוספים_4.4." xfId="3429"/>
    <cellStyle name="4_משקל בתא100 2_דיווחים נוספים_דיווחים נוספים_4.4. 2" xfId="3430"/>
    <cellStyle name="4_משקל בתא100 2_דיווחים נוספים_דיווחים נוספים_4.4. 2_דיווחים נוספים" xfId="3431"/>
    <cellStyle name="4_משקל בתא100 2_דיווחים נוספים_דיווחים נוספים_4.4. 2_דיווחים נוספים_1" xfId="3432"/>
    <cellStyle name="4_משקל בתא100 2_דיווחים נוספים_דיווחים נוספים_4.4. 2_דיווחים נוספים_פירוט אגח תשואה מעל 10% " xfId="3433"/>
    <cellStyle name="4_משקל בתא100 2_דיווחים נוספים_דיווחים נוספים_4.4. 2_פירוט אגח תשואה מעל 10% " xfId="3434"/>
    <cellStyle name="4_משקל בתא100 2_דיווחים נוספים_דיווחים נוספים_4.4._דיווחים נוספים" xfId="3435"/>
    <cellStyle name="4_משקל בתא100 2_דיווחים נוספים_דיווחים נוספים_4.4._פירוט אגח תשואה מעל 10% " xfId="3436"/>
    <cellStyle name="4_משקל בתא100 2_דיווחים נוספים_דיווחים נוספים_דיווחים נוספים" xfId="3437"/>
    <cellStyle name="4_משקל בתא100 2_דיווחים נוספים_דיווחים נוספים_פירוט אגח תשואה מעל 10% " xfId="3438"/>
    <cellStyle name="4_משקל בתא100 2_דיווחים נוספים_פירוט אגח תשואה מעל 10% " xfId="3439"/>
    <cellStyle name="4_משקל בתא100 2_עסקאות שאושרו וטרם בוצעו  " xfId="3440"/>
    <cellStyle name="4_משקל בתא100 2_עסקאות שאושרו וטרם בוצעו   2" xfId="3441"/>
    <cellStyle name="4_משקל בתא100 2_עסקאות שאושרו וטרם בוצעו   2_דיווחים נוספים" xfId="3442"/>
    <cellStyle name="4_משקל בתא100 2_עסקאות שאושרו וטרם בוצעו   2_דיווחים נוספים_1" xfId="3443"/>
    <cellStyle name="4_משקל בתא100 2_עסקאות שאושרו וטרם בוצעו   2_דיווחים נוספים_פירוט אגח תשואה מעל 10% " xfId="3444"/>
    <cellStyle name="4_משקל בתא100 2_עסקאות שאושרו וטרם בוצעו   2_פירוט אגח תשואה מעל 10% " xfId="3445"/>
    <cellStyle name="4_משקל בתא100 2_עסקאות שאושרו וטרם בוצעו  _דיווחים נוספים" xfId="3446"/>
    <cellStyle name="4_משקל בתא100 2_עסקאות שאושרו וטרם בוצעו  _פירוט אגח תשואה מעל 10% " xfId="3447"/>
    <cellStyle name="4_משקל בתא100 2_פירוט אגח תשואה מעל 10% " xfId="3448"/>
    <cellStyle name="4_משקל בתא100 2_פירוט אגח תשואה מעל 10%  2" xfId="3449"/>
    <cellStyle name="4_משקל בתא100 2_פירוט אגח תשואה מעל 10%  2_דיווחים נוספים" xfId="3450"/>
    <cellStyle name="4_משקל בתא100 2_פירוט אגח תשואה מעל 10%  2_דיווחים נוספים_1" xfId="3451"/>
    <cellStyle name="4_משקל בתא100 2_פירוט אגח תשואה מעל 10%  2_דיווחים נוספים_פירוט אגח תשואה מעל 10% " xfId="3452"/>
    <cellStyle name="4_משקל בתא100 2_פירוט אגח תשואה מעל 10%  2_פירוט אגח תשואה מעל 10% " xfId="3453"/>
    <cellStyle name="4_משקל בתא100 2_פירוט אגח תשואה מעל 10% _1" xfId="3454"/>
    <cellStyle name="4_משקל בתא100 2_פירוט אגח תשואה מעל 10% _4.4." xfId="3455"/>
    <cellStyle name="4_משקל בתא100 2_פירוט אגח תשואה מעל 10% _4.4. 2" xfId="3456"/>
    <cellStyle name="4_משקל בתא100 2_פירוט אגח תשואה מעל 10% _4.4. 2_דיווחים נוספים" xfId="3457"/>
    <cellStyle name="4_משקל בתא100 2_פירוט אגח תשואה מעל 10% _4.4. 2_דיווחים נוספים_1" xfId="3458"/>
    <cellStyle name="4_משקל בתא100 2_פירוט אגח תשואה מעל 10% _4.4. 2_דיווחים נוספים_פירוט אגח תשואה מעל 10% " xfId="3459"/>
    <cellStyle name="4_משקל בתא100 2_פירוט אגח תשואה מעל 10% _4.4. 2_פירוט אגח תשואה מעל 10% " xfId="3460"/>
    <cellStyle name="4_משקל בתא100 2_פירוט אגח תשואה מעל 10% _4.4._דיווחים נוספים" xfId="3461"/>
    <cellStyle name="4_משקל בתא100 2_פירוט אגח תשואה מעל 10% _4.4._פירוט אגח תשואה מעל 10% " xfId="3462"/>
    <cellStyle name="4_משקל בתא100 2_פירוט אגח תשואה מעל 10% _דיווחים נוספים" xfId="3463"/>
    <cellStyle name="4_משקל בתא100 2_פירוט אגח תשואה מעל 10% _דיווחים נוספים_1" xfId="3464"/>
    <cellStyle name="4_משקל בתא100 2_פירוט אגח תשואה מעל 10% _דיווחים נוספים_פירוט אגח תשואה מעל 10% " xfId="3465"/>
    <cellStyle name="4_משקל בתא100 2_פירוט אגח תשואה מעל 10% _פירוט אגח תשואה מעל 10% " xfId="3466"/>
    <cellStyle name="4_משקל בתא100 3" xfId="3467"/>
    <cellStyle name="4_משקל בתא100 3_דיווחים נוספים" xfId="3468"/>
    <cellStyle name="4_משקל בתא100 3_דיווחים נוספים_1" xfId="3469"/>
    <cellStyle name="4_משקל בתא100 3_דיווחים נוספים_פירוט אגח תשואה מעל 10% " xfId="3470"/>
    <cellStyle name="4_משקל בתא100 3_פירוט אגח תשואה מעל 10% " xfId="3471"/>
    <cellStyle name="4_משקל בתא100_4.4." xfId="3472"/>
    <cellStyle name="4_משקל בתא100_4.4. 2" xfId="3473"/>
    <cellStyle name="4_משקל בתא100_4.4. 2_דיווחים נוספים" xfId="3474"/>
    <cellStyle name="4_משקל בתא100_4.4. 2_דיווחים נוספים_1" xfId="3475"/>
    <cellStyle name="4_משקל בתא100_4.4. 2_דיווחים נוספים_פירוט אגח תשואה מעל 10% " xfId="3476"/>
    <cellStyle name="4_משקל בתא100_4.4. 2_פירוט אגח תשואה מעל 10% " xfId="3477"/>
    <cellStyle name="4_משקל בתא100_4.4._דיווחים נוספים" xfId="3478"/>
    <cellStyle name="4_משקל בתא100_4.4._פירוט אגח תשואה מעל 10% " xfId="3479"/>
    <cellStyle name="4_משקל בתא100_דיווחים נוספים" xfId="3480"/>
    <cellStyle name="4_משקל בתא100_דיווחים נוספים 2" xfId="3481"/>
    <cellStyle name="4_משקל בתא100_דיווחים נוספים 2_דיווחים נוספים" xfId="3482"/>
    <cellStyle name="4_משקל בתא100_דיווחים נוספים 2_דיווחים נוספים_1" xfId="3483"/>
    <cellStyle name="4_משקל בתא100_דיווחים נוספים 2_דיווחים נוספים_פירוט אגח תשואה מעל 10% " xfId="3484"/>
    <cellStyle name="4_משקל בתא100_דיווחים נוספים 2_פירוט אגח תשואה מעל 10% " xfId="3485"/>
    <cellStyle name="4_משקל בתא100_דיווחים נוספים_1" xfId="3486"/>
    <cellStyle name="4_משקל בתא100_דיווחים נוספים_1 2" xfId="3487"/>
    <cellStyle name="4_משקל בתא100_דיווחים נוספים_1 2_דיווחים נוספים" xfId="3488"/>
    <cellStyle name="4_משקל בתא100_דיווחים נוספים_1 2_דיווחים נוספים_1" xfId="3489"/>
    <cellStyle name="4_משקל בתא100_דיווחים נוספים_1 2_דיווחים נוספים_פירוט אגח תשואה מעל 10% " xfId="3490"/>
    <cellStyle name="4_משקל בתא100_דיווחים נוספים_1 2_פירוט אגח תשואה מעל 10% " xfId="3491"/>
    <cellStyle name="4_משקל בתא100_דיווחים נוספים_1_4.4." xfId="3492"/>
    <cellStyle name="4_משקל בתא100_דיווחים נוספים_1_4.4. 2" xfId="3493"/>
    <cellStyle name="4_משקל בתא100_דיווחים נוספים_1_4.4. 2_דיווחים נוספים" xfId="3494"/>
    <cellStyle name="4_משקל בתא100_דיווחים נוספים_1_4.4. 2_דיווחים נוספים_1" xfId="3495"/>
    <cellStyle name="4_משקל בתא100_דיווחים נוספים_1_4.4. 2_דיווחים נוספים_פירוט אגח תשואה מעל 10% " xfId="3496"/>
    <cellStyle name="4_משקל בתא100_דיווחים נוספים_1_4.4. 2_פירוט אגח תשואה מעל 10% " xfId="3497"/>
    <cellStyle name="4_משקל בתא100_דיווחים נוספים_1_4.4._דיווחים נוספים" xfId="3498"/>
    <cellStyle name="4_משקל בתא100_דיווחים נוספים_1_4.4._פירוט אגח תשואה מעל 10% " xfId="3499"/>
    <cellStyle name="4_משקל בתא100_דיווחים נוספים_1_דיווחים נוספים" xfId="3500"/>
    <cellStyle name="4_משקל בתא100_דיווחים נוספים_1_דיווחים נוספים 2" xfId="3501"/>
    <cellStyle name="4_משקל בתא100_דיווחים נוספים_1_דיווחים נוספים 2_דיווחים נוספים" xfId="3502"/>
    <cellStyle name="4_משקל בתא100_דיווחים נוספים_1_דיווחים נוספים 2_דיווחים נוספים_1" xfId="3503"/>
    <cellStyle name="4_משקל בתא100_דיווחים נוספים_1_דיווחים נוספים 2_דיווחים נוספים_פירוט אגח תשואה מעל 10% " xfId="3504"/>
    <cellStyle name="4_משקל בתא100_דיווחים נוספים_1_דיווחים נוספים 2_פירוט אגח תשואה מעל 10% " xfId="3505"/>
    <cellStyle name="4_משקל בתא100_דיווחים נוספים_1_דיווחים נוספים_1" xfId="3506"/>
    <cellStyle name="4_משקל בתא100_דיווחים נוספים_1_דיווחים נוספים_4.4." xfId="3507"/>
    <cellStyle name="4_משקל בתא100_דיווחים נוספים_1_דיווחים נוספים_4.4. 2" xfId="3508"/>
    <cellStyle name="4_משקל בתא100_דיווחים נוספים_1_דיווחים נוספים_4.4. 2_דיווחים נוספים" xfId="3509"/>
    <cellStyle name="4_משקל בתא100_דיווחים נוספים_1_דיווחים נוספים_4.4. 2_דיווחים נוספים_1" xfId="3510"/>
    <cellStyle name="4_משקל בתא100_דיווחים נוספים_1_דיווחים נוספים_4.4. 2_דיווחים נוספים_פירוט אגח תשואה מעל 10% " xfId="3511"/>
    <cellStyle name="4_משקל בתא100_דיווחים נוספים_1_דיווחים נוספים_4.4. 2_פירוט אגח תשואה מעל 10% " xfId="3512"/>
    <cellStyle name="4_משקל בתא100_דיווחים נוספים_1_דיווחים נוספים_4.4._דיווחים נוספים" xfId="3513"/>
    <cellStyle name="4_משקל בתא100_דיווחים נוספים_1_דיווחים נוספים_4.4._פירוט אגח תשואה מעל 10% " xfId="3514"/>
    <cellStyle name="4_משקל בתא100_דיווחים נוספים_1_דיווחים נוספים_דיווחים נוספים" xfId="3515"/>
    <cellStyle name="4_משקל בתא100_דיווחים נוספים_1_דיווחים נוספים_פירוט אגח תשואה מעל 10% " xfId="3516"/>
    <cellStyle name="4_משקל בתא100_דיווחים נוספים_1_פירוט אגח תשואה מעל 10% " xfId="3517"/>
    <cellStyle name="4_משקל בתא100_דיווחים נוספים_2" xfId="3518"/>
    <cellStyle name="4_משקל בתא100_דיווחים נוספים_2 2" xfId="3519"/>
    <cellStyle name="4_משקל בתא100_דיווחים נוספים_2 2_דיווחים נוספים" xfId="3520"/>
    <cellStyle name="4_משקל בתא100_דיווחים נוספים_2 2_דיווחים נוספים_1" xfId="3521"/>
    <cellStyle name="4_משקל בתא100_דיווחים נוספים_2 2_דיווחים נוספים_פירוט אגח תשואה מעל 10% " xfId="3522"/>
    <cellStyle name="4_משקל בתא100_דיווחים נוספים_2 2_פירוט אגח תשואה מעל 10% " xfId="3523"/>
    <cellStyle name="4_משקל בתא100_דיווחים נוספים_2_4.4." xfId="3524"/>
    <cellStyle name="4_משקל בתא100_דיווחים נוספים_2_4.4. 2" xfId="3525"/>
    <cellStyle name="4_משקל בתא100_דיווחים נוספים_2_4.4. 2_דיווחים נוספים" xfId="3526"/>
    <cellStyle name="4_משקל בתא100_דיווחים נוספים_2_4.4. 2_דיווחים נוספים_1" xfId="3527"/>
    <cellStyle name="4_משקל בתא100_דיווחים נוספים_2_4.4. 2_דיווחים נוספים_פירוט אגח תשואה מעל 10% " xfId="3528"/>
    <cellStyle name="4_משקל בתא100_דיווחים נוספים_2_4.4. 2_פירוט אגח תשואה מעל 10% " xfId="3529"/>
    <cellStyle name="4_משקל בתא100_דיווחים נוספים_2_4.4._דיווחים נוספים" xfId="3530"/>
    <cellStyle name="4_משקל בתא100_דיווחים נוספים_2_4.4._פירוט אגח תשואה מעל 10% " xfId="3531"/>
    <cellStyle name="4_משקל בתא100_דיווחים נוספים_2_דיווחים נוספים" xfId="3532"/>
    <cellStyle name="4_משקל בתא100_דיווחים נוספים_2_פירוט אגח תשואה מעל 10% " xfId="3533"/>
    <cellStyle name="4_משקל בתא100_דיווחים נוספים_3" xfId="3534"/>
    <cellStyle name="4_משקל בתא100_דיווחים נוספים_4.4." xfId="3535"/>
    <cellStyle name="4_משקל בתא100_דיווחים נוספים_4.4. 2" xfId="3536"/>
    <cellStyle name="4_משקל בתא100_דיווחים נוספים_4.4. 2_דיווחים נוספים" xfId="3537"/>
    <cellStyle name="4_משקל בתא100_דיווחים נוספים_4.4. 2_דיווחים נוספים_1" xfId="3538"/>
    <cellStyle name="4_משקל בתא100_דיווחים נוספים_4.4. 2_דיווחים נוספים_פירוט אגח תשואה מעל 10% " xfId="3539"/>
    <cellStyle name="4_משקל בתא100_דיווחים נוספים_4.4. 2_פירוט אגח תשואה מעל 10% " xfId="3540"/>
    <cellStyle name="4_משקל בתא100_דיווחים נוספים_4.4._דיווחים נוספים" xfId="3541"/>
    <cellStyle name="4_משקל בתא100_דיווחים נוספים_4.4._פירוט אגח תשואה מעל 10% " xfId="3542"/>
    <cellStyle name="4_משקל בתא100_דיווחים נוספים_דיווחים נוספים" xfId="3543"/>
    <cellStyle name="4_משקל בתא100_דיווחים נוספים_דיווחים נוספים 2" xfId="3544"/>
    <cellStyle name="4_משקל בתא100_דיווחים נוספים_דיווחים נוספים 2_דיווחים נוספים" xfId="3545"/>
    <cellStyle name="4_משקל בתא100_דיווחים נוספים_דיווחים נוספים 2_דיווחים נוספים_1" xfId="3546"/>
    <cellStyle name="4_משקל בתא100_דיווחים נוספים_דיווחים נוספים 2_דיווחים נוספים_פירוט אגח תשואה מעל 10% " xfId="3547"/>
    <cellStyle name="4_משקל בתא100_דיווחים נוספים_דיווחים נוספים 2_פירוט אגח תשואה מעל 10% " xfId="3548"/>
    <cellStyle name="4_משקל בתא100_דיווחים נוספים_דיווחים נוספים_1" xfId="3549"/>
    <cellStyle name="4_משקל בתא100_דיווחים נוספים_דיווחים נוספים_4.4." xfId="3550"/>
    <cellStyle name="4_משקל בתא100_דיווחים נוספים_דיווחים נוספים_4.4. 2" xfId="3551"/>
    <cellStyle name="4_משקל בתא100_דיווחים נוספים_דיווחים נוספים_4.4. 2_דיווחים נוספים" xfId="3552"/>
    <cellStyle name="4_משקל בתא100_דיווחים נוספים_דיווחים נוספים_4.4. 2_דיווחים נוספים_1" xfId="3553"/>
    <cellStyle name="4_משקל בתא100_דיווחים נוספים_דיווחים נוספים_4.4. 2_דיווחים נוספים_פירוט אגח תשואה מעל 10% " xfId="3554"/>
    <cellStyle name="4_משקל בתא100_דיווחים נוספים_דיווחים נוספים_4.4. 2_פירוט אגח תשואה מעל 10% " xfId="3555"/>
    <cellStyle name="4_משקל בתא100_דיווחים נוספים_דיווחים נוספים_4.4._דיווחים נוספים" xfId="3556"/>
    <cellStyle name="4_משקל בתא100_דיווחים נוספים_דיווחים נוספים_4.4._פירוט אגח תשואה מעל 10% " xfId="3557"/>
    <cellStyle name="4_משקל בתא100_דיווחים נוספים_דיווחים נוספים_דיווחים נוספים" xfId="3558"/>
    <cellStyle name="4_משקל בתא100_דיווחים נוספים_דיווחים נוספים_פירוט אגח תשואה מעל 10% " xfId="3559"/>
    <cellStyle name="4_משקל בתא100_דיווחים נוספים_פירוט אגח תשואה מעל 10% " xfId="3560"/>
    <cellStyle name="4_משקל בתא100_הערות" xfId="3561"/>
    <cellStyle name="4_משקל בתא100_הערות 2" xfId="3562"/>
    <cellStyle name="4_משקל בתא100_הערות 2_דיווחים נוספים" xfId="3563"/>
    <cellStyle name="4_משקל בתא100_הערות 2_דיווחים נוספים_1" xfId="3564"/>
    <cellStyle name="4_משקל בתא100_הערות 2_דיווחים נוספים_פירוט אגח תשואה מעל 10% " xfId="3565"/>
    <cellStyle name="4_משקל בתא100_הערות 2_פירוט אגח תשואה מעל 10% " xfId="3566"/>
    <cellStyle name="4_משקל בתא100_הערות_4.4." xfId="3567"/>
    <cellStyle name="4_משקל בתא100_הערות_4.4. 2" xfId="3568"/>
    <cellStyle name="4_משקל בתא100_הערות_4.4. 2_דיווחים נוספים" xfId="3569"/>
    <cellStyle name="4_משקל בתא100_הערות_4.4. 2_דיווחים נוספים_1" xfId="3570"/>
    <cellStyle name="4_משקל בתא100_הערות_4.4. 2_דיווחים נוספים_פירוט אגח תשואה מעל 10% " xfId="3571"/>
    <cellStyle name="4_משקל בתא100_הערות_4.4. 2_פירוט אגח תשואה מעל 10% " xfId="3572"/>
    <cellStyle name="4_משקל בתא100_הערות_4.4._דיווחים נוספים" xfId="3573"/>
    <cellStyle name="4_משקל בתא100_הערות_4.4._פירוט אגח תשואה מעל 10% " xfId="3574"/>
    <cellStyle name="4_משקל בתא100_הערות_דיווחים נוספים" xfId="3575"/>
    <cellStyle name="4_משקל בתא100_הערות_דיווחים נוספים_1" xfId="3576"/>
    <cellStyle name="4_משקל בתא100_הערות_דיווחים נוספים_פירוט אגח תשואה מעל 10% " xfId="3577"/>
    <cellStyle name="4_משקל בתא100_הערות_פירוט אגח תשואה מעל 10% " xfId="3578"/>
    <cellStyle name="4_משקל בתא100_יתרת מסגרות אשראי לניצול " xfId="3579"/>
    <cellStyle name="4_משקל בתא100_יתרת מסגרות אשראי לניצול  2" xfId="3580"/>
    <cellStyle name="4_משקל בתא100_יתרת מסגרות אשראי לניצול  2_דיווחים נוספים" xfId="3581"/>
    <cellStyle name="4_משקל בתא100_יתרת מסגרות אשראי לניצול  2_דיווחים נוספים_1" xfId="3582"/>
    <cellStyle name="4_משקל בתא100_יתרת מסגרות אשראי לניצול  2_דיווחים נוספים_פירוט אגח תשואה מעל 10% " xfId="3583"/>
    <cellStyle name="4_משקל בתא100_יתרת מסגרות אשראי לניצול  2_פירוט אגח תשואה מעל 10% " xfId="3584"/>
    <cellStyle name="4_משקל בתא100_יתרת מסגרות אשראי לניצול _4.4." xfId="3585"/>
    <cellStyle name="4_משקל בתא100_יתרת מסגרות אשראי לניצול _4.4. 2" xfId="3586"/>
    <cellStyle name="4_משקל בתא100_יתרת מסגרות אשראי לניצול _4.4. 2_דיווחים נוספים" xfId="3587"/>
    <cellStyle name="4_משקל בתא100_יתרת מסגרות אשראי לניצול _4.4. 2_דיווחים נוספים_1" xfId="3588"/>
    <cellStyle name="4_משקל בתא100_יתרת מסגרות אשראי לניצול _4.4. 2_דיווחים נוספים_פירוט אגח תשואה מעל 10% " xfId="3589"/>
    <cellStyle name="4_משקל בתא100_יתרת מסגרות אשראי לניצול _4.4. 2_פירוט אגח תשואה מעל 10% " xfId="3590"/>
    <cellStyle name="4_משקל בתא100_יתרת מסגרות אשראי לניצול _4.4._דיווחים נוספים" xfId="3591"/>
    <cellStyle name="4_משקל בתא100_יתרת מסגרות אשראי לניצול _4.4._פירוט אגח תשואה מעל 10% " xfId="3592"/>
    <cellStyle name="4_משקל בתא100_יתרת מסגרות אשראי לניצול _דיווחים נוספים" xfId="3593"/>
    <cellStyle name="4_משקל בתא100_יתרת מסגרות אשראי לניצול _דיווחים נוספים_1" xfId="3594"/>
    <cellStyle name="4_משקל בתא100_יתרת מסגרות אשראי לניצול _דיווחים נוספים_פירוט אגח תשואה מעל 10% " xfId="3595"/>
    <cellStyle name="4_משקל בתא100_יתרת מסגרות אשראי לניצול _פירוט אגח תשואה מעל 10% " xfId="3596"/>
    <cellStyle name="4_משקל בתא100_עסקאות שאושרו וטרם בוצעו  " xfId="3597"/>
    <cellStyle name="4_משקל בתא100_עסקאות שאושרו וטרם בוצעו   2" xfId="3598"/>
    <cellStyle name="4_משקל בתא100_עסקאות שאושרו וטרם בוצעו   2_דיווחים נוספים" xfId="3599"/>
    <cellStyle name="4_משקל בתא100_עסקאות שאושרו וטרם בוצעו   2_דיווחים נוספים_1" xfId="3600"/>
    <cellStyle name="4_משקל בתא100_עסקאות שאושרו וטרם בוצעו   2_דיווחים נוספים_פירוט אגח תשואה מעל 10% " xfId="3601"/>
    <cellStyle name="4_משקל בתא100_עסקאות שאושרו וטרם בוצעו   2_פירוט אגח תשואה מעל 10% " xfId="3602"/>
    <cellStyle name="4_משקל בתא100_עסקאות שאושרו וטרם בוצעו  _1" xfId="3603"/>
    <cellStyle name="4_משקל בתא100_עסקאות שאושרו וטרם בוצעו  _1 2" xfId="3604"/>
    <cellStyle name="4_משקל בתא100_עסקאות שאושרו וטרם בוצעו  _1 2_דיווחים נוספים" xfId="3605"/>
    <cellStyle name="4_משקל בתא100_עסקאות שאושרו וטרם בוצעו  _1 2_דיווחים נוספים_1" xfId="3606"/>
    <cellStyle name="4_משקל בתא100_עסקאות שאושרו וטרם בוצעו  _1 2_דיווחים נוספים_פירוט אגח תשואה מעל 10% " xfId="3607"/>
    <cellStyle name="4_משקל בתא100_עסקאות שאושרו וטרם בוצעו  _1 2_פירוט אגח תשואה מעל 10% " xfId="3608"/>
    <cellStyle name="4_משקל בתא100_עסקאות שאושרו וטרם בוצעו  _1_דיווחים נוספים" xfId="3609"/>
    <cellStyle name="4_משקל בתא100_עסקאות שאושרו וטרם בוצעו  _1_פירוט אגח תשואה מעל 10% " xfId="3610"/>
    <cellStyle name="4_משקל בתא100_עסקאות שאושרו וטרם בוצעו  _4.4." xfId="3611"/>
    <cellStyle name="4_משקל בתא100_עסקאות שאושרו וטרם בוצעו  _4.4. 2" xfId="3612"/>
    <cellStyle name="4_משקל בתא100_עסקאות שאושרו וטרם בוצעו  _4.4. 2_דיווחים נוספים" xfId="3613"/>
    <cellStyle name="4_משקל בתא100_עסקאות שאושרו וטרם בוצעו  _4.4. 2_דיווחים נוספים_1" xfId="3614"/>
    <cellStyle name="4_משקל בתא100_עסקאות שאושרו וטרם בוצעו  _4.4. 2_דיווחים נוספים_פירוט אגח תשואה מעל 10% " xfId="3615"/>
    <cellStyle name="4_משקל בתא100_עסקאות שאושרו וטרם בוצעו  _4.4. 2_פירוט אגח תשואה מעל 10% " xfId="3616"/>
    <cellStyle name="4_משקל בתא100_עסקאות שאושרו וטרם בוצעו  _4.4._דיווחים נוספים" xfId="3617"/>
    <cellStyle name="4_משקל בתא100_עסקאות שאושרו וטרם בוצעו  _4.4._פירוט אגח תשואה מעל 10% " xfId="3618"/>
    <cellStyle name="4_משקל בתא100_עסקאות שאושרו וטרם בוצעו  _דיווחים נוספים" xfId="3619"/>
    <cellStyle name="4_משקל בתא100_עסקאות שאושרו וטרם בוצעו  _דיווחים נוספים_1" xfId="3620"/>
    <cellStyle name="4_משקל בתא100_עסקאות שאושרו וטרם בוצעו  _דיווחים נוספים_פירוט אגח תשואה מעל 10% " xfId="3621"/>
    <cellStyle name="4_משקל בתא100_עסקאות שאושרו וטרם בוצעו  _פירוט אגח תשואה מעל 10% " xfId="3622"/>
    <cellStyle name="4_משקל בתא100_פירוט אגח תשואה מעל 10% " xfId="3623"/>
    <cellStyle name="4_משקל בתא100_פירוט אגח תשואה מעל 10%  2" xfId="3624"/>
    <cellStyle name="4_משקל בתא100_פירוט אגח תשואה מעל 10%  2_דיווחים נוספים" xfId="3625"/>
    <cellStyle name="4_משקל בתא100_פירוט אגח תשואה מעל 10%  2_דיווחים נוספים_1" xfId="3626"/>
    <cellStyle name="4_משקל בתא100_פירוט אגח תשואה מעל 10%  2_דיווחים נוספים_פירוט אגח תשואה מעל 10% " xfId="3627"/>
    <cellStyle name="4_משקל בתא100_פירוט אגח תשואה מעל 10%  2_פירוט אגח תשואה מעל 10% " xfId="3628"/>
    <cellStyle name="4_משקל בתא100_פירוט אגח תשואה מעל 10% _1" xfId="3629"/>
    <cellStyle name="4_משקל בתא100_פירוט אגח תשואה מעל 10% _4.4." xfId="3630"/>
    <cellStyle name="4_משקל בתא100_פירוט אגח תשואה מעל 10% _4.4. 2" xfId="3631"/>
    <cellStyle name="4_משקל בתא100_פירוט אגח תשואה מעל 10% _4.4. 2_דיווחים נוספים" xfId="3632"/>
    <cellStyle name="4_משקל בתא100_פירוט אגח תשואה מעל 10% _4.4. 2_דיווחים נוספים_1" xfId="3633"/>
    <cellStyle name="4_משקל בתא100_פירוט אגח תשואה מעל 10% _4.4. 2_דיווחים נוספים_פירוט אגח תשואה מעל 10% " xfId="3634"/>
    <cellStyle name="4_משקל בתא100_פירוט אגח תשואה מעל 10% _4.4. 2_פירוט אגח תשואה מעל 10% " xfId="3635"/>
    <cellStyle name="4_משקל בתא100_פירוט אגח תשואה מעל 10% _4.4._דיווחים נוספים" xfId="3636"/>
    <cellStyle name="4_משקל בתא100_פירוט אגח תשואה מעל 10% _4.4._פירוט אגח תשואה מעל 10% " xfId="3637"/>
    <cellStyle name="4_משקל בתא100_פירוט אגח תשואה מעל 10% _דיווחים נוספים" xfId="3638"/>
    <cellStyle name="4_משקל בתא100_פירוט אגח תשואה מעל 10% _דיווחים נוספים_1" xfId="3639"/>
    <cellStyle name="4_משקל בתא100_פירוט אגח תשואה מעל 10% _דיווחים נוספים_פירוט אגח תשואה מעל 10% " xfId="3640"/>
    <cellStyle name="4_משקל בתא100_פירוט אגח תשואה מעל 10% _פירוט אגח תשואה מעל 10% " xfId="3641"/>
    <cellStyle name="4_עסקאות שאושרו וטרם בוצעו  " xfId="3642"/>
    <cellStyle name="4_עסקאות שאושרו וטרם בוצעו   2" xfId="3643"/>
    <cellStyle name="4_עסקאות שאושרו וטרם בוצעו   2_דיווחים נוספים" xfId="3644"/>
    <cellStyle name="4_עסקאות שאושרו וטרם בוצעו   2_דיווחים נוספים_1" xfId="3645"/>
    <cellStyle name="4_עסקאות שאושרו וטרם בוצעו   2_דיווחים נוספים_פירוט אגח תשואה מעל 10% " xfId="3646"/>
    <cellStyle name="4_עסקאות שאושרו וטרם בוצעו   2_פירוט אגח תשואה מעל 10% " xfId="3647"/>
    <cellStyle name="4_עסקאות שאושרו וטרם בוצעו  _1" xfId="3648"/>
    <cellStyle name="4_עסקאות שאושרו וטרם בוצעו  _1 2" xfId="3649"/>
    <cellStyle name="4_עסקאות שאושרו וטרם בוצעו  _1 2_דיווחים נוספים" xfId="3650"/>
    <cellStyle name="4_עסקאות שאושרו וטרם בוצעו  _1 2_דיווחים נוספים_1" xfId="3651"/>
    <cellStyle name="4_עסקאות שאושרו וטרם בוצעו  _1 2_דיווחים נוספים_פירוט אגח תשואה מעל 10% " xfId="3652"/>
    <cellStyle name="4_עסקאות שאושרו וטרם בוצעו  _1 2_פירוט אגח תשואה מעל 10% " xfId="3653"/>
    <cellStyle name="4_עסקאות שאושרו וטרם בוצעו  _1_דיווחים נוספים" xfId="3654"/>
    <cellStyle name="4_עסקאות שאושרו וטרם בוצעו  _1_פירוט אגח תשואה מעל 10% " xfId="3655"/>
    <cellStyle name="4_עסקאות שאושרו וטרם בוצעו  _4.4." xfId="3656"/>
    <cellStyle name="4_עסקאות שאושרו וטרם בוצעו  _4.4. 2" xfId="3657"/>
    <cellStyle name="4_עסקאות שאושרו וטרם בוצעו  _4.4. 2_דיווחים נוספים" xfId="3658"/>
    <cellStyle name="4_עסקאות שאושרו וטרם בוצעו  _4.4. 2_דיווחים נוספים_1" xfId="3659"/>
    <cellStyle name="4_עסקאות שאושרו וטרם בוצעו  _4.4. 2_דיווחים נוספים_פירוט אגח תשואה מעל 10% " xfId="3660"/>
    <cellStyle name="4_עסקאות שאושרו וטרם בוצעו  _4.4. 2_פירוט אגח תשואה מעל 10% " xfId="3661"/>
    <cellStyle name="4_עסקאות שאושרו וטרם בוצעו  _4.4._דיווחים נוספים" xfId="3662"/>
    <cellStyle name="4_עסקאות שאושרו וטרם בוצעו  _4.4._פירוט אגח תשואה מעל 10% " xfId="3663"/>
    <cellStyle name="4_עסקאות שאושרו וטרם בוצעו  _דיווחים נוספים" xfId="3664"/>
    <cellStyle name="4_עסקאות שאושרו וטרם בוצעו  _דיווחים נוספים_1" xfId="3665"/>
    <cellStyle name="4_עסקאות שאושרו וטרם בוצעו  _דיווחים נוספים_פירוט אגח תשואה מעל 10% " xfId="3666"/>
    <cellStyle name="4_עסקאות שאושרו וטרם בוצעו  _פירוט אגח תשואה מעל 10% " xfId="3667"/>
    <cellStyle name="4_פירוט אגח תשואה מעל 10% " xfId="3668"/>
    <cellStyle name="4_פירוט אגח תשואה מעל 10%  2" xfId="3669"/>
    <cellStyle name="4_פירוט אגח תשואה מעל 10%  2_דיווחים נוספים" xfId="3670"/>
    <cellStyle name="4_פירוט אגח תשואה מעל 10%  2_דיווחים נוספים_1" xfId="3671"/>
    <cellStyle name="4_פירוט אגח תשואה מעל 10%  2_דיווחים נוספים_פירוט אגח תשואה מעל 10% " xfId="3672"/>
    <cellStyle name="4_פירוט אגח תשואה מעל 10%  2_פירוט אגח תשואה מעל 10% " xfId="3673"/>
    <cellStyle name="4_פירוט אגח תשואה מעל 10% _1" xfId="3674"/>
    <cellStyle name="4_פירוט אגח תשואה מעל 10% _4.4." xfId="3675"/>
    <cellStyle name="4_פירוט אגח תשואה מעל 10% _4.4. 2" xfId="3676"/>
    <cellStyle name="4_פירוט אגח תשואה מעל 10% _4.4. 2_דיווחים נוספים" xfId="3677"/>
    <cellStyle name="4_פירוט אגח תשואה מעל 10% _4.4. 2_דיווחים נוספים_1" xfId="3678"/>
    <cellStyle name="4_פירוט אגח תשואה מעל 10% _4.4. 2_דיווחים נוספים_פירוט אגח תשואה מעל 10% " xfId="3679"/>
    <cellStyle name="4_פירוט אגח תשואה מעל 10% _4.4. 2_פירוט אגח תשואה מעל 10% " xfId="3680"/>
    <cellStyle name="4_פירוט אגח תשואה מעל 10% _4.4._דיווחים נוספים" xfId="3681"/>
    <cellStyle name="4_פירוט אגח תשואה מעל 10% _4.4._פירוט אגח תשואה מעל 10% " xfId="3682"/>
    <cellStyle name="4_פירוט אגח תשואה מעל 10% _דיווחים נוספים" xfId="3683"/>
    <cellStyle name="4_פירוט אגח תשואה מעל 10% _דיווחים נוספים_1" xfId="3684"/>
    <cellStyle name="4_פירוט אגח תשואה מעל 10% _דיווחים נוספים_פירוט אגח תשואה מעל 10% " xfId="3685"/>
    <cellStyle name="4_פירוט אגח תשואה מעל 10% _פירוט אגח תשואה מעל 10% " xfId="3686"/>
    <cellStyle name="40% - Accent1" xfId="3687"/>
    <cellStyle name="40% - Accent2" xfId="3688"/>
    <cellStyle name="40% - Accent3" xfId="3689"/>
    <cellStyle name="40% - Accent4" xfId="3690"/>
    <cellStyle name="40% - Accent5" xfId="3691"/>
    <cellStyle name="40% - Accent6" xfId="3692"/>
    <cellStyle name="40% - הדגשה1 2" xfId="3693"/>
    <cellStyle name="40% - הדגשה1 2 2" xfId="3694"/>
    <cellStyle name="40% - הדגשה1 2 2 2" xfId="14700"/>
    <cellStyle name="40% - הדגשה1 2 2_15" xfId="16717"/>
    <cellStyle name="40% - הדגשה1 2 3" xfId="3695"/>
    <cellStyle name="40% - הדגשה1 2 3 2" xfId="14701"/>
    <cellStyle name="40% - הדגשה1 2 3_15" xfId="16718"/>
    <cellStyle name="40% - הדגשה1 2 4" xfId="3696"/>
    <cellStyle name="40% - הדגשה1 2_15" xfId="16716"/>
    <cellStyle name="40% - הדגשה1 3" xfId="3697"/>
    <cellStyle name="40% - הדגשה1 3 2" xfId="14702"/>
    <cellStyle name="40% - הדגשה1 3_15" xfId="16719"/>
    <cellStyle name="40% - הדגשה1 4" xfId="3698"/>
    <cellStyle name="40% - הדגשה1 4 2" xfId="14703"/>
    <cellStyle name="40% - הדגשה1 4_15" xfId="16720"/>
    <cellStyle name="40% - הדגשה1 5" xfId="3699"/>
    <cellStyle name="40% - הדגשה1 6" xfId="3700"/>
    <cellStyle name="40% - הדגשה1 7" xfId="3701"/>
    <cellStyle name="40% - הדגשה2 2" xfId="3702"/>
    <cellStyle name="40% - הדגשה2 2 2" xfId="3703"/>
    <cellStyle name="40% - הדגשה2 2 2 2" xfId="14704"/>
    <cellStyle name="40% - הדגשה2 2 2_15" xfId="16722"/>
    <cellStyle name="40% - הדגשה2 2 3" xfId="3704"/>
    <cellStyle name="40% - הדגשה2 2 3 2" xfId="14705"/>
    <cellStyle name="40% - הדגשה2 2 3_15" xfId="16723"/>
    <cellStyle name="40% - הדגשה2 2 4" xfId="3705"/>
    <cellStyle name="40% - הדגשה2 2_15" xfId="16721"/>
    <cellStyle name="40% - הדגשה2 3" xfId="3706"/>
    <cellStyle name="40% - הדגשה2 3 2" xfId="14706"/>
    <cellStyle name="40% - הדגשה2 3_15" xfId="16724"/>
    <cellStyle name="40% - הדגשה2 4" xfId="3707"/>
    <cellStyle name="40% - הדגשה2 4 2" xfId="14707"/>
    <cellStyle name="40% - הדגשה2 4_15" xfId="16725"/>
    <cellStyle name="40% - הדגשה2 5" xfId="3708"/>
    <cellStyle name="40% - הדגשה2 6" xfId="3709"/>
    <cellStyle name="40% - הדגשה2 7" xfId="3710"/>
    <cellStyle name="40% - הדגשה3 2" xfId="3711"/>
    <cellStyle name="40% - הדגשה3 2 2" xfId="3712"/>
    <cellStyle name="40% - הדגשה3 2 2 2" xfId="14708"/>
    <cellStyle name="40% - הדגשה3 2 2_15" xfId="16727"/>
    <cellStyle name="40% - הדגשה3 2 3" xfId="3713"/>
    <cellStyle name="40% - הדגשה3 2 3 2" xfId="14709"/>
    <cellStyle name="40% - הדגשה3 2 3_15" xfId="16728"/>
    <cellStyle name="40% - הדגשה3 2 4" xfId="3714"/>
    <cellStyle name="40% - הדגשה3 2_15" xfId="16726"/>
    <cellStyle name="40% - הדגשה3 3" xfId="3715"/>
    <cellStyle name="40% - הדגשה3 3 2" xfId="14710"/>
    <cellStyle name="40% - הדגשה3 3_15" xfId="16729"/>
    <cellStyle name="40% - הדגשה3 4" xfId="3716"/>
    <cellStyle name="40% - הדגשה3 4 2" xfId="14711"/>
    <cellStyle name="40% - הדגשה3 4_15" xfId="16730"/>
    <cellStyle name="40% - הדגשה3 5" xfId="3717"/>
    <cellStyle name="40% - הדגשה3 6" xfId="3718"/>
    <cellStyle name="40% - הדגשה3 7" xfId="3719"/>
    <cellStyle name="40% - הדגשה4 2" xfId="3720"/>
    <cellStyle name="40% - הדגשה4 2 2" xfId="3721"/>
    <cellStyle name="40% - הדגשה4 2 2 2" xfId="14712"/>
    <cellStyle name="40% - הדגשה4 2 2_15" xfId="16732"/>
    <cellStyle name="40% - הדגשה4 2 3" xfId="3722"/>
    <cellStyle name="40% - הדגשה4 2 3 2" xfId="14713"/>
    <cellStyle name="40% - הדגשה4 2 3_15" xfId="16733"/>
    <cellStyle name="40% - הדגשה4 2 4" xfId="3723"/>
    <cellStyle name="40% - הדגשה4 2_15" xfId="16731"/>
    <cellStyle name="40% - הדגשה4 3" xfId="3724"/>
    <cellStyle name="40% - הדגשה4 3 2" xfId="14714"/>
    <cellStyle name="40% - הדגשה4 3_15" xfId="16734"/>
    <cellStyle name="40% - הדגשה4 4" xfId="3725"/>
    <cellStyle name="40% - הדגשה4 4 2" xfId="14715"/>
    <cellStyle name="40% - הדגשה4 4_15" xfId="16735"/>
    <cellStyle name="40% - הדגשה4 5" xfId="3726"/>
    <cellStyle name="40% - הדגשה4 6" xfId="3727"/>
    <cellStyle name="40% - הדגשה4 7" xfId="3728"/>
    <cellStyle name="40% - הדגשה5 2" xfId="3729"/>
    <cellStyle name="40% - הדגשה5 2 2" xfId="3730"/>
    <cellStyle name="40% - הדגשה5 2 2 2" xfId="14716"/>
    <cellStyle name="40% - הדגשה5 2 2_15" xfId="16737"/>
    <cellStyle name="40% - הדגשה5 2 3" xfId="3731"/>
    <cellStyle name="40% - הדגשה5 2 3 2" xfId="14717"/>
    <cellStyle name="40% - הדגשה5 2 3_15" xfId="16738"/>
    <cellStyle name="40% - הדגשה5 2 4" xfId="3732"/>
    <cellStyle name="40% - הדגשה5 2_15" xfId="16736"/>
    <cellStyle name="40% - הדגשה5 3" xfId="3733"/>
    <cellStyle name="40% - הדגשה5 3 2" xfId="14718"/>
    <cellStyle name="40% - הדגשה5 3_15" xfId="16739"/>
    <cellStyle name="40% - הדגשה5 4" xfId="3734"/>
    <cellStyle name="40% - הדגשה5 4 2" xfId="14719"/>
    <cellStyle name="40% - הדגשה5 4_15" xfId="16740"/>
    <cellStyle name="40% - הדגשה5 5" xfId="3735"/>
    <cellStyle name="40% - הדגשה5 6" xfId="3736"/>
    <cellStyle name="40% - הדגשה5 7" xfId="3737"/>
    <cellStyle name="40% - הדגשה6 2" xfId="3738"/>
    <cellStyle name="40% - הדגשה6 2 2" xfId="3739"/>
    <cellStyle name="40% - הדגשה6 2 2 2" xfId="14720"/>
    <cellStyle name="40% - הדגשה6 2 2_15" xfId="16742"/>
    <cellStyle name="40% - הדגשה6 2 3" xfId="3740"/>
    <cellStyle name="40% - הדגשה6 2 3 2" xfId="14721"/>
    <cellStyle name="40% - הדגשה6 2 3_15" xfId="16743"/>
    <cellStyle name="40% - הדגשה6 2 4" xfId="3741"/>
    <cellStyle name="40% - הדגשה6 2_15" xfId="16741"/>
    <cellStyle name="40% - הדגשה6 3" xfId="3742"/>
    <cellStyle name="40% - הדגשה6 3 2" xfId="14722"/>
    <cellStyle name="40% - הדגשה6 3_15" xfId="16744"/>
    <cellStyle name="40% - הדגשה6 4" xfId="3743"/>
    <cellStyle name="40% - הדגשה6 4 2" xfId="14723"/>
    <cellStyle name="40% - הדגשה6 4_15" xfId="16745"/>
    <cellStyle name="40% - הדגשה6 5" xfId="3744"/>
    <cellStyle name="40% - הדגשה6 6" xfId="3745"/>
    <cellStyle name="40% - הדגשה6 7" xfId="3746"/>
    <cellStyle name="5" xfId="3747"/>
    <cellStyle name="5 2" xfId="3748"/>
    <cellStyle name="5 2 2" xfId="3749"/>
    <cellStyle name="5 2_דיווחים נוספים" xfId="3750"/>
    <cellStyle name="5 3" xfId="3751"/>
    <cellStyle name="5_4.4." xfId="3752"/>
    <cellStyle name="5_4.4. 2" xfId="3753"/>
    <cellStyle name="5_4.4. 2_דיווחים נוספים" xfId="3754"/>
    <cellStyle name="5_4.4. 2_דיווחים נוספים_1" xfId="3755"/>
    <cellStyle name="5_4.4. 2_דיווחים נוספים_פירוט אגח תשואה מעל 10% " xfId="3756"/>
    <cellStyle name="5_4.4. 2_פירוט אגח תשואה מעל 10% " xfId="3757"/>
    <cellStyle name="5_4.4._דיווחים נוספים" xfId="3758"/>
    <cellStyle name="5_4.4._פירוט אגח תשואה מעל 10% " xfId="3759"/>
    <cellStyle name="5_Anafim" xfId="3760"/>
    <cellStyle name="5_Anafim 2" xfId="3761"/>
    <cellStyle name="5_Anafim 2 2" xfId="3762"/>
    <cellStyle name="5_Anafim 2 2_דיווחים נוספים" xfId="3763"/>
    <cellStyle name="5_Anafim 2 2_דיווחים נוספים_1" xfId="3764"/>
    <cellStyle name="5_Anafim 2 2_דיווחים נוספים_פירוט אגח תשואה מעל 10% " xfId="3765"/>
    <cellStyle name="5_Anafim 2 2_פירוט אגח תשואה מעל 10% " xfId="3766"/>
    <cellStyle name="5_Anafim 2_4.4." xfId="3767"/>
    <cellStyle name="5_Anafim 2_4.4. 2" xfId="3768"/>
    <cellStyle name="5_Anafim 2_4.4. 2_דיווחים נוספים" xfId="3769"/>
    <cellStyle name="5_Anafim 2_4.4. 2_דיווחים נוספים_1" xfId="3770"/>
    <cellStyle name="5_Anafim 2_4.4. 2_דיווחים נוספים_פירוט אגח תשואה מעל 10% " xfId="3771"/>
    <cellStyle name="5_Anafim 2_4.4. 2_פירוט אגח תשואה מעל 10% " xfId="3772"/>
    <cellStyle name="5_Anafim 2_4.4._דיווחים נוספים" xfId="3773"/>
    <cellStyle name="5_Anafim 2_4.4._פירוט אגח תשואה מעל 10% " xfId="3774"/>
    <cellStyle name="5_Anafim 2_דיווחים נוספים" xfId="3775"/>
    <cellStyle name="5_Anafim 2_דיווחים נוספים 2" xfId="3776"/>
    <cellStyle name="5_Anafim 2_דיווחים נוספים 2_דיווחים נוספים" xfId="3777"/>
    <cellStyle name="5_Anafim 2_דיווחים נוספים 2_דיווחים נוספים_1" xfId="3778"/>
    <cellStyle name="5_Anafim 2_דיווחים נוספים 2_דיווחים נוספים_פירוט אגח תשואה מעל 10% " xfId="3779"/>
    <cellStyle name="5_Anafim 2_דיווחים נוספים 2_פירוט אגח תשואה מעל 10% " xfId="3780"/>
    <cellStyle name="5_Anafim 2_דיווחים נוספים_1" xfId="3781"/>
    <cellStyle name="5_Anafim 2_דיווחים נוספים_1 2" xfId="3782"/>
    <cellStyle name="5_Anafim 2_דיווחים נוספים_1 2_דיווחים נוספים" xfId="3783"/>
    <cellStyle name="5_Anafim 2_דיווחים נוספים_1 2_דיווחים נוספים_1" xfId="3784"/>
    <cellStyle name="5_Anafim 2_דיווחים נוספים_1 2_דיווחים נוספים_פירוט אגח תשואה מעל 10% " xfId="3785"/>
    <cellStyle name="5_Anafim 2_דיווחים נוספים_1 2_פירוט אגח תשואה מעל 10% " xfId="3786"/>
    <cellStyle name="5_Anafim 2_דיווחים נוספים_1_4.4." xfId="3787"/>
    <cellStyle name="5_Anafim 2_דיווחים נוספים_1_4.4. 2" xfId="3788"/>
    <cellStyle name="5_Anafim 2_דיווחים נוספים_1_4.4. 2_דיווחים נוספים" xfId="3789"/>
    <cellStyle name="5_Anafim 2_דיווחים נוספים_1_4.4. 2_דיווחים נוספים_1" xfId="3790"/>
    <cellStyle name="5_Anafim 2_דיווחים נוספים_1_4.4. 2_דיווחים נוספים_פירוט אגח תשואה מעל 10% " xfId="3791"/>
    <cellStyle name="5_Anafim 2_דיווחים נוספים_1_4.4. 2_פירוט אגח תשואה מעל 10% " xfId="3792"/>
    <cellStyle name="5_Anafim 2_דיווחים נוספים_1_4.4._דיווחים נוספים" xfId="3793"/>
    <cellStyle name="5_Anafim 2_דיווחים נוספים_1_4.4._פירוט אגח תשואה מעל 10% " xfId="3794"/>
    <cellStyle name="5_Anafim 2_דיווחים נוספים_1_דיווחים נוספים" xfId="3795"/>
    <cellStyle name="5_Anafim 2_דיווחים נוספים_1_פירוט אגח תשואה מעל 10% " xfId="3796"/>
    <cellStyle name="5_Anafim 2_דיווחים נוספים_2" xfId="3797"/>
    <cellStyle name="5_Anafim 2_דיווחים נוספים_4.4." xfId="3798"/>
    <cellStyle name="5_Anafim 2_דיווחים נוספים_4.4. 2" xfId="3799"/>
    <cellStyle name="5_Anafim 2_דיווחים נוספים_4.4. 2_דיווחים נוספים" xfId="3800"/>
    <cellStyle name="5_Anafim 2_דיווחים נוספים_4.4. 2_דיווחים נוספים_1" xfId="3801"/>
    <cellStyle name="5_Anafim 2_דיווחים נוספים_4.4. 2_דיווחים נוספים_פירוט אגח תשואה מעל 10% " xfId="3802"/>
    <cellStyle name="5_Anafim 2_דיווחים נוספים_4.4. 2_פירוט אגח תשואה מעל 10% " xfId="3803"/>
    <cellStyle name="5_Anafim 2_דיווחים נוספים_4.4._דיווחים נוספים" xfId="3804"/>
    <cellStyle name="5_Anafim 2_דיווחים נוספים_4.4._פירוט אגח תשואה מעל 10% " xfId="3805"/>
    <cellStyle name="5_Anafim 2_דיווחים נוספים_דיווחים נוספים" xfId="3806"/>
    <cellStyle name="5_Anafim 2_דיווחים נוספים_דיווחים נוספים 2" xfId="3807"/>
    <cellStyle name="5_Anafim 2_דיווחים נוספים_דיווחים נוספים 2_דיווחים נוספים" xfId="3808"/>
    <cellStyle name="5_Anafim 2_דיווחים נוספים_דיווחים נוספים 2_דיווחים נוספים_1" xfId="3809"/>
    <cellStyle name="5_Anafim 2_דיווחים נוספים_דיווחים נוספים 2_דיווחים נוספים_פירוט אגח תשואה מעל 10% " xfId="3810"/>
    <cellStyle name="5_Anafim 2_דיווחים נוספים_דיווחים נוספים 2_פירוט אגח תשואה מעל 10% " xfId="3811"/>
    <cellStyle name="5_Anafim 2_דיווחים נוספים_דיווחים נוספים_1" xfId="3812"/>
    <cellStyle name="5_Anafim 2_דיווחים נוספים_דיווחים נוספים_4.4." xfId="3813"/>
    <cellStyle name="5_Anafim 2_דיווחים נוספים_דיווחים נוספים_4.4. 2" xfId="3814"/>
    <cellStyle name="5_Anafim 2_דיווחים נוספים_דיווחים נוספים_4.4. 2_דיווחים נוספים" xfId="3815"/>
    <cellStyle name="5_Anafim 2_דיווחים נוספים_דיווחים נוספים_4.4. 2_דיווחים נוספים_1" xfId="3816"/>
    <cellStyle name="5_Anafim 2_דיווחים נוספים_דיווחים נוספים_4.4. 2_דיווחים נוספים_פירוט אגח תשואה מעל 10% " xfId="3817"/>
    <cellStyle name="5_Anafim 2_דיווחים נוספים_דיווחים נוספים_4.4. 2_פירוט אגח תשואה מעל 10% " xfId="3818"/>
    <cellStyle name="5_Anafim 2_דיווחים נוספים_דיווחים נוספים_4.4._דיווחים נוספים" xfId="3819"/>
    <cellStyle name="5_Anafim 2_דיווחים נוספים_דיווחים נוספים_4.4._פירוט אגח תשואה מעל 10% " xfId="3820"/>
    <cellStyle name="5_Anafim 2_דיווחים נוספים_דיווחים נוספים_דיווחים נוספים" xfId="3821"/>
    <cellStyle name="5_Anafim 2_דיווחים נוספים_דיווחים נוספים_פירוט אגח תשואה מעל 10% " xfId="3822"/>
    <cellStyle name="5_Anafim 2_דיווחים נוספים_פירוט אגח תשואה מעל 10% " xfId="3823"/>
    <cellStyle name="5_Anafim 2_עסקאות שאושרו וטרם בוצעו  " xfId="3824"/>
    <cellStyle name="5_Anafim 2_עסקאות שאושרו וטרם בוצעו   2" xfId="3825"/>
    <cellStyle name="5_Anafim 2_עסקאות שאושרו וטרם בוצעו   2_דיווחים נוספים" xfId="3826"/>
    <cellStyle name="5_Anafim 2_עסקאות שאושרו וטרם בוצעו   2_דיווחים נוספים_1" xfId="3827"/>
    <cellStyle name="5_Anafim 2_עסקאות שאושרו וטרם בוצעו   2_דיווחים נוספים_פירוט אגח תשואה מעל 10% " xfId="3828"/>
    <cellStyle name="5_Anafim 2_עסקאות שאושרו וטרם בוצעו   2_פירוט אגח תשואה מעל 10% " xfId="3829"/>
    <cellStyle name="5_Anafim 2_עסקאות שאושרו וטרם בוצעו  _דיווחים נוספים" xfId="3830"/>
    <cellStyle name="5_Anafim 2_עסקאות שאושרו וטרם בוצעו  _פירוט אגח תשואה מעל 10% " xfId="3831"/>
    <cellStyle name="5_Anafim 2_פירוט אגח תשואה מעל 10% " xfId="3832"/>
    <cellStyle name="5_Anafim 2_פירוט אגח תשואה מעל 10%  2" xfId="3833"/>
    <cellStyle name="5_Anafim 2_פירוט אגח תשואה מעל 10%  2_דיווחים נוספים" xfId="3834"/>
    <cellStyle name="5_Anafim 2_פירוט אגח תשואה מעל 10%  2_דיווחים נוספים_1" xfId="3835"/>
    <cellStyle name="5_Anafim 2_פירוט אגח תשואה מעל 10%  2_דיווחים נוספים_פירוט אגח תשואה מעל 10% " xfId="3836"/>
    <cellStyle name="5_Anafim 2_פירוט אגח תשואה מעל 10%  2_פירוט אגח תשואה מעל 10% " xfId="3837"/>
    <cellStyle name="5_Anafim 2_פירוט אגח תשואה מעל 10% _1" xfId="3838"/>
    <cellStyle name="5_Anafim 2_פירוט אגח תשואה מעל 10% _4.4." xfId="3839"/>
    <cellStyle name="5_Anafim 2_פירוט אגח תשואה מעל 10% _4.4. 2" xfId="3840"/>
    <cellStyle name="5_Anafim 2_פירוט אגח תשואה מעל 10% _4.4. 2_דיווחים נוספים" xfId="3841"/>
    <cellStyle name="5_Anafim 2_פירוט אגח תשואה מעל 10% _4.4. 2_דיווחים נוספים_1" xfId="3842"/>
    <cellStyle name="5_Anafim 2_פירוט אגח תשואה מעל 10% _4.4. 2_דיווחים נוספים_פירוט אגח תשואה מעל 10% " xfId="3843"/>
    <cellStyle name="5_Anafim 2_פירוט אגח תשואה מעל 10% _4.4. 2_פירוט אגח תשואה מעל 10% " xfId="3844"/>
    <cellStyle name="5_Anafim 2_פירוט אגח תשואה מעל 10% _4.4._דיווחים נוספים" xfId="3845"/>
    <cellStyle name="5_Anafim 2_פירוט אגח תשואה מעל 10% _4.4._פירוט אגח תשואה מעל 10% " xfId="3846"/>
    <cellStyle name="5_Anafim 2_פירוט אגח תשואה מעל 10% _דיווחים נוספים" xfId="3847"/>
    <cellStyle name="5_Anafim 2_פירוט אגח תשואה מעל 10% _דיווחים נוספים_1" xfId="3848"/>
    <cellStyle name="5_Anafim 2_פירוט אגח תשואה מעל 10% _דיווחים נוספים_פירוט אגח תשואה מעל 10% " xfId="3849"/>
    <cellStyle name="5_Anafim 2_פירוט אגח תשואה מעל 10% _פירוט אגח תשואה מעל 10% " xfId="3850"/>
    <cellStyle name="5_Anafim 3" xfId="3851"/>
    <cellStyle name="5_Anafim 3_דיווחים נוספים" xfId="3852"/>
    <cellStyle name="5_Anafim 3_דיווחים נוספים_1" xfId="3853"/>
    <cellStyle name="5_Anafim 3_דיווחים נוספים_פירוט אגח תשואה מעל 10% " xfId="3854"/>
    <cellStyle name="5_Anafim 3_פירוט אגח תשואה מעל 10% " xfId="3855"/>
    <cellStyle name="5_Anafim_4.4." xfId="3856"/>
    <cellStyle name="5_Anafim_4.4. 2" xfId="3857"/>
    <cellStyle name="5_Anafim_4.4. 2_דיווחים נוספים" xfId="3858"/>
    <cellStyle name="5_Anafim_4.4. 2_דיווחים נוספים_1" xfId="3859"/>
    <cellStyle name="5_Anafim_4.4. 2_דיווחים נוספים_פירוט אגח תשואה מעל 10% " xfId="3860"/>
    <cellStyle name="5_Anafim_4.4. 2_פירוט אגח תשואה מעל 10% " xfId="3861"/>
    <cellStyle name="5_Anafim_4.4._דיווחים נוספים" xfId="3862"/>
    <cellStyle name="5_Anafim_4.4._פירוט אגח תשואה מעל 10% " xfId="3863"/>
    <cellStyle name="5_Anafim_דיווחים נוספים" xfId="3864"/>
    <cellStyle name="5_Anafim_דיווחים נוספים 2" xfId="3865"/>
    <cellStyle name="5_Anafim_דיווחים נוספים 2_דיווחים נוספים" xfId="3866"/>
    <cellStyle name="5_Anafim_דיווחים נוספים 2_דיווחים נוספים_1" xfId="3867"/>
    <cellStyle name="5_Anafim_דיווחים נוספים 2_דיווחים נוספים_פירוט אגח תשואה מעל 10% " xfId="3868"/>
    <cellStyle name="5_Anafim_דיווחים נוספים 2_פירוט אגח תשואה מעל 10% " xfId="3869"/>
    <cellStyle name="5_Anafim_דיווחים נוספים_1" xfId="3870"/>
    <cellStyle name="5_Anafim_דיווחים נוספים_1 2" xfId="3871"/>
    <cellStyle name="5_Anafim_דיווחים נוספים_1 2_דיווחים נוספים" xfId="3872"/>
    <cellStyle name="5_Anafim_דיווחים נוספים_1 2_דיווחים נוספים_1" xfId="3873"/>
    <cellStyle name="5_Anafim_דיווחים נוספים_1 2_דיווחים נוספים_פירוט אגח תשואה מעל 10% " xfId="3874"/>
    <cellStyle name="5_Anafim_דיווחים נוספים_1 2_פירוט אגח תשואה מעל 10% " xfId="3875"/>
    <cellStyle name="5_Anafim_דיווחים נוספים_1_4.4." xfId="3876"/>
    <cellStyle name="5_Anafim_דיווחים נוספים_1_4.4. 2" xfId="3877"/>
    <cellStyle name="5_Anafim_דיווחים נוספים_1_4.4. 2_דיווחים נוספים" xfId="3878"/>
    <cellStyle name="5_Anafim_דיווחים נוספים_1_4.4. 2_דיווחים נוספים_1" xfId="3879"/>
    <cellStyle name="5_Anafim_דיווחים נוספים_1_4.4. 2_דיווחים נוספים_פירוט אגח תשואה מעל 10% " xfId="3880"/>
    <cellStyle name="5_Anafim_דיווחים נוספים_1_4.4. 2_פירוט אגח תשואה מעל 10% " xfId="3881"/>
    <cellStyle name="5_Anafim_דיווחים נוספים_1_4.4._דיווחים נוספים" xfId="3882"/>
    <cellStyle name="5_Anafim_דיווחים נוספים_1_4.4._פירוט אגח תשואה מעל 10% " xfId="3883"/>
    <cellStyle name="5_Anafim_דיווחים נוספים_1_דיווחים נוספים" xfId="3884"/>
    <cellStyle name="5_Anafim_דיווחים נוספים_1_דיווחים נוספים 2" xfId="3885"/>
    <cellStyle name="5_Anafim_דיווחים נוספים_1_דיווחים נוספים 2_דיווחים נוספים" xfId="3886"/>
    <cellStyle name="5_Anafim_דיווחים נוספים_1_דיווחים נוספים 2_דיווחים נוספים_1" xfId="3887"/>
    <cellStyle name="5_Anafim_דיווחים נוספים_1_דיווחים נוספים 2_דיווחים נוספים_פירוט אגח תשואה מעל 10% " xfId="3888"/>
    <cellStyle name="5_Anafim_דיווחים נוספים_1_דיווחים נוספים 2_פירוט אגח תשואה מעל 10% " xfId="3889"/>
    <cellStyle name="5_Anafim_דיווחים נוספים_1_דיווחים נוספים_1" xfId="3890"/>
    <cellStyle name="5_Anafim_דיווחים נוספים_1_דיווחים נוספים_4.4." xfId="3891"/>
    <cellStyle name="5_Anafim_דיווחים נוספים_1_דיווחים נוספים_4.4. 2" xfId="3892"/>
    <cellStyle name="5_Anafim_דיווחים נוספים_1_דיווחים נוספים_4.4. 2_דיווחים נוספים" xfId="3893"/>
    <cellStyle name="5_Anafim_דיווחים נוספים_1_דיווחים נוספים_4.4. 2_דיווחים נוספים_1" xfId="3894"/>
    <cellStyle name="5_Anafim_דיווחים נוספים_1_דיווחים נוספים_4.4. 2_דיווחים נוספים_פירוט אגח תשואה מעל 10% " xfId="3895"/>
    <cellStyle name="5_Anafim_דיווחים נוספים_1_דיווחים נוספים_4.4. 2_פירוט אגח תשואה מעל 10% " xfId="3896"/>
    <cellStyle name="5_Anafim_דיווחים נוספים_1_דיווחים נוספים_4.4._דיווחים נוספים" xfId="3897"/>
    <cellStyle name="5_Anafim_דיווחים נוספים_1_דיווחים נוספים_4.4._פירוט אגח תשואה מעל 10% " xfId="3898"/>
    <cellStyle name="5_Anafim_דיווחים נוספים_1_דיווחים נוספים_דיווחים נוספים" xfId="3899"/>
    <cellStyle name="5_Anafim_דיווחים נוספים_1_דיווחים נוספים_פירוט אגח תשואה מעל 10% " xfId="3900"/>
    <cellStyle name="5_Anafim_דיווחים נוספים_1_פירוט אגח תשואה מעל 10% " xfId="3901"/>
    <cellStyle name="5_Anafim_דיווחים נוספים_2" xfId="3902"/>
    <cellStyle name="5_Anafim_דיווחים נוספים_2 2" xfId="3903"/>
    <cellStyle name="5_Anafim_דיווחים נוספים_2 2_דיווחים נוספים" xfId="3904"/>
    <cellStyle name="5_Anafim_דיווחים נוספים_2 2_דיווחים נוספים_1" xfId="3905"/>
    <cellStyle name="5_Anafim_דיווחים נוספים_2 2_דיווחים נוספים_פירוט אגח תשואה מעל 10% " xfId="3906"/>
    <cellStyle name="5_Anafim_דיווחים נוספים_2 2_פירוט אגח תשואה מעל 10% " xfId="3907"/>
    <cellStyle name="5_Anafim_דיווחים נוספים_2_4.4." xfId="3908"/>
    <cellStyle name="5_Anafim_דיווחים נוספים_2_4.4. 2" xfId="3909"/>
    <cellStyle name="5_Anafim_דיווחים נוספים_2_4.4. 2_דיווחים נוספים" xfId="3910"/>
    <cellStyle name="5_Anafim_דיווחים נוספים_2_4.4. 2_דיווחים נוספים_1" xfId="3911"/>
    <cellStyle name="5_Anafim_דיווחים נוספים_2_4.4. 2_דיווחים נוספים_פירוט אגח תשואה מעל 10% " xfId="3912"/>
    <cellStyle name="5_Anafim_דיווחים נוספים_2_4.4. 2_פירוט אגח תשואה מעל 10% " xfId="3913"/>
    <cellStyle name="5_Anafim_דיווחים נוספים_2_4.4._דיווחים נוספים" xfId="3914"/>
    <cellStyle name="5_Anafim_דיווחים נוספים_2_4.4._פירוט אגח תשואה מעל 10% " xfId="3915"/>
    <cellStyle name="5_Anafim_דיווחים נוספים_2_דיווחים נוספים" xfId="3916"/>
    <cellStyle name="5_Anafim_דיווחים נוספים_2_פירוט אגח תשואה מעל 10% " xfId="3917"/>
    <cellStyle name="5_Anafim_דיווחים נוספים_3" xfId="3918"/>
    <cellStyle name="5_Anafim_דיווחים נוספים_4.4." xfId="3919"/>
    <cellStyle name="5_Anafim_דיווחים נוספים_4.4. 2" xfId="3920"/>
    <cellStyle name="5_Anafim_דיווחים נוספים_4.4. 2_דיווחים נוספים" xfId="3921"/>
    <cellStyle name="5_Anafim_דיווחים נוספים_4.4. 2_דיווחים נוספים_1" xfId="3922"/>
    <cellStyle name="5_Anafim_דיווחים נוספים_4.4. 2_דיווחים נוספים_פירוט אגח תשואה מעל 10% " xfId="3923"/>
    <cellStyle name="5_Anafim_דיווחים נוספים_4.4. 2_פירוט אגח תשואה מעל 10% " xfId="3924"/>
    <cellStyle name="5_Anafim_דיווחים נוספים_4.4._דיווחים נוספים" xfId="3925"/>
    <cellStyle name="5_Anafim_דיווחים נוספים_4.4._פירוט אגח תשואה מעל 10% " xfId="3926"/>
    <cellStyle name="5_Anafim_דיווחים נוספים_דיווחים נוספים" xfId="3927"/>
    <cellStyle name="5_Anafim_דיווחים נוספים_דיווחים נוספים 2" xfId="3928"/>
    <cellStyle name="5_Anafim_דיווחים נוספים_דיווחים נוספים 2_דיווחים נוספים" xfId="3929"/>
    <cellStyle name="5_Anafim_דיווחים נוספים_דיווחים נוספים 2_דיווחים נוספים_1" xfId="3930"/>
    <cellStyle name="5_Anafim_דיווחים נוספים_דיווחים נוספים 2_דיווחים נוספים_פירוט אגח תשואה מעל 10% " xfId="3931"/>
    <cellStyle name="5_Anafim_דיווחים נוספים_דיווחים נוספים 2_פירוט אגח תשואה מעל 10% " xfId="3932"/>
    <cellStyle name="5_Anafim_דיווחים נוספים_דיווחים נוספים_1" xfId="3933"/>
    <cellStyle name="5_Anafim_דיווחים נוספים_דיווחים נוספים_4.4." xfId="3934"/>
    <cellStyle name="5_Anafim_דיווחים נוספים_דיווחים נוספים_4.4. 2" xfId="3935"/>
    <cellStyle name="5_Anafim_דיווחים נוספים_דיווחים נוספים_4.4. 2_דיווחים נוספים" xfId="3936"/>
    <cellStyle name="5_Anafim_דיווחים נוספים_דיווחים נוספים_4.4. 2_דיווחים נוספים_1" xfId="3937"/>
    <cellStyle name="5_Anafim_דיווחים נוספים_דיווחים נוספים_4.4. 2_דיווחים נוספים_פירוט אגח תשואה מעל 10% " xfId="3938"/>
    <cellStyle name="5_Anafim_דיווחים נוספים_דיווחים נוספים_4.4. 2_פירוט אגח תשואה מעל 10% " xfId="3939"/>
    <cellStyle name="5_Anafim_דיווחים נוספים_דיווחים נוספים_4.4._דיווחים נוספים" xfId="3940"/>
    <cellStyle name="5_Anafim_דיווחים נוספים_דיווחים נוספים_4.4._פירוט אגח תשואה מעל 10% " xfId="3941"/>
    <cellStyle name="5_Anafim_דיווחים נוספים_דיווחים נוספים_דיווחים נוספים" xfId="3942"/>
    <cellStyle name="5_Anafim_דיווחים נוספים_דיווחים נוספים_פירוט אגח תשואה מעל 10% " xfId="3943"/>
    <cellStyle name="5_Anafim_דיווחים נוספים_פירוט אגח תשואה מעל 10% " xfId="3944"/>
    <cellStyle name="5_Anafim_הערות" xfId="3945"/>
    <cellStyle name="5_Anafim_הערות 2" xfId="3946"/>
    <cellStyle name="5_Anafim_הערות 2_דיווחים נוספים" xfId="3947"/>
    <cellStyle name="5_Anafim_הערות 2_דיווחים נוספים_1" xfId="3948"/>
    <cellStyle name="5_Anafim_הערות 2_דיווחים נוספים_פירוט אגח תשואה מעל 10% " xfId="3949"/>
    <cellStyle name="5_Anafim_הערות 2_פירוט אגח תשואה מעל 10% " xfId="3950"/>
    <cellStyle name="5_Anafim_הערות_4.4." xfId="3951"/>
    <cellStyle name="5_Anafim_הערות_4.4. 2" xfId="3952"/>
    <cellStyle name="5_Anafim_הערות_4.4. 2_דיווחים נוספים" xfId="3953"/>
    <cellStyle name="5_Anafim_הערות_4.4. 2_דיווחים נוספים_1" xfId="3954"/>
    <cellStyle name="5_Anafim_הערות_4.4. 2_דיווחים נוספים_פירוט אגח תשואה מעל 10% " xfId="3955"/>
    <cellStyle name="5_Anafim_הערות_4.4. 2_פירוט אגח תשואה מעל 10% " xfId="3956"/>
    <cellStyle name="5_Anafim_הערות_4.4._דיווחים נוספים" xfId="3957"/>
    <cellStyle name="5_Anafim_הערות_4.4._פירוט אגח תשואה מעל 10% " xfId="3958"/>
    <cellStyle name="5_Anafim_הערות_דיווחים נוספים" xfId="3959"/>
    <cellStyle name="5_Anafim_הערות_דיווחים נוספים_1" xfId="3960"/>
    <cellStyle name="5_Anafim_הערות_דיווחים נוספים_פירוט אגח תשואה מעל 10% " xfId="3961"/>
    <cellStyle name="5_Anafim_הערות_פירוט אגח תשואה מעל 10% " xfId="3962"/>
    <cellStyle name="5_Anafim_יתרת מסגרות אשראי לניצול " xfId="3963"/>
    <cellStyle name="5_Anafim_יתרת מסגרות אשראי לניצול  2" xfId="3964"/>
    <cellStyle name="5_Anafim_יתרת מסגרות אשראי לניצול  2_דיווחים נוספים" xfId="3965"/>
    <cellStyle name="5_Anafim_יתרת מסגרות אשראי לניצול  2_דיווחים נוספים_1" xfId="3966"/>
    <cellStyle name="5_Anafim_יתרת מסגרות אשראי לניצול  2_דיווחים נוספים_פירוט אגח תשואה מעל 10% " xfId="3967"/>
    <cellStyle name="5_Anafim_יתרת מסגרות אשראי לניצול  2_פירוט אגח תשואה מעל 10% " xfId="3968"/>
    <cellStyle name="5_Anafim_יתרת מסגרות אשראי לניצול _4.4." xfId="3969"/>
    <cellStyle name="5_Anafim_יתרת מסגרות אשראי לניצול _4.4. 2" xfId="3970"/>
    <cellStyle name="5_Anafim_יתרת מסגרות אשראי לניצול _4.4. 2_דיווחים נוספים" xfId="3971"/>
    <cellStyle name="5_Anafim_יתרת מסגרות אשראי לניצול _4.4. 2_דיווחים נוספים_1" xfId="3972"/>
    <cellStyle name="5_Anafim_יתרת מסגרות אשראי לניצול _4.4. 2_דיווחים נוספים_פירוט אגח תשואה מעל 10% " xfId="3973"/>
    <cellStyle name="5_Anafim_יתרת מסגרות אשראי לניצול _4.4. 2_פירוט אגח תשואה מעל 10% " xfId="3974"/>
    <cellStyle name="5_Anafim_יתרת מסגרות אשראי לניצול _4.4._דיווחים נוספים" xfId="3975"/>
    <cellStyle name="5_Anafim_יתרת מסגרות אשראי לניצול _4.4._פירוט אגח תשואה מעל 10% " xfId="3976"/>
    <cellStyle name="5_Anafim_יתרת מסגרות אשראי לניצול _דיווחים נוספים" xfId="3977"/>
    <cellStyle name="5_Anafim_יתרת מסגרות אשראי לניצול _דיווחים נוספים_1" xfId="3978"/>
    <cellStyle name="5_Anafim_יתרת מסגרות אשראי לניצול _דיווחים נוספים_פירוט אגח תשואה מעל 10% " xfId="3979"/>
    <cellStyle name="5_Anafim_יתרת מסגרות אשראי לניצול _פירוט אגח תשואה מעל 10% " xfId="3980"/>
    <cellStyle name="5_Anafim_עסקאות שאושרו וטרם בוצעו  " xfId="3981"/>
    <cellStyle name="5_Anafim_עסקאות שאושרו וטרם בוצעו   2" xfId="3982"/>
    <cellStyle name="5_Anafim_עסקאות שאושרו וטרם בוצעו   2_דיווחים נוספים" xfId="3983"/>
    <cellStyle name="5_Anafim_עסקאות שאושרו וטרם בוצעו   2_דיווחים נוספים_1" xfId="3984"/>
    <cellStyle name="5_Anafim_עסקאות שאושרו וטרם בוצעו   2_דיווחים נוספים_פירוט אגח תשואה מעל 10% " xfId="3985"/>
    <cellStyle name="5_Anafim_עסקאות שאושרו וטרם בוצעו   2_פירוט אגח תשואה מעל 10% " xfId="3986"/>
    <cellStyle name="5_Anafim_עסקאות שאושרו וטרם בוצעו  _1" xfId="3987"/>
    <cellStyle name="5_Anafim_עסקאות שאושרו וטרם בוצעו  _1 2" xfId="3988"/>
    <cellStyle name="5_Anafim_עסקאות שאושרו וטרם בוצעו  _1 2_דיווחים נוספים" xfId="3989"/>
    <cellStyle name="5_Anafim_עסקאות שאושרו וטרם בוצעו  _1 2_דיווחים נוספים_1" xfId="3990"/>
    <cellStyle name="5_Anafim_עסקאות שאושרו וטרם בוצעו  _1 2_דיווחים נוספים_פירוט אגח תשואה מעל 10% " xfId="3991"/>
    <cellStyle name="5_Anafim_עסקאות שאושרו וטרם בוצעו  _1 2_פירוט אגח תשואה מעל 10% " xfId="3992"/>
    <cellStyle name="5_Anafim_עסקאות שאושרו וטרם בוצעו  _1_דיווחים נוספים" xfId="3993"/>
    <cellStyle name="5_Anafim_עסקאות שאושרו וטרם בוצעו  _1_פירוט אגח תשואה מעל 10% " xfId="3994"/>
    <cellStyle name="5_Anafim_עסקאות שאושרו וטרם בוצעו  _4.4." xfId="3995"/>
    <cellStyle name="5_Anafim_עסקאות שאושרו וטרם בוצעו  _4.4. 2" xfId="3996"/>
    <cellStyle name="5_Anafim_עסקאות שאושרו וטרם בוצעו  _4.4. 2_דיווחים נוספים" xfId="3997"/>
    <cellStyle name="5_Anafim_עסקאות שאושרו וטרם בוצעו  _4.4. 2_דיווחים נוספים_1" xfId="3998"/>
    <cellStyle name="5_Anafim_עסקאות שאושרו וטרם בוצעו  _4.4. 2_דיווחים נוספים_פירוט אגח תשואה מעל 10% " xfId="3999"/>
    <cellStyle name="5_Anafim_עסקאות שאושרו וטרם בוצעו  _4.4. 2_פירוט אגח תשואה מעל 10% " xfId="4000"/>
    <cellStyle name="5_Anafim_עסקאות שאושרו וטרם בוצעו  _4.4._דיווחים נוספים" xfId="4001"/>
    <cellStyle name="5_Anafim_עסקאות שאושרו וטרם בוצעו  _4.4._פירוט אגח תשואה מעל 10% " xfId="4002"/>
    <cellStyle name="5_Anafim_עסקאות שאושרו וטרם בוצעו  _דיווחים נוספים" xfId="4003"/>
    <cellStyle name="5_Anafim_עסקאות שאושרו וטרם בוצעו  _דיווחים נוספים_1" xfId="4004"/>
    <cellStyle name="5_Anafim_עסקאות שאושרו וטרם בוצעו  _דיווחים נוספים_פירוט אגח תשואה מעל 10% " xfId="4005"/>
    <cellStyle name="5_Anafim_עסקאות שאושרו וטרם בוצעו  _פירוט אגח תשואה מעל 10% " xfId="4006"/>
    <cellStyle name="5_Anafim_פירוט אגח תשואה מעל 10% " xfId="4007"/>
    <cellStyle name="5_Anafim_פירוט אגח תשואה מעל 10%  2" xfId="4008"/>
    <cellStyle name="5_Anafim_פירוט אגח תשואה מעל 10%  2_דיווחים נוספים" xfId="4009"/>
    <cellStyle name="5_Anafim_פירוט אגח תשואה מעל 10%  2_דיווחים נוספים_1" xfId="4010"/>
    <cellStyle name="5_Anafim_פירוט אגח תשואה מעל 10%  2_דיווחים נוספים_פירוט אגח תשואה מעל 10% " xfId="4011"/>
    <cellStyle name="5_Anafim_פירוט אגח תשואה מעל 10%  2_פירוט אגח תשואה מעל 10% " xfId="4012"/>
    <cellStyle name="5_Anafim_פירוט אגח תשואה מעל 10% _1" xfId="4013"/>
    <cellStyle name="5_Anafim_פירוט אגח תשואה מעל 10% _4.4." xfId="4014"/>
    <cellStyle name="5_Anafim_פירוט אגח תשואה מעל 10% _4.4. 2" xfId="4015"/>
    <cellStyle name="5_Anafim_פירוט אגח תשואה מעל 10% _4.4. 2_דיווחים נוספים" xfId="4016"/>
    <cellStyle name="5_Anafim_פירוט אגח תשואה מעל 10% _4.4. 2_דיווחים נוספים_1" xfId="4017"/>
    <cellStyle name="5_Anafim_פירוט אגח תשואה מעל 10% _4.4. 2_דיווחים נוספים_פירוט אגח תשואה מעל 10% " xfId="4018"/>
    <cellStyle name="5_Anafim_פירוט אגח תשואה מעל 10% _4.4. 2_פירוט אגח תשואה מעל 10% " xfId="4019"/>
    <cellStyle name="5_Anafim_פירוט אגח תשואה מעל 10% _4.4._דיווחים נוספים" xfId="4020"/>
    <cellStyle name="5_Anafim_פירוט אגח תשואה מעל 10% _4.4._פירוט אגח תשואה מעל 10% " xfId="4021"/>
    <cellStyle name="5_Anafim_פירוט אגח תשואה מעל 10% _דיווחים נוספים" xfId="4022"/>
    <cellStyle name="5_Anafim_פירוט אגח תשואה מעל 10% _דיווחים נוספים_1" xfId="4023"/>
    <cellStyle name="5_Anafim_פירוט אגח תשואה מעל 10% _דיווחים נוספים_פירוט אגח תשואה מעל 10% " xfId="4024"/>
    <cellStyle name="5_Anafim_פירוט אגח תשואה מעל 10% _פירוט אגח תשואה מעל 10% " xfId="4025"/>
    <cellStyle name="5_אחזקות בעלי ענין -DATA - ערכים" xfId="14724"/>
    <cellStyle name="5_דיווחים נוספים" xfId="4026"/>
    <cellStyle name="5_דיווחים נוספים 2" xfId="4027"/>
    <cellStyle name="5_דיווחים נוספים 2_דיווחים נוספים" xfId="4028"/>
    <cellStyle name="5_דיווחים נוספים 2_דיווחים נוספים_1" xfId="4029"/>
    <cellStyle name="5_דיווחים נוספים 2_דיווחים נוספים_פירוט אגח תשואה מעל 10% " xfId="4030"/>
    <cellStyle name="5_דיווחים נוספים 2_פירוט אגח תשואה מעל 10% " xfId="4031"/>
    <cellStyle name="5_דיווחים נוספים_1" xfId="4032"/>
    <cellStyle name="5_דיווחים נוספים_1 2" xfId="4033"/>
    <cellStyle name="5_דיווחים נוספים_1 2_דיווחים נוספים" xfId="4034"/>
    <cellStyle name="5_דיווחים נוספים_1 2_דיווחים נוספים_1" xfId="4035"/>
    <cellStyle name="5_דיווחים נוספים_1 2_דיווחים נוספים_פירוט אגח תשואה מעל 10% " xfId="4036"/>
    <cellStyle name="5_דיווחים נוספים_1 2_פירוט אגח תשואה מעל 10% " xfId="4037"/>
    <cellStyle name="5_דיווחים נוספים_1_4.4." xfId="4038"/>
    <cellStyle name="5_דיווחים נוספים_1_4.4. 2" xfId="4039"/>
    <cellStyle name="5_דיווחים נוספים_1_4.4. 2_דיווחים נוספים" xfId="4040"/>
    <cellStyle name="5_דיווחים נוספים_1_4.4. 2_דיווחים נוספים_1" xfId="4041"/>
    <cellStyle name="5_דיווחים נוספים_1_4.4. 2_דיווחים נוספים_פירוט אגח תשואה מעל 10% " xfId="4042"/>
    <cellStyle name="5_דיווחים נוספים_1_4.4. 2_פירוט אגח תשואה מעל 10% " xfId="4043"/>
    <cellStyle name="5_דיווחים נוספים_1_4.4._דיווחים נוספים" xfId="4044"/>
    <cellStyle name="5_דיווחים נוספים_1_4.4._פירוט אגח תשואה מעל 10% " xfId="4045"/>
    <cellStyle name="5_דיווחים נוספים_1_דיווחים נוספים" xfId="4046"/>
    <cellStyle name="5_דיווחים נוספים_1_דיווחים נוספים 2" xfId="4047"/>
    <cellStyle name="5_דיווחים נוספים_1_דיווחים נוספים 2_דיווחים נוספים" xfId="4048"/>
    <cellStyle name="5_דיווחים נוספים_1_דיווחים נוספים 2_דיווחים נוספים_1" xfId="4049"/>
    <cellStyle name="5_דיווחים נוספים_1_דיווחים נוספים 2_דיווחים נוספים_פירוט אגח תשואה מעל 10% " xfId="4050"/>
    <cellStyle name="5_דיווחים נוספים_1_דיווחים נוספים 2_פירוט אגח תשואה מעל 10% " xfId="4051"/>
    <cellStyle name="5_דיווחים נוספים_1_דיווחים נוספים_1" xfId="4052"/>
    <cellStyle name="5_דיווחים נוספים_1_דיווחים נוספים_4.4." xfId="4053"/>
    <cellStyle name="5_דיווחים נוספים_1_דיווחים נוספים_4.4. 2" xfId="4054"/>
    <cellStyle name="5_דיווחים נוספים_1_דיווחים נוספים_4.4. 2_דיווחים נוספים" xfId="4055"/>
    <cellStyle name="5_דיווחים נוספים_1_דיווחים נוספים_4.4. 2_דיווחים נוספים_1" xfId="4056"/>
    <cellStyle name="5_דיווחים נוספים_1_דיווחים נוספים_4.4. 2_דיווחים נוספים_פירוט אגח תשואה מעל 10% " xfId="4057"/>
    <cellStyle name="5_דיווחים נוספים_1_דיווחים נוספים_4.4. 2_פירוט אגח תשואה מעל 10% " xfId="4058"/>
    <cellStyle name="5_דיווחים נוספים_1_דיווחים נוספים_4.4._דיווחים נוספים" xfId="4059"/>
    <cellStyle name="5_דיווחים נוספים_1_דיווחים נוספים_4.4._פירוט אגח תשואה מעל 10% " xfId="4060"/>
    <cellStyle name="5_דיווחים נוספים_1_דיווחים נוספים_דיווחים נוספים" xfId="4061"/>
    <cellStyle name="5_דיווחים נוספים_1_דיווחים נוספים_פירוט אגח תשואה מעל 10% " xfId="4062"/>
    <cellStyle name="5_דיווחים נוספים_1_פירוט אגח תשואה מעל 10% " xfId="4063"/>
    <cellStyle name="5_דיווחים נוספים_2" xfId="4064"/>
    <cellStyle name="5_דיווחים נוספים_2 2" xfId="4065"/>
    <cellStyle name="5_דיווחים נוספים_2 2_דיווחים נוספים" xfId="4066"/>
    <cellStyle name="5_דיווחים נוספים_2 2_דיווחים נוספים_1" xfId="4067"/>
    <cellStyle name="5_דיווחים נוספים_2 2_דיווחים נוספים_פירוט אגח תשואה מעל 10% " xfId="4068"/>
    <cellStyle name="5_דיווחים נוספים_2 2_פירוט אגח תשואה מעל 10% " xfId="4069"/>
    <cellStyle name="5_דיווחים נוספים_2_4.4." xfId="4070"/>
    <cellStyle name="5_דיווחים נוספים_2_4.4. 2" xfId="4071"/>
    <cellStyle name="5_דיווחים נוספים_2_4.4. 2_דיווחים נוספים" xfId="4072"/>
    <cellStyle name="5_דיווחים נוספים_2_4.4. 2_דיווחים נוספים_1" xfId="4073"/>
    <cellStyle name="5_דיווחים נוספים_2_4.4. 2_דיווחים נוספים_פירוט אגח תשואה מעל 10% " xfId="4074"/>
    <cellStyle name="5_דיווחים נוספים_2_4.4. 2_פירוט אגח תשואה מעל 10% " xfId="4075"/>
    <cellStyle name="5_דיווחים נוספים_2_4.4._דיווחים נוספים" xfId="4076"/>
    <cellStyle name="5_דיווחים נוספים_2_4.4._פירוט אגח תשואה מעל 10% " xfId="4077"/>
    <cellStyle name="5_דיווחים נוספים_2_דיווחים נוספים" xfId="4078"/>
    <cellStyle name="5_דיווחים נוספים_2_פירוט אגח תשואה מעל 10% " xfId="4079"/>
    <cellStyle name="5_דיווחים נוספים_3" xfId="4080"/>
    <cellStyle name="5_דיווחים נוספים_4.4." xfId="4081"/>
    <cellStyle name="5_דיווחים נוספים_4.4. 2" xfId="4082"/>
    <cellStyle name="5_דיווחים נוספים_4.4. 2_דיווחים נוספים" xfId="4083"/>
    <cellStyle name="5_דיווחים נוספים_4.4. 2_דיווחים נוספים_1" xfId="4084"/>
    <cellStyle name="5_דיווחים נוספים_4.4. 2_דיווחים נוספים_1_15" xfId="9562"/>
    <cellStyle name="5_דיווחים נוספים_4.4. 2_דיווחים נוספים_פירוט אגח תשואה מעל 10% " xfId="4085"/>
    <cellStyle name="5_דיווחים נוספים_4.4. 2_דיווחים נוספים_פירוט אגח תשואה מעל 10% _15" xfId="9563"/>
    <cellStyle name="5_דיווחים נוספים_4.4. 2_פירוט אגח תשואה מעל 10% " xfId="4086"/>
    <cellStyle name="5_דיווחים נוספים_4.4. 2_פירוט אגח תשואה מעל 10% _15" xfId="9564"/>
    <cellStyle name="5_דיווחים נוספים_4.4._דיווחים נוספים" xfId="4087"/>
    <cellStyle name="5_דיווחים נוספים_4.4._דיווחים נוספים_15" xfId="9565"/>
    <cellStyle name="5_דיווחים נוספים_4.4._פירוט אגח תשואה מעל 10% " xfId="4088"/>
    <cellStyle name="5_דיווחים נוספים_4.4._פירוט אגח תשואה מעל 10% _15" xfId="9566"/>
    <cellStyle name="5_דיווחים נוספים_דיווחים נוספים" xfId="4089"/>
    <cellStyle name="5_דיווחים נוספים_דיווחים נוספים 2" xfId="4090"/>
    <cellStyle name="5_דיווחים נוספים_דיווחים נוספים 2_15" xfId="9568"/>
    <cellStyle name="5_דיווחים נוספים_דיווחים נוספים 2_דיווחים נוספים" xfId="4091"/>
    <cellStyle name="5_דיווחים נוספים_דיווחים נוספים 2_דיווחים נוספים_1" xfId="4092"/>
    <cellStyle name="5_דיווחים נוספים_דיווחים נוספים 2_דיווחים נוספים_1_15" xfId="9570"/>
    <cellStyle name="5_דיווחים נוספים_דיווחים נוספים 2_דיווחים נוספים_15" xfId="9569"/>
    <cellStyle name="5_דיווחים נוספים_דיווחים נוספים 2_דיווחים נוספים_פירוט אגח תשואה מעל 10% " xfId="4093"/>
    <cellStyle name="5_דיווחים נוספים_דיווחים נוספים 2_דיווחים נוספים_פירוט אגח תשואה מעל 10% _15" xfId="9571"/>
    <cellStyle name="5_דיווחים נוספים_דיווחים נוספים 2_פירוט אגח תשואה מעל 10% " xfId="4094"/>
    <cellStyle name="5_דיווחים נוספים_דיווחים נוספים 2_פירוט אגח תשואה מעל 10% _15" xfId="9572"/>
    <cellStyle name="5_דיווחים נוספים_דיווחים נוספים_1" xfId="4095"/>
    <cellStyle name="5_דיווחים נוספים_דיווחים נוספים_1_15" xfId="9573"/>
    <cellStyle name="5_דיווחים נוספים_דיווחים נוספים_15" xfId="9567"/>
    <cellStyle name="5_דיווחים נוספים_דיווחים נוספים_4.4." xfId="4096"/>
    <cellStyle name="5_דיווחים נוספים_דיווחים נוספים_4.4. 2" xfId="4097"/>
    <cellStyle name="5_דיווחים נוספים_דיווחים נוספים_4.4. 2_15" xfId="9575"/>
    <cellStyle name="5_דיווחים נוספים_דיווחים נוספים_4.4. 2_דיווחים נוספים" xfId="4098"/>
    <cellStyle name="5_דיווחים נוספים_דיווחים נוספים_4.4. 2_דיווחים נוספים_1" xfId="4099"/>
    <cellStyle name="5_דיווחים נוספים_דיווחים נוספים_4.4. 2_דיווחים נוספים_1_15" xfId="9577"/>
    <cellStyle name="5_דיווחים נוספים_דיווחים נוספים_4.4. 2_דיווחים נוספים_15" xfId="9576"/>
    <cellStyle name="5_דיווחים נוספים_דיווחים נוספים_4.4. 2_דיווחים נוספים_פירוט אגח תשואה מעל 10% " xfId="4100"/>
    <cellStyle name="5_דיווחים נוספים_דיווחים נוספים_4.4. 2_דיווחים נוספים_פירוט אגח תשואה מעל 10% _15" xfId="9578"/>
    <cellStyle name="5_דיווחים נוספים_דיווחים נוספים_4.4. 2_פירוט אגח תשואה מעל 10% " xfId="4101"/>
    <cellStyle name="5_דיווחים נוספים_דיווחים נוספים_4.4. 2_פירוט אגח תשואה מעל 10% _15" xfId="9579"/>
    <cellStyle name="5_דיווחים נוספים_דיווחים נוספים_4.4._15" xfId="9574"/>
    <cellStyle name="5_דיווחים נוספים_דיווחים נוספים_4.4._דיווחים נוספים" xfId="4102"/>
    <cellStyle name="5_דיווחים נוספים_דיווחים נוספים_4.4._דיווחים נוספים_15" xfId="9580"/>
    <cellStyle name="5_דיווחים נוספים_דיווחים נוספים_4.4._פירוט אגח תשואה מעל 10% " xfId="4103"/>
    <cellStyle name="5_דיווחים נוספים_דיווחים נוספים_4.4._פירוט אגח תשואה מעל 10% _15" xfId="9581"/>
    <cellStyle name="5_דיווחים נוספים_דיווחים נוספים_דיווחים נוספים" xfId="4104"/>
    <cellStyle name="5_דיווחים נוספים_דיווחים נוספים_דיווחים נוספים_15" xfId="9582"/>
    <cellStyle name="5_דיווחים נוספים_דיווחים נוספים_פירוט אגח תשואה מעל 10% " xfId="4105"/>
    <cellStyle name="5_דיווחים נוספים_דיווחים נוספים_פירוט אגח תשואה מעל 10% _15" xfId="9583"/>
    <cellStyle name="5_דיווחים נוספים_פירוט אגח תשואה מעל 10% " xfId="4106"/>
    <cellStyle name="5_דיווחים נוספים_פירוט אגח תשואה מעל 10% _15" xfId="9584"/>
    <cellStyle name="5_הערות" xfId="4107"/>
    <cellStyle name="5_הערות 2" xfId="4108"/>
    <cellStyle name="5_הערות 2_15" xfId="9586"/>
    <cellStyle name="5_הערות 2_דיווחים נוספים" xfId="4109"/>
    <cellStyle name="5_הערות 2_דיווחים נוספים_1" xfId="4110"/>
    <cellStyle name="5_הערות 2_דיווחים נוספים_1_15" xfId="9588"/>
    <cellStyle name="5_הערות 2_דיווחים נוספים_15" xfId="9587"/>
    <cellStyle name="5_הערות 2_דיווחים נוספים_פירוט אגח תשואה מעל 10% " xfId="4111"/>
    <cellStyle name="5_הערות 2_דיווחים נוספים_פירוט אגח תשואה מעל 10% _15" xfId="9589"/>
    <cellStyle name="5_הערות 2_פירוט אגח תשואה מעל 10% " xfId="4112"/>
    <cellStyle name="5_הערות 2_פירוט אגח תשואה מעל 10% _15" xfId="9590"/>
    <cellStyle name="5_הערות_15" xfId="9585"/>
    <cellStyle name="5_הערות_4.4." xfId="4113"/>
    <cellStyle name="5_הערות_4.4. 2" xfId="4114"/>
    <cellStyle name="5_הערות_4.4. 2_15" xfId="9592"/>
    <cellStyle name="5_הערות_4.4. 2_דיווחים נוספים" xfId="4115"/>
    <cellStyle name="5_הערות_4.4. 2_דיווחים נוספים_1" xfId="4116"/>
    <cellStyle name="5_הערות_4.4. 2_דיווחים נוספים_1_15" xfId="9594"/>
    <cellStyle name="5_הערות_4.4. 2_דיווחים נוספים_15" xfId="9593"/>
    <cellStyle name="5_הערות_4.4. 2_דיווחים נוספים_פירוט אגח תשואה מעל 10% " xfId="4117"/>
    <cellStyle name="5_הערות_4.4. 2_דיווחים נוספים_פירוט אגח תשואה מעל 10% _15" xfId="9595"/>
    <cellStyle name="5_הערות_4.4. 2_פירוט אגח תשואה מעל 10% " xfId="4118"/>
    <cellStyle name="5_הערות_4.4. 2_פירוט אגח תשואה מעל 10% _15" xfId="9596"/>
    <cellStyle name="5_הערות_4.4._15" xfId="9591"/>
    <cellStyle name="5_הערות_4.4._דיווחים נוספים" xfId="4119"/>
    <cellStyle name="5_הערות_4.4._דיווחים נוספים_15" xfId="9597"/>
    <cellStyle name="5_הערות_4.4._פירוט אגח תשואה מעל 10% " xfId="4120"/>
    <cellStyle name="5_הערות_4.4._פירוט אגח תשואה מעל 10% _15" xfId="9598"/>
    <cellStyle name="5_הערות_דיווחים נוספים" xfId="4121"/>
    <cellStyle name="5_הערות_דיווחים נוספים_1" xfId="4122"/>
    <cellStyle name="5_הערות_דיווחים נוספים_1_15" xfId="9600"/>
    <cellStyle name="5_הערות_דיווחים נוספים_15" xfId="9599"/>
    <cellStyle name="5_הערות_דיווחים נוספים_פירוט אגח תשואה מעל 10% " xfId="4123"/>
    <cellStyle name="5_הערות_דיווחים נוספים_פירוט אגח תשואה מעל 10% _15" xfId="9601"/>
    <cellStyle name="5_הערות_פירוט אגח תשואה מעל 10% " xfId="4124"/>
    <cellStyle name="5_הערות_פירוט אגח תשואה מעל 10% _15" xfId="9602"/>
    <cellStyle name="5_יתרת מסגרות אשראי לניצול " xfId="4125"/>
    <cellStyle name="5_יתרת מסגרות אשראי לניצול  2" xfId="4126"/>
    <cellStyle name="5_יתרת מסגרות אשראי לניצול  2_15" xfId="9604"/>
    <cellStyle name="5_יתרת מסגרות אשראי לניצול  2_דיווחים נוספים" xfId="4127"/>
    <cellStyle name="5_יתרת מסגרות אשראי לניצול  2_דיווחים נוספים_1" xfId="4128"/>
    <cellStyle name="5_יתרת מסגרות אשראי לניצול  2_דיווחים נוספים_1_15" xfId="9606"/>
    <cellStyle name="5_יתרת מסגרות אשראי לניצול  2_דיווחים נוספים_15" xfId="9605"/>
    <cellStyle name="5_יתרת מסגרות אשראי לניצול  2_דיווחים נוספים_פירוט אגח תשואה מעל 10% " xfId="4129"/>
    <cellStyle name="5_יתרת מסגרות אשראי לניצול  2_דיווחים נוספים_פירוט אגח תשואה מעל 10% _15" xfId="9607"/>
    <cellStyle name="5_יתרת מסגרות אשראי לניצול  2_פירוט אגח תשואה מעל 10% " xfId="4130"/>
    <cellStyle name="5_יתרת מסגרות אשראי לניצול  2_פירוט אגח תשואה מעל 10% _15" xfId="9608"/>
    <cellStyle name="5_יתרת מסגרות אשראי לניצול _15" xfId="9603"/>
    <cellStyle name="5_יתרת מסגרות אשראי לניצול _4.4." xfId="4131"/>
    <cellStyle name="5_יתרת מסגרות אשראי לניצול _4.4. 2" xfId="4132"/>
    <cellStyle name="5_יתרת מסגרות אשראי לניצול _4.4. 2_15" xfId="9610"/>
    <cellStyle name="5_יתרת מסגרות אשראי לניצול _4.4. 2_דיווחים נוספים" xfId="4133"/>
    <cellStyle name="5_יתרת מסגרות אשראי לניצול _4.4. 2_דיווחים נוספים_1" xfId="4134"/>
    <cellStyle name="5_יתרת מסגרות אשראי לניצול _4.4. 2_דיווחים נוספים_1_15" xfId="9612"/>
    <cellStyle name="5_יתרת מסגרות אשראי לניצול _4.4. 2_דיווחים נוספים_15" xfId="9611"/>
    <cellStyle name="5_יתרת מסגרות אשראי לניצול _4.4. 2_דיווחים נוספים_פירוט אגח תשואה מעל 10% " xfId="4135"/>
    <cellStyle name="5_יתרת מסגרות אשראי לניצול _4.4. 2_דיווחים נוספים_פירוט אגח תשואה מעל 10% _15" xfId="9613"/>
    <cellStyle name="5_יתרת מסגרות אשראי לניצול _4.4. 2_פירוט אגח תשואה מעל 10% " xfId="4136"/>
    <cellStyle name="5_יתרת מסגרות אשראי לניצול _4.4. 2_פירוט אגח תשואה מעל 10% _15" xfId="9614"/>
    <cellStyle name="5_יתרת מסגרות אשראי לניצול _4.4._15" xfId="9609"/>
    <cellStyle name="5_יתרת מסגרות אשראי לניצול _4.4._דיווחים נוספים" xfId="4137"/>
    <cellStyle name="5_יתרת מסגרות אשראי לניצול _4.4._דיווחים נוספים_15" xfId="9615"/>
    <cellStyle name="5_יתרת מסגרות אשראי לניצול _4.4._פירוט אגח תשואה מעל 10% " xfId="4138"/>
    <cellStyle name="5_יתרת מסגרות אשראי לניצול _4.4._פירוט אגח תשואה מעל 10% _15" xfId="9616"/>
    <cellStyle name="5_יתרת מסגרות אשראי לניצול _דיווחים נוספים" xfId="4139"/>
    <cellStyle name="5_יתרת מסגרות אשראי לניצול _דיווחים נוספים_1" xfId="4140"/>
    <cellStyle name="5_יתרת מסגרות אשראי לניצול _דיווחים נוספים_1_15" xfId="9618"/>
    <cellStyle name="5_יתרת מסגרות אשראי לניצול _דיווחים נוספים_15" xfId="9617"/>
    <cellStyle name="5_יתרת מסגרות אשראי לניצול _דיווחים נוספים_פירוט אגח תשואה מעל 10% " xfId="4141"/>
    <cellStyle name="5_יתרת מסגרות אשראי לניצול _דיווחים נוספים_פירוט אגח תשואה מעל 10% _15" xfId="9619"/>
    <cellStyle name="5_יתרת מסגרות אשראי לניצול _פירוט אגח תשואה מעל 10% " xfId="4142"/>
    <cellStyle name="5_יתרת מסגרות אשראי לניצול _פירוט אגח תשואה מעל 10% _15" xfId="9620"/>
    <cellStyle name="5_משקל בתא100" xfId="4143"/>
    <cellStyle name="5_משקל בתא100 2" xfId="4144"/>
    <cellStyle name="5_משקל בתא100 2 2" xfId="4145"/>
    <cellStyle name="5_משקל בתא100 2 2_15" xfId="9623"/>
    <cellStyle name="5_משקל בתא100 2 2_דיווחים נוספים" xfId="4146"/>
    <cellStyle name="5_משקל בתא100 2 2_דיווחים נוספים_1" xfId="4147"/>
    <cellStyle name="5_משקל בתא100 2 2_דיווחים נוספים_1_15" xfId="9625"/>
    <cellStyle name="5_משקל בתא100 2 2_דיווחים נוספים_15" xfId="9624"/>
    <cellStyle name="5_משקל בתא100 2 2_דיווחים נוספים_פירוט אגח תשואה מעל 10% " xfId="4148"/>
    <cellStyle name="5_משקל בתא100 2 2_דיווחים נוספים_פירוט אגח תשואה מעל 10% _15" xfId="9626"/>
    <cellStyle name="5_משקל בתא100 2 2_פירוט אגח תשואה מעל 10% " xfId="4149"/>
    <cellStyle name="5_משקל בתא100 2 2_פירוט אגח תשואה מעל 10% _15" xfId="9627"/>
    <cellStyle name="5_משקל בתא100 2_15" xfId="9622"/>
    <cellStyle name="5_משקל בתא100 2_4.4." xfId="4150"/>
    <cellStyle name="5_משקל בתא100 2_4.4. 2" xfId="4151"/>
    <cellStyle name="5_משקל בתא100 2_4.4. 2_15" xfId="9629"/>
    <cellStyle name="5_משקל בתא100 2_4.4. 2_דיווחים נוספים" xfId="4152"/>
    <cellStyle name="5_משקל בתא100 2_4.4. 2_דיווחים נוספים_1" xfId="4153"/>
    <cellStyle name="5_משקל בתא100 2_4.4. 2_דיווחים נוספים_1_15" xfId="9631"/>
    <cellStyle name="5_משקל בתא100 2_4.4. 2_דיווחים נוספים_15" xfId="9630"/>
    <cellStyle name="5_משקל בתא100 2_4.4. 2_דיווחים נוספים_פירוט אגח תשואה מעל 10% " xfId="4154"/>
    <cellStyle name="5_משקל בתא100 2_4.4. 2_דיווחים נוספים_פירוט אגח תשואה מעל 10% _15" xfId="9632"/>
    <cellStyle name="5_משקל בתא100 2_4.4. 2_פירוט אגח תשואה מעל 10% " xfId="4155"/>
    <cellStyle name="5_משקל בתא100 2_4.4. 2_פירוט אגח תשואה מעל 10% _15" xfId="9633"/>
    <cellStyle name="5_משקל בתא100 2_4.4._15" xfId="9628"/>
    <cellStyle name="5_משקל בתא100 2_4.4._דיווחים נוספים" xfId="4156"/>
    <cellStyle name="5_משקל בתא100 2_4.4._דיווחים נוספים_15" xfId="9634"/>
    <cellStyle name="5_משקל בתא100 2_4.4._פירוט אגח תשואה מעל 10% " xfId="4157"/>
    <cellStyle name="5_משקל בתא100 2_4.4._פירוט אגח תשואה מעל 10% _15" xfId="9635"/>
    <cellStyle name="5_משקל בתא100 2_דיווחים נוספים" xfId="4158"/>
    <cellStyle name="5_משקל בתא100 2_דיווחים נוספים 2" xfId="4159"/>
    <cellStyle name="5_משקל בתא100 2_דיווחים נוספים 2_15" xfId="9637"/>
    <cellStyle name="5_משקל בתא100 2_דיווחים נוספים 2_דיווחים נוספים" xfId="4160"/>
    <cellStyle name="5_משקל בתא100 2_דיווחים נוספים 2_דיווחים נוספים_1" xfId="4161"/>
    <cellStyle name="5_משקל בתא100 2_דיווחים נוספים 2_דיווחים נוספים_1_15" xfId="9639"/>
    <cellStyle name="5_משקל בתא100 2_דיווחים נוספים 2_דיווחים נוספים_15" xfId="9638"/>
    <cellStyle name="5_משקל בתא100 2_דיווחים נוספים 2_דיווחים נוספים_פירוט אגח תשואה מעל 10% " xfId="4162"/>
    <cellStyle name="5_משקל בתא100 2_דיווחים נוספים 2_דיווחים נוספים_פירוט אגח תשואה מעל 10% _15" xfId="9640"/>
    <cellStyle name="5_משקל בתא100 2_דיווחים נוספים 2_פירוט אגח תשואה מעל 10% " xfId="4163"/>
    <cellStyle name="5_משקל בתא100 2_דיווחים נוספים 2_פירוט אגח תשואה מעל 10% _15" xfId="9641"/>
    <cellStyle name="5_משקל בתא100 2_דיווחים נוספים_1" xfId="4164"/>
    <cellStyle name="5_משקל בתא100 2_דיווחים נוספים_1 2" xfId="4165"/>
    <cellStyle name="5_משקל בתא100 2_דיווחים נוספים_1 2_15" xfId="9643"/>
    <cellStyle name="5_משקל בתא100 2_דיווחים נוספים_1 2_דיווחים נוספים" xfId="4166"/>
    <cellStyle name="5_משקל בתא100 2_דיווחים נוספים_1 2_דיווחים נוספים_1" xfId="4167"/>
    <cellStyle name="5_משקל בתא100 2_דיווחים נוספים_1 2_דיווחים נוספים_1_15" xfId="9645"/>
    <cellStyle name="5_משקל בתא100 2_דיווחים נוספים_1 2_דיווחים נוספים_15" xfId="9644"/>
    <cellStyle name="5_משקל בתא100 2_דיווחים נוספים_1 2_דיווחים נוספים_פירוט אגח תשואה מעל 10% " xfId="4168"/>
    <cellStyle name="5_משקל בתא100 2_דיווחים נוספים_1 2_דיווחים נוספים_פירוט אגח תשואה מעל 10% _15" xfId="9646"/>
    <cellStyle name="5_משקל בתא100 2_דיווחים נוספים_1 2_פירוט אגח תשואה מעל 10% " xfId="4169"/>
    <cellStyle name="5_משקל בתא100 2_דיווחים נוספים_1 2_פירוט אגח תשואה מעל 10% _15" xfId="9647"/>
    <cellStyle name="5_משקל בתא100 2_דיווחים נוספים_1_15" xfId="9642"/>
    <cellStyle name="5_משקל בתא100 2_דיווחים נוספים_1_4.4." xfId="4170"/>
    <cellStyle name="5_משקל בתא100 2_דיווחים נוספים_1_4.4. 2" xfId="4171"/>
    <cellStyle name="5_משקל בתא100 2_דיווחים נוספים_1_4.4. 2_15" xfId="9649"/>
    <cellStyle name="5_משקל בתא100 2_דיווחים נוספים_1_4.4. 2_דיווחים נוספים" xfId="4172"/>
    <cellStyle name="5_משקל בתא100 2_דיווחים נוספים_1_4.4. 2_דיווחים נוספים_1" xfId="4173"/>
    <cellStyle name="5_משקל בתא100 2_דיווחים נוספים_1_4.4. 2_דיווחים נוספים_1_15" xfId="9651"/>
    <cellStyle name="5_משקל בתא100 2_דיווחים נוספים_1_4.4. 2_דיווחים נוספים_15" xfId="9650"/>
    <cellStyle name="5_משקל בתא100 2_דיווחים נוספים_1_4.4. 2_דיווחים נוספים_פירוט אגח תשואה מעל 10% " xfId="4174"/>
    <cellStyle name="5_משקל בתא100 2_דיווחים נוספים_1_4.4. 2_דיווחים נוספים_פירוט אגח תשואה מעל 10% _15" xfId="9652"/>
    <cellStyle name="5_משקל בתא100 2_דיווחים נוספים_1_4.4. 2_פירוט אגח תשואה מעל 10% " xfId="4175"/>
    <cellStyle name="5_משקל בתא100 2_דיווחים נוספים_1_4.4. 2_פירוט אגח תשואה מעל 10% _15" xfId="9653"/>
    <cellStyle name="5_משקל בתא100 2_דיווחים נוספים_1_4.4._15" xfId="9648"/>
    <cellStyle name="5_משקל בתא100 2_דיווחים נוספים_1_4.4._דיווחים נוספים" xfId="4176"/>
    <cellStyle name="5_משקל בתא100 2_דיווחים נוספים_1_4.4._דיווחים נוספים_15" xfId="9654"/>
    <cellStyle name="5_משקל בתא100 2_דיווחים נוספים_1_4.4._פירוט אגח תשואה מעל 10% " xfId="4177"/>
    <cellStyle name="5_משקל בתא100 2_דיווחים נוספים_1_4.4._פירוט אגח תשואה מעל 10% _15" xfId="9655"/>
    <cellStyle name="5_משקל בתא100 2_דיווחים נוספים_1_דיווחים נוספים" xfId="4178"/>
    <cellStyle name="5_משקל בתא100 2_דיווחים נוספים_1_דיווחים נוספים_15" xfId="9656"/>
    <cellStyle name="5_משקל בתא100 2_דיווחים נוספים_1_פירוט אגח תשואה מעל 10% " xfId="4179"/>
    <cellStyle name="5_משקל בתא100 2_דיווחים נוספים_1_פירוט אגח תשואה מעל 10% _15" xfId="9657"/>
    <cellStyle name="5_משקל בתא100 2_דיווחים נוספים_15" xfId="9636"/>
    <cellStyle name="5_משקל בתא100 2_דיווחים נוספים_2" xfId="4180"/>
    <cellStyle name="5_משקל בתא100 2_דיווחים נוספים_2_15" xfId="9658"/>
    <cellStyle name="5_משקל בתא100 2_דיווחים נוספים_4.4." xfId="4181"/>
    <cellStyle name="5_משקל בתא100 2_דיווחים נוספים_4.4. 2" xfId="4182"/>
    <cellStyle name="5_משקל בתא100 2_דיווחים נוספים_4.4. 2_15" xfId="9660"/>
    <cellStyle name="5_משקל בתא100 2_דיווחים נוספים_4.4. 2_דיווחים נוספים" xfId="4183"/>
    <cellStyle name="5_משקל בתא100 2_דיווחים נוספים_4.4. 2_דיווחים נוספים_1" xfId="4184"/>
    <cellStyle name="5_משקל בתא100 2_דיווחים נוספים_4.4. 2_דיווחים נוספים_1_15" xfId="9662"/>
    <cellStyle name="5_משקל בתא100 2_דיווחים נוספים_4.4. 2_דיווחים נוספים_15" xfId="9661"/>
    <cellStyle name="5_משקל בתא100 2_דיווחים נוספים_4.4. 2_דיווחים נוספים_פירוט אגח תשואה מעל 10% " xfId="4185"/>
    <cellStyle name="5_משקל בתא100 2_דיווחים נוספים_4.4. 2_דיווחים נוספים_פירוט אגח תשואה מעל 10% _15" xfId="9663"/>
    <cellStyle name="5_משקל בתא100 2_דיווחים נוספים_4.4. 2_פירוט אגח תשואה מעל 10% " xfId="4186"/>
    <cellStyle name="5_משקל בתא100 2_דיווחים נוספים_4.4. 2_פירוט אגח תשואה מעל 10% _15" xfId="9664"/>
    <cellStyle name="5_משקל בתא100 2_דיווחים נוספים_4.4._15" xfId="9659"/>
    <cellStyle name="5_משקל בתא100 2_דיווחים נוספים_4.4._דיווחים נוספים" xfId="4187"/>
    <cellStyle name="5_משקל בתא100 2_דיווחים נוספים_4.4._דיווחים נוספים_15" xfId="9665"/>
    <cellStyle name="5_משקל בתא100 2_דיווחים נוספים_4.4._פירוט אגח תשואה מעל 10% " xfId="4188"/>
    <cellStyle name="5_משקל בתא100 2_דיווחים נוספים_4.4._פירוט אגח תשואה מעל 10% _15" xfId="9666"/>
    <cellStyle name="5_משקל בתא100 2_דיווחים נוספים_דיווחים נוספים" xfId="4189"/>
    <cellStyle name="5_משקל בתא100 2_דיווחים נוספים_דיווחים נוספים 2" xfId="4190"/>
    <cellStyle name="5_משקל בתא100 2_דיווחים נוספים_דיווחים נוספים 2_15" xfId="9668"/>
    <cellStyle name="5_משקל בתא100 2_דיווחים נוספים_דיווחים נוספים 2_דיווחים נוספים" xfId="4191"/>
    <cellStyle name="5_משקל בתא100 2_דיווחים נוספים_דיווחים נוספים 2_דיווחים נוספים_1" xfId="4192"/>
    <cellStyle name="5_משקל בתא100 2_דיווחים נוספים_דיווחים נוספים 2_דיווחים נוספים_1_15" xfId="9670"/>
    <cellStyle name="5_משקל בתא100 2_דיווחים נוספים_דיווחים נוספים 2_דיווחים נוספים_15" xfId="9669"/>
    <cellStyle name="5_משקל בתא100 2_דיווחים נוספים_דיווחים נוספים 2_דיווחים נוספים_פירוט אגח תשואה מעל 10% " xfId="4193"/>
    <cellStyle name="5_משקל בתא100 2_דיווחים נוספים_דיווחים נוספים 2_דיווחים נוספים_פירוט אגח תשואה מעל 10% _15" xfId="9671"/>
    <cellStyle name="5_משקל בתא100 2_דיווחים נוספים_דיווחים נוספים 2_פירוט אגח תשואה מעל 10% " xfId="4194"/>
    <cellStyle name="5_משקל בתא100 2_דיווחים נוספים_דיווחים נוספים 2_פירוט אגח תשואה מעל 10% _15" xfId="9672"/>
    <cellStyle name="5_משקל בתא100 2_דיווחים נוספים_דיווחים נוספים_1" xfId="4195"/>
    <cellStyle name="5_משקל בתא100 2_דיווחים נוספים_דיווחים נוספים_1_15" xfId="9673"/>
    <cellStyle name="5_משקל בתא100 2_דיווחים נוספים_דיווחים נוספים_15" xfId="9667"/>
    <cellStyle name="5_משקל בתא100 2_דיווחים נוספים_דיווחים נוספים_4.4." xfId="4196"/>
    <cellStyle name="5_משקל בתא100 2_דיווחים נוספים_דיווחים נוספים_4.4. 2" xfId="4197"/>
    <cellStyle name="5_משקל בתא100 2_דיווחים נוספים_דיווחים נוספים_4.4. 2_15" xfId="9675"/>
    <cellStyle name="5_משקל בתא100 2_דיווחים נוספים_דיווחים נוספים_4.4. 2_דיווחים נוספים" xfId="4198"/>
    <cellStyle name="5_משקל בתא100 2_דיווחים נוספים_דיווחים נוספים_4.4. 2_דיווחים נוספים_1" xfId="4199"/>
    <cellStyle name="5_משקל בתא100 2_דיווחים נוספים_דיווחים נוספים_4.4. 2_דיווחים נוספים_1_15" xfId="9677"/>
    <cellStyle name="5_משקל בתא100 2_דיווחים נוספים_דיווחים נוספים_4.4. 2_דיווחים נוספים_15" xfId="9676"/>
    <cellStyle name="5_משקל בתא100 2_דיווחים נוספים_דיווחים נוספים_4.4. 2_דיווחים נוספים_פירוט אגח תשואה מעל 10% " xfId="4200"/>
    <cellStyle name="5_משקל בתא100 2_דיווחים נוספים_דיווחים נוספים_4.4. 2_דיווחים נוספים_פירוט אגח תשואה מעל 10% _15" xfId="9678"/>
    <cellStyle name="5_משקל בתא100 2_דיווחים נוספים_דיווחים נוספים_4.4. 2_פירוט אגח תשואה מעל 10% " xfId="4201"/>
    <cellStyle name="5_משקל בתא100 2_דיווחים נוספים_דיווחים נוספים_4.4. 2_פירוט אגח תשואה מעל 10% _15" xfId="9679"/>
    <cellStyle name="5_משקל בתא100 2_דיווחים נוספים_דיווחים נוספים_4.4._15" xfId="9674"/>
    <cellStyle name="5_משקל בתא100 2_דיווחים נוספים_דיווחים נוספים_4.4._דיווחים נוספים" xfId="4202"/>
    <cellStyle name="5_משקל בתא100 2_דיווחים נוספים_דיווחים נוספים_4.4._דיווחים נוספים_15" xfId="9680"/>
    <cellStyle name="5_משקל בתא100 2_דיווחים נוספים_דיווחים נוספים_4.4._פירוט אגח תשואה מעל 10% " xfId="4203"/>
    <cellStyle name="5_משקל בתא100 2_דיווחים נוספים_דיווחים נוספים_4.4._פירוט אגח תשואה מעל 10% _15" xfId="9681"/>
    <cellStyle name="5_משקל בתא100 2_דיווחים נוספים_דיווחים נוספים_דיווחים נוספים" xfId="4204"/>
    <cellStyle name="5_משקל בתא100 2_דיווחים נוספים_דיווחים נוספים_דיווחים נוספים_15" xfId="9682"/>
    <cellStyle name="5_משקל בתא100 2_דיווחים נוספים_דיווחים נוספים_פירוט אגח תשואה מעל 10% " xfId="4205"/>
    <cellStyle name="5_משקל בתא100 2_דיווחים נוספים_דיווחים נוספים_פירוט אגח תשואה מעל 10% _15" xfId="9683"/>
    <cellStyle name="5_משקל בתא100 2_דיווחים נוספים_פירוט אגח תשואה מעל 10% " xfId="4206"/>
    <cellStyle name="5_משקל בתא100 2_דיווחים נוספים_פירוט אגח תשואה מעל 10% _15" xfId="9684"/>
    <cellStyle name="5_משקל בתא100 2_עסקאות שאושרו וטרם בוצעו  " xfId="4207"/>
    <cellStyle name="5_משקל בתא100 2_עסקאות שאושרו וטרם בוצעו   2" xfId="4208"/>
    <cellStyle name="5_משקל בתא100 2_עסקאות שאושרו וטרם בוצעו   2_15" xfId="9686"/>
    <cellStyle name="5_משקל בתא100 2_עסקאות שאושרו וטרם בוצעו   2_דיווחים נוספים" xfId="4209"/>
    <cellStyle name="5_משקל בתא100 2_עסקאות שאושרו וטרם בוצעו   2_דיווחים נוספים_1" xfId="4210"/>
    <cellStyle name="5_משקל בתא100 2_עסקאות שאושרו וטרם בוצעו   2_דיווחים נוספים_1_15" xfId="9688"/>
    <cellStyle name="5_משקל בתא100 2_עסקאות שאושרו וטרם בוצעו   2_דיווחים נוספים_15" xfId="9687"/>
    <cellStyle name="5_משקל בתא100 2_עסקאות שאושרו וטרם בוצעו   2_דיווחים נוספים_פירוט אגח תשואה מעל 10% " xfId="4211"/>
    <cellStyle name="5_משקל בתא100 2_עסקאות שאושרו וטרם בוצעו   2_דיווחים נוספים_פירוט אגח תשואה מעל 10% _15" xfId="9689"/>
    <cellStyle name="5_משקל בתא100 2_עסקאות שאושרו וטרם בוצעו   2_פירוט אגח תשואה מעל 10% " xfId="4212"/>
    <cellStyle name="5_משקל בתא100 2_עסקאות שאושרו וטרם בוצעו   2_פירוט אגח תשואה מעל 10% _15" xfId="9690"/>
    <cellStyle name="5_משקל בתא100 2_עסקאות שאושרו וטרם בוצעו  _15" xfId="9685"/>
    <cellStyle name="5_משקל בתא100 2_עסקאות שאושרו וטרם בוצעו  _דיווחים נוספים" xfId="4213"/>
    <cellStyle name="5_משקל בתא100 2_עסקאות שאושרו וטרם בוצעו  _דיווחים נוספים_15" xfId="9691"/>
    <cellStyle name="5_משקל בתא100 2_עסקאות שאושרו וטרם בוצעו  _פירוט אגח תשואה מעל 10% " xfId="4214"/>
    <cellStyle name="5_משקל בתא100 2_עסקאות שאושרו וטרם בוצעו  _פירוט אגח תשואה מעל 10% _15" xfId="9692"/>
    <cellStyle name="5_משקל בתא100 2_פירוט אגח תשואה מעל 10% " xfId="4215"/>
    <cellStyle name="5_משקל בתא100 2_פירוט אגח תשואה מעל 10%  2" xfId="4216"/>
    <cellStyle name="5_משקל בתא100 2_פירוט אגח תשואה מעל 10%  2_15" xfId="9694"/>
    <cellStyle name="5_משקל בתא100 2_פירוט אגח תשואה מעל 10%  2_דיווחים נוספים" xfId="4217"/>
    <cellStyle name="5_משקל בתא100 2_פירוט אגח תשואה מעל 10%  2_דיווחים נוספים_1" xfId="4218"/>
    <cellStyle name="5_משקל בתא100 2_פירוט אגח תשואה מעל 10%  2_דיווחים נוספים_1_15" xfId="9696"/>
    <cellStyle name="5_משקל בתא100 2_פירוט אגח תשואה מעל 10%  2_דיווחים נוספים_15" xfId="9695"/>
    <cellStyle name="5_משקל בתא100 2_פירוט אגח תשואה מעל 10%  2_דיווחים נוספים_פירוט אגח תשואה מעל 10% " xfId="4219"/>
    <cellStyle name="5_משקל בתא100 2_פירוט אגח תשואה מעל 10%  2_דיווחים נוספים_פירוט אגח תשואה מעל 10% _15" xfId="9697"/>
    <cellStyle name="5_משקל בתא100 2_פירוט אגח תשואה מעל 10%  2_פירוט אגח תשואה מעל 10% " xfId="4220"/>
    <cellStyle name="5_משקל בתא100 2_פירוט אגח תשואה מעל 10%  2_פירוט אגח תשואה מעל 10% _15" xfId="9698"/>
    <cellStyle name="5_משקל בתא100 2_פירוט אגח תשואה מעל 10% _1" xfId="4221"/>
    <cellStyle name="5_משקל בתא100 2_פירוט אגח תשואה מעל 10% _1_15" xfId="9699"/>
    <cellStyle name="5_משקל בתא100 2_פירוט אגח תשואה מעל 10% _15" xfId="9693"/>
    <cellStyle name="5_משקל בתא100 2_פירוט אגח תשואה מעל 10% _4.4." xfId="4222"/>
    <cellStyle name="5_משקל בתא100 2_פירוט אגח תשואה מעל 10% _4.4. 2" xfId="4223"/>
    <cellStyle name="5_משקל בתא100 2_פירוט אגח תשואה מעל 10% _4.4. 2_15" xfId="9701"/>
    <cellStyle name="5_משקל בתא100 2_פירוט אגח תשואה מעל 10% _4.4. 2_דיווחים נוספים" xfId="4224"/>
    <cellStyle name="5_משקל בתא100 2_פירוט אגח תשואה מעל 10% _4.4. 2_דיווחים נוספים_1" xfId="4225"/>
    <cellStyle name="5_משקל בתא100 2_פירוט אגח תשואה מעל 10% _4.4. 2_דיווחים נוספים_1_15" xfId="9703"/>
    <cellStyle name="5_משקל בתא100 2_פירוט אגח תשואה מעל 10% _4.4. 2_דיווחים נוספים_15" xfId="9702"/>
    <cellStyle name="5_משקל בתא100 2_פירוט אגח תשואה מעל 10% _4.4. 2_דיווחים נוספים_פירוט אגח תשואה מעל 10% " xfId="4226"/>
    <cellStyle name="5_משקל בתא100 2_פירוט אגח תשואה מעל 10% _4.4. 2_דיווחים נוספים_פירוט אגח תשואה מעל 10% _15" xfId="9704"/>
    <cellStyle name="5_משקל בתא100 2_פירוט אגח תשואה מעל 10% _4.4. 2_פירוט אגח תשואה מעל 10% " xfId="4227"/>
    <cellStyle name="5_משקל בתא100 2_פירוט אגח תשואה מעל 10% _4.4. 2_פירוט אגח תשואה מעל 10% _15" xfId="9705"/>
    <cellStyle name="5_משקל בתא100 2_פירוט אגח תשואה מעל 10% _4.4._15" xfId="9700"/>
    <cellStyle name="5_משקל בתא100 2_פירוט אגח תשואה מעל 10% _4.4._דיווחים נוספים" xfId="4228"/>
    <cellStyle name="5_משקל בתא100 2_פירוט אגח תשואה מעל 10% _4.4._דיווחים נוספים_15" xfId="9706"/>
    <cellStyle name="5_משקל בתא100 2_פירוט אגח תשואה מעל 10% _4.4._פירוט אגח תשואה מעל 10% " xfId="4229"/>
    <cellStyle name="5_משקל בתא100 2_פירוט אגח תשואה מעל 10% _4.4._פירוט אגח תשואה מעל 10% _15" xfId="9707"/>
    <cellStyle name="5_משקל בתא100 2_פירוט אגח תשואה מעל 10% _דיווחים נוספים" xfId="4230"/>
    <cellStyle name="5_משקל בתא100 2_פירוט אגח תשואה מעל 10% _דיווחים נוספים_1" xfId="4231"/>
    <cellStyle name="5_משקל בתא100 2_פירוט אגח תשואה מעל 10% _דיווחים נוספים_1_15" xfId="9709"/>
    <cellStyle name="5_משקל בתא100 2_פירוט אגח תשואה מעל 10% _דיווחים נוספים_15" xfId="9708"/>
    <cellStyle name="5_משקל בתא100 2_פירוט אגח תשואה מעל 10% _דיווחים נוספים_פירוט אגח תשואה מעל 10% " xfId="4232"/>
    <cellStyle name="5_משקל בתא100 2_פירוט אגח תשואה מעל 10% _דיווחים נוספים_פירוט אגח תשואה מעל 10% _15" xfId="9710"/>
    <cellStyle name="5_משקל בתא100 2_פירוט אגח תשואה מעל 10% _פירוט אגח תשואה מעל 10% " xfId="4233"/>
    <cellStyle name="5_משקל בתא100 2_פירוט אגח תשואה מעל 10% _פירוט אגח תשואה מעל 10% _15" xfId="9711"/>
    <cellStyle name="5_משקל בתא100 3" xfId="4234"/>
    <cellStyle name="5_משקל בתא100 3_15" xfId="9712"/>
    <cellStyle name="5_משקל בתא100 3_דיווחים נוספים" xfId="4235"/>
    <cellStyle name="5_משקל בתא100 3_דיווחים נוספים_1" xfId="4236"/>
    <cellStyle name="5_משקל בתא100 3_דיווחים נוספים_1_15" xfId="9714"/>
    <cellStyle name="5_משקל בתא100 3_דיווחים נוספים_15" xfId="9713"/>
    <cellStyle name="5_משקל בתא100 3_דיווחים נוספים_פירוט אגח תשואה מעל 10% " xfId="4237"/>
    <cellStyle name="5_משקל בתא100 3_דיווחים נוספים_פירוט אגח תשואה מעל 10% _15" xfId="9715"/>
    <cellStyle name="5_משקל בתא100 3_פירוט אגח תשואה מעל 10% " xfId="4238"/>
    <cellStyle name="5_משקל בתא100 3_פירוט אגח תשואה מעל 10% _15" xfId="9716"/>
    <cellStyle name="5_משקל בתא100_15" xfId="9621"/>
    <cellStyle name="5_משקל בתא100_4.4." xfId="4239"/>
    <cellStyle name="5_משקל בתא100_4.4. 2" xfId="4240"/>
    <cellStyle name="5_משקל בתא100_4.4. 2_15" xfId="9718"/>
    <cellStyle name="5_משקל בתא100_4.4. 2_דיווחים נוספים" xfId="4241"/>
    <cellStyle name="5_משקל בתא100_4.4. 2_דיווחים נוספים_1" xfId="4242"/>
    <cellStyle name="5_משקל בתא100_4.4. 2_דיווחים נוספים_1_15" xfId="9720"/>
    <cellStyle name="5_משקל בתא100_4.4. 2_דיווחים נוספים_15" xfId="9719"/>
    <cellStyle name="5_משקל בתא100_4.4. 2_דיווחים נוספים_פירוט אגח תשואה מעל 10% " xfId="4243"/>
    <cellStyle name="5_משקל בתא100_4.4. 2_דיווחים נוספים_פירוט אגח תשואה מעל 10% _15" xfId="9721"/>
    <cellStyle name="5_משקל בתא100_4.4. 2_פירוט אגח תשואה מעל 10% " xfId="4244"/>
    <cellStyle name="5_משקל בתא100_4.4. 2_פירוט אגח תשואה מעל 10% _15" xfId="9722"/>
    <cellStyle name="5_משקל בתא100_4.4._15" xfId="9717"/>
    <cellStyle name="5_משקל בתא100_4.4._דיווחים נוספים" xfId="4245"/>
    <cellStyle name="5_משקל בתא100_4.4._דיווחים נוספים_15" xfId="9723"/>
    <cellStyle name="5_משקל בתא100_4.4._פירוט אגח תשואה מעל 10% " xfId="4246"/>
    <cellStyle name="5_משקל בתא100_4.4._פירוט אגח תשואה מעל 10% _15" xfId="9724"/>
    <cellStyle name="5_משקל בתא100_דיווחים נוספים" xfId="4247"/>
    <cellStyle name="5_משקל בתא100_דיווחים נוספים 2" xfId="4248"/>
    <cellStyle name="5_משקל בתא100_דיווחים נוספים 2_15" xfId="9726"/>
    <cellStyle name="5_משקל בתא100_דיווחים נוספים 2_דיווחים נוספים" xfId="4249"/>
    <cellStyle name="5_משקל בתא100_דיווחים נוספים 2_דיווחים נוספים_1" xfId="4250"/>
    <cellStyle name="5_משקל בתא100_דיווחים נוספים 2_דיווחים נוספים_1_15" xfId="9728"/>
    <cellStyle name="5_משקל בתא100_דיווחים נוספים 2_דיווחים נוספים_15" xfId="9727"/>
    <cellStyle name="5_משקל בתא100_דיווחים נוספים 2_דיווחים נוספים_פירוט אגח תשואה מעל 10% " xfId="4251"/>
    <cellStyle name="5_משקל בתא100_דיווחים נוספים 2_דיווחים נוספים_פירוט אגח תשואה מעל 10% _15" xfId="9729"/>
    <cellStyle name="5_משקל בתא100_דיווחים נוספים 2_פירוט אגח תשואה מעל 10% " xfId="4252"/>
    <cellStyle name="5_משקל בתא100_דיווחים נוספים 2_פירוט אגח תשואה מעל 10% _15" xfId="9730"/>
    <cellStyle name="5_משקל בתא100_דיווחים נוספים_1" xfId="4253"/>
    <cellStyle name="5_משקל בתא100_דיווחים נוספים_1 2" xfId="4254"/>
    <cellStyle name="5_משקל בתא100_דיווחים נוספים_1 2_15" xfId="9732"/>
    <cellStyle name="5_משקל בתא100_דיווחים נוספים_1 2_דיווחים נוספים" xfId="4255"/>
    <cellStyle name="5_משקל בתא100_דיווחים נוספים_1 2_דיווחים נוספים_1" xfId="4256"/>
    <cellStyle name="5_משקל בתא100_דיווחים נוספים_1 2_דיווחים נוספים_1_15" xfId="9734"/>
    <cellStyle name="5_משקל בתא100_דיווחים נוספים_1 2_דיווחים נוספים_15" xfId="9733"/>
    <cellStyle name="5_משקל בתא100_דיווחים נוספים_1 2_דיווחים נוספים_פירוט אגח תשואה מעל 10% " xfId="4257"/>
    <cellStyle name="5_משקל בתא100_דיווחים נוספים_1 2_דיווחים נוספים_פירוט אגח תשואה מעל 10% _15" xfId="9735"/>
    <cellStyle name="5_משקל בתא100_דיווחים נוספים_1 2_פירוט אגח תשואה מעל 10% " xfId="4258"/>
    <cellStyle name="5_משקל בתא100_דיווחים נוספים_1 2_פירוט אגח תשואה מעל 10% _15" xfId="9736"/>
    <cellStyle name="5_משקל בתא100_דיווחים נוספים_1_15" xfId="9731"/>
    <cellStyle name="5_משקל בתא100_דיווחים נוספים_1_4.4." xfId="4259"/>
    <cellStyle name="5_משקל בתא100_דיווחים נוספים_1_4.4. 2" xfId="4260"/>
    <cellStyle name="5_משקל בתא100_דיווחים נוספים_1_4.4. 2_15" xfId="9738"/>
    <cellStyle name="5_משקל בתא100_דיווחים נוספים_1_4.4. 2_דיווחים נוספים" xfId="4261"/>
    <cellStyle name="5_משקל בתא100_דיווחים נוספים_1_4.4. 2_דיווחים נוספים_1" xfId="4262"/>
    <cellStyle name="5_משקל בתא100_דיווחים נוספים_1_4.4. 2_דיווחים נוספים_1_15" xfId="9740"/>
    <cellStyle name="5_משקל בתא100_דיווחים נוספים_1_4.4. 2_דיווחים נוספים_15" xfId="9739"/>
    <cellStyle name="5_משקל בתא100_דיווחים נוספים_1_4.4. 2_דיווחים נוספים_פירוט אגח תשואה מעל 10% " xfId="4263"/>
    <cellStyle name="5_משקל בתא100_דיווחים נוספים_1_4.4. 2_דיווחים נוספים_פירוט אגח תשואה מעל 10% _15" xfId="9741"/>
    <cellStyle name="5_משקל בתא100_דיווחים נוספים_1_4.4. 2_פירוט אגח תשואה מעל 10% " xfId="4264"/>
    <cellStyle name="5_משקל בתא100_דיווחים נוספים_1_4.4. 2_פירוט אגח תשואה מעל 10% _15" xfId="9742"/>
    <cellStyle name="5_משקל בתא100_דיווחים נוספים_1_4.4._15" xfId="9737"/>
    <cellStyle name="5_משקל בתא100_דיווחים נוספים_1_4.4._דיווחים נוספים" xfId="4265"/>
    <cellStyle name="5_משקל בתא100_דיווחים נוספים_1_4.4._דיווחים נוספים_15" xfId="9743"/>
    <cellStyle name="5_משקל בתא100_דיווחים נוספים_1_4.4._פירוט אגח תשואה מעל 10% " xfId="4266"/>
    <cellStyle name="5_משקל בתא100_דיווחים נוספים_1_4.4._פירוט אגח תשואה מעל 10% _15" xfId="9744"/>
    <cellStyle name="5_משקל בתא100_דיווחים נוספים_1_דיווחים נוספים" xfId="4267"/>
    <cellStyle name="5_משקל בתא100_דיווחים נוספים_1_דיווחים נוספים 2" xfId="4268"/>
    <cellStyle name="5_משקל בתא100_דיווחים נוספים_1_דיווחים נוספים 2_15" xfId="9746"/>
    <cellStyle name="5_משקל בתא100_דיווחים נוספים_1_דיווחים נוספים 2_דיווחים נוספים" xfId="4269"/>
    <cellStyle name="5_משקל בתא100_דיווחים נוספים_1_דיווחים נוספים 2_דיווחים נוספים_1" xfId="4270"/>
    <cellStyle name="5_משקל בתא100_דיווחים נוספים_1_דיווחים נוספים 2_דיווחים נוספים_1_15" xfId="9748"/>
    <cellStyle name="5_משקל בתא100_דיווחים נוספים_1_דיווחים נוספים 2_דיווחים נוספים_15" xfId="9747"/>
    <cellStyle name="5_משקל בתא100_דיווחים נוספים_1_דיווחים נוספים 2_דיווחים נוספים_פירוט אגח תשואה מעל 10% " xfId="4271"/>
    <cellStyle name="5_משקל בתא100_דיווחים נוספים_1_דיווחים נוספים 2_דיווחים נוספים_פירוט אגח תשואה מעל 10% _15" xfId="9749"/>
    <cellStyle name="5_משקל בתא100_דיווחים נוספים_1_דיווחים נוספים 2_פירוט אגח תשואה מעל 10% " xfId="4272"/>
    <cellStyle name="5_משקל בתא100_דיווחים נוספים_1_דיווחים נוספים 2_פירוט אגח תשואה מעל 10% _15" xfId="9750"/>
    <cellStyle name="5_משקל בתא100_דיווחים נוספים_1_דיווחים נוספים_1" xfId="4273"/>
    <cellStyle name="5_משקל בתא100_דיווחים נוספים_1_דיווחים נוספים_1_15" xfId="9751"/>
    <cellStyle name="5_משקל בתא100_דיווחים נוספים_1_דיווחים נוספים_15" xfId="9745"/>
    <cellStyle name="5_משקל בתא100_דיווחים נוספים_1_דיווחים נוספים_4.4." xfId="4274"/>
    <cellStyle name="5_משקל בתא100_דיווחים נוספים_1_דיווחים נוספים_4.4. 2" xfId="4275"/>
    <cellStyle name="5_משקל בתא100_דיווחים נוספים_1_דיווחים נוספים_4.4. 2_15" xfId="9753"/>
    <cellStyle name="5_משקל בתא100_דיווחים נוספים_1_דיווחים נוספים_4.4. 2_דיווחים נוספים" xfId="4276"/>
    <cellStyle name="5_משקל בתא100_דיווחים נוספים_1_דיווחים נוספים_4.4. 2_דיווחים נוספים_1" xfId="4277"/>
    <cellStyle name="5_משקל בתא100_דיווחים נוספים_1_דיווחים נוספים_4.4. 2_דיווחים נוספים_1_15" xfId="9755"/>
    <cellStyle name="5_משקל בתא100_דיווחים נוספים_1_דיווחים נוספים_4.4. 2_דיווחים נוספים_15" xfId="9754"/>
    <cellStyle name="5_משקל בתא100_דיווחים נוספים_1_דיווחים נוספים_4.4. 2_דיווחים נוספים_פירוט אגח תשואה מעל 10% " xfId="4278"/>
    <cellStyle name="5_משקל בתא100_דיווחים נוספים_1_דיווחים נוספים_4.4. 2_דיווחים נוספים_פירוט אגח תשואה מעל 10% _15" xfId="9756"/>
    <cellStyle name="5_משקל בתא100_דיווחים נוספים_1_דיווחים נוספים_4.4. 2_פירוט אגח תשואה מעל 10% " xfId="4279"/>
    <cellStyle name="5_משקל בתא100_דיווחים נוספים_1_דיווחים נוספים_4.4. 2_פירוט אגח תשואה מעל 10% _15" xfId="9757"/>
    <cellStyle name="5_משקל בתא100_דיווחים נוספים_1_דיווחים נוספים_4.4._15" xfId="9752"/>
    <cellStyle name="5_משקל בתא100_דיווחים נוספים_1_דיווחים נוספים_4.4._דיווחים נוספים" xfId="4280"/>
    <cellStyle name="5_משקל בתא100_דיווחים נוספים_1_דיווחים נוספים_4.4._דיווחים נוספים_15" xfId="9758"/>
    <cellStyle name="5_משקל בתא100_דיווחים נוספים_1_דיווחים נוספים_4.4._פירוט אגח תשואה מעל 10% " xfId="4281"/>
    <cellStyle name="5_משקל בתא100_דיווחים נוספים_1_דיווחים נוספים_4.4._פירוט אגח תשואה מעל 10% _15" xfId="9759"/>
    <cellStyle name="5_משקל בתא100_דיווחים נוספים_1_דיווחים נוספים_דיווחים נוספים" xfId="4282"/>
    <cellStyle name="5_משקל בתא100_דיווחים נוספים_1_דיווחים נוספים_דיווחים נוספים_15" xfId="9760"/>
    <cellStyle name="5_משקל בתא100_דיווחים נוספים_1_דיווחים נוספים_פירוט אגח תשואה מעל 10% " xfId="4283"/>
    <cellStyle name="5_משקל בתא100_דיווחים נוספים_1_דיווחים נוספים_פירוט אגח תשואה מעל 10% _15" xfId="9761"/>
    <cellStyle name="5_משקל בתא100_דיווחים נוספים_1_פירוט אגח תשואה מעל 10% " xfId="4284"/>
    <cellStyle name="5_משקל בתא100_דיווחים נוספים_1_פירוט אגח תשואה מעל 10% _15" xfId="9762"/>
    <cellStyle name="5_משקל בתא100_דיווחים נוספים_15" xfId="9725"/>
    <cellStyle name="5_משקל בתא100_דיווחים נוספים_2" xfId="4285"/>
    <cellStyle name="5_משקל בתא100_דיווחים נוספים_2 2" xfId="4286"/>
    <cellStyle name="5_משקל בתא100_דיווחים נוספים_2 2_15" xfId="9764"/>
    <cellStyle name="5_משקל בתא100_דיווחים נוספים_2 2_דיווחים נוספים" xfId="4287"/>
    <cellStyle name="5_משקל בתא100_דיווחים נוספים_2 2_דיווחים נוספים_1" xfId="4288"/>
    <cellStyle name="5_משקל בתא100_דיווחים נוספים_2 2_דיווחים נוספים_1_15" xfId="9766"/>
    <cellStyle name="5_משקל בתא100_דיווחים נוספים_2 2_דיווחים נוספים_15" xfId="9765"/>
    <cellStyle name="5_משקל בתא100_דיווחים נוספים_2 2_דיווחים נוספים_פירוט אגח תשואה מעל 10% " xfId="4289"/>
    <cellStyle name="5_משקל בתא100_דיווחים נוספים_2 2_דיווחים נוספים_פירוט אגח תשואה מעל 10% _15" xfId="9767"/>
    <cellStyle name="5_משקל בתא100_דיווחים נוספים_2 2_פירוט אגח תשואה מעל 10% " xfId="4290"/>
    <cellStyle name="5_משקל בתא100_דיווחים נוספים_2 2_פירוט אגח תשואה מעל 10% _15" xfId="9768"/>
    <cellStyle name="5_משקל בתא100_דיווחים נוספים_2_15" xfId="9763"/>
    <cellStyle name="5_משקל בתא100_דיווחים נוספים_2_4.4." xfId="4291"/>
    <cellStyle name="5_משקל בתא100_דיווחים נוספים_2_4.4. 2" xfId="4292"/>
    <cellStyle name="5_משקל בתא100_דיווחים נוספים_2_4.4. 2_15" xfId="9770"/>
    <cellStyle name="5_משקל בתא100_דיווחים נוספים_2_4.4. 2_דיווחים נוספים" xfId="4293"/>
    <cellStyle name="5_משקל בתא100_דיווחים נוספים_2_4.4. 2_דיווחים נוספים_1" xfId="4294"/>
    <cellStyle name="5_משקל בתא100_דיווחים נוספים_2_4.4. 2_דיווחים נוספים_1_15" xfId="9772"/>
    <cellStyle name="5_משקל בתא100_דיווחים נוספים_2_4.4. 2_דיווחים נוספים_15" xfId="9771"/>
    <cellStyle name="5_משקל בתא100_דיווחים נוספים_2_4.4. 2_דיווחים נוספים_פירוט אגח תשואה מעל 10% " xfId="4295"/>
    <cellStyle name="5_משקל בתא100_דיווחים נוספים_2_4.4. 2_דיווחים נוספים_פירוט אגח תשואה מעל 10% _15" xfId="9773"/>
    <cellStyle name="5_משקל בתא100_דיווחים נוספים_2_4.4. 2_פירוט אגח תשואה מעל 10% " xfId="4296"/>
    <cellStyle name="5_משקל בתא100_דיווחים נוספים_2_4.4. 2_פירוט אגח תשואה מעל 10% _15" xfId="9774"/>
    <cellStyle name="5_משקל בתא100_דיווחים נוספים_2_4.4._15" xfId="9769"/>
    <cellStyle name="5_משקל בתא100_דיווחים נוספים_2_4.4._דיווחים נוספים" xfId="4297"/>
    <cellStyle name="5_משקל בתא100_דיווחים נוספים_2_4.4._דיווחים נוספים_15" xfId="9775"/>
    <cellStyle name="5_משקל בתא100_דיווחים נוספים_2_4.4._פירוט אגח תשואה מעל 10% " xfId="4298"/>
    <cellStyle name="5_משקל בתא100_דיווחים נוספים_2_4.4._פירוט אגח תשואה מעל 10% _15" xfId="9776"/>
    <cellStyle name="5_משקל בתא100_דיווחים נוספים_2_דיווחים נוספים" xfId="4299"/>
    <cellStyle name="5_משקל בתא100_דיווחים נוספים_2_דיווחים נוספים_15" xfId="9777"/>
    <cellStyle name="5_משקל בתא100_דיווחים נוספים_2_פירוט אגח תשואה מעל 10% " xfId="4300"/>
    <cellStyle name="5_משקל בתא100_דיווחים נוספים_2_פירוט אגח תשואה מעל 10% _15" xfId="9778"/>
    <cellStyle name="5_משקל בתא100_דיווחים נוספים_3" xfId="4301"/>
    <cellStyle name="5_משקל בתא100_דיווחים נוספים_3_15" xfId="9779"/>
    <cellStyle name="5_משקל בתא100_דיווחים נוספים_4.4." xfId="4302"/>
    <cellStyle name="5_משקל בתא100_דיווחים נוספים_4.4. 2" xfId="4303"/>
    <cellStyle name="5_משקל בתא100_דיווחים נוספים_4.4. 2_15" xfId="9781"/>
    <cellStyle name="5_משקל בתא100_דיווחים נוספים_4.4. 2_דיווחים נוספים" xfId="4304"/>
    <cellStyle name="5_משקל בתא100_דיווחים נוספים_4.4. 2_דיווחים נוספים_1" xfId="4305"/>
    <cellStyle name="5_משקל בתא100_דיווחים נוספים_4.4. 2_דיווחים נוספים_1_15" xfId="9783"/>
    <cellStyle name="5_משקל בתא100_דיווחים נוספים_4.4. 2_דיווחים נוספים_15" xfId="9782"/>
    <cellStyle name="5_משקל בתא100_דיווחים נוספים_4.4. 2_דיווחים נוספים_פירוט אגח תשואה מעל 10% " xfId="4306"/>
    <cellStyle name="5_משקל בתא100_דיווחים נוספים_4.4. 2_דיווחים נוספים_פירוט אגח תשואה מעל 10% _15" xfId="9784"/>
    <cellStyle name="5_משקל בתא100_דיווחים נוספים_4.4. 2_פירוט אגח תשואה מעל 10% " xfId="4307"/>
    <cellStyle name="5_משקל בתא100_דיווחים נוספים_4.4. 2_פירוט אגח תשואה מעל 10% _15" xfId="9785"/>
    <cellStyle name="5_משקל בתא100_דיווחים נוספים_4.4._15" xfId="9780"/>
    <cellStyle name="5_משקל בתא100_דיווחים נוספים_4.4._דיווחים נוספים" xfId="4308"/>
    <cellStyle name="5_משקל בתא100_דיווחים נוספים_4.4._דיווחים נוספים_15" xfId="9786"/>
    <cellStyle name="5_משקל בתא100_דיווחים נוספים_4.4._פירוט אגח תשואה מעל 10% " xfId="4309"/>
    <cellStyle name="5_משקל בתא100_דיווחים נוספים_4.4._פירוט אגח תשואה מעל 10% _15" xfId="9787"/>
    <cellStyle name="5_משקל בתא100_דיווחים נוספים_דיווחים נוספים" xfId="4310"/>
    <cellStyle name="5_משקל בתא100_דיווחים נוספים_דיווחים נוספים 2" xfId="4311"/>
    <cellStyle name="5_משקל בתא100_דיווחים נוספים_דיווחים נוספים 2_15" xfId="9789"/>
    <cellStyle name="5_משקל בתא100_דיווחים נוספים_דיווחים נוספים 2_דיווחים נוספים" xfId="4312"/>
    <cellStyle name="5_משקל בתא100_דיווחים נוספים_דיווחים נוספים 2_דיווחים נוספים_1" xfId="4313"/>
    <cellStyle name="5_משקל בתא100_דיווחים נוספים_דיווחים נוספים 2_דיווחים נוספים_1_15" xfId="9791"/>
    <cellStyle name="5_משקל בתא100_דיווחים נוספים_דיווחים נוספים 2_דיווחים נוספים_15" xfId="9790"/>
    <cellStyle name="5_משקל בתא100_דיווחים נוספים_דיווחים נוספים 2_דיווחים נוספים_פירוט אגח תשואה מעל 10% " xfId="4314"/>
    <cellStyle name="5_משקל בתא100_דיווחים נוספים_דיווחים נוספים 2_דיווחים נוספים_פירוט אגח תשואה מעל 10% _15" xfId="9792"/>
    <cellStyle name="5_משקל בתא100_דיווחים נוספים_דיווחים נוספים 2_פירוט אגח תשואה מעל 10% " xfId="4315"/>
    <cellStyle name="5_משקל בתא100_דיווחים נוספים_דיווחים נוספים 2_פירוט אגח תשואה מעל 10% _15" xfId="9793"/>
    <cellStyle name="5_משקל בתא100_דיווחים נוספים_דיווחים נוספים_1" xfId="4316"/>
    <cellStyle name="5_משקל בתא100_דיווחים נוספים_דיווחים נוספים_1_15" xfId="9794"/>
    <cellStyle name="5_משקל בתא100_דיווחים נוספים_דיווחים נוספים_15" xfId="9788"/>
    <cellStyle name="5_משקל בתא100_דיווחים נוספים_דיווחים נוספים_4.4." xfId="4317"/>
    <cellStyle name="5_משקל בתא100_דיווחים נוספים_דיווחים נוספים_4.4. 2" xfId="4318"/>
    <cellStyle name="5_משקל בתא100_דיווחים נוספים_דיווחים נוספים_4.4. 2_15" xfId="9796"/>
    <cellStyle name="5_משקל בתא100_דיווחים נוספים_דיווחים נוספים_4.4. 2_דיווחים נוספים" xfId="4319"/>
    <cellStyle name="5_משקל בתא100_דיווחים נוספים_דיווחים נוספים_4.4. 2_דיווחים נוספים_1" xfId="4320"/>
    <cellStyle name="5_משקל בתא100_דיווחים נוספים_דיווחים נוספים_4.4. 2_דיווחים נוספים_1_15" xfId="9798"/>
    <cellStyle name="5_משקל בתא100_דיווחים נוספים_דיווחים נוספים_4.4. 2_דיווחים נוספים_15" xfId="9797"/>
    <cellStyle name="5_משקל בתא100_דיווחים נוספים_דיווחים נוספים_4.4. 2_דיווחים נוספים_פירוט אגח תשואה מעל 10% " xfId="4321"/>
    <cellStyle name="5_משקל בתא100_דיווחים נוספים_דיווחים נוספים_4.4. 2_דיווחים נוספים_פירוט אגח תשואה מעל 10% _15" xfId="9799"/>
    <cellStyle name="5_משקל בתא100_דיווחים נוספים_דיווחים נוספים_4.4. 2_פירוט אגח תשואה מעל 10% " xfId="4322"/>
    <cellStyle name="5_משקל בתא100_דיווחים נוספים_דיווחים נוספים_4.4. 2_פירוט אגח תשואה מעל 10% _15" xfId="9800"/>
    <cellStyle name="5_משקל בתא100_דיווחים נוספים_דיווחים נוספים_4.4._15" xfId="9795"/>
    <cellStyle name="5_משקל בתא100_דיווחים נוספים_דיווחים נוספים_4.4._דיווחים נוספים" xfId="4323"/>
    <cellStyle name="5_משקל בתא100_דיווחים נוספים_דיווחים נוספים_4.4._דיווחים נוספים_15" xfId="9801"/>
    <cellStyle name="5_משקל בתא100_דיווחים נוספים_דיווחים נוספים_4.4._פירוט אגח תשואה מעל 10% " xfId="4324"/>
    <cellStyle name="5_משקל בתא100_דיווחים נוספים_דיווחים נוספים_4.4._פירוט אגח תשואה מעל 10% _15" xfId="9802"/>
    <cellStyle name="5_משקל בתא100_דיווחים נוספים_דיווחים נוספים_דיווחים נוספים" xfId="4325"/>
    <cellStyle name="5_משקל בתא100_דיווחים נוספים_דיווחים נוספים_דיווחים נוספים_15" xfId="9803"/>
    <cellStyle name="5_משקל בתא100_דיווחים נוספים_דיווחים נוספים_פירוט אגח תשואה מעל 10% " xfId="4326"/>
    <cellStyle name="5_משקל בתא100_דיווחים נוספים_דיווחים נוספים_פירוט אגח תשואה מעל 10% _15" xfId="9804"/>
    <cellStyle name="5_משקל בתא100_דיווחים נוספים_פירוט אגח תשואה מעל 10% " xfId="4327"/>
    <cellStyle name="5_משקל בתא100_דיווחים נוספים_פירוט אגח תשואה מעל 10% _15" xfId="9805"/>
    <cellStyle name="5_משקל בתא100_הערות" xfId="4328"/>
    <cellStyle name="5_משקל בתא100_הערות 2" xfId="4329"/>
    <cellStyle name="5_משקל בתא100_הערות 2_15" xfId="9807"/>
    <cellStyle name="5_משקל בתא100_הערות 2_דיווחים נוספים" xfId="4330"/>
    <cellStyle name="5_משקל בתא100_הערות 2_דיווחים נוספים_1" xfId="4331"/>
    <cellStyle name="5_משקל בתא100_הערות 2_דיווחים נוספים_1_15" xfId="9809"/>
    <cellStyle name="5_משקל בתא100_הערות 2_דיווחים נוספים_15" xfId="9808"/>
    <cellStyle name="5_משקל בתא100_הערות 2_דיווחים נוספים_פירוט אגח תשואה מעל 10% " xfId="4332"/>
    <cellStyle name="5_משקל בתא100_הערות 2_דיווחים נוספים_פירוט אגח תשואה מעל 10% _15" xfId="9810"/>
    <cellStyle name="5_משקל בתא100_הערות 2_פירוט אגח תשואה מעל 10% " xfId="4333"/>
    <cellStyle name="5_משקל בתא100_הערות 2_פירוט אגח תשואה מעל 10% _15" xfId="9811"/>
    <cellStyle name="5_משקל בתא100_הערות_15" xfId="9806"/>
    <cellStyle name="5_משקל בתא100_הערות_4.4." xfId="4334"/>
    <cellStyle name="5_משקל בתא100_הערות_4.4. 2" xfId="4335"/>
    <cellStyle name="5_משקל בתא100_הערות_4.4. 2_15" xfId="9813"/>
    <cellStyle name="5_משקל בתא100_הערות_4.4. 2_דיווחים נוספים" xfId="4336"/>
    <cellStyle name="5_משקל בתא100_הערות_4.4. 2_דיווחים נוספים_1" xfId="4337"/>
    <cellStyle name="5_משקל בתא100_הערות_4.4. 2_דיווחים נוספים_1_15" xfId="9815"/>
    <cellStyle name="5_משקל בתא100_הערות_4.4. 2_דיווחים נוספים_15" xfId="9814"/>
    <cellStyle name="5_משקל בתא100_הערות_4.4. 2_דיווחים נוספים_פירוט אגח תשואה מעל 10% " xfId="4338"/>
    <cellStyle name="5_משקל בתא100_הערות_4.4. 2_דיווחים נוספים_פירוט אגח תשואה מעל 10% _15" xfId="9816"/>
    <cellStyle name="5_משקל בתא100_הערות_4.4. 2_פירוט אגח תשואה מעל 10% " xfId="4339"/>
    <cellStyle name="5_משקל בתא100_הערות_4.4. 2_פירוט אגח תשואה מעל 10% _15" xfId="9817"/>
    <cellStyle name="5_משקל בתא100_הערות_4.4._15" xfId="9812"/>
    <cellStyle name="5_משקל בתא100_הערות_4.4._דיווחים נוספים" xfId="4340"/>
    <cellStyle name="5_משקל בתא100_הערות_4.4._דיווחים נוספים_15" xfId="9818"/>
    <cellStyle name="5_משקל בתא100_הערות_4.4._פירוט אגח תשואה מעל 10% " xfId="4341"/>
    <cellStyle name="5_משקל בתא100_הערות_4.4._פירוט אגח תשואה מעל 10% _15" xfId="9819"/>
    <cellStyle name="5_משקל בתא100_הערות_דיווחים נוספים" xfId="4342"/>
    <cellStyle name="5_משקל בתא100_הערות_דיווחים נוספים_1" xfId="4343"/>
    <cellStyle name="5_משקל בתא100_הערות_דיווחים נוספים_1_15" xfId="9821"/>
    <cellStyle name="5_משקל בתא100_הערות_דיווחים נוספים_15" xfId="9820"/>
    <cellStyle name="5_משקל בתא100_הערות_דיווחים נוספים_פירוט אגח תשואה מעל 10% " xfId="4344"/>
    <cellStyle name="5_משקל בתא100_הערות_דיווחים נוספים_פירוט אגח תשואה מעל 10% _15" xfId="9822"/>
    <cellStyle name="5_משקל בתא100_הערות_פירוט אגח תשואה מעל 10% " xfId="4345"/>
    <cellStyle name="5_משקל בתא100_הערות_פירוט אגח תשואה מעל 10% _15" xfId="9823"/>
    <cellStyle name="5_משקל בתא100_יתרת מסגרות אשראי לניצול " xfId="4346"/>
    <cellStyle name="5_משקל בתא100_יתרת מסגרות אשראי לניצול  2" xfId="4347"/>
    <cellStyle name="5_משקל בתא100_יתרת מסגרות אשראי לניצול  2_15" xfId="9825"/>
    <cellStyle name="5_משקל בתא100_יתרת מסגרות אשראי לניצול  2_דיווחים נוספים" xfId="4348"/>
    <cellStyle name="5_משקל בתא100_יתרת מסגרות אשראי לניצול  2_דיווחים נוספים_1" xfId="4349"/>
    <cellStyle name="5_משקל בתא100_יתרת מסגרות אשראי לניצול  2_דיווחים נוספים_1_15" xfId="9827"/>
    <cellStyle name="5_משקל בתא100_יתרת מסגרות אשראי לניצול  2_דיווחים נוספים_15" xfId="9826"/>
    <cellStyle name="5_משקל בתא100_יתרת מסגרות אשראי לניצול  2_דיווחים נוספים_פירוט אגח תשואה מעל 10% " xfId="4350"/>
    <cellStyle name="5_משקל בתא100_יתרת מסגרות אשראי לניצול  2_דיווחים נוספים_פירוט אגח תשואה מעל 10% _15" xfId="9828"/>
    <cellStyle name="5_משקל בתא100_יתרת מסגרות אשראי לניצול  2_פירוט אגח תשואה מעל 10% " xfId="4351"/>
    <cellStyle name="5_משקל בתא100_יתרת מסגרות אשראי לניצול  2_פירוט אגח תשואה מעל 10% _15" xfId="9829"/>
    <cellStyle name="5_משקל בתא100_יתרת מסגרות אשראי לניצול _15" xfId="9824"/>
    <cellStyle name="5_משקל בתא100_יתרת מסגרות אשראי לניצול _4.4." xfId="4352"/>
    <cellStyle name="5_משקל בתא100_יתרת מסגרות אשראי לניצול _4.4. 2" xfId="4353"/>
    <cellStyle name="5_משקל בתא100_יתרת מסגרות אשראי לניצול _4.4. 2_15" xfId="9831"/>
    <cellStyle name="5_משקל בתא100_יתרת מסגרות אשראי לניצול _4.4. 2_דיווחים נוספים" xfId="4354"/>
    <cellStyle name="5_משקל בתא100_יתרת מסגרות אשראי לניצול _4.4. 2_דיווחים נוספים_1" xfId="4355"/>
    <cellStyle name="5_משקל בתא100_יתרת מסגרות אשראי לניצול _4.4. 2_דיווחים נוספים_1_15" xfId="9833"/>
    <cellStyle name="5_משקל בתא100_יתרת מסגרות אשראי לניצול _4.4. 2_דיווחים נוספים_15" xfId="9832"/>
    <cellStyle name="5_משקל בתא100_יתרת מסגרות אשראי לניצול _4.4. 2_דיווחים נוספים_פירוט אגח תשואה מעל 10% " xfId="4356"/>
    <cellStyle name="5_משקל בתא100_יתרת מסגרות אשראי לניצול _4.4. 2_דיווחים נוספים_פירוט אגח תשואה מעל 10% _15" xfId="9834"/>
    <cellStyle name="5_משקל בתא100_יתרת מסגרות אשראי לניצול _4.4. 2_פירוט אגח תשואה מעל 10% " xfId="4357"/>
    <cellStyle name="5_משקל בתא100_יתרת מסגרות אשראי לניצול _4.4. 2_פירוט אגח תשואה מעל 10% _15" xfId="9835"/>
    <cellStyle name="5_משקל בתא100_יתרת מסגרות אשראי לניצול _4.4._15" xfId="9830"/>
    <cellStyle name="5_משקל בתא100_יתרת מסגרות אשראי לניצול _4.4._דיווחים נוספים" xfId="4358"/>
    <cellStyle name="5_משקל בתא100_יתרת מסגרות אשראי לניצול _4.4._דיווחים נוספים_15" xfId="9836"/>
    <cellStyle name="5_משקל בתא100_יתרת מסגרות אשראי לניצול _4.4._פירוט אגח תשואה מעל 10% " xfId="4359"/>
    <cellStyle name="5_משקל בתא100_יתרת מסגרות אשראי לניצול _4.4._פירוט אגח תשואה מעל 10% _15" xfId="9837"/>
    <cellStyle name="5_משקל בתא100_יתרת מסגרות אשראי לניצול _דיווחים נוספים" xfId="4360"/>
    <cellStyle name="5_משקל בתא100_יתרת מסגרות אשראי לניצול _דיווחים נוספים_1" xfId="4361"/>
    <cellStyle name="5_משקל בתא100_יתרת מסגרות אשראי לניצול _דיווחים נוספים_1_15" xfId="9839"/>
    <cellStyle name="5_משקל בתא100_יתרת מסגרות אשראי לניצול _דיווחים נוספים_15" xfId="9838"/>
    <cellStyle name="5_משקל בתא100_יתרת מסגרות אשראי לניצול _דיווחים נוספים_פירוט אגח תשואה מעל 10% " xfId="4362"/>
    <cellStyle name="5_משקל בתא100_יתרת מסגרות אשראי לניצול _דיווחים נוספים_פירוט אגח תשואה מעל 10% _15" xfId="9840"/>
    <cellStyle name="5_משקל בתא100_יתרת מסגרות אשראי לניצול _פירוט אגח תשואה מעל 10% " xfId="4363"/>
    <cellStyle name="5_משקל בתא100_יתרת מסגרות אשראי לניצול _פירוט אגח תשואה מעל 10% _15" xfId="9841"/>
    <cellStyle name="5_משקל בתא100_עסקאות שאושרו וטרם בוצעו  " xfId="4364"/>
    <cellStyle name="5_משקל בתא100_עסקאות שאושרו וטרם בוצעו   2" xfId="4365"/>
    <cellStyle name="5_משקל בתא100_עסקאות שאושרו וטרם בוצעו   2_15" xfId="9843"/>
    <cellStyle name="5_משקל בתא100_עסקאות שאושרו וטרם בוצעו   2_דיווחים נוספים" xfId="4366"/>
    <cellStyle name="5_משקל בתא100_עסקאות שאושרו וטרם בוצעו   2_דיווחים נוספים_1" xfId="4367"/>
    <cellStyle name="5_משקל בתא100_עסקאות שאושרו וטרם בוצעו   2_דיווחים נוספים_1_15" xfId="9845"/>
    <cellStyle name="5_משקל בתא100_עסקאות שאושרו וטרם בוצעו   2_דיווחים נוספים_15" xfId="9844"/>
    <cellStyle name="5_משקל בתא100_עסקאות שאושרו וטרם בוצעו   2_דיווחים נוספים_פירוט אגח תשואה מעל 10% " xfId="4368"/>
    <cellStyle name="5_משקל בתא100_עסקאות שאושרו וטרם בוצעו   2_דיווחים נוספים_פירוט אגח תשואה מעל 10% _15" xfId="9846"/>
    <cellStyle name="5_משקל בתא100_עסקאות שאושרו וטרם בוצעו   2_פירוט אגח תשואה מעל 10% " xfId="4369"/>
    <cellStyle name="5_משקל בתא100_עסקאות שאושרו וטרם בוצעו   2_פירוט אגח תשואה מעל 10% _15" xfId="9847"/>
    <cellStyle name="5_משקל בתא100_עסקאות שאושרו וטרם בוצעו  _1" xfId="4370"/>
    <cellStyle name="5_משקל בתא100_עסקאות שאושרו וטרם בוצעו  _1 2" xfId="4371"/>
    <cellStyle name="5_משקל בתא100_עסקאות שאושרו וטרם בוצעו  _1 2_15" xfId="9849"/>
    <cellStyle name="5_משקל בתא100_עסקאות שאושרו וטרם בוצעו  _1 2_דיווחים נוספים" xfId="4372"/>
    <cellStyle name="5_משקל בתא100_עסקאות שאושרו וטרם בוצעו  _1 2_דיווחים נוספים_1" xfId="4373"/>
    <cellStyle name="5_משקל בתא100_עסקאות שאושרו וטרם בוצעו  _1 2_דיווחים נוספים_1_15" xfId="9851"/>
    <cellStyle name="5_משקל בתא100_עסקאות שאושרו וטרם בוצעו  _1 2_דיווחים נוספים_15" xfId="9850"/>
    <cellStyle name="5_משקל בתא100_עסקאות שאושרו וטרם בוצעו  _1 2_דיווחים נוספים_פירוט אגח תשואה מעל 10% " xfId="4374"/>
    <cellStyle name="5_משקל בתא100_עסקאות שאושרו וטרם בוצעו  _1 2_דיווחים נוספים_פירוט אגח תשואה מעל 10% _15" xfId="9852"/>
    <cellStyle name="5_משקל בתא100_עסקאות שאושרו וטרם בוצעו  _1 2_פירוט אגח תשואה מעל 10% " xfId="4375"/>
    <cellStyle name="5_משקל בתא100_עסקאות שאושרו וטרם בוצעו  _1 2_פירוט אגח תשואה מעל 10% _15" xfId="9853"/>
    <cellStyle name="5_משקל בתא100_עסקאות שאושרו וטרם בוצעו  _1_15" xfId="9848"/>
    <cellStyle name="5_משקל בתא100_עסקאות שאושרו וטרם בוצעו  _1_דיווחים נוספים" xfId="4376"/>
    <cellStyle name="5_משקל בתא100_עסקאות שאושרו וטרם בוצעו  _1_דיווחים נוספים_15" xfId="9854"/>
    <cellStyle name="5_משקל בתא100_עסקאות שאושרו וטרם בוצעו  _1_פירוט אגח תשואה מעל 10% " xfId="4377"/>
    <cellStyle name="5_משקל בתא100_עסקאות שאושרו וטרם בוצעו  _1_פירוט אגח תשואה מעל 10% _15" xfId="9855"/>
    <cellStyle name="5_משקל בתא100_עסקאות שאושרו וטרם בוצעו  _15" xfId="9842"/>
    <cellStyle name="5_משקל בתא100_עסקאות שאושרו וטרם בוצעו  _4.4." xfId="4378"/>
    <cellStyle name="5_משקל בתא100_עסקאות שאושרו וטרם בוצעו  _4.4. 2" xfId="4379"/>
    <cellStyle name="5_משקל בתא100_עסקאות שאושרו וטרם בוצעו  _4.4. 2_15" xfId="9857"/>
    <cellStyle name="5_משקל בתא100_עסקאות שאושרו וטרם בוצעו  _4.4. 2_דיווחים נוספים" xfId="4380"/>
    <cellStyle name="5_משקל בתא100_עסקאות שאושרו וטרם בוצעו  _4.4. 2_דיווחים נוספים_1" xfId="4381"/>
    <cellStyle name="5_משקל בתא100_עסקאות שאושרו וטרם בוצעו  _4.4. 2_דיווחים נוספים_1_15" xfId="9859"/>
    <cellStyle name="5_משקל בתא100_עסקאות שאושרו וטרם בוצעו  _4.4. 2_דיווחים נוספים_15" xfId="9858"/>
    <cellStyle name="5_משקל בתא100_עסקאות שאושרו וטרם בוצעו  _4.4. 2_דיווחים נוספים_פירוט אגח תשואה מעל 10% " xfId="4382"/>
    <cellStyle name="5_משקל בתא100_עסקאות שאושרו וטרם בוצעו  _4.4. 2_דיווחים נוספים_פירוט אגח תשואה מעל 10% _15" xfId="9860"/>
    <cellStyle name="5_משקל בתא100_עסקאות שאושרו וטרם בוצעו  _4.4. 2_פירוט אגח תשואה מעל 10% " xfId="4383"/>
    <cellStyle name="5_משקל בתא100_עסקאות שאושרו וטרם בוצעו  _4.4. 2_פירוט אגח תשואה מעל 10% _15" xfId="9861"/>
    <cellStyle name="5_משקל בתא100_עסקאות שאושרו וטרם בוצעו  _4.4._15" xfId="9856"/>
    <cellStyle name="5_משקל בתא100_עסקאות שאושרו וטרם בוצעו  _4.4._דיווחים נוספים" xfId="4384"/>
    <cellStyle name="5_משקל בתא100_עסקאות שאושרו וטרם בוצעו  _4.4._דיווחים נוספים_15" xfId="9862"/>
    <cellStyle name="5_משקל בתא100_עסקאות שאושרו וטרם בוצעו  _4.4._פירוט אגח תשואה מעל 10% " xfId="4385"/>
    <cellStyle name="5_משקל בתא100_עסקאות שאושרו וטרם בוצעו  _4.4._פירוט אגח תשואה מעל 10% _15" xfId="9863"/>
    <cellStyle name="5_משקל בתא100_עסקאות שאושרו וטרם בוצעו  _דיווחים נוספים" xfId="4386"/>
    <cellStyle name="5_משקל בתא100_עסקאות שאושרו וטרם בוצעו  _דיווחים נוספים_1" xfId="4387"/>
    <cellStyle name="5_משקל בתא100_עסקאות שאושרו וטרם בוצעו  _דיווחים נוספים_1_15" xfId="9865"/>
    <cellStyle name="5_משקל בתא100_עסקאות שאושרו וטרם בוצעו  _דיווחים נוספים_15" xfId="9864"/>
    <cellStyle name="5_משקל בתא100_עסקאות שאושרו וטרם בוצעו  _דיווחים נוספים_פירוט אגח תשואה מעל 10% " xfId="4388"/>
    <cellStyle name="5_משקל בתא100_עסקאות שאושרו וטרם בוצעו  _דיווחים נוספים_פירוט אגח תשואה מעל 10% _15" xfId="9866"/>
    <cellStyle name="5_משקל בתא100_עסקאות שאושרו וטרם בוצעו  _פירוט אגח תשואה מעל 10% " xfId="4389"/>
    <cellStyle name="5_משקל בתא100_עסקאות שאושרו וטרם בוצעו  _פירוט אגח תשואה מעל 10% _15" xfId="9867"/>
    <cellStyle name="5_משקל בתא100_פירוט אגח תשואה מעל 10% " xfId="4390"/>
    <cellStyle name="5_משקל בתא100_פירוט אגח תשואה מעל 10%  2" xfId="4391"/>
    <cellStyle name="5_משקל בתא100_פירוט אגח תשואה מעל 10%  2_15" xfId="9869"/>
    <cellStyle name="5_משקל בתא100_פירוט אגח תשואה מעל 10%  2_דיווחים נוספים" xfId="4392"/>
    <cellStyle name="5_משקל בתא100_פירוט אגח תשואה מעל 10%  2_דיווחים נוספים_1" xfId="4393"/>
    <cellStyle name="5_משקל בתא100_פירוט אגח תשואה מעל 10%  2_דיווחים נוספים_1_15" xfId="9871"/>
    <cellStyle name="5_משקל בתא100_פירוט אגח תשואה מעל 10%  2_דיווחים נוספים_15" xfId="9870"/>
    <cellStyle name="5_משקל בתא100_פירוט אגח תשואה מעל 10%  2_דיווחים נוספים_פירוט אגח תשואה מעל 10% " xfId="4394"/>
    <cellStyle name="5_משקל בתא100_פירוט אגח תשואה מעל 10%  2_דיווחים נוספים_פירוט אגח תשואה מעל 10% _15" xfId="9872"/>
    <cellStyle name="5_משקל בתא100_פירוט אגח תשואה מעל 10%  2_פירוט אגח תשואה מעל 10% " xfId="4395"/>
    <cellStyle name="5_משקל בתא100_פירוט אגח תשואה מעל 10%  2_פירוט אגח תשואה מעל 10% _15" xfId="9873"/>
    <cellStyle name="5_משקל בתא100_פירוט אגח תשואה מעל 10% _1" xfId="4396"/>
    <cellStyle name="5_משקל בתא100_פירוט אגח תשואה מעל 10% _1_15" xfId="9874"/>
    <cellStyle name="5_משקל בתא100_פירוט אגח תשואה מעל 10% _15" xfId="9868"/>
    <cellStyle name="5_משקל בתא100_פירוט אגח תשואה מעל 10% _4.4." xfId="4397"/>
    <cellStyle name="5_משקל בתא100_פירוט אגח תשואה מעל 10% _4.4. 2" xfId="4398"/>
    <cellStyle name="5_משקל בתא100_פירוט אגח תשואה מעל 10% _4.4. 2_15" xfId="9876"/>
    <cellStyle name="5_משקל בתא100_פירוט אגח תשואה מעל 10% _4.4. 2_דיווחים נוספים" xfId="4399"/>
    <cellStyle name="5_משקל בתא100_פירוט אגח תשואה מעל 10% _4.4. 2_דיווחים נוספים_1" xfId="4400"/>
    <cellStyle name="5_משקל בתא100_פירוט אגח תשואה מעל 10% _4.4. 2_דיווחים נוספים_1_15" xfId="9878"/>
    <cellStyle name="5_משקל בתא100_פירוט אגח תשואה מעל 10% _4.4. 2_דיווחים נוספים_15" xfId="9877"/>
    <cellStyle name="5_משקל בתא100_פירוט אגח תשואה מעל 10% _4.4. 2_דיווחים נוספים_פירוט אגח תשואה מעל 10% " xfId="4401"/>
    <cellStyle name="5_משקל בתא100_פירוט אגח תשואה מעל 10% _4.4. 2_דיווחים נוספים_פירוט אגח תשואה מעל 10% _15" xfId="9879"/>
    <cellStyle name="5_משקל בתא100_פירוט אגח תשואה מעל 10% _4.4. 2_פירוט אגח תשואה מעל 10% " xfId="4402"/>
    <cellStyle name="5_משקל בתא100_פירוט אגח תשואה מעל 10% _4.4. 2_פירוט אגח תשואה מעל 10% _15" xfId="9880"/>
    <cellStyle name="5_משקל בתא100_פירוט אגח תשואה מעל 10% _4.4._15" xfId="9875"/>
    <cellStyle name="5_משקל בתא100_פירוט אגח תשואה מעל 10% _4.4._דיווחים נוספים" xfId="4403"/>
    <cellStyle name="5_משקל בתא100_פירוט אגח תשואה מעל 10% _4.4._דיווחים נוספים_15" xfId="9881"/>
    <cellStyle name="5_משקל בתא100_פירוט אגח תשואה מעל 10% _4.4._פירוט אגח תשואה מעל 10% " xfId="4404"/>
    <cellStyle name="5_משקל בתא100_פירוט אגח תשואה מעל 10% _4.4._פירוט אגח תשואה מעל 10% _15" xfId="9882"/>
    <cellStyle name="5_משקל בתא100_פירוט אגח תשואה מעל 10% _דיווחים נוספים" xfId="4405"/>
    <cellStyle name="5_משקל בתא100_פירוט אגח תשואה מעל 10% _דיווחים נוספים_1" xfId="4406"/>
    <cellStyle name="5_משקל בתא100_פירוט אגח תשואה מעל 10% _דיווחים נוספים_1_15" xfId="9884"/>
    <cellStyle name="5_משקל בתא100_פירוט אגח תשואה מעל 10% _דיווחים נוספים_15" xfId="9883"/>
    <cellStyle name="5_משקל בתא100_פירוט אגח תשואה מעל 10% _דיווחים נוספים_פירוט אגח תשואה מעל 10% " xfId="4407"/>
    <cellStyle name="5_משקל בתא100_פירוט אגח תשואה מעל 10% _דיווחים נוספים_פירוט אגח תשואה מעל 10% _15" xfId="9885"/>
    <cellStyle name="5_משקל בתא100_פירוט אגח תשואה מעל 10% _פירוט אגח תשואה מעל 10% " xfId="4408"/>
    <cellStyle name="5_משקל בתא100_פירוט אגח תשואה מעל 10% _פירוט אגח תשואה מעל 10% _15" xfId="9886"/>
    <cellStyle name="5_עסקאות שאושרו וטרם בוצעו  " xfId="4409"/>
    <cellStyle name="5_עסקאות שאושרו וטרם בוצעו   2" xfId="4410"/>
    <cellStyle name="5_עסקאות שאושרו וטרם בוצעו   2_15" xfId="9888"/>
    <cellStyle name="5_עסקאות שאושרו וטרם בוצעו   2_דיווחים נוספים" xfId="4411"/>
    <cellStyle name="5_עסקאות שאושרו וטרם בוצעו   2_דיווחים נוספים_1" xfId="4412"/>
    <cellStyle name="5_עסקאות שאושרו וטרם בוצעו   2_דיווחים נוספים_1_15" xfId="9890"/>
    <cellStyle name="5_עסקאות שאושרו וטרם בוצעו   2_דיווחים נוספים_15" xfId="9889"/>
    <cellStyle name="5_עסקאות שאושרו וטרם בוצעו   2_דיווחים נוספים_פירוט אגח תשואה מעל 10% " xfId="4413"/>
    <cellStyle name="5_עסקאות שאושרו וטרם בוצעו   2_דיווחים נוספים_פירוט אגח תשואה מעל 10% _15" xfId="9891"/>
    <cellStyle name="5_עסקאות שאושרו וטרם בוצעו   2_פירוט אגח תשואה מעל 10% " xfId="4414"/>
    <cellStyle name="5_עסקאות שאושרו וטרם בוצעו   2_פירוט אגח תשואה מעל 10% _15" xfId="9892"/>
    <cellStyle name="5_עסקאות שאושרו וטרם בוצעו  _1" xfId="4415"/>
    <cellStyle name="5_עסקאות שאושרו וטרם בוצעו  _1 2" xfId="4416"/>
    <cellStyle name="5_עסקאות שאושרו וטרם בוצעו  _1 2_15" xfId="9894"/>
    <cellStyle name="5_עסקאות שאושרו וטרם בוצעו  _1 2_דיווחים נוספים" xfId="4417"/>
    <cellStyle name="5_עסקאות שאושרו וטרם בוצעו  _1 2_דיווחים נוספים_1" xfId="4418"/>
    <cellStyle name="5_עסקאות שאושרו וטרם בוצעו  _1 2_דיווחים נוספים_1_15" xfId="9896"/>
    <cellStyle name="5_עסקאות שאושרו וטרם בוצעו  _1 2_דיווחים נוספים_15" xfId="9895"/>
    <cellStyle name="5_עסקאות שאושרו וטרם בוצעו  _1 2_דיווחים נוספים_פירוט אגח תשואה מעל 10% " xfId="4419"/>
    <cellStyle name="5_עסקאות שאושרו וטרם בוצעו  _1 2_דיווחים נוספים_פירוט אגח תשואה מעל 10% _15" xfId="9897"/>
    <cellStyle name="5_עסקאות שאושרו וטרם בוצעו  _1 2_פירוט אגח תשואה מעל 10% " xfId="4420"/>
    <cellStyle name="5_עסקאות שאושרו וטרם בוצעו  _1 2_פירוט אגח תשואה מעל 10% _15" xfId="9898"/>
    <cellStyle name="5_עסקאות שאושרו וטרם בוצעו  _1_15" xfId="9893"/>
    <cellStyle name="5_עסקאות שאושרו וטרם בוצעו  _1_דיווחים נוספים" xfId="4421"/>
    <cellStyle name="5_עסקאות שאושרו וטרם בוצעו  _1_דיווחים נוספים_15" xfId="9899"/>
    <cellStyle name="5_עסקאות שאושרו וטרם בוצעו  _1_פירוט אגח תשואה מעל 10% " xfId="4422"/>
    <cellStyle name="5_עסקאות שאושרו וטרם בוצעו  _1_פירוט אגח תשואה מעל 10% _15" xfId="9900"/>
    <cellStyle name="5_עסקאות שאושרו וטרם בוצעו  _15" xfId="9887"/>
    <cellStyle name="5_עסקאות שאושרו וטרם בוצעו  _4.4." xfId="4423"/>
    <cellStyle name="5_עסקאות שאושרו וטרם בוצעו  _4.4. 2" xfId="4424"/>
    <cellStyle name="5_עסקאות שאושרו וטרם בוצעו  _4.4. 2_15" xfId="9902"/>
    <cellStyle name="5_עסקאות שאושרו וטרם בוצעו  _4.4. 2_דיווחים נוספים" xfId="4425"/>
    <cellStyle name="5_עסקאות שאושרו וטרם בוצעו  _4.4. 2_דיווחים נוספים_1" xfId="4426"/>
    <cellStyle name="5_עסקאות שאושרו וטרם בוצעו  _4.4. 2_דיווחים נוספים_1_15" xfId="9904"/>
    <cellStyle name="5_עסקאות שאושרו וטרם בוצעו  _4.4. 2_דיווחים נוספים_15" xfId="9903"/>
    <cellStyle name="5_עסקאות שאושרו וטרם בוצעו  _4.4. 2_דיווחים נוספים_פירוט אגח תשואה מעל 10% " xfId="4427"/>
    <cellStyle name="5_עסקאות שאושרו וטרם בוצעו  _4.4. 2_דיווחים נוספים_פירוט אגח תשואה מעל 10% _15" xfId="9905"/>
    <cellStyle name="5_עסקאות שאושרו וטרם בוצעו  _4.4. 2_פירוט אגח תשואה מעל 10% " xfId="4428"/>
    <cellStyle name="5_עסקאות שאושרו וטרם בוצעו  _4.4. 2_פירוט אגח תשואה מעל 10% _15" xfId="9906"/>
    <cellStyle name="5_עסקאות שאושרו וטרם בוצעו  _4.4._15" xfId="9901"/>
    <cellStyle name="5_עסקאות שאושרו וטרם בוצעו  _4.4._דיווחים נוספים" xfId="4429"/>
    <cellStyle name="5_עסקאות שאושרו וטרם בוצעו  _4.4._דיווחים נוספים_15" xfId="9907"/>
    <cellStyle name="5_עסקאות שאושרו וטרם בוצעו  _4.4._פירוט אגח תשואה מעל 10% " xfId="4430"/>
    <cellStyle name="5_עסקאות שאושרו וטרם בוצעו  _4.4._פירוט אגח תשואה מעל 10% _15" xfId="9908"/>
    <cellStyle name="5_עסקאות שאושרו וטרם בוצעו  _דיווחים נוספים" xfId="4431"/>
    <cellStyle name="5_עסקאות שאושרו וטרם בוצעו  _דיווחים נוספים_1" xfId="4432"/>
    <cellStyle name="5_עסקאות שאושרו וטרם בוצעו  _דיווחים נוספים_1_15" xfId="9910"/>
    <cellStyle name="5_עסקאות שאושרו וטרם בוצעו  _דיווחים נוספים_15" xfId="9909"/>
    <cellStyle name="5_עסקאות שאושרו וטרם בוצעו  _דיווחים נוספים_פירוט אגח תשואה מעל 10% " xfId="4433"/>
    <cellStyle name="5_עסקאות שאושרו וטרם בוצעו  _דיווחים נוספים_פירוט אגח תשואה מעל 10% _15" xfId="9911"/>
    <cellStyle name="5_עסקאות שאושרו וטרם בוצעו  _פירוט אגח תשואה מעל 10% " xfId="4434"/>
    <cellStyle name="5_עסקאות שאושרו וטרם בוצעו  _פירוט אגח תשואה מעל 10% _15" xfId="9912"/>
    <cellStyle name="5_פירוט אגח תשואה מעל 10% " xfId="4435"/>
    <cellStyle name="5_פירוט אגח תשואה מעל 10%  2" xfId="4436"/>
    <cellStyle name="5_פירוט אגח תשואה מעל 10%  2_15" xfId="9914"/>
    <cellStyle name="5_פירוט אגח תשואה מעל 10%  2_דיווחים נוספים" xfId="4437"/>
    <cellStyle name="5_פירוט אגח תשואה מעל 10%  2_דיווחים נוספים_1" xfId="4438"/>
    <cellStyle name="5_פירוט אגח תשואה מעל 10%  2_דיווחים נוספים_1_15" xfId="9916"/>
    <cellStyle name="5_פירוט אגח תשואה מעל 10%  2_דיווחים נוספים_15" xfId="9915"/>
    <cellStyle name="5_פירוט אגח תשואה מעל 10%  2_דיווחים נוספים_פירוט אגח תשואה מעל 10% " xfId="4439"/>
    <cellStyle name="5_פירוט אגח תשואה מעל 10%  2_דיווחים נוספים_פירוט אגח תשואה מעל 10% _15" xfId="9917"/>
    <cellStyle name="5_פירוט אגח תשואה מעל 10%  2_פירוט אגח תשואה מעל 10% " xfId="4440"/>
    <cellStyle name="5_פירוט אגח תשואה מעל 10%  2_פירוט אגח תשואה מעל 10% _15" xfId="9918"/>
    <cellStyle name="5_פירוט אגח תשואה מעל 10% _1" xfId="4441"/>
    <cellStyle name="5_פירוט אגח תשואה מעל 10% _1_15" xfId="9919"/>
    <cellStyle name="5_פירוט אגח תשואה מעל 10% _15" xfId="9913"/>
    <cellStyle name="5_פירוט אגח תשואה מעל 10% _4.4." xfId="4442"/>
    <cellStyle name="5_פירוט אגח תשואה מעל 10% _4.4. 2" xfId="4443"/>
    <cellStyle name="5_פירוט אגח תשואה מעל 10% _4.4. 2_15" xfId="9921"/>
    <cellStyle name="5_פירוט אגח תשואה מעל 10% _4.4. 2_דיווחים נוספים" xfId="4444"/>
    <cellStyle name="5_פירוט אגח תשואה מעל 10% _4.4. 2_דיווחים נוספים_1" xfId="4445"/>
    <cellStyle name="5_פירוט אגח תשואה מעל 10% _4.4. 2_דיווחים נוספים_1_15" xfId="9923"/>
    <cellStyle name="5_פירוט אגח תשואה מעל 10% _4.4. 2_דיווחים נוספים_15" xfId="9922"/>
    <cellStyle name="5_פירוט אגח תשואה מעל 10% _4.4. 2_דיווחים נוספים_פירוט אגח תשואה מעל 10% " xfId="4446"/>
    <cellStyle name="5_פירוט אגח תשואה מעל 10% _4.4. 2_דיווחים נוספים_פירוט אגח תשואה מעל 10% _15" xfId="9924"/>
    <cellStyle name="5_פירוט אגח תשואה מעל 10% _4.4. 2_פירוט אגח תשואה מעל 10% " xfId="4447"/>
    <cellStyle name="5_פירוט אגח תשואה מעל 10% _4.4. 2_פירוט אגח תשואה מעל 10% _15" xfId="9925"/>
    <cellStyle name="5_פירוט אגח תשואה מעל 10% _4.4._15" xfId="9920"/>
    <cellStyle name="5_פירוט אגח תשואה מעל 10% _4.4._דיווחים נוספים" xfId="4448"/>
    <cellStyle name="5_פירוט אגח תשואה מעל 10% _4.4._דיווחים נוספים_15" xfId="9926"/>
    <cellStyle name="5_פירוט אגח תשואה מעל 10% _4.4._פירוט אגח תשואה מעל 10% " xfId="4449"/>
    <cellStyle name="5_פירוט אגח תשואה מעל 10% _4.4._פירוט אגח תשואה מעל 10% _15" xfId="9927"/>
    <cellStyle name="5_פירוט אגח תשואה מעל 10% _דיווחים נוספים" xfId="4450"/>
    <cellStyle name="5_פירוט אגח תשואה מעל 10% _דיווחים נוספים_1" xfId="4451"/>
    <cellStyle name="5_פירוט אגח תשואה מעל 10% _דיווחים נוספים_1_15" xfId="9929"/>
    <cellStyle name="5_פירוט אגח תשואה מעל 10% _דיווחים נוספים_15" xfId="9928"/>
    <cellStyle name="5_פירוט אגח תשואה מעל 10% _דיווחים נוספים_פירוט אגח תשואה מעל 10% " xfId="4452"/>
    <cellStyle name="5_פירוט אגח תשואה מעל 10% _דיווחים נוספים_פירוט אגח תשואה מעל 10% _15" xfId="9930"/>
    <cellStyle name="5_פירוט אגח תשואה מעל 10% _פירוט אגח תשואה מעל 10% " xfId="4453"/>
    <cellStyle name="5_פירוט אגח תשואה מעל 10% _פירוט אגח תשואה מעל 10% _15" xfId="9931"/>
    <cellStyle name="6" xfId="4454"/>
    <cellStyle name="6 2" xfId="4455"/>
    <cellStyle name="6 2 2" xfId="4456"/>
    <cellStyle name="6 2_15" xfId="9933"/>
    <cellStyle name="6 3" xfId="4457"/>
    <cellStyle name="6_15" xfId="9932"/>
    <cellStyle name="6_15_1" xfId="16746"/>
    <cellStyle name="6_16" xfId="14725"/>
    <cellStyle name="6_4.4." xfId="4458"/>
    <cellStyle name="6_4.4. 2" xfId="4459"/>
    <cellStyle name="6_4.4. 2_15" xfId="9935"/>
    <cellStyle name="6_4.4. 2_דיווחים נוספים" xfId="4460"/>
    <cellStyle name="6_4.4. 2_דיווחים נוספים_1" xfId="4461"/>
    <cellStyle name="6_4.4. 2_דיווחים נוספים_1_15" xfId="9937"/>
    <cellStyle name="6_4.4. 2_דיווחים נוספים_15" xfId="9936"/>
    <cellStyle name="6_4.4. 2_דיווחים נוספים_פירוט אגח תשואה מעל 10% " xfId="4462"/>
    <cellStyle name="6_4.4. 2_דיווחים נוספים_פירוט אגח תשואה מעל 10% _15" xfId="9938"/>
    <cellStyle name="6_4.4. 2_פירוט אגח תשואה מעל 10% " xfId="4463"/>
    <cellStyle name="6_4.4. 2_פירוט אגח תשואה מעל 10% _15" xfId="9939"/>
    <cellStyle name="6_4.4._15" xfId="9934"/>
    <cellStyle name="6_4.4._דיווחים נוספים" xfId="4464"/>
    <cellStyle name="6_4.4._דיווחים נוספים_15" xfId="9940"/>
    <cellStyle name="6_4.4._פירוט אגח תשואה מעל 10% " xfId="4465"/>
    <cellStyle name="6_4.4._פירוט אגח תשואה מעל 10% _15" xfId="9941"/>
    <cellStyle name="6_Anafim" xfId="4466"/>
    <cellStyle name="6_Anafim 2" xfId="4467"/>
    <cellStyle name="6_Anafim 2 2" xfId="4468"/>
    <cellStyle name="6_Anafim 2 2_15" xfId="9944"/>
    <cellStyle name="6_Anafim 2 2_דיווחים נוספים" xfId="4469"/>
    <cellStyle name="6_Anafim 2 2_דיווחים נוספים_1" xfId="4470"/>
    <cellStyle name="6_Anafim 2 2_דיווחים נוספים_1_15" xfId="9946"/>
    <cellStyle name="6_Anafim 2 2_דיווחים נוספים_15" xfId="9945"/>
    <cellStyle name="6_Anafim 2 2_דיווחים נוספים_פירוט אגח תשואה מעל 10% " xfId="4471"/>
    <cellStyle name="6_Anafim 2 2_דיווחים נוספים_פירוט אגח תשואה מעל 10% _15" xfId="9947"/>
    <cellStyle name="6_Anafim 2 2_פירוט אגח תשואה מעל 10% " xfId="4472"/>
    <cellStyle name="6_Anafim 2 2_פירוט אגח תשואה מעל 10% _15" xfId="9948"/>
    <cellStyle name="6_Anafim 2_15" xfId="9943"/>
    <cellStyle name="6_Anafim 2_4.4." xfId="4473"/>
    <cellStyle name="6_Anafim 2_4.4. 2" xfId="4474"/>
    <cellStyle name="6_Anafim 2_4.4. 2_15" xfId="9950"/>
    <cellStyle name="6_Anafim 2_4.4. 2_דיווחים נוספים" xfId="4475"/>
    <cellStyle name="6_Anafim 2_4.4. 2_דיווחים נוספים_1" xfId="4476"/>
    <cellStyle name="6_Anafim 2_4.4. 2_דיווחים נוספים_1_15" xfId="9952"/>
    <cellStyle name="6_Anafim 2_4.4. 2_דיווחים נוספים_15" xfId="9951"/>
    <cellStyle name="6_Anafim 2_4.4. 2_דיווחים נוספים_פירוט אגח תשואה מעל 10% " xfId="4477"/>
    <cellStyle name="6_Anafim 2_4.4. 2_דיווחים נוספים_פירוט אגח תשואה מעל 10% _15" xfId="9953"/>
    <cellStyle name="6_Anafim 2_4.4. 2_פירוט אגח תשואה מעל 10% " xfId="4478"/>
    <cellStyle name="6_Anafim 2_4.4. 2_פירוט אגח תשואה מעל 10% _15" xfId="9954"/>
    <cellStyle name="6_Anafim 2_4.4._15" xfId="9949"/>
    <cellStyle name="6_Anafim 2_4.4._דיווחים נוספים" xfId="4479"/>
    <cellStyle name="6_Anafim 2_4.4._דיווחים נוספים_15" xfId="9955"/>
    <cellStyle name="6_Anafim 2_4.4._פירוט אגח תשואה מעל 10% " xfId="4480"/>
    <cellStyle name="6_Anafim 2_4.4._פירוט אגח תשואה מעל 10% _15" xfId="9956"/>
    <cellStyle name="6_Anafim 2_דיווחים נוספים" xfId="4481"/>
    <cellStyle name="6_Anafim 2_דיווחים נוספים 2" xfId="4482"/>
    <cellStyle name="6_Anafim 2_דיווחים נוספים 2_15" xfId="9958"/>
    <cellStyle name="6_Anafim 2_דיווחים נוספים 2_דיווחים נוספים" xfId="4483"/>
    <cellStyle name="6_Anafim 2_דיווחים נוספים 2_דיווחים נוספים_1" xfId="4484"/>
    <cellStyle name="6_Anafim 2_דיווחים נוספים 2_דיווחים נוספים_1_15" xfId="9960"/>
    <cellStyle name="6_Anafim 2_דיווחים נוספים 2_דיווחים נוספים_15" xfId="9959"/>
    <cellStyle name="6_Anafim 2_דיווחים נוספים 2_דיווחים נוספים_פירוט אגח תשואה מעל 10% " xfId="4485"/>
    <cellStyle name="6_Anafim 2_דיווחים נוספים 2_דיווחים נוספים_פירוט אגח תשואה מעל 10% _15" xfId="9961"/>
    <cellStyle name="6_Anafim 2_דיווחים נוספים 2_פירוט אגח תשואה מעל 10% " xfId="4486"/>
    <cellStyle name="6_Anafim 2_דיווחים נוספים 2_פירוט אגח תשואה מעל 10% _15" xfId="9962"/>
    <cellStyle name="6_Anafim 2_דיווחים נוספים_1" xfId="4487"/>
    <cellStyle name="6_Anafim 2_דיווחים נוספים_1 2" xfId="4488"/>
    <cellStyle name="6_Anafim 2_דיווחים נוספים_1 2_15" xfId="9964"/>
    <cellStyle name="6_Anafim 2_דיווחים נוספים_1 2_דיווחים נוספים" xfId="4489"/>
    <cellStyle name="6_Anafim 2_דיווחים נוספים_1 2_דיווחים נוספים_1" xfId="4490"/>
    <cellStyle name="6_Anafim 2_דיווחים נוספים_1 2_דיווחים נוספים_1_15" xfId="9966"/>
    <cellStyle name="6_Anafim 2_דיווחים נוספים_1 2_דיווחים נוספים_15" xfId="9965"/>
    <cellStyle name="6_Anafim 2_דיווחים נוספים_1 2_דיווחים נוספים_פירוט אגח תשואה מעל 10% " xfId="4491"/>
    <cellStyle name="6_Anafim 2_דיווחים נוספים_1 2_דיווחים נוספים_פירוט אגח תשואה מעל 10% _15" xfId="9967"/>
    <cellStyle name="6_Anafim 2_דיווחים נוספים_1 2_פירוט אגח תשואה מעל 10% " xfId="4492"/>
    <cellStyle name="6_Anafim 2_דיווחים נוספים_1 2_פירוט אגח תשואה מעל 10% _15" xfId="9968"/>
    <cellStyle name="6_Anafim 2_דיווחים נוספים_1_15" xfId="9963"/>
    <cellStyle name="6_Anafim 2_דיווחים נוספים_1_4.4." xfId="4493"/>
    <cellStyle name="6_Anafim 2_דיווחים נוספים_1_4.4. 2" xfId="4494"/>
    <cellStyle name="6_Anafim 2_דיווחים נוספים_1_4.4. 2_15" xfId="9970"/>
    <cellStyle name="6_Anafim 2_דיווחים נוספים_1_4.4. 2_דיווחים נוספים" xfId="4495"/>
    <cellStyle name="6_Anafim 2_דיווחים נוספים_1_4.4. 2_דיווחים נוספים_1" xfId="4496"/>
    <cellStyle name="6_Anafim 2_דיווחים נוספים_1_4.4. 2_דיווחים נוספים_1_15" xfId="9972"/>
    <cellStyle name="6_Anafim 2_דיווחים נוספים_1_4.4. 2_דיווחים נוספים_15" xfId="9971"/>
    <cellStyle name="6_Anafim 2_דיווחים נוספים_1_4.4. 2_דיווחים נוספים_פירוט אגח תשואה מעל 10% " xfId="4497"/>
    <cellStyle name="6_Anafim 2_דיווחים נוספים_1_4.4. 2_דיווחים נוספים_פירוט אגח תשואה מעל 10% _15" xfId="9973"/>
    <cellStyle name="6_Anafim 2_דיווחים נוספים_1_4.4. 2_פירוט אגח תשואה מעל 10% " xfId="4498"/>
    <cellStyle name="6_Anafim 2_דיווחים נוספים_1_4.4. 2_פירוט אגח תשואה מעל 10% _15" xfId="9974"/>
    <cellStyle name="6_Anafim 2_דיווחים נוספים_1_4.4._15" xfId="9969"/>
    <cellStyle name="6_Anafim 2_דיווחים נוספים_1_4.4._דיווחים נוספים" xfId="4499"/>
    <cellStyle name="6_Anafim 2_דיווחים נוספים_1_4.4._דיווחים נוספים_15" xfId="9975"/>
    <cellStyle name="6_Anafim 2_דיווחים נוספים_1_4.4._פירוט אגח תשואה מעל 10% " xfId="4500"/>
    <cellStyle name="6_Anafim 2_דיווחים נוספים_1_4.4._פירוט אגח תשואה מעל 10% _15" xfId="9976"/>
    <cellStyle name="6_Anafim 2_דיווחים נוספים_1_דיווחים נוספים" xfId="4501"/>
    <cellStyle name="6_Anafim 2_דיווחים נוספים_1_דיווחים נוספים_15" xfId="9977"/>
    <cellStyle name="6_Anafim 2_דיווחים נוספים_1_פירוט אגח תשואה מעל 10% " xfId="4502"/>
    <cellStyle name="6_Anafim 2_דיווחים נוספים_1_פירוט אגח תשואה מעל 10% _15" xfId="9978"/>
    <cellStyle name="6_Anafim 2_דיווחים נוספים_15" xfId="9957"/>
    <cellStyle name="6_Anafim 2_דיווחים נוספים_2" xfId="4503"/>
    <cellStyle name="6_Anafim 2_דיווחים נוספים_2_15" xfId="9979"/>
    <cellStyle name="6_Anafim 2_דיווחים נוספים_4.4." xfId="4504"/>
    <cellStyle name="6_Anafim 2_דיווחים נוספים_4.4. 2" xfId="4505"/>
    <cellStyle name="6_Anafim 2_דיווחים נוספים_4.4. 2_15" xfId="9981"/>
    <cellStyle name="6_Anafim 2_דיווחים נוספים_4.4. 2_דיווחים נוספים" xfId="4506"/>
    <cellStyle name="6_Anafim 2_דיווחים נוספים_4.4. 2_דיווחים נוספים_1" xfId="4507"/>
    <cellStyle name="6_Anafim 2_דיווחים נוספים_4.4. 2_דיווחים נוספים_1_15" xfId="9983"/>
    <cellStyle name="6_Anafim 2_דיווחים נוספים_4.4. 2_דיווחים נוספים_15" xfId="9982"/>
    <cellStyle name="6_Anafim 2_דיווחים נוספים_4.4. 2_דיווחים נוספים_פירוט אגח תשואה מעל 10% " xfId="4508"/>
    <cellStyle name="6_Anafim 2_דיווחים נוספים_4.4. 2_דיווחים נוספים_פירוט אגח תשואה מעל 10% _15" xfId="9984"/>
    <cellStyle name="6_Anafim 2_דיווחים נוספים_4.4. 2_פירוט אגח תשואה מעל 10% " xfId="4509"/>
    <cellStyle name="6_Anafim 2_דיווחים נוספים_4.4. 2_פירוט אגח תשואה מעל 10% _15" xfId="9985"/>
    <cellStyle name="6_Anafim 2_דיווחים נוספים_4.4._15" xfId="9980"/>
    <cellStyle name="6_Anafim 2_דיווחים נוספים_4.4._דיווחים נוספים" xfId="4510"/>
    <cellStyle name="6_Anafim 2_דיווחים נוספים_4.4._דיווחים נוספים_15" xfId="9986"/>
    <cellStyle name="6_Anafim 2_דיווחים נוספים_4.4._פירוט אגח תשואה מעל 10% " xfId="4511"/>
    <cellStyle name="6_Anafim 2_דיווחים נוספים_4.4._פירוט אגח תשואה מעל 10% _15" xfId="9987"/>
    <cellStyle name="6_Anafim 2_דיווחים נוספים_דיווחים נוספים" xfId="4512"/>
    <cellStyle name="6_Anafim 2_דיווחים נוספים_דיווחים נוספים 2" xfId="4513"/>
    <cellStyle name="6_Anafim 2_דיווחים נוספים_דיווחים נוספים 2_15" xfId="9989"/>
    <cellStyle name="6_Anafim 2_דיווחים נוספים_דיווחים נוספים 2_דיווחים נוספים" xfId="4514"/>
    <cellStyle name="6_Anafim 2_דיווחים נוספים_דיווחים נוספים 2_דיווחים נוספים_1" xfId="4515"/>
    <cellStyle name="6_Anafim 2_דיווחים נוספים_דיווחים נוספים 2_דיווחים נוספים_1_15" xfId="9991"/>
    <cellStyle name="6_Anafim 2_דיווחים נוספים_דיווחים נוספים 2_דיווחים נוספים_15" xfId="9990"/>
    <cellStyle name="6_Anafim 2_דיווחים נוספים_דיווחים נוספים 2_דיווחים נוספים_פירוט אגח תשואה מעל 10% " xfId="4516"/>
    <cellStyle name="6_Anafim 2_דיווחים נוספים_דיווחים נוספים 2_דיווחים נוספים_פירוט אגח תשואה מעל 10% _15" xfId="9992"/>
    <cellStyle name="6_Anafim 2_דיווחים נוספים_דיווחים נוספים 2_פירוט אגח תשואה מעל 10% " xfId="4517"/>
    <cellStyle name="6_Anafim 2_דיווחים נוספים_דיווחים נוספים 2_פירוט אגח תשואה מעל 10% _15" xfId="9993"/>
    <cellStyle name="6_Anafim 2_דיווחים נוספים_דיווחים נוספים_1" xfId="4518"/>
    <cellStyle name="6_Anafim 2_דיווחים נוספים_דיווחים נוספים_1_15" xfId="9994"/>
    <cellStyle name="6_Anafim 2_דיווחים נוספים_דיווחים נוספים_15" xfId="9988"/>
    <cellStyle name="6_Anafim 2_דיווחים נוספים_דיווחים נוספים_4.4." xfId="4519"/>
    <cellStyle name="6_Anafim 2_דיווחים נוספים_דיווחים נוספים_4.4. 2" xfId="4520"/>
    <cellStyle name="6_Anafim 2_דיווחים נוספים_דיווחים נוספים_4.4. 2_15" xfId="9996"/>
    <cellStyle name="6_Anafim 2_דיווחים נוספים_דיווחים נוספים_4.4. 2_דיווחים נוספים" xfId="4521"/>
    <cellStyle name="6_Anafim 2_דיווחים נוספים_דיווחים נוספים_4.4. 2_דיווחים נוספים_1" xfId="4522"/>
    <cellStyle name="6_Anafim 2_דיווחים נוספים_דיווחים נוספים_4.4. 2_דיווחים נוספים_1_15" xfId="9998"/>
    <cellStyle name="6_Anafim 2_דיווחים נוספים_דיווחים נוספים_4.4. 2_דיווחים נוספים_15" xfId="9997"/>
    <cellStyle name="6_Anafim 2_דיווחים נוספים_דיווחים נוספים_4.4. 2_דיווחים נוספים_פירוט אגח תשואה מעל 10% " xfId="4523"/>
    <cellStyle name="6_Anafim 2_דיווחים נוספים_דיווחים נוספים_4.4. 2_דיווחים נוספים_פירוט אגח תשואה מעל 10% _15" xfId="9999"/>
    <cellStyle name="6_Anafim 2_דיווחים נוספים_דיווחים נוספים_4.4. 2_פירוט אגח תשואה מעל 10% " xfId="4524"/>
    <cellStyle name="6_Anafim 2_דיווחים נוספים_דיווחים נוספים_4.4. 2_פירוט אגח תשואה מעל 10% _15" xfId="10000"/>
    <cellStyle name="6_Anafim 2_דיווחים נוספים_דיווחים נוספים_4.4._15" xfId="9995"/>
    <cellStyle name="6_Anafim 2_דיווחים נוספים_דיווחים נוספים_4.4._דיווחים נוספים" xfId="4525"/>
    <cellStyle name="6_Anafim 2_דיווחים נוספים_דיווחים נוספים_4.4._דיווחים נוספים_15" xfId="10001"/>
    <cellStyle name="6_Anafim 2_דיווחים נוספים_דיווחים נוספים_4.4._פירוט אגח תשואה מעל 10% " xfId="4526"/>
    <cellStyle name="6_Anafim 2_דיווחים נוספים_דיווחים נוספים_4.4._פירוט אגח תשואה מעל 10% _15" xfId="10002"/>
    <cellStyle name="6_Anafim 2_דיווחים נוספים_דיווחים נוספים_דיווחים נוספים" xfId="4527"/>
    <cellStyle name="6_Anafim 2_דיווחים נוספים_דיווחים נוספים_דיווחים נוספים_15" xfId="10003"/>
    <cellStyle name="6_Anafim 2_דיווחים נוספים_דיווחים נוספים_פירוט אגח תשואה מעל 10% " xfId="4528"/>
    <cellStyle name="6_Anafim 2_דיווחים נוספים_דיווחים נוספים_פירוט אגח תשואה מעל 10% _15" xfId="10004"/>
    <cellStyle name="6_Anafim 2_דיווחים נוספים_פירוט אגח תשואה מעל 10% " xfId="4529"/>
    <cellStyle name="6_Anafim 2_דיווחים נוספים_פירוט אגח תשואה מעל 10% _15" xfId="10005"/>
    <cellStyle name="6_Anafim 2_עסקאות שאושרו וטרם בוצעו  " xfId="4530"/>
    <cellStyle name="6_Anafim 2_עסקאות שאושרו וטרם בוצעו   2" xfId="4531"/>
    <cellStyle name="6_Anafim 2_עסקאות שאושרו וטרם בוצעו   2_15" xfId="10007"/>
    <cellStyle name="6_Anafim 2_עסקאות שאושרו וטרם בוצעו   2_דיווחים נוספים" xfId="4532"/>
    <cellStyle name="6_Anafim 2_עסקאות שאושרו וטרם בוצעו   2_דיווחים נוספים_1" xfId="4533"/>
    <cellStyle name="6_Anafim 2_עסקאות שאושרו וטרם בוצעו   2_דיווחים נוספים_1_15" xfId="10009"/>
    <cellStyle name="6_Anafim 2_עסקאות שאושרו וטרם בוצעו   2_דיווחים נוספים_15" xfId="10008"/>
    <cellStyle name="6_Anafim 2_עסקאות שאושרו וטרם בוצעו   2_דיווחים נוספים_פירוט אגח תשואה מעל 10% " xfId="4534"/>
    <cellStyle name="6_Anafim 2_עסקאות שאושרו וטרם בוצעו   2_דיווחים נוספים_פירוט אגח תשואה מעל 10% _15" xfId="10010"/>
    <cellStyle name="6_Anafim 2_עסקאות שאושרו וטרם בוצעו   2_פירוט אגח תשואה מעל 10% " xfId="4535"/>
    <cellStyle name="6_Anafim 2_עסקאות שאושרו וטרם בוצעו   2_פירוט אגח תשואה מעל 10% _15" xfId="10011"/>
    <cellStyle name="6_Anafim 2_עסקאות שאושרו וטרם בוצעו  _15" xfId="10006"/>
    <cellStyle name="6_Anafim 2_עסקאות שאושרו וטרם בוצעו  _דיווחים נוספים" xfId="4536"/>
    <cellStyle name="6_Anafim 2_עסקאות שאושרו וטרם בוצעו  _דיווחים נוספים_15" xfId="10012"/>
    <cellStyle name="6_Anafim 2_עסקאות שאושרו וטרם בוצעו  _פירוט אגח תשואה מעל 10% " xfId="4537"/>
    <cellStyle name="6_Anafim 2_עסקאות שאושרו וטרם בוצעו  _פירוט אגח תשואה מעל 10% _15" xfId="10013"/>
    <cellStyle name="6_Anafim 2_פירוט אגח תשואה מעל 10% " xfId="4538"/>
    <cellStyle name="6_Anafim 2_פירוט אגח תשואה מעל 10%  2" xfId="4539"/>
    <cellStyle name="6_Anafim 2_פירוט אגח תשואה מעל 10%  2_15" xfId="10015"/>
    <cellStyle name="6_Anafim 2_פירוט אגח תשואה מעל 10%  2_דיווחים נוספים" xfId="4540"/>
    <cellStyle name="6_Anafim 2_פירוט אגח תשואה מעל 10%  2_דיווחים נוספים_1" xfId="4541"/>
    <cellStyle name="6_Anafim 2_פירוט אגח תשואה מעל 10%  2_דיווחים נוספים_1_15" xfId="10017"/>
    <cellStyle name="6_Anafim 2_פירוט אגח תשואה מעל 10%  2_דיווחים נוספים_15" xfId="10016"/>
    <cellStyle name="6_Anafim 2_פירוט אגח תשואה מעל 10%  2_דיווחים נוספים_פירוט אגח תשואה מעל 10% " xfId="4542"/>
    <cellStyle name="6_Anafim 2_פירוט אגח תשואה מעל 10%  2_דיווחים נוספים_פירוט אגח תשואה מעל 10% _15" xfId="10018"/>
    <cellStyle name="6_Anafim 2_פירוט אגח תשואה מעל 10%  2_פירוט אגח תשואה מעל 10% " xfId="4543"/>
    <cellStyle name="6_Anafim 2_פירוט אגח תשואה מעל 10%  2_פירוט אגח תשואה מעל 10% _15" xfId="10019"/>
    <cellStyle name="6_Anafim 2_פירוט אגח תשואה מעל 10% _1" xfId="4544"/>
    <cellStyle name="6_Anafim 2_פירוט אגח תשואה מעל 10% _1_15" xfId="10020"/>
    <cellStyle name="6_Anafim 2_פירוט אגח תשואה מעל 10% _15" xfId="10014"/>
    <cellStyle name="6_Anafim 2_פירוט אגח תשואה מעל 10% _4.4." xfId="4545"/>
    <cellStyle name="6_Anafim 2_פירוט אגח תשואה מעל 10% _4.4. 2" xfId="4546"/>
    <cellStyle name="6_Anafim 2_פירוט אגח תשואה מעל 10% _4.4. 2_15" xfId="10022"/>
    <cellStyle name="6_Anafim 2_פירוט אגח תשואה מעל 10% _4.4. 2_דיווחים נוספים" xfId="4547"/>
    <cellStyle name="6_Anafim 2_פירוט אגח תשואה מעל 10% _4.4. 2_דיווחים נוספים_1" xfId="4548"/>
    <cellStyle name="6_Anafim 2_פירוט אגח תשואה מעל 10% _4.4. 2_דיווחים נוספים_1_15" xfId="10024"/>
    <cellStyle name="6_Anafim 2_פירוט אגח תשואה מעל 10% _4.4. 2_דיווחים נוספים_15" xfId="10023"/>
    <cellStyle name="6_Anafim 2_פירוט אגח תשואה מעל 10% _4.4. 2_דיווחים נוספים_פירוט אגח תשואה מעל 10% " xfId="4549"/>
    <cellStyle name="6_Anafim 2_פירוט אגח תשואה מעל 10% _4.4. 2_דיווחים נוספים_פירוט אגח תשואה מעל 10% _15" xfId="10025"/>
    <cellStyle name="6_Anafim 2_פירוט אגח תשואה מעל 10% _4.4. 2_פירוט אגח תשואה מעל 10% " xfId="4550"/>
    <cellStyle name="6_Anafim 2_פירוט אגח תשואה מעל 10% _4.4. 2_פירוט אגח תשואה מעל 10% _15" xfId="10026"/>
    <cellStyle name="6_Anafim 2_פירוט אגח תשואה מעל 10% _4.4._15" xfId="10021"/>
    <cellStyle name="6_Anafim 2_פירוט אגח תשואה מעל 10% _4.4._דיווחים נוספים" xfId="4551"/>
    <cellStyle name="6_Anafim 2_פירוט אגח תשואה מעל 10% _4.4._דיווחים נוספים_15" xfId="10027"/>
    <cellStyle name="6_Anafim 2_פירוט אגח תשואה מעל 10% _4.4._פירוט אגח תשואה מעל 10% " xfId="4552"/>
    <cellStyle name="6_Anafim 2_פירוט אגח תשואה מעל 10% _4.4._פירוט אגח תשואה מעל 10% _15" xfId="10028"/>
    <cellStyle name="6_Anafim 2_פירוט אגח תשואה מעל 10% _דיווחים נוספים" xfId="4553"/>
    <cellStyle name="6_Anafim 2_פירוט אגח תשואה מעל 10% _דיווחים נוספים_1" xfId="4554"/>
    <cellStyle name="6_Anafim 2_פירוט אגח תשואה מעל 10% _דיווחים נוספים_1_15" xfId="10030"/>
    <cellStyle name="6_Anafim 2_פירוט אגח תשואה מעל 10% _דיווחים נוספים_15" xfId="10029"/>
    <cellStyle name="6_Anafim 2_פירוט אגח תשואה מעל 10% _דיווחים נוספים_פירוט אגח תשואה מעל 10% " xfId="4555"/>
    <cellStyle name="6_Anafim 2_פירוט אגח תשואה מעל 10% _דיווחים נוספים_פירוט אגח תשואה מעל 10% _15" xfId="10031"/>
    <cellStyle name="6_Anafim 2_פירוט אגח תשואה מעל 10% _פירוט אגח תשואה מעל 10% " xfId="4556"/>
    <cellStyle name="6_Anafim 2_פירוט אגח תשואה מעל 10% _פירוט אגח תשואה מעל 10% _15" xfId="10032"/>
    <cellStyle name="6_Anafim 3" xfId="4557"/>
    <cellStyle name="6_Anafim 3_15" xfId="10033"/>
    <cellStyle name="6_Anafim 3_דיווחים נוספים" xfId="4558"/>
    <cellStyle name="6_Anafim 3_דיווחים נוספים_1" xfId="4559"/>
    <cellStyle name="6_Anafim 3_דיווחים נוספים_1_15" xfId="10035"/>
    <cellStyle name="6_Anafim 3_דיווחים נוספים_15" xfId="10034"/>
    <cellStyle name="6_Anafim 3_דיווחים נוספים_פירוט אגח תשואה מעל 10% " xfId="4560"/>
    <cellStyle name="6_Anafim 3_דיווחים נוספים_פירוט אגח תשואה מעל 10% _15" xfId="10036"/>
    <cellStyle name="6_Anafim 3_פירוט אגח תשואה מעל 10% " xfId="4561"/>
    <cellStyle name="6_Anafim 3_פירוט אגח תשואה מעל 10% _15" xfId="10037"/>
    <cellStyle name="6_Anafim_15" xfId="9942"/>
    <cellStyle name="6_Anafim_4.4." xfId="4562"/>
    <cellStyle name="6_Anafim_4.4. 2" xfId="4563"/>
    <cellStyle name="6_Anafim_4.4. 2_15" xfId="10039"/>
    <cellStyle name="6_Anafim_4.4. 2_דיווחים נוספים" xfId="4564"/>
    <cellStyle name="6_Anafim_4.4. 2_דיווחים נוספים_1" xfId="4565"/>
    <cellStyle name="6_Anafim_4.4. 2_דיווחים נוספים_1_15" xfId="10041"/>
    <cellStyle name="6_Anafim_4.4. 2_דיווחים נוספים_15" xfId="10040"/>
    <cellStyle name="6_Anafim_4.4. 2_דיווחים נוספים_פירוט אגח תשואה מעל 10% " xfId="4566"/>
    <cellStyle name="6_Anafim_4.4. 2_דיווחים נוספים_פירוט אגח תשואה מעל 10% _15" xfId="10042"/>
    <cellStyle name="6_Anafim_4.4. 2_פירוט אגח תשואה מעל 10% " xfId="4567"/>
    <cellStyle name="6_Anafim_4.4. 2_פירוט אגח תשואה מעל 10% _15" xfId="10043"/>
    <cellStyle name="6_Anafim_4.4._15" xfId="10038"/>
    <cellStyle name="6_Anafim_4.4._דיווחים נוספים" xfId="4568"/>
    <cellStyle name="6_Anafim_4.4._דיווחים נוספים_15" xfId="10044"/>
    <cellStyle name="6_Anafim_4.4._פירוט אגח תשואה מעל 10% " xfId="4569"/>
    <cellStyle name="6_Anafim_4.4._פירוט אגח תשואה מעל 10% _15" xfId="10045"/>
    <cellStyle name="6_Anafim_דיווחים נוספים" xfId="4570"/>
    <cellStyle name="6_Anafim_דיווחים נוספים 2" xfId="4571"/>
    <cellStyle name="6_Anafim_דיווחים נוספים 2_15" xfId="10047"/>
    <cellStyle name="6_Anafim_דיווחים נוספים 2_דיווחים נוספים" xfId="4572"/>
    <cellStyle name="6_Anafim_דיווחים נוספים 2_דיווחים נוספים_1" xfId="4573"/>
    <cellStyle name="6_Anafim_דיווחים נוספים 2_דיווחים נוספים_1_15" xfId="10049"/>
    <cellStyle name="6_Anafim_דיווחים נוספים 2_דיווחים נוספים_15" xfId="10048"/>
    <cellStyle name="6_Anafim_דיווחים נוספים 2_דיווחים נוספים_פירוט אגח תשואה מעל 10% " xfId="4574"/>
    <cellStyle name="6_Anafim_דיווחים נוספים 2_דיווחים נוספים_פירוט אגח תשואה מעל 10% _15" xfId="10050"/>
    <cellStyle name="6_Anafim_דיווחים נוספים 2_פירוט אגח תשואה מעל 10% " xfId="4575"/>
    <cellStyle name="6_Anafim_דיווחים נוספים 2_פירוט אגח תשואה מעל 10% _15" xfId="10051"/>
    <cellStyle name="6_Anafim_דיווחים נוספים_1" xfId="4576"/>
    <cellStyle name="6_Anafim_דיווחים נוספים_1 2" xfId="4577"/>
    <cellStyle name="6_Anafim_דיווחים נוספים_1 2_15" xfId="10053"/>
    <cellStyle name="6_Anafim_דיווחים נוספים_1 2_דיווחים נוספים" xfId="4578"/>
    <cellStyle name="6_Anafim_דיווחים נוספים_1 2_דיווחים נוספים_1" xfId="4579"/>
    <cellStyle name="6_Anafim_דיווחים נוספים_1 2_דיווחים נוספים_1_15" xfId="10055"/>
    <cellStyle name="6_Anafim_דיווחים נוספים_1 2_דיווחים נוספים_15" xfId="10054"/>
    <cellStyle name="6_Anafim_דיווחים נוספים_1 2_דיווחים נוספים_פירוט אגח תשואה מעל 10% " xfId="4580"/>
    <cellStyle name="6_Anafim_דיווחים נוספים_1 2_דיווחים נוספים_פירוט אגח תשואה מעל 10% _15" xfId="10056"/>
    <cellStyle name="6_Anafim_דיווחים נוספים_1 2_פירוט אגח תשואה מעל 10% " xfId="4581"/>
    <cellStyle name="6_Anafim_דיווחים נוספים_1 2_פירוט אגח תשואה מעל 10% _15" xfId="10057"/>
    <cellStyle name="6_Anafim_דיווחים נוספים_1_15" xfId="10052"/>
    <cellStyle name="6_Anafim_דיווחים נוספים_1_4.4." xfId="4582"/>
    <cellStyle name="6_Anafim_דיווחים נוספים_1_4.4. 2" xfId="4583"/>
    <cellStyle name="6_Anafim_דיווחים נוספים_1_4.4. 2_15" xfId="10059"/>
    <cellStyle name="6_Anafim_דיווחים נוספים_1_4.4. 2_דיווחים נוספים" xfId="4584"/>
    <cellStyle name="6_Anafim_דיווחים נוספים_1_4.4. 2_דיווחים נוספים_1" xfId="4585"/>
    <cellStyle name="6_Anafim_דיווחים נוספים_1_4.4. 2_דיווחים נוספים_1_15" xfId="10061"/>
    <cellStyle name="6_Anafim_דיווחים נוספים_1_4.4. 2_דיווחים נוספים_15" xfId="10060"/>
    <cellStyle name="6_Anafim_דיווחים נוספים_1_4.4. 2_דיווחים נוספים_פירוט אגח תשואה מעל 10% " xfId="4586"/>
    <cellStyle name="6_Anafim_דיווחים נוספים_1_4.4. 2_דיווחים נוספים_פירוט אגח תשואה מעל 10% _15" xfId="10062"/>
    <cellStyle name="6_Anafim_דיווחים נוספים_1_4.4. 2_פירוט אגח תשואה מעל 10% " xfId="4587"/>
    <cellStyle name="6_Anafim_דיווחים נוספים_1_4.4. 2_פירוט אגח תשואה מעל 10% _15" xfId="10063"/>
    <cellStyle name="6_Anafim_דיווחים נוספים_1_4.4._15" xfId="10058"/>
    <cellStyle name="6_Anafim_דיווחים נוספים_1_4.4._דיווחים נוספים" xfId="4588"/>
    <cellStyle name="6_Anafim_דיווחים נוספים_1_4.4._דיווחים נוספים_15" xfId="10064"/>
    <cellStyle name="6_Anafim_דיווחים נוספים_1_4.4._פירוט אגח תשואה מעל 10% " xfId="4589"/>
    <cellStyle name="6_Anafim_דיווחים נוספים_1_4.4._פירוט אגח תשואה מעל 10% _15" xfId="10065"/>
    <cellStyle name="6_Anafim_דיווחים נוספים_1_דיווחים נוספים" xfId="4590"/>
    <cellStyle name="6_Anafim_דיווחים נוספים_1_דיווחים נוספים 2" xfId="4591"/>
    <cellStyle name="6_Anafim_דיווחים נוספים_1_דיווחים נוספים 2_15" xfId="10067"/>
    <cellStyle name="6_Anafim_דיווחים נוספים_1_דיווחים נוספים 2_דיווחים נוספים" xfId="4592"/>
    <cellStyle name="6_Anafim_דיווחים נוספים_1_דיווחים נוספים 2_דיווחים נוספים_1" xfId="4593"/>
    <cellStyle name="6_Anafim_דיווחים נוספים_1_דיווחים נוספים 2_דיווחים נוספים_1_15" xfId="10069"/>
    <cellStyle name="6_Anafim_דיווחים נוספים_1_דיווחים נוספים 2_דיווחים נוספים_15" xfId="10068"/>
    <cellStyle name="6_Anafim_דיווחים נוספים_1_דיווחים נוספים 2_דיווחים נוספים_פירוט אגח תשואה מעל 10% " xfId="4594"/>
    <cellStyle name="6_Anafim_דיווחים נוספים_1_דיווחים נוספים 2_דיווחים נוספים_פירוט אגח תשואה מעל 10% _15" xfId="10070"/>
    <cellStyle name="6_Anafim_דיווחים נוספים_1_דיווחים נוספים 2_פירוט אגח תשואה מעל 10% " xfId="4595"/>
    <cellStyle name="6_Anafim_דיווחים נוספים_1_דיווחים נוספים 2_פירוט אגח תשואה מעל 10% _15" xfId="10071"/>
    <cellStyle name="6_Anafim_דיווחים נוספים_1_דיווחים נוספים_1" xfId="4596"/>
    <cellStyle name="6_Anafim_דיווחים נוספים_1_דיווחים נוספים_1_15" xfId="10072"/>
    <cellStyle name="6_Anafim_דיווחים נוספים_1_דיווחים נוספים_15" xfId="10066"/>
    <cellStyle name="6_Anafim_דיווחים נוספים_1_דיווחים נוספים_4.4." xfId="4597"/>
    <cellStyle name="6_Anafim_דיווחים נוספים_1_דיווחים נוספים_4.4. 2" xfId="4598"/>
    <cellStyle name="6_Anafim_דיווחים נוספים_1_דיווחים נוספים_4.4. 2_15" xfId="10074"/>
    <cellStyle name="6_Anafim_דיווחים נוספים_1_דיווחים נוספים_4.4. 2_דיווחים נוספים" xfId="4599"/>
    <cellStyle name="6_Anafim_דיווחים נוספים_1_דיווחים נוספים_4.4. 2_דיווחים נוספים_1" xfId="4600"/>
    <cellStyle name="6_Anafim_דיווחים נוספים_1_דיווחים נוספים_4.4. 2_דיווחים נוספים_1_15" xfId="10076"/>
    <cellStyle name="6_Anafim_דיווחים נוספים_1_דיווחים נוספים_4.4. 2_דיווחים נוספים_15" xfId="10075"/>
    <cellStyle name="6_Anafim_דיווחים נוספים_1_דיווחים נוספים_4.4. 2_דיווחים נוספים_פירוט אגח תשואה מעל 10% " xfId="4601"/>
    <cellStyle name="6_Anafim_דיווחים נוספים_1_דיווחים נוספים_4.4. 2_דיווחים נוספים_פירוט אגח תשואה מעל 10% _15" xfId="10077"/>
    <cellStyle name="6_Anafim_דיווחים נוספים_1_דיווחים נוספים_4.4. 2_פירוט אגח תשואה מעל 10% " xfId="4602"/>
    <cellStyle name="6_Anafim_דיווחים נוספים_1_דיווחים נוספים_4.4. 2_פירוט אגח תשואה מעל 10% _15" xfId="10078"/>
    <cellStyle name="6_Anafim_דיווחים נוספים_1_דיווחים נוספים_4.4._15" xfId="10073"/>
    <cellStyle name="6_Anafim_דיווחים נוספים_1_דיווחים נוספים_4.4._דיווחים נוספים" xfId="4603"/>
    <cellStyle name="6_Anafim_דיווחים נוספים_1_דיווחים נוספים_4.4._דיווחים נוספים_15" xfId="10079"/>
    <cellStyle name="6_Anafim_דיווחים נוספים_1_דיווחים נוספים_4.4._פירוט אגח תשואה מעל 10% " xfId="4604"/>
    <cellStyle name="6_Anafim_דיווחים נוספים_1_דיווחים נוספים_4.4._פירוט אגח תשואה מעל 10% _15" xfId="10080"/>
    <cellStyle name="6_Anafim_דיווחים נוספים_1_דיווחים נוספים_דיווחים נוספים" xfId="4605"/>
    <cellStyle name="6_Anafim_דיווחים נוספים_1_דיווחים נוספים_דיווחים נוספים_15" xfId="10081"/>
    <cellStyle name="6_Anafim_דיווחים נוספים_1_דיווחים נוספים_פירוט אגח תשואה מעל 10% " xfId="4606"/>
    <cellStyle name="6_Anafim_דיווחים נוספים_1_דיווחים נוספים_פירוט אגח תשואה מעל 10% _15" xfId="10082"/>
    <cellStyle name="6_Anafim_דיווחים נוספים_1_פירוט אגח תשואה מעל 10% " xfId="4607"/>
    <cellStyle name="6_Anafim_דיווחים נוספים_1_פירוט אגח תשואה מעל 10% _15" xfId="10083"/>
    <cellStyle name="6_Anafim_דיווחים נוספים_15" xfId="10046"/>
    <cellStyle name="6_Anafim_דיווחים נוספים_2" xfId="4608"/>
    <cellStyle name="6_Anafim_דיווחים נוספים_2 2" xfId="4609"/>
    <cellStyle name="6_Anafim_דיווחים נוספים_2 2_15" xfId="10085"/>
    <cellStyle name="6_Anafim_דיווחים נוספים_2 2_דיווחים נוספים" xfId="4610"/>
    <cellStyle name="6_Anafim_דיווחים נוספים_2 2_דיווחים נוספים_1" xfId="4611"/>
    <cellStyle name="6_Anafim_דיווחים נוספים_2 2_דיווחים נוספים_1_15" xfId="10087"/>
    <cellStyle name="6_Anafim_דיווחים נוספים_2 2_דיווחים נוספים_15" xfId="10086"/>
    <cellStyle name="6_Anafim_דיווחים נוספים_2 2_דיווחים נוספים_פירוט אגח תשואה מעל 10% " xfId="4612"/>
    <cellStyle name="6_Anafim_דיווחים נוספים_2 2_דיווחים נוספים_פירוט אגח תשואה מעל 10% _15" xfId="10088"/>
    <cellStyle name="6_Anafim_דיווחים נוספים_2 2_פירוט אגח תשואה מעל 10% " xfId="4613"/>
    <cellStyle name="6_Anafim_דיווחים נוספים_2 2_פירוט אגח תשואה מעל 10% _15" xfId="10089"/>
    <cellStyle name="6_Anafim_דיווחים נוספים_2_15" xfId="10084"/>
    <cellStyle name="6_Anafim_דיווחים נוספים_2_4.4." xfId="4614"/>
    <cellStyle name="6_Anafim_דיווחים נוספים_2_4.4. 2" xfId="4615"/>
    <cellStyle name="6_Anafim_דיווחים נוספים_2_4.4. 2_15" xfId="10091"/>
    <cellStyle name="6_Anafim_דיווחים נוספים_2_4.4. 2_דיווחים נוספים" xfId="4616"/>
    <cellStyle name="6_Anafim_דיווחים נוספים_2_4.4. 2_דיווחים נוספים_1" xfId="4617"/>
    <cellStyle name="6_Anafim_דיווחים נוספים_2_4.4. 2_דיווחים נוספים_1_15" xfId="10093"/>
    <cellStyle name="6_Anafim_דיווחים נוספים_2_4.4. 2_דיווחים נוספים_15" xfId="10092"/>
    <cellStyle name="6_Anafim_דיווחים נוספים_2_4.4. 2_דיווחים נוספים_פירוט אגח תשואה מעל 10% " xfId="4618"/>
    <cellStyle name="6_Anafim_דיווחים נוספים_2_4.4. 2_דיווחים נוספים_פירוט אגח תשואה מעל 10% _15" xfId="10094"/>
    <cellStyle name="6_Anafim_דיווחים נוספים_2_4.4. 2_פירוט אגח תשואה מעל 10% " xfId="4619"/>
    <cellStyle name="6_Anafim_דיווחים נוספים_2_4.4. 2_פירוט אגח תשואה מעל 10% _15" xfId="10095"/>
    <cellStyle name="6_Anafim_דיווחים נוספים_2_4.4._15" xfId="10090"/>
    <cellStyle name="6_Anafim_דיווחים נוספים_2_4.4._דיווחים נוספים" xfId="4620"/>
    <cellStyle name="6_Anafim_דיווחים נוספים_2_4.4._דיווחים נוספים_15" xfId="10096"/>
    <cellStyle name="6_Anafim_דיווחים נוספים_2_4.4._פירוט אגח תשואה מעל 10% " xfId="4621"/>
    <cellStyle name="6_Anafim_דיווחים נוספים_2_4.4._פירוט אגח תשואה מעל 10% _15" xfId="10097"/>
    <cellStyle name="6_Anafim_דיווחים נוספים_2_דיווחים נוספים" xfId="4622"/>
    <cellStyle name="6_Anafim_דיווחים נוספים_2_דיווחים נוספים_15" xfId="10098"/>
    <cellStyle name="6_Anafim_דיווחים נוספים_2_פירוט אגח תשואה מעל 10% " xfId="4623"/>
    <cellStyle name="6_Anafim_דיווחים נוספים_2_פירוט אגח תשואה מעל 10% _15" xfId="10099"/>
    <cellStyle name="6_Anafim_דיווחים נוספים_3" xfId="4624"/>
    <cellStyle name="6_Anafim_דיווחים נוספים_3_15" xfId="10100"/>
    <cellStyle name="6_Anafim_דיווחים נוספים_4.4." xfId="4625"/>
    <cellStyle name="6_Anafim_דיווחים נוספים_4.4. 2" xfId="4626"/>
    <cellStyle name="6_Anafim_דיווחים נוספים_4.4. 2_15" xfId="10102"/>
    <cellStyle name="6_Anafim_דיווחים נוספים_4.4. 2_דיווחים נוספים" xfId="4627"/>
    <cellStyle name="6_Anafim_דיווחים נוספים_4.4. 2_דיווחים נוספים_1" xfId="4628"/>
    <cellStyle name="6_Anafim_דיווחים נוספים_4.4. 2_דיווחים נוספים_1_15" xfId="10104"/>
    <cellStyle name="6_Anafim_דיווחים נוספים_4.4. 2_דיווחים נוספים_15" xfId="10103"/>
    <cellStyle name="6_Anafim_דיווחים נוספים_4.4. 2_דיווחים נוספים_פירוט אגח תשואה מעל 10% " xfId="4629"/>
    <cellStyle name="6_Anafim_דיווחים נוספים_4.4. 2_דיווחים נוספים_פירוט אגח תשואה מעל 10% _15" xfId="10105"/>
    <cellStyle name="6_Anafim_דיווחים נוספים_4.4. 2_פירוט אגח תשואה מעל 10% " xfId="4630"/>
    <cellStyle name="6_Anafim_דיווחים נוספים_4.4. 2_פירוט אגח תשואה מעל 10% _15" xfId="10106"/>
    <cellStyle name="6_Anafim_דיווחים נוספים_4.4._15" xfId="10101"/>
    <cellStyle name="6_Anafim_דיווחים נוספים_4.4._דיווחים נוספים" xfId="4631"/>
    <cellStyle name="6_Anafim_דיווחים נוספים_4.4._דיווחים נוספים_15" xfId="10107"/>
    <cellStyle name="6_Anafim_דיווחים נוספים_4.4._פירוט אגח תשואה מעל 10% " xfId="4632"/>
    <cellStyle name="6_Anafim_דיווחים נוספים_4.4._פירוט אגח תשואה מעל 10% _15" xfId="10108"/>
    <cellStyle name="6_Anafim_דיווחים נוספים_דיווחים נוספים" xfId="4633"/>
    <cellStyle name="6_Anafim_דיווחים נוספים_דיווחים נוספים 2" xfId="4634"/>
    <cellStyle name="6_Anafim_דיווחים נוספים_דיווחים נוספים 2_15" xfId="10110"/>
    <cellStyle name="6_Anafim_דיווחים נוספים_דיווחים נוספים 2_דיווחים נוספים" xfId="4635"/>
    <cellStyle name="6_Anafim_דיווחים נוספים_דיווחים נוספים 2_דיווחים נוספים_1" xfId="4636"/>
    <cellStyle name="6_Anafim_דיווחים נוספים_דיווחים נוספים 2_דיווחים נוספים_1_15" xfId="10112"/>
    <cellStyle name="6_Anafim_דיווחים נוספים_דיווחים נוספים 2_דיווחים נוספים_15" xfId="10111"/>
    <cellStyle name="6_Anafim_דיווחים נוספים_דיווחים נוספים 2_דיווחים נוספים_פירוט אגח תשואה מעל 10% " xfId="4637"/>
    <cellStyle name="6_Anafim_דיווחים נוספים_דיווחים נוספים 2_דיווחים נוספים_פירוט אגח תשואה מעל 10% _15" xfId="10113"/>
    <cellStyle name="6_Anafim_דיווחים נוספים_דיווחים נוספים 2_פירוט אגח תשואה מעל 10% " xfId="4638"/>
    <cellStyle name="6_Anafim_דיווחים נוספים_דיווחים נוספים 2_פירוט אגח תשואה מעל 10% _15" xfId="10114"/>
    <cellStyle name="6_Anafim_דיווחים נוספים_דיווחים נוספים_1" xfId="4639"/>
    <cellStyle name="6_Anafim_דיווחים נוספים_דיווחים נוספים_1_15" xfId="10115"/>
    <cellStyle name="6_Anafim_דיווחים נוספים_דיווחים נוספים_15" xfId="10109"/>
    <cellStyle name="6_Anafim_דיווחים נוספים_דיווחים נוספים_4.4." xfId="4640"/>
    <cellStyle name="6_Anafim_דיווחים נוספים_דיווחים נוספים_4.4. 2" xfId="4641"/>
    <cellStyle name="6_Anafim_דיווחים נוספים_דיווחים נוספים_4.4. 2_15" xfId="10117"/>
    <cellStyle name="6_Anafim_דיווחים נוספים_דיווחים נוספים_4.4. 2_דיווחים נוספים" xfId="4642"/>
    <cellStyle name="6_Anafim_דיווחים נוספים_דיווחים נוספים_4.4. 2_דיווחים נוספים_1" xfId="4643"/>
    <cellStyle name="6_Anafim_דיווחים נוספים_דיווחים נוספים_4.4. 2_דיווחים נוספים_1_15" xfId="10119"/>
    <cellStyle name="6_Anafim_דיווחים נוספים_דיווחים נוספים_4.4. 2_דיווחים נוספים_15" xfId="10118"/>
    <cellStyle name="6_Anafim_דיווחים נוספים_דיווחים נוספים_4.4. 2_דיווחים נוספים_פירוט אגח תשואה מעל 10% " xfId="4644"/>
    <cellStyle name="6_Anafim_דיווחים נוספים_דיווחים נוספים_4.4. 2_דיווחים נוספים_פירוט אגח תשואה מעל 10% _15" xfId="10120"/>
    <cellStyle name="6_Anafim_דיווחים נוספים_דיווחים נוספים_4.4. 2_פירוט אגח תשואה מעל 10% " xfId="4645"/>
    <cellStyle name="6_Anafim_דיווחים נוספים_דיווחים נוספים_4.4. 2_פירוט אגח תשואה מעל 10% _15" xfId="10121"/>
    <cellStyle name="6_Anafim_דיווחים נוספים_דיווחים נוספים_4.4._15" xfId="10116"/>
    <cellStyle name="6_Anafim_דיווחים נוספים_דיווחים נוספים_4.4._דיווחים נוספים" xfId="4646"/>
    <cellStyle name="6_Anafim_דיווחים נוספים_דיווחים נוספים_4.4._דיווחים נוספים_15" xfId="10122"/>
    <cellStyle name="6_Anafim_דיווחים נוספים_דיווחים נוספים_4.4._פירוט אגח תשואה מעל 10% " xfId="4647"/>
    <cellStyle name="6_Anafim_דיווחים נוספים_דיווחים נוספים_4.4._פירוט אגח תשואה מעל 10% _15" xfId="10123"/>
    <cellStyle name="6_Anafim_דיווחים נוספים_דיווחים נוספים_דיווחים נוספים" xfId="4648"/>
    <cellStyle name="6_Anafim_דיווחים נוספים_דיווחים נוספים_דיווחים נוספים_15" xfId="10124"/>
    <cellStyle name="6_Anafim_דיווחים נוספים_דיווחים נוספים_פירוט אגח תשואה מעל 10% " xfId="4649"/>
    <cellStyle name="6_Anafim_דיווחים נוספים_דיווחים נוספים_פירוט אגח תשואה מעל 10% _15" xfId="10125"/>
    <cellStyle name="6_Anafim_דיווחים נוספים_פירוט אגח תשואה מעל 10% " xfId="4650"/>
    <cellStyle name="6_Anafim_דיווחים נוספים_פירוט אגח תשואה מעל 10% _15" xfId="10126"/>
    <cellStyle name="6_Anafim_הערות" xfId="4651"/>
    <cellStyle name="6_Anafim_הערות 2" xfId="4652"/>
    <cellStyle name="6_Anafim_הערות 2_15" xfId="10128"/>
    <cellStyle name="6_Anafim_הערות 2_דיווחים נוספים" xfId="4653"/>
    <cellStyle name="6_Anafim_הערות 2_דיווחים נוספים_1" xfId="4654"/>
    <cellStyle name="6_Anafim_הערות 2_דיווחים נוספים_1_15" xfId="10130"/>
    <cellStyle name="6_Anafim_הערות 2_דיווחים נוספים_15" xfId="10129"/>
    <cellStyle name="6_Anafim_הערות 2_דיווחים נוספים_פירוט אגח תשואה מעל 10% " xfId="4655"/>
    <cellStyle name="6_Anafim_הערות 2_דיווחים נוספים_פירוט אגח תשואה מעל 10% _15" xfId="10131"/>
    <cellStyle name="6_Anafim_הערות 2_פירוט אגח תשואה מעל 10% " xfId="4656"/>
    <cellStyle name="6_Anafim_הערות 2_פירוט אגח תשואה מעל 10% _15" xfId="10132"/>
    <cellStyle name="6_Anafim_הערות_15" xfId="10127"/>
    <cellStyle name="6_Anafim_הערות_4.4." xfId="4657"/>
    <cellStyle name="6_Anafim_הערות_4.4. 2" xfId="4658"/>
    <cellStyle name="6_Anafim_הערות_4.4. 2_15" xfId="10134"/>
    <cellStyle name="6_Anafim_הערות_4.4. 2_דיווחים נוספים" xfId="4659"/>
    <cellStyle name="6_Anafim_הערות_4.4. 2_דיווחים נוספים_1" xfId="4660"/>
    <cellStyle name="6_Anafim_הערות_4.4. 2_דיווחים נוספים_1_15" xfId="10136"/>
    <cellStyle name="6_Anafim_הערות_4.4. 2_דיווחים נוספים_15" xfId="10135"/>
    <cellStyle name="6_Anafim_הערות_4.4. 2_דיווחים נוספים_פירוט אגח תשואה מעל 10% " xfId="4661"/>
    <cellStyle name="6_Anafim_הערות_4.4. 2_דיווחים נוספים_פירוט אגח תשואה מעל 10% _15" xfId="10137"/>
    <cellStyle name="6_Anafim_הערות_4.4. 2_פירוט אגח תשואה מעל 10% " xfId="4662"/>
    <cellStyle name="6_Anafim_הערות_4.4. 2_פירוט אגח תשואה מעל 10% _15" xfId="10138"/>
    <cellStyle name="6_Anafim_הערות_4.4._15" xfId="10133"/>
    <cellStyle name="6_Anafim_הערות_4.4._דיווחים נוספים" xfId="4663"/>
    <cellStyle name="6_Anafim_הערות_4.4._דיווחים נוספים_15" xfId="10139"/>
    <cellStyle name="6_Anafim_הערות_4.4._פירוט אגח תשואה מעל 10% " xfId="4664"/>
    <cellStyle name="6_Anafim_הערות_4.4._פירוט אגח תשואה מעל 10% _15" xfId="10140"/>
    <cellStyle name="6_Anafim_הערות_דיווחים נוספים" xfId="4665"/>
    <cellStyle name="6_Anafim_הערות_דיווחים נוספים_1" xfId="4666"/>
    <cellStyle name="6_Anafim_הערות_דיווחים נוספים_1_15" xfId="10142"/>
    <cellStyle name="6_Anafim_הערות_דיווחים נוספים_15" xfId="10141"/>
    <cellStyle name="6_Anafim_הערות_דיווחים נוספים_פירוט אגח תשואה מעל 10% " xfId="4667"/>
    <cellStyle name="6_Anafim_הערות_דיווחים נוספים_פירוט אגח תשואה מעל 10% _15" xfId="10143"/>
    <cellStyle name="6_Anafim_הערות_פירוט אגח תשואה מעל 10% " xfId="4668"/>
    <cellStyle name="6_Anafim_הערות_פירוט אגח תשואה מעל 10% _15" xfId="10144"/>
    <cellStyle name="6_Anafim_יתרת מסגרות אשראי לניצול " xfId="4669"/>
    <cellStyle name="6_Anafim_יתרת מסגרות אשראי לניצול  2" xfId="4670"/>
    <cellStyle name="6_Anafim_יתרת מסגרות אשראי לניצול  2_15" xfId="10146"/>
    <cellStyle name="6_Anafim_יתרת מסגרות אשראי לניצול  2_דיווחים נוספים" xfId="4671"/>
    <cellStyle name="6_Anafim_יתרת מסגרות אשראי לניצול  2_דיווחים נוספים_1" xfId="4672"/>
    <cellStyle name="6_Anafim_יתרת מסגרות אשראי לניצול  2_דיווחים נוספים_1_15" xfId="10148"/>
    <cellStyle name="6_Anafim_יתרת מסגרות אשראי לניצול  2_דיווחים נוספים_15" xfId="10147"/>
    <cellStyle name="6_Anafim_יתרת מסגרות אשראי לניצול  2_דיווחים נוספים_פירוט אגח תשואה מעל 10% " xfId="4673"/>
    <cellStyle name="6_Anafim_יתרת מסגרות אשראי לניצול  2_דיווחים נוספים_פירוט אגח תשואה מעל 10% _15" xfId="10149"/>
    <cellStyle name="6_Anafim_יתרת מסגרות אשראי לניצול  2_פירוט אגח תשואה מעל 10% " xfId="4674"/>
    <cellStyle name="6_Anafim_יתרת מסגרות אשראי לניצול  2_פירוט אגח תשואה מעל 10% _15" xfId="10150"/>
    <cellStyle name="6_Anafim_יתרת מסגרות אשראי לניצול _15" xfId="10145"/>
    <cellStyle name="6_Anafim_יתרת מסגרות אשראי לניצול _4.4." xfId="4675"/>
    <cellStyle name="6_Anafim_יתרת מסגרות אשראי לניצול _4.4. 2" xfId="4676"/>
    <cellStyle name="6_Anafim_יתרת מסגרות אשראי לניצול _4.4. 2_15" xfId="10152"/>
    <cellStyle name="6_Anafim_יתרת מסגרות אשראי לניצול _4.4. 2_דיווחים נוספים" xfId="4677"/>
    <cellStyle name="6_Anafim_יתרת מסגרות אשראי לניצול _4.4. 2_דיווחים נוספים_1" xfId="4678"/>
    <cellStyle name="6_Anafim_יתרת מסגרות אשראי לניצול _4.4. 2_דיווחים נוספים_1_15" xfId="10154"/>
    <cellStyle name="6_Anafim_יתרת מסגרות אשראי לניצול _4.4. 2_דיווחים נוספים_15" xfId="10153"/>
    <cellStyle name="6_Anafim_יתרת מסגרות אשראי לניצול _4.4. 2_דיווחים נוספים_פירוט אגח תשואה מעל 10% " xfId="4679"/>
    <cellStyle name="6_Anafim_יתרת מסגרות אשראי לניצול _4.4. 2_דיווחים נוספים_פירוט אגח תשואה מעל 10% _15" xfId="10155"/>
    <cellStyle name="6_Anafim_יתרת מסגרות אשראי לניצול _4.4. 2_פירוט אגח תשואה מעל 10% " xfId="4680"/>
    <cellStyle name="6_Anafim_יתרת מסגרות אשראי לניצול _4.4. 2_פירוט אגח תשואה מעל 10% _15" xfId="10156"/>
    <cellStyle name="6_Anafim_יתרת מסגרות אשראי לניצול _4.4._15" xfId="10151"/>
    <cellStyle name="6_Anafim_יתרת מסגרות אשראי לניצול _4.4._דיווחים נוספים" xfId="4681"/>
    <cellStyle name="6_Anafim_יתרת מסגרות אשראי לניצול _4.4._דיווחים נוספים_15" xfId="10157"/>
    <cellStyle name="6_Anafim_יתרת מסגרות אשראי לניצול _4.4._פירוט אגח תשואה מעל 10% " xfId="4682"/>
    <cellStyle name="6_Anafim_יתרת מסגרות אשראי לניצול _4.4._פירוט אגח תשואה מעל 10% _15" xfId="10158"/>
    <cellStyle name="6_Anafim_יתרת מסגרות אשראי לניצול _דיווחים נוספים" xfId="4683"/>
    <cellStyle name="6_Anafim_יתרת מסגרות אשראי לניצול _דיווחים נוספים_1" xfId="4684"/>
    <cellStyle name="6_Anafim_יתרת מסגרות אשראי לניצול _דיווחים נוספים_1_15" xfId="10160"/>
    <cellStyle name="6_Anafim_יתרת מסגרות אשראי לניצול _דיווחים נוספים_15" xfId="10159"/>
    <cellStyle name="6_Anafim_יתרת מסגרות אשראי לניצול _דיווחים נוספים_פירוט אגח תשואה מעל 10% " xfId="4685"/>
    <cellStyle name="6_Anafim_יתרת מסגרות אשראי לניצול _דיווחים נוספים_פירוט אגח תשואה מעל 10% _15" xfId="10161"/>
    <cellStyle name="6_Anafim_יתרת מסגרות אשראי לניצול _פירוט אגח תשואה מעל 10% " xfId="4686"/>
    <cellStyle name="6_Anafim_יתרת מסגרות אשראי לניצול _פירוט אגח תשואה מעל 10% _15" xfId="10162"/>
    <cellStyle name="6_Anafim_עסקאות שאושרו וטרם בוצעו  " xfId="4687"/>
    <cellStyle name="6_Anafim_עסקאות שאושרו וטרם בוצעו   2" xfId="4688"/>
    <cellStyle name="6_Anafim_עסקאות שאושרו וטרם בוצעו   2_15" xfId="10164"/>
    <cellStyle name="6_Anafim_עסקאות שאושרו וטרם בוצעו   2_דיווחים נוספים" xfId="4689"/>
    <cellStyle name="6_Anafim_עסקאות שאושרו וטרם בוצעו   2_דיווחים נוספים_1" xfId="4690"/>
    <cellStyle name="6_Anafim_עסקאות שאושרו וטרם בוצעו   2_דיווחים נוספים_1_15" xfId="10166"/>
    <cellStyle name="6_Anafim_עסקאות שאושרו וטרם בוצעו   2_דיווחים נוספים_15" xfId="10165"/>
    <cellStyle name="6_Anafim_עסקאות שאושרו וטרם בוצעו   2_דיווחים נוספים_פירוט אגח תשואה מעל 10% " xfId="4691"/>
    <cellStyle name="6_Anafim_עסקאות שאושרו וטרם בוצעו   2_דיווחים נוספים_פירוט אגח תשואה מעל 10% _15" xfId="10167"/>
    <cellStyle name="6_Anafim_עסקאות שאושרו וטרם בוצעו   2_פירוט אגח תשואה מעל 10% " xfId="4692"/>
    <cellStyle name="6_Anafim_עסקאות שאושרו וטרם בוצעו   2_פירוט אגח תשואה מעל 10% _15" xfId="10168"/>
    <cellStyle name="6_Anafim_עסקאות שאושרו וטרם בוצעו  _1" xfId="4693"/>
    <cellStyle name="6_Anafim_עסקאות שאושרו וטרם בוצעו  _1 2" xfId="4694"/>
    <cellStyle name="6_Anafim_עסקאות שאושרו וטרם בוצעו  _1 2_15" xfId="10170"/>
    <cellStyle name="6_Anafim_עסקאות שאושרו וטרם בוצעו  _1 2_דיווחים נוספים" xfId="4695"/>
    <cellStyle name="6_Anafim_עסקאות שאושרו וטרם בוצעו  _1 2_דיווחים נוספים_1" xfId="4696"/>
    <cellStyle name="6_Anafim_עסקאות שאושרו וטרם בוצעו  _1 2_דיווחים נוספים_1_15" xfId="10172"/>
    <cellStyle name="6_Anafim_עסקאות שאושרו וטרם בוצעו  _1 2_דיווחים נוספים_15" xfId="10171"/>
    <cellStyle name="6_Anafim_עסקאות שאושרו וטרם בוצעו  _1 2_דיווחים נוספים_פירוט אגח תשואה מעל 10% " xfId="4697"/>
    <cellStyle name="6_Anafim_עסקאות שאושרו וטרם בוצעו  _1 2_דיווחים נוספים_פירוט אגח תשואה מעל 10% _15" xfId="10173"/>
    <cellStyle name="6_Anafim_עסקאות שאושרו וטרם בוצעו  _1 2_פירוט אגח תשואה מעל 10% " xfId="4698"/>
    <cellStyle name="6_Anafim_עסקאות שאושרו וטרם בוצעו  _1 2_פירוט אגח תשואה מעל 10% _15" xfId="10174"/>
    <cellStyle name="6_Anafim_עסקאות שאושרו וטרם בוצעו  _1_15" xfId="10169"/>
    <cellStyle name="6_Anafim_עסקאות שאושרו וטרם בוצעו  _1_דיווחים נוספים" xfId="4699"/>
    <cellStyle name="6_Anafim_עסקאות שאושרו וטרם בוצעו  _1_דיווחים נוספים_15" xfId="10175"/>
    <cellStyle name="6_Anafim_עסקאות שאושרו וטרם בוצעו  _1_פירוט אגח תשואה מעל 10% " xfId="4700"/>
    <cellStyle name="6_Anafim_עסקאות שאושרו וטרם בוצעו  _1_פירוט אגח תשואה מעל 10% _15" xfId="10176"/>
    <cellStyle name="6_Anafim_עסקאות שאושרו וטרם בוצעו  _15" xfId="10163"/>
    <cellStyle name="6_Anafim_עסקאות שאושרו וטרם בוצעו  _4.4." xfId="4701"/>
    <cellStyle name="6_Anafim_עסקאות שאושרו וטרם בוצעו  _4.4. 2" xfId="4702"/>
    <cellStyle name="6_Anafim_עסקאות שאושרו וטרם בוצעו  _4.4. 2_15" xfId="10178"/>
    <cellStyle name="6_Anafim_עסקאות שאושרו וטרם בוצעו  _4.4. 2_דיווחים נוספים" xfId="4703"/>
    <cellStyle name="6_Anafim_עסקאות שאושרו וטרם בוצעו  _4.4. 2_דיווחים נוספים_1" xfId="4704"/>
    <cellStyle name="6_Anafim_עסקאות שאושרו וטרם בוצעו  _4.4. 2_דיווחים נוספים_1_15" xfId="10180"/>
    <cellStyle name="6_Anafim_עסקאות שאושרו וטרם בוצעו  _4.4. 2_דיווחים נוספים_15" xfId="10179"/>
    <cellStyle name="6_Anafim_עסקאות שאושרו וטרם בוצעו  _4.4. 2_דיווחים נוספים_פירוט אגח תשואה מעל 10% " xfId="4705"/>
    <cellStyle name="6_Anafim_עסקאות שאושרו וטרם בוצעו  _4.4. 2_דיווחים נוספים_פירוט אגח תשואה מעל 10% _15" xfId="10181"/>
    <cellStyle name="6_Anafim_עסקאות שאושרו וטרם בוצעו  _4.4. 2_פירוט אגח תשואה מעל 10% " xfId="4706"/>
    <cellStyle name="6_Anafim_עסקאות שאושרו וטרם בוצעו  _4.4. 2_פירוט אגח תשואה מעל 10% _15" xfId="10182"/>
    <cellStyle name="6_Anafim_עסקאות שאושרו וטרם בוצעו  _4.4._15" xfId="10177"/>
    <cellStyle name="6_Anafim_עסקאות שאושרו וטרם בוצעו  _4.4._דיווחים נוספים" xfId="4707"/>
    <cellStyle name="6_Anafim_עסקאות שאושרו וטרם בוצעו  _4.4._דיווחים נוספים_15" xfId="10183"/>
    <cellStyle name="6_Anafim_עסקאות שאושרו וטרם בוצעו  _4.4._פירוט אגח תשואה מעל 10% " xfId="4708"/>
    <cellStyle name="6_Anafim_עסקאות שאושרו וטרם בוצעו  _4.4._פירוט אגח תשואה מעל 10% _15" xfId="10184"/>
    <cellStyle name="6_Anafim_עסקאות שאושרו וטרם בוצעו  _דיווחים נוספים" xfId="4709"/>
    <cellStyle name="6_Anafim_עסקאות שאושרו וטרם בוצעו  _דיווחים נוספים_1" xfId="4710"/>
    <cellStyle name="6_Anafim_עסקאות שאושרו וטרם בוצעו  _דיווחים נוספים_1_15" xfId="10186"/>
    <cellStyle name="6_Anafim_עסקאות שאושרו וטרם בוצעו  _דיווחים נוספים_15" xfId="10185"/>
    <cellStyle name="6_Anafim_עסקאות שאושרו וטרם בוצעו  _דיווחים נוספים_פירוט אגח תשואה מעל 10% " xfId="4711"/>
    <cellStyle name="6_Anafim_עסקאות שאושרו וטרם בוצעו  _דיווחים נוספים_פירוט אגח תשואה מעל 10% _15" xfId="10187"/>
    <cellStyle name="6_Anafim_עסקאות שאושרו וטרם בוצעו  _פירוט אגח תשואה מעל 10% " xfId="4712"/>
    <cellStyle name="6_Anafim_עסקאות שאושרו וטרם בוצעו  _פירוט אגח תשואה מעל 10% _15" xfId="10188"/>
    <cellStyle name="6_Anafim_פירוט אגח תשואה מעל 10% " xfId="4713"/>
    <cellStyle name="6_Anafim_פירוט אגח תשואה מעל 10%  2" xfId="4714"/>
    <cellStyle name="6_Anafim_פירוט אגח תשואה מעל 10%  2_15" xfId="10190"/>
    <cellStyle name="6_Anafim_פירוט אגח תשואה מעל 10%  2_דיווחים נוספים" xfId="4715"/>
    <cellStyle name="6_Anafim_פירוט אגח תשואה מעל 10%  2_דיווחים נוספים_1" xfId="4716"/>
    <cellStyle name="6_Anafim_פירוט אגח תשואה מעל 10%  2_דיווחים נוספים_1_15" xfId="10192"/>
    <cellStyle name="6_Anafim_פירוט אגח תשואה מעל 10%  2_דיווחים נוספים_15" xfId="10191"/>
    <cellStyle name="6_Anafim_פירוט אגח תשואה מעל 10%  2_דיווחים נוספים_פירוט אגח תשואה מעל 10% " xfId="4717"/>
    <cellStyle name="6_Anafim_פירוט אגח תשואה מעל 10%  2_דיווחים נוספים_פירוט אגח תשואה מעל 10% _15" xfId="10193"/>
    <cellStyle name="6_Anafim_פירוט אגח תשואה מעל 10%  2_פירוט אגח תשואה מעל 10% " xfId="4718"/>
    <cellStyle name="6_Anafim_פירוט אגח תשואה מעל 10%  2_פירוט אגח תשואה מעל 10% _15" xfId="10194"/>
    <cellStyle name="6_Anafim_פירוט אגח תשואה מעל 10% _1" xfId="4719"/>
    <cellStyle name="6_Anafim_פירוט אגח תשואה מעל 10% _1_15" xfId="10195"/>
    <cellStyle name="6_Anafim_פירוט אגח תשואה מעל 10% _15" xfId="10189"/>
    <cellStyle name="6_Anafim_פירוט אגח תשואה מעל 10% _2" xfId="4720"/>
    <cellStyle name="6_Anafim_פירוט אגח תשואה מעל 10% _2_15" xfId="10196"/>
    <cellStyle name="6_Anafim_פירוט אגח תשואה מעל 10% _4.4." xfId="4721"/>
    <cellStyle name="6_Anafim_פירוט אגח תשואה מעל 10% _4.4. 2" xfId="4722"/>
    <cellStyle name="6_Anafim_פירוט אגח תשואה מעל 10% _4.4. 2_15" xfId="10198"/>
    <cellStyle name="6_Anafim_פירוט אגח תשואה מעל 10% _4.4. 2_דיווחים נוספים" xfId="4723"/>
    <cellStyle name="6_Anafim_פירוט אגח תשואה מעל 10% _4.4. 2_דיווחים נוספים_1" xfId="4724"/>
    <cellStyle name="6_Anafim_פירוט אגח תשואה מעל 10% _4.4. 2_דיווחים נוספים_1_15" xfId="10200"/>
    <cellStyle name="6_Anafim_פירוט אגח תשואה מעל 10% _4.4. 2_דיווחים נוספים_1_פירוט אגח תשואה מעל 10% " xfId="4725"/>
    <cellStyle name="6_Anafim_פירוט אגח תשואה מעל 10% _4.4. 2_דיווחים נוספים_1_פירוט אגח תשואה מעל 10% _15" xfId="10201"/>
    <cellStyle name="6_Anafim_פירוט אגח תשואה מעל 10% _4.4. 2_דיווחים נוספים_15" xfId="10199"/>
    <cellStyle name="6_Anafim_פירוט אגח תשואה מעל 10% _4.4. 2_דיווחים נוספים_פירוט אגח תשואה מעל 10% " xfId="4726"/>
    <cellStyle name="6_Anafim_פירוט אגח תשואה מעל 10% _4.4. 2_דיווחים נוספים_פירוט אגח תשואה מעל 10% _15" xfId="10202"/>
    <cellStyle name="6_Anafim_פירוט אגח תשואה מעל 10% _4.4. 2_פירוט אגח תשואה מעל 10% " xfId="4727"/>
    <cellStyle name="6_Anafim_פירוט אגח תשואה מעל 10% _4.4. 2_פירוט אגח תשואה מעל 10% _1" xfId="4728"/>
    <cellStyle name="6_Anafim_פירוט אגח תשואה מעל 10% _4.4. 2_פירוט אגח תשואה מעל 10% _1_15" xfId="10204"/>
    <cellStyle name="6_Anafim_פירוט אגח תשואה מעל 10% _4.4. 2_פירוט אגח תשואה מעל 10% _15" xfId="10203"/>
    <cellStyle name="6_Anafim_פירוט אגח תשואה מעל 10% _4.4. 2_פירוט אגח תשואה מעל 10% _פירוט אגח תשואה מעל 10% " xfId="4729"/>
    <cellStyle name="6_Anafim_פירוט אגח תשואה מעל 10% _4.4. 2_פירוט אגח תשואה מעל 10% _פירוט אגח תשואה מעל 10% _15" xfId="10205"/>
    <cellStyle name="6_Anafim_פירוט אגח תשואה מעל 10% _4.4._15" xfId="10197"/>
    <cellStyle name="6_Anafim_פירוט אגח תשואה מעל 10% _4.4._דיווחים נוספים" xfId="4730"/>
    <cellStyle name="6_Anafim_פירוט אגח תשואה מעל 10% _4.4._דיווחים נוספים_15" xfId="10206"/>
    <cellStyle name="6_Anafim_פירוט אגח תשואה מעל 10% _4.4._דיווחים נוספים_פירוט אגח תשואה מעל 10% " xfId="4731"/>
    <cellStyle name="6_Anafim_פירוט אגח תשואה מעל 10% _4.4._דיווחים נוספים_פירוט אגח תשואה מעל 10% _15" xfId="10207"/>
    <cellStyle name="6_Anafim_פירוט אגח תשואה מעל 10% _4.4._פירוט אגח תשואה מעל 10% " xfId="4732"/>
    <cellStyle name="6_Anafim_פירוט אגח תשואה מעל 10% _4.4._פירוט אגח תשואה מעל 10% _1" xfId="4733"/>
    <cellStyle name="6_Anafim_פירוט אגח תשואה מעל 10% _4.4._פירוט אגח תשואה מעל 10% _1_15" xfId="10209"/>
    <cellStyle name="6_Anafim_פירוט אגח תשואה מעל 10% _4.4._פירוט אגח תשואה מעל 10% _15" xfId="10208"/>
    <cellStyle name="6_Anafim_פירוט אגח תשואה מעל 10% _4.4._פירוט אגח תשואה מעל 10% _פירוט אגח תשואה מעל 10% " xfId="4734"/>
    <cellStyle name="6_Anafim_פירוט אגח תשואה מעל 10% _4.4._פירוט אגח תשואה מעל 10% _פירוט אגח תשואה מעל 10% _15" xfId="10210"/>
    <cellStyle name="6_Anafim_פירוט אגח תשואה מעל 10% _דיווחים נוספים" xfId="4735"/>
    <cellStyle name="6_Anafim_פירוט אגח תשואה מעל 10% _דיווחים נוספים_1" xfId="4736"/>
    <cellStyle name="6_Anafim_פירוט אגח תשואה מעל 10% _דיווחים נוספים_1_15" xfId="10212"/>
    <cellStyle name="6_Anafim_פירוט אגח תשואה מעל 10% _דיווחים נוספים_1_פירוט אגח תשואה מעל 10% " xfId="4737"/>
    <cellStyle name="6_Anafim_פירוט אגח תשואה מעל 10% _דיווחים נוספים_1_פירוט אגח תשואה מעל 10% _15" xfId="10213"/>
    <cellStyle name="6_Anafim_פירוט אגח תשואה מעל 10% _דיווחים נוספים_15" xfId="10211"/>
    <cellStyle name="6_Anafim_פירוט אגח תשואה מעל 10% _דיווחים נוספים_פירוט אגח תשואה מעל 10% " xfId="4738"/>
    <cellStyle name="6_Anafim_פירוט אגח תשואה מעל 10% _דיווחים נוספים_פירוט אגח תשואה מעל 10% _15" xfId="10214"/>
    <cellStyle name="6_Anafim_פירוט אגח תשואה מעל 10% _פירוט אגח תשואה מעל 10% " xfId="4739"/>
    <cellStyle name="6_Anafim_פירוט אגח תשואה מעל 10% _פירוט אגח תשואה מעל 10% _1" xfId="4740"/>
    <cellStyle name="6_Anafim_פירוט אגח תשואה מעל 10% _פירוט אגח תשואה מעל 10% _1_15" xfId="10216"/>
    <cellStyle name="6_Anafim_פירוט אגח תשואה מעל 10% _פירוט אגח תשואה מעל 10% _15" xfId="10215"/>
    <cellStyle name="6_אחזקות בעלי ענין -DATA - ערכים" xfId="14726"/>
    <cellStyle name="6_דיווחים נוספים" xfId="4741"/>
    <cellStyle name="6_דיווחים נוספים 2" xfId="4742"/>
    <cellStyle name="6_דיווחים נוספים 2_15" xfId="10218"/>
    <cellStyle name="6_דיווחים נוספים 2_דיווחים נוספים" xfId="4743"/>
    <cellStyle name="6_דיווחים נוספים 2_דיווחים נוספים_1" xfId="4744"/>
    <cellStyle name="6_דיווחים נוספים 2_דיווחים נוספים_1_15" xfId="10220"/>
    <cellStyle name="6_דיווחים נוספים 2_דיווחים נוספים_1_פירוט אגח תשואה מעל 10% " xfId="4745"/>
    <cellStyle name="6_דיווחים נוספים 2_דיווחים נוספים_1_פירוט אגח תשואה מעל 10% _15" xfId="10221"/>
    <cellStyle name="6_דיווחים נוספים 2_דיווחים נוספים_15" xfId="10219"/>
    <cellStyle name="6_דיווחים נוספים 2_דיווחים נוספים_פירוט אגח תשואה מעל 10% " xfId="4746"/>
    <cellStyle name="6_דיווחים נוספים 2_דיווחים נוספים_פירוט אגח תשואה מעל 10% _15" xfId="10222"/>
    <cellStyle name="6_דיווחים נוספים 2_פירוט אגח תשואה מעל 10% " xfId="4747"/>
    <cellStyle name="6_דיווחים נוספים 2_פירוט אגח תשואה מעל 10% _1" xfId="4748"/>
    <cellStyle name="6_דיווחים נוספים 2_פירוט אגח תשואה מעל 10% _1_15" xfId="10224"/>
    <cellStyle name="6_דיווחים נוספים 2_פירוט אגח תשואה מעל 10% _15" xfId="10223"/>
    <cellStyle name="6_דיווחים נוספים 2_פירוט אגח תשואה מעל 10% _פירוט אגח תשואה מעל 10% " xfId="4749"/>
    <cellStyle name="6_דיווחים נוספים 2_פירוט אגח תשואה מעל 10% _פירוט אגח תשואה מעל 10% _15" xfId="10225"/>
    <cellStyle name="6_דיווחים נוספים_1" xfId="4750"/>
    <cellStyle name="6_דיווחים נוספים_1 2" xfId="4751"/>
    <cellStyle name="6_דיווחים נוספים_1 2_15" xfId="10227"/>
    <cellStyle name="6_דיווחים נוספים_1 2_דיווחים נוספים" xfId="4752"/>
    <cellStyle name="6_דיווחים נוספים_1 2_דיווחים נוספים_1" xfId="4753"/>
    <cellStyle name="6_דיווחים נוספים_1 2_דיווחים נוספים_1_15" xfId="10229"/>
    <cellStyle name="6_דיווחים נוספים_1 2_דיווחים נוספים_1_פירוט אגח תשואה מעל 10% " xfId="4754"/>
    <cellStyle name="6_דיווחים נוספים_1 2_דיווחים נוספים_1_פירוט אגח תשואה מעל 10% _15" xfId="10230"/>
    <cellStyle name="6_דיווחים נוספים_1 2_דיווחים נוספים_15" xfId="10228"/>
    <cellStyle name="6_דיווחים נוספים_1 2_דיווחים נוספים_פירוט אגח תשואה מעל 10% " xfId="4755"/>
    <cellStyle name="6_דיווחים נוספים_1 2_דיווחים נוספים_פירוט אגח תשואה מעל 10% _15" xfId="10231"/>
    <cellStyle name="6_דיווחים נוספים_1 2_פירוט אגח תשואה מעל 10% " xfId="4756"/>
    <cellStyle name="6_דיווחים נוספים_1 2_פירוט אגח תשואה מעל 10% _1" xfId="4757"/>
    <cellStyle name="6_דיווחים נוספים_1 2_פירוט אגח תשואה מעל 10% _1_15" xfId="10233"/>
    <cellStyle name="6_דיווחים נוספים_1 2_פירוט אגח תשואה מעל 10% _15" xfId="10232"/>
    <cellStyle name="6_דיווחים נוספים_1 2_פירוט אגח תשואה מעל 10% _פירוט אגח תשואה מעל 10% " xfId="4758"/>
    <cellStyle name="6_דיווחים נוספים_1 2_פירוט אגח תשואה מעל 10% _פירוט אגח תשואה מעל 10% _15" xfId="10234"/>
    <cellStyle name="6_דיווחים נוספים_1_15" xfId="10226"/>
    <cellStyle name="6_דיווחים נוספים_1_4.4." xfId="4759"/>
    <cellStyle name="6_דיווחים נוספים_1_4.4. 2" xfId="4760"/>
    <cellStyle name="6_דיווחים נוספים_1_4.4. 2_15" xfId="10236"/>
    <cellStyle name="6_דיווחים נוספים_1_4.4. 2_דיווחים נוספים" xfId="4761"/>
    <cellStyle name="6_דיווחים נוספים_1_4.4. 2_דיווחים נוספים_1" xfId="4762"/>
    <cellStyle name="6_דיווחים נוספים_1_4.4. 2_דיווחים נוספים_1_15" xfId="10238"/>
    <cellStyle name="6_דיווחים נוספים_1_4.4. 2_דיווחים נוספים_1_פירוט אגח תשואה מעל 10% " xfId="4763"/>
    <cellStyle name="6_דיווחים נוספים_1_4.4. 2_דיווחים נוספים_1_פירוט אגח תשואה מעל 10% _15" xfId="10239"/>
    <cellStyle name="6_דיווחים נוספים_1_4.4. 2_דיווחים נוספים_15" xfId="10237"/>
    <cellStyle name="6_דיווחים נוספים_1_4.4. 2_דיווחים נוספים_פירוט אגח תשואה מעל 10% " xfId="4764"/>
    <cellStyle name="6_דיווחים נוספים_1_4.4. 2_דיווחים נוספים_פירוט אגח תשואה מעל 10% _15" xfId="10240"/>
    <cellStyle name="6_דיווחים נוספים_1_4.4. 2_פירוט אגח תשואה מעל 10% " xfId="4765"/>
    <cellStyle name="6_דיווחים נוספים_1_4.4. 2_פירוט אגח תשואה מעל 10% _1" xfId="4766"/>
    <cellStyle name="6_דיווחים נוספים_1_4.4. 2_פירוט אגח תשואה מעל 10% _1_15" xfId="10242"/>
    <cellStyle name="6_דיווחים נוספים_1_4.4. 2_פירוט אגח תשואה מעל 10% _15" xfId="10241"/>
    <cellStyle name="6_דיווחים נוספים_1_4.4. 2_פירוט אגח תשואה מעל 10% _פירוט אגח תשואה מעל 10% " xfId="4767"/>
    <cellStyle name="6_דיווחים נוספים_1_4.4. 2_פירוט אגח תשואה מעל 10% _פירוט אגח תשואה מעל 10% _15" xfId="10243"/>
    <cellStyle name="6_דיווחים נוספים_1_4.4._15" xfId="10235"/>
    <cellStyle name="6_דיווחים נוספים_1_4.4._דיווחים נוספים" xfId="4768"/>
    <cellStyle name="6_דיווחים נוספים_1_4.4._דיווחים נוספים_15" xfId="10244"/>
    <cellStyle name="6_דיווחים נוספים_1_4.4._דיווחים נוספים_פירוט אגח תשואה מעל 10% " xfId="4769"/>
    <cellStyle name="6_דיווחים נוספים_1_4.4._דיווחים נוספים_פירוט אגח תשואה מעל 10% _15" xfId="10245"/>
    <cellStyle name="6_דיווחים נוספים_1_4.4._פירוט אגח תשואה מעל 10% " xfId="4770"/>
    <cellStyle name="6_דיווחים נוספים_1_4.4._פירוט אגח תשואה מעל 10% _1" xfId="4771"/>
    <cellStyle name="6_דיווחים נוספים_1_4.4._פירוט אגח תשואה מעל 10% _1_15" xfId="10247"/>
    <cellStyle name="6_דיווחים נוספים_1_4.4._פירוט אגח תשואה מעל 10% _15" xfId="10246"/>
    <cellStyle name="6_דיווחים נוספים_1_4.4._פירוט אגח תשואה מעל 10% _פירוט אגח תשואה מעל 10% " xfId="4772"/>
    <cellStyle name="6_דיווחים נוספים_1_4.4._פירוט אגח תשואה מעל 10% _פירוט אגח תשואה מעל 10% _15" xfId="10248"/>
    <cellStyle name="6_דיווחים נוספים_1_דיווחים נוספים" xfId="4773"/>
    <cellStyle name="6_דיווחים נוספים_1_דיווחים נוספים 2" xfId="4774"/>
    <cellStyle name="6_דיווחים נוספים_1_דיווחים נוספים 2_15" xfId="10250"/>
    <cellStyle name="6_דיווחים נוספים_1_דיווחים נוספים 2_דיווחים נוספים" xfId="4775"/>
    <cellStyle name="6_דיווחים נוספים_1_דיווחים נוספים 2_דיווחים נוספים_1" xfId="4776"/>
    <cellStyle name="6_דיווחים נוספים_1_דיווחים נוספים 2_דיווחים נוספים_1_15" xfId="10252"/>
    <cellStyle name="6_דיווחים נוספים_1_דיווחים נוספים 2_דיווחים נוספים_1_פירוט אגח תשואה מעל 10% " xfId="4777"/>
    <cellStyle name="6_דיווחים נוספים_1_דיווחים נוספים 2_דיווחים נוספים_1_פירוט אגח תשואה מעל 10% _15" xfId="10253"/>
    <cellStyle name="6_דיווחים נוספים_1_דיווחים נוספים 2_דיווחים נוספים_15" xfId="10251"/>
    <cellStyle name="6_דיווחים נוספים_1_דיווחים נוספים 2_דיווחים נוספים_פירוט אגח תשואה מעל 10% " xfId="4778"/>
    <cellStyle name="6_דיווחים נוספים_1_דיווחים נוספים 2_דיווחים נוספים_פירוט אגח תשואה מעל 10% _15" xfId="10254"/>
    <cellStyle name="6_דיווחים נוספים_1_דיווחים נוספים 2_פירוט אגח תשואה מעל 10% " xfId="4779"/>
    <cellStyle name="6_דיווחים נוספים_1_דיווחים נוספים 2_פירוט אגח תשואה מעל 10% _1" xfId="4780"/>
    <cellStyle name="6_דיווחים נוספים_1_דיווחים נוספים 2_פירוט אגח תשואה מעל 10% _1_15" xfId="10256"/>
    <cellStyle name="6_דיווחים נוספים_1_דיווחים נוספים 2_פירוט אגח תשואה מעל 10% _15" xfId="10255"/>
    <cellStyle name="6_דיווחים נוספים_1_דיווחים נוספים 2_פירוט אגח תשואה מעל 10% _פירוט אגח תשואה מעל 10% " xfId="4781"/>
    <cellStyle name="6_דיווחים נוספים_1_דיווחים נוספים 2_פירוט אגח תשואה מעל 10% _פירוט אגח תשואה מעל 10% _15" xfId="10257"/>
    <cellStyle name="6_דיווחים נוספים_1_דיווחים נוספים_1" xfId="4782"/>
    <cellStyle name="6_דיווחים נוספים_1_דיווחים נוספים_1_15" xfId="10258"/>
    <cellStyle name="6_דיווחים נוספים_1_דיווחים נוספים_1_פירוט אגח תשואה מעל 10% " xfId="4783"/>
    <cellStyle name="6_דיווחים נוספים_1_דיווחים נוספים_1_פירוט אגח תשואה מעל 10% _15" xfId="10259"/>
    <cellStyle name="6_דיווחים נוספים_1_דיווחים נוספים_15" xfId="10249"/>
    <cellStyle name="6_דיווחים נוספים_1_דיווחים נוספים_4.4." xfId="4784"/>
    <cellStyle name="6_דיווחים נוספים_1_דיווחים נוספים_4.4. 2" xfId="4785"/>
    <cellStyle name="6_דיווחים נוספים_1_דיווחים נוספים_4.4. 2_15" xfId="10261"/>
    <cellStyle name="6_דיווחים נוספים_1_דיווחים נוספים_4.4. 2_דיווחים נוספים" xfId="4786"/>
    <cellStyle name="6_דיווחים נוספים_1_דיווחים נוספים_4.4. 2_דיווחים נוספים_1" xfId="4787"/>
    <cellStyle name="6_דיווחים נוספים_1_דיווחים נוספים_4.4. 2_דיווחים נוספים_1_15" xfId="10263"/>
    <cellStyle name="6_דיווחים נוספים_1_דיווחים נוספים_4.4. 2_דיווחים נוספים_1_פירוט אגח תשואה מעל 10% " xfId="4788"/>
    <cellStyle name="6_דיווחים נוספים_1_דיווחים נוספים_4.4. 2_דיווחים נוספים_1_פירוט אגח תשואה מעל 10% _15" xfId="10264"/>
    <cellStyle name="6_דיווחים נוספים_1_דיווחים נוספים_4.4. 2_דיווחים נוספים_15" xfId="10262"/>
    <cellStyle name="6_דיווחים נוספים_1_דיווחים נוספים_4.4. 2_דיווחים נוספים_פירוט אגח תשואה מעל 10% " xfId="4789"/>
    <cellStyle name="6_דיווחים נוספים_1_דיווחים נוספים_4.4. 2_דיווחים נוספים_פירוט אגח תשואה מעל 10% _15" xfId="10265"/>
    <cellStyle name="6_דיווחים נוספים_1_דיווחים נוספים_4.4. 2_פירוט אגח תשואה מעל 10% " xfId="4790"/>
    <cellStyle name="6_דיווחים נוספים_1_דיווחים נוספים_4.4. 2_פירוט אגח תשואה מעל 10% _1" xfId="4791"/>
    <cellStyle name="6_דיווחים נוספים_1_דיווחים נוספים_4.4. 2_פירוט אגח תשואה מעל 10% _1_15" xfId="10267"/>
    <cellStyle name="6_דיווחים נוספים_1_דיווחים נוספים_4.4. 2_פירוט אגח תשואה מעל 10% _15" xfId="10266"/>
    <cellStyle name="6_דיווחים נוספים_1_דיווחים נוספים_4.4. 2_פירוט אגח תשואה מעל 10% _פירוט אגח תשואה מעל 10% " xfId="4792"/>
    <cellStyle name="6_דיווחים נוספים_1_דיווחים נוספים_4.4. 2_פירוט אגח תשואה מעל 10% _פירוט אגח תשואה מעל 10% _15" xfId="10268"/>
    <cellStyle name="6_דיווחים נוספים_1_דיווחים נוספים_4.4._15" xfId="10260"/>
    <cellStyle name="6_דיווחים נוספים_1_דיווחים נוספים_4.4._דיווחים נוספים" xfId="4793"/>
    <cellStyle name="6_דיווחים נוספים_1_דיווחים נוספים_4.4._דיווחים נוספים_15" xfId="10269"/>
    <cellStyle name="6_דיווחים נוספים_1_דיווחים נוספים_4.4._דיווחים נוספים_פירוט אגח תשואה מעל 10% " xfId="4794"/>
    <cellStyle name="6_דיווחים נוספים_1_דיווחים נוספים_4.4._דיווחים נוספים_פירוט אגח תשואה מעל 10% _15" xfId="10270"/>
    <cellStyle name="6_דיווחים נוספים_1_דיווחים נוספים_4.4._פירוט אגח תשואה מעל 10% " xfId="4795"/>
    <cellStyle name="6_דיווחים נוספים_1_דיווחים נוספים_4.4._פירוט אגח תשואה מעל 10% _1" xfId="4796"/>
    <cellStyle name="6_דיווחים נוספים_1_דיווחים נוספים_4.4._פירוט אגח תשואה מעל 10% _1_15" xfId="10272"/>
    <cellStyle name="6_דיווחים נוספים_1_דיווחים נוספים_4.4._פירוט אגח תשואה מעל 10% _15" xfId="10271"/>
    <cellStyle name="6_דיווחים נוספים_1_דיווחים נוספים_4.4._פירוט אגח תשואה מעל 10% _פירוט אגח תשואה מעל 10% " xfId="4797"/>
    <cellStyle name="6_דיווחים נוספים_1_דיווחים נוספים_4.4._פירוט אגח תשואה מעל 10% _פירוט אגח תשואה מעל 10% _15" xfId="10273"/>
    <cellStyle name="6_דיווחים נוספים_1_דיווחים נוספים_דיווחים נוספים" xfId="4798"/>
    <cellStyle name="6_דיווחים נוספים_1_דיווחים נוספים_דיווחים נוספים_15" xfId="10274"/>
    <cellStyle name="6_דיווחים נוספים_1_דיווחים נוספים_דיווחים נוספים_פירוט אגח תשואה מעל 10% " xfId="4799"/>
    <cellStyle name="6_דיווחים נוספים_1_דיווחים נוספים_דיווחים נוספים_פירוט אגח תשואה מעל 10% _15" xfId="10275"/>
    <cellStyle name="6_דיווחים נוספים_1_דיווחים נוספים_פירוט אגח תשואה מעל 10% " xfId="4800"/>
    <cellStyle name="6_דיווחים נוספים_1_דיווחים נוספים_פירוט אגח תשואה מעל 10% _1" xfId="4801"/>
    <cellStyle name="6_דיווחים נוספים_1_דיווחים נוספים_פירוט אגח תשואה מעל 10% _1_15" xfId="10277"/>
    <cellStyle name="6_דיווחים נוספים_1_דיווחים נוספים_פירוט אגח תשואה מעל 10% _15" xfId="10276"/>
    <cellStyle name="6_דיווחים נוספים_1_דיווחים נוספים_פירוט אגח תשואה מעל 10% _פירוט אגח תשואה מעל 10% " xfId="4802"/>
    <cellStyle name="6_דיווחים נוספים_1_דיווחים נוספים_פירוט אגח תשואה מעל 10% _פירוט אגח תשואה מעל 10% _15" xfId="10278"/>
    <cellStyle name="6_דיווחים נוספים_1_פירוט אגח תשואה מעל 10% " xfId="4803"/>
    <cellStyle name="6_דיווחים נוספים_1_פירוט אגח תשואה מעל 10% _1" xfId="4804"/>
    <cellStyle name="6_דיווחים נוספים_1_פירוט אגח תשואה מעל 10% _1_15" xfId="10280"/>
    <cellStyle name="6_דיווחים נוספים_1_פירוט אגח תשואה מעל 10% _15" xfId="10279"/>
    <cellStyle name="6_דיווחים נוספים_1_פירוט אגח תשואה מעל 10% _פירוט אגח תשואה מעל 10% " xfId="4805"/>
    <cellStyle name="6_דיווחים נוספים_1_פירוט אגח תשואה מעל 10% _פירוט אגח תשואה מעל 10% _15" xfId="10281"/>
    <cellStyle name="6_דיווחים נוספים_15" xfId="10217"/>
    <cellStyle name="6_דיווחים נוספים_2" xfId="4806"/>
    <cellStyle name="6_דיווחים נוספים_2 2" xfId="4807"/>
    <cellStyle name="6_דיווחים נוספים_2 2_15" xfId="10283"/>
    <cellStyle name="6_דיווחים נוספים_2 2_דיווחים נוספים" xfId="4808"/>
    <cellStyle name="6_דיווחים נוספים_2 2_דיווחים נוספים_1" xfId="4809"/>
    <cellStyle name="6_דיווחים נוספים_2 2_דיווחים נוספים_1_15" xfId="10285"/>
    <cellStyle name="6_דיווחים נוספים_2 2_דיווחים נוספים_1_פירוט אגח תשואה מעל 10% " xfId="4810"/>
    <cellStyle name="6_דיווחים נוספים_2 2_דיווחים נוספים_1_פירוט אגח תשואה מעל 10% _15" xfId="10286"/>
    <cellStyle name="6_דיווחים נוספים_2 2_דיווחים נוספים_15" xfId="10284"/>
    <cellStyle name="6_דיווחים נוספים_2 2_דיווחים נוספים_פירוט אגח תשואה מעל 10% " xfId="4811"/>
    <cellStyle name="6_דיווחים נוספים_2 2_דיווחים נוספים_פירוט אגח תשואה מעל 10% _15" xfId="10287"/>
    <cellStyle name="6_דיווחים נוספים_2 2_פירוט אגח תשואה מעל 10% " xfId="4812"/>
    <cellStyle name="6_דיווחים נוספים_2 2_פירוט אגח תשואה מעל 10% _1" xfId="4813"/>
    <cellStyle name="6_דיווחים נוספים_2 2_פירוט אגח תשואה מעל 10% _1_15" xfId="10289"/>
    <cellStyle name="6_דיווחים נוספים_2 2_פירוט אגח תשואה מעל 10% _15" xfId="10288"/>
    <cellStyle name="6_דיווחים נוספים_2 2_פירוט אגח תשואה מעל 10% _פירוט אגח תשואה מעל 10% " xfId="4814"/>
    <cellStyle name="6_דיווחים נוספים_2 2_פירוט אגח תשואה מעל 10% _פירוט אגח תשואה מעל 10% _15" xfId="10290"/>
    <cellStyle name="6_דיווחים נוספים_2_15" xfId="10282"/>
    <cellStyle name="6_דיווחים נוספים_2_4.4." xfId="4815"/>
    <cellStyle name="6_דיווחים נוספים_2_4.4. 2" xfId="4816"/>
    <cellStyle name="6_דיווחים נוספים_2_4.4. 2_15" xfId="10292"/>
    <cellStyle name="6_דיווחים נוספים_2_4.4. 2_דיווחים נוספים" xfId="4817"/>
    <cellStyle name="6_דיווחים נוספים_2_4.4. 2_דיווחים נוספים_1" xfId="4818"/>
    <cellStyle name="6_דיווחים נוספים_2_4.4. 2_דיווחים נוספים_1_15" xfId="10294"/>
    <cellStyle name="6_דיווחים נוספים_2_4.4. 2_דיווחים נוספים_1_פירוט אגח תשואה מעל 10% " xfId="4819"/>
    <cellStyle name="6_דיווחים נוספים_2_4.4. 2_דיווחים נוספים_1_פירוט אגח תשואה מעל 10% _15" xfId="10295"/>
    <cellStyle name="6_דיווחים נוספים_2_4.4. 2_דיווחים נוספים_15" xfId="10293"/>
    <cellStyle name="6_דיווחים נוספים_2_4.4. 2_דיווחים נוספים_פירוט אגח תשואה מעל 10% " xfId="4820"/>
    <cellStyle name="6_דיווחים נוספים_2_4.4. 2_דיווחים נוספים_פירוט אגח תשואה מעל 10% _15" xfId="10296"/>
    <cellStyle name="6_דיווחים נוספים_2_4.4. 2_פירוט אגח תשואה מעל 10% " xfId="4821"/>
    <cellStyle name="6_דיווחים נוספים_2_4.4. 2_פירוט אגח תשואה מעל 10% _1" xfId="4822"/>
    <cellStyle name="6_דיווחים נוספים_2_4.4. 2_פירוט אגח תשואה מעל 10% _1_15" xfId="10298"/>
    <cellStyle name="6_דיווחים נוספים_2_4.4. 2_פירוט אגח תשואה מעל 10% _15" xfId="10297"/>
    <cellStyle name="6_דיווחים נוספים_2_4.4. 2_פירוט אגח תשואה מעל 10% _פירוט אגח תשואה מעל 10% " xfId="4823"/>
    <cellStyle name="6_דיווחים נוספים_2_4.4. 2_פירוט אגח תשואה מעל 10% _פירוט אגח תשואה מעל 10% _15" xfId="10299"/>
    <cellStyle name="6_דיווחים נוספים_2_4.4._15" xfId="10291"/>
    <cellStyle name="6_דיווחים נוספים_2_4.4._דיווחים נוספים" xfId="4824"/>
    <cellStyle name="6_דיווחים נוספים_2_4.4._דיווחים נוספים_15" xfId="10300"/>
    <cellStyle name="6_דיווחים נוספים_2_4.4._דיווחים נוספים_פירוט אגח תשואה מעל 10% " xfId="4825"/>
    <cellStyle name="6_דיווחים נוספים_2_4.4._דיווחים נוספים_פירוט אגח תשואה מעל 10% _15" xfId="10301"/>
    <cellStyle name="6_דיווחים נוספים_2_4.4._פירוט אגח תשואה מעל 10% " xfId="4826"/>
    <cellStyle name="6_דיווחים נוספים_2_4.4._פירוט אגח תשואה מעל 10% _1" xfId="4827"/>
    <cellStyle name="6_דיווחים נוספים_2_4.4._פירוט אגח תשואה מעל 10% _1_15" xfId="10303"/>
    <cellStyle name="6_דיווחים נוספים_2_4.4._פירוט אגח תשואה מעל 10% _15" xfId="10302"/>
    <cellStyle name="6_דיווחים נוספים_2_4.4._פירוט אגח תשואה מעל 10% _פירוט אגח תשואה מעל 10% " xfId="4828"/>
    <cellStyle name="6_דיווחים נוספים_2_4.4._פירוט אגח תשואה מעל 10% _פירוט אגח תשואה מעל 10% _15" xfId="10304"/>
    <cellStyle name="6_דיווחים נוספים_2_דיווחים נוספים" xfId="4829"/>
    <cellStyle name="6_דיווחים נוספים_2_דיווחים נוספים_15" xfId="10305"/>
    <cellStyle name="6_דיווחים נוספים_2_דיווחים נוספים_פירוט אגח תשואה מעל 10% " xfId="4830"/>
    <cellStyle name="6_דיווחים נוספים_2_דיווחים נוספים_פירוט אגח תשואה מעל 10% _15" xfId="10306"/>
    <cellStyle name="6_דיווחים נוספים_2_פירוט אגח תשואה מעל 10% " xfId="4831"/>
    <cellStyle name="6_דיווחים נוספים_2_פירוט אגח תשואה מעל 10% _1" xfId="4832"/>
    <cellStyle name="6_דיווחים נוספים_2_פירוט אגח תשואה מעל 10% _1_15" xfId="10308"/>
    <cellStyle name="6_דיווחים נוספים_2_פירוט אגח תשואה מעל 10% _15" xfId="10307"/>
    <cellStyle name="6_דיווחים נוספים_2_פירוט אגח תשואה מעל 10% _פירוט אגח תשואה מעל 10% " xfId="4833"/>
    <cellStyle name="6_דיווחים נוספים_2_פירוט אגח תשואה מעל 10% _פירוט אגח תשואה מעל 10% _15" xfId="10309"/>
    <cellStyle name="6_דיווחים נוספים_3" xfId="4834"/>
    <cellStyle name="6_דיווחים נוספים_3_15" xfId="10310"/>
    <cellStyle name="6_דיווחים נוספים_3_פירוט אגח תשואה מעל 10% " xfId="4835"/>
    <cellStyle name="6_דיווחים נוספים_3_פירוט אגח תשואה מעל 10% _15" xfId="10311"/>
    <cellStyle name="6_דיווחים נוספים_4.4." xfId="4836"/>
    <cellStyle name="6_דיווחים נוספים_4.4. 2" xfId="4837"/>
    <cellStyle name="6_דיווחים נוספים_4.4. 2_15" xfId="10313"/>
    <cellStyle name="6_דיווחים נוספים_4.4. 2_דיווחים נוספים" xfId="4838"/>
    <cellStyle name="6_דיווחים נוספים_4.4. 2_דיווחים נוספים_1" xfId="4839"/>
    <cellStyle name="6_דיווחים נוספים_4.4. 2_דיווחים נוספים_1_15" xfId="10315"/>
    <cellStyle name="6_דיווחים נוספים_4.4. 2_דיווחים נוספים_1_פירוט אגח תשואה מעל 10% " xfId="4840"/>
    <cellStyle name="6_דיווחים נוספים_4.4. 2_דיווחים נוספים_1_פירוט אגח תשואה מעל 10% _15" xfId="10316"/>
    <cellStyle name="6_דיווחים נוספים_4.4. 2_דיווחים נוספים_15" xfId="10314"/>
    <cellStyle name="6_דיווחים נוספים_4.4. 2_דיווחים נוספים_פירוט אגח תשואה מעל 10% " xfId="4841"/>
    <cellStyle name="6_דיווחים נוספים_4.4. 2_דיווחים נוספים_פירוט אגח תשואה מעל 10% _15" xfId="10317"/>
    <cellStyle name="6_דיווחים נוספים_4.4. 2_פירוט אגח תשואה מעל 10% " xfId="4842"/>
    <cellStyle name="6_דיווחים נוספים_4.4. 2_פירוט אגח תשואה מעל 10% _1" xfId="4843"/>
    <cellStyle name="6_דיווחים נוספים_4.4. 2_פירוט אגח תשואה מעל 10% _1_15" xfId="10319"/>
    <cellStyle name="6_דיווחים נוספים_4.4. 2_פירוט אגח תשואה מעל 10% _15" xfId="10318"/>
    <cellStyle name="6_דיווחים נוספים_4.4. 2_פירוט אגח תשואה מעל 10% _פירוט אגח תשואה מעל 10% " xfId="4844"/>
    <cellStyle name="6_דיווחים נוספים_4.4. 2_פירוט אגח תשואה מעל 10% _פירוט אגח תשואה מעל 10% _15" xfId="10320"/>
    <cellStyle name="6_דיווחים נוספים_4.4._15" xfId="10312"/>
    <cellStyle name="6_דיווחים נוספים_4.4._דיווחים נוספים" xfId="4845"/>
    <cellStyle name="6_דיווחים נוספים_4.4._דיווחים נוספים_15" xfId="10321"/>
    <cellStyle name="6_דיווחים נוספים_4.4._דיווחים נוספים_פירוט אגח תשואה מעל 10% " xfId="4846"/>
    <cellStyle name="6_דיווחים נוספים_4.4._דיווחים נוספים_פירוט אגח תשואה מעל 10% _15" xfId="10322"/>
    <cellStyle name="6_דיווחים נוספים_4.4._פירוט אגח תשואה מעל 10% " xfId="4847"/>
    <cellStyle name="6_דיווחים נוספים_4.4._פירוט אגח תשואה מעל 10% _1" xfId="4848"/>
    <cellStyle name="6_דיווחים נוספים_4.4._פירוט אגח תשואה מעל 10% _1_15" xfId="10324"/>
    <cellStyle name="6_דיווחים נוספים_4.4._פירוט אגח תשואה מעל 10% _15" xfId="10323"/>
    <cellStyle name="6_דיווחים נוספים_4.4._פירוט אגח תשואה מעל 10% _פירוט אגח תשואה מעל 10% " xfId="4849"/>
    <cellStyle name="6_דיווחים נוספים_4.4._פירוט אגח תשואה מעל 10% _פירוט אגח תשואה מעל 10% _15" xfId="10325"/>
    <cellStyle name="6_דיווחים נוספים_דיווחים נוספים" xfId="4850"/>
    <cellStyle name="6_דיווחים נוספים_דיווחים נוספים 2" xfId="4851"/>
    <cellStyle name="6_דיווחים נוספים_דיווחים נוספים 2_15" xfId="10327"/>
    <cellStyle name="6_דיווחים נוספים_דיווחים נוספים 2_דיווחים נוספים" xfId="4852"/>
    <cellStyle name="6_דיווחים נוספים_דיווחים נוספים 2_דיווחים נוספים_1" xfId="4853"/>
    <cellStyle name="6_דיווחים נוספים_דיווחים נוספים 2_דיווחים נוספים_1_15" xfId="10329"/>
    <cellStyle name="6_דיווחים נוספים_דיווחים נוספים 2_דיווחים נוספים_1_פירוט אגח תשואה מעל 10% " xfId="4854"/>
    <cellStyle name="6_דיווחים נוספים_דיווחים נוספים 2_דיווחים נוספים_1_פירוט אגח תשואה מעל 10% _15" xfId="10330"/>
    <cellStyle name="6_דיווחים נוספים_דיווחים נוספים 2_דיווחים נוספים_15" xfId="10328"/>
    <cellStyle name="6_דיווחים נוספים_דיווחים נוספים 2_דיווחים נוספים_פירוט אגח תשואה מעל 10% " xfId="4855"/>
    <cellStyle name="6_דיווחים נוספים_דיווחים נוספים 2_דיווחים נוספים_פירוט אגח תשואה מעל 10% _15" xfId="10331"/>
    <cellStyle name="6_דיווחים נוספים_דיווחים נוספים 2_פירוט אגח תשואה מעל 10% " xfId="4856"/>
    <cellStyle name="6_דיווחים נוספים_דיווחים נוספים 2_פירוט אגח תשואה מעל 10% _1" xfId="4857"/>
    <cellStyle name="6_דיווחים נוספים_דיווחים נוספים 2_פירוט אגח תשואה מעל 10% _1_15" xfId="10333"/>
    <cellStyle name="6_דיווחים נוספים_דיווחים נוספים 2_פירוט אגח תשואה מעל 10% _15" xfId="10332"/>
    <cellStyle name="6_דיווחים נוספים_דיווחים נוספים 2_פירוט אגח תשואה מעל 10% _פירוט אגח תשואה מעל 10% " xfId="4858"/>
    <cellStyle name="6_דיווחים נוספים_דיווחים נוספים 2_פירוט אגח תשואה מעל 10% _פירוט אגח תשואה מעל 10% _15" xfId="10334"/>
    <cellStyle name="6_דיווחים נוספים_דיווחים נוספים_1" xfId="4859"/>
    <cellStyle name="6_דיווחים נוספים_דיווחים נוספים_1_15" xfId="10335"/>
    <cellStyle name="6_דיווחים נוספים_דיווחים נוספים_1_פירוט אגח תשואה מעל 10% " xfId="4860"/>
    <cellStyle name="6_דיווחים נוספים_דיווחים נוספים_1_פירוט אגח תשואה מעל 10% _15" xfId="10336"/>
    <cellStyle name="6_דיווחים נוספים_דיווחים נוספים_15" xfId="10326"/>
    <cellStyle name="6_דיווחים נוספים_דיווחים נוספים_4.4." xfId="4861"/>
    <cellStyle name="6_דיווחים נוספים_דיווחים נוספים_4.4. 2" xfId="4862"/>
    <cellStyle name="6_דיווחים נוספים_דיווחים נוספים_4.4. 2_15" xfId="10338"/>
    <cellStyle name="6_דיווחים נוספים_דיווחים נוספים_4.4. 2_דיווחים נוספים" xfId="4863"/>
    <cellStyle name="6_דיווחים נוספים_דיווחים נוספים_4.4. 2_דיווחים נוספים_1" xfId="4864"/>
    <cellStyle name="6_דיווחים נוספים_דיווחים נוספים_4.4. 2_דיווחים נוספים_1_15" xfId="10340"/>
    <cellStyle name="6_דיווחים נוספים_דיווחים נוספים_4.4. 2_דיווחים נוספים_1_פירוט אגח תשואה מעל 10% " xfId="4865"/>
    <cellStyle name="6_דיווחים נוספים_דיווחים נוספים_4.4. 2_דיווחים נוספים_1_פירוט אגח תשואה מעל 10% _15" xfId="10341"/>
    <cellStyle name="6_דיווחים נוספים_דיווחים נוספים_4.4. 2_דיווחים נוספים_15" xfId="10339"/>
    <cellStyle name="6_דיווחים נוספים_דיווחים נוספים_4.4. 2_דיווחים נוספים_פירוט אגח תשואה מעל 10% " xfId="4866"/>
    <cellStyle name="6_דיווחים נוספים_דיווחים נוספים_4.4. 2_דיווחים נוספים_פירוט אגח תשואה מעל 10% _15" xfId="10342"/>
    <cellStyle name="6_דיווחים נוספים_דיווחים נוספים_4.4. 2_פירוט אגח תשואה מעל 10% " xfId="4867"/>
    <cellStyle name="6_דיווחים נוספים_דיווחים נוספים_4.4. 2_פירוט אגח תשואה מעל 10% _1" xfId="4868"/>
    <cellStyle name="6_דיווחים נוספים_דיווחים נוספים_4.4. 2_פירוט אגח תשואה מעל 10% _1_15" xfId="10344"/>
    <cellStyle name="6_דיווחים נוספים_דיווחים נוספים_4.4. 2_פירוט אגח תשואה מעל 10% _15" xfId="10343"/>
    <cellStyle name="6_דיווחים נוספים_דיווחים נוספים_4.4. 2_פירוט אגח תשואה מעל 10% _פירוט אגח תשואה מעל 10% " xfId="4869"/>
    <cellStyle name="6_דיווחים נוספים_דיווחים נוספים_4.4. 2_פירוט אגח תשואה מעל 10% _פירוט אגח תשואה מעל 10% _15" xfId="10345"/>
    <cellStyle name="6_דיווחים נוספים_דיווחים נוספים_4.4._15" xfId="10337"/>
    <cellStyle name="6_דיווחים נוספים_דיווחים נוספים_4.4._דיווחים נוספים" xfId="4870"/>
    <cellStyle name="6_דיווחים נוספים_דיווחים נוספים_4.4._דיווחים נוספים_15" xfId="10346"/>
    <cellStyle name="6_דיווחים נוספים_דיווחים נוספים_4.4._דיווחים נוספים_פירוט אגח תשואה מעל 10% " xfId="4871"/>
    <cellStyle name="6_דיווחים נוספים_דיווחים נוספים_4.4._דיווחים נוספים_פירוט אגח תשואה מעל 10% _15" xfId="10347"/>
    <cellStyle name="6_דיווחים נוספים_דיווחים נוספים_4.4._פירוט אגח תשואה מעל 10% " xfId="4872"/>
    <cellStyle name="6_דיווחים נוספים_דיווחים נוספים_4.4._פירוט אגח תשואה מעל 10% _1" xfId="4873"/>
    <cellStyle name="6_דיווחים נוספים_דיווחים נוספים_4.4._פירוט אגח תשואה מעל 10% _1_15" xfId="10349"/>
    <cellStyle name="6_דיווחים נוספים_דיווחים נוספים_4.4._פירוט אגח תשואה מעל 10% _15" xfId="10348"/>
    <cellStyle name="6_דיווחים נוספים_דיווחים נוספים_4.4._פירוט אגח תשואה מעל 10% _פירוט אגח תשואה מעל 10% " xfId="4874"/>
    <cellStyle name="6_דיווחים נוספים_דיווחים נוספים_4.4._פירוט אגח תשואה מעל 10% _פירוט אגח תשואה מעל 10% _15" xfId="10350"/>
    <cellStyle name="6_דיווחים נוספים_דיווחים נוספים_דיווחים נוספים" xfId="4875"/>
    <cellStyle name="6_דיווחים נוספים_דיווחים נוספים_דיווחים נוספים_15" xfId="10351"/>
    <cellStyle name="6_דיווחים נוספים_דיווחים נוספים_דיווחים נוספים_פירוט אגח תשואה מעל 10% " xfId="4876"/>
    <cellStyle name="6_דיווחים נוספים_דיווחים נוספים_דיווחים נוספים_פירוט אגח תשואה מעל 10% _15" xfId="10352"/>
    <cellStyle name="6_דיווחים נוספים_דיווחים נוספים_פירוט אגח תשואה מעל 10% " xfId="4877"/>
    <cellStyle name="6_דיווחים נוספים_דיווחים נוספים_פירוט אגח תשואה מעל 10% _1" xfId="4878"/>
    <cellStyle name="6_דיווחים נוספים_דיווחים נוספים_פירוט אגח תשואה מעל 10% _1_15" xfId="10354"/>
    <cellStyle name="6_דיווחים נוספים_דיווחים נוספים_פירוט אגח תשואה מעל 10% _15" xfId="10353"/>
    <cellStyle name="6_דיווחים נוספים_דיווחים נוספים_פירוט אגח תשואה מעל 10% _פירוט אגח תשואה מעל 10% " xfId="4879"/>
    <cellStyle name="6_דיווחים נוספים_דיווחים נוספים_פירוט אגח תשואה מעל 10% _פירוט אגח תשואה מעל 10% _15" xfId="10355"/>
    <cellStyle name="6_דיווחים נוספים_פירוט אגח תשואה מעל 10% " xfId="4880"/>
    <cellStyle name="6_דיווחים נוספים_פירוט אגח תשואה מעל 10% _1" xfId="4881"/>
    <cellStyle name="6_דיווחים נוספים_פירוט אגח תשואה מעל 10% _1_15" xfId="10357"/>
    <cellStyle name="6_דיווחים נוספים_פירוט אגח תשואה מעל 10% _15" xfId="10356"/>
    <cellStyle name="6_דיווחים נוספים_פירוט אגח תשואה מעל 10% _פירוט אגח תשואה מעל 10% " xfId="4882"/>
    <cellStyle name="6_דיווחים נוספים_פירוט אגח תשואה מעל 10% _פירוט אגח תשואה מעל 10% _15" xfId="10358"/>
    <cellStyle name="6_הערות" xfId="4883"/>
    <cellStyle name="6_הערות 2" xfId="4884"/>
    <cellStyle name="6_הערות 2_15" xfId="10360"/>
    <cellStyle name="6_הערות 2_דיווחים נוספים" xfId="4885"/>
    <cellStyle name="6_הערות 2_דיווחים נוספים_1" xfId="4886"/>
    <cellStyle name="6_הערות 2_דיווחים נוספים_1_15" xfId="10362"/>
    <cellStyle name="6_הערות 2_דיווחים נוספים_1_פירוט אגח תשואה מעל 10% " xfId="4887"/>
    <cellStyle name="6_הערות 2_דיווחים נוספים_1_פירוט אגח תשואה מעל 10% _15" xfId="10363"/>
    <cellStyle name="6_הערות 2_דיווחים נוספים_15" xfId="10361"/>
    <cellStyle name="6_הערות 2_דיווחים נוספים_פירוט אגח תשואה מעל 10% " xfId="4888"/>
    <cellStyle name="6_הערות 2_דיווחים נוספים_פירוט אגח תשואה מעל 10% _15" xfId="10364"/>
    <cellStyle name="6_הערות 2_פירוט אגח תשואה מעל 10% " xfId="4889"/>
    <cellStyle name="6_הערות 2_פירוט אגח תשואה מעל 10% _1" xfId="4890"/>
    <cellStyle name="6_הערות 2_פירוט אגח תשואה מעל 10% _1_15" xfId="10366"/>
    <cellStyle name="6_הערות 2_פירוט אגח תשואה מעל 10% _15" xfId="10365"/>
    <cellStyle name="6_הערות 2_פירוט אגח תשואה מעל 10% _פירוט אגח תשואה מעל 10% " xfId="4891"/>
    <cellStyle name="6_הערות 2_פירוט אגח תשואה מעל 10% _פירוט אגח תשואה מעל 10% _15" xfId="10367"/>
    <cellStyle name="6_הערות_15" xfId="10359"/>
    <cellStyle name="6_הערות_4.4." xfId="4892"/>
    <cellStyle name="6_הערות_4.4. 2" xfId="4893"/>
    <cellStyle name="6_הערות_4.4. 2_15" xfId="10369"/>
    <cellStyle name="6_הערות_4.4. 2_דיווחים נוספים" xfId="4894"/>
    <cellStyle name="6_הערות_4.4. 2_דיווחים נוספים_1" xfId="4895"/>
    <cellStyle name="6_הערות_4.4. 2_דיווחים נוספים_1_15" xfId="10371"/>
    <cellStyle name="6_הערות_4.4. 2_דיווחים נוספים_1_פירוט אגח תשואה מעל 10% " xfId="4896"/>
    <cellStyle name="6_הערות_4.4. 2_דיווחים נוספים_1_פירוט אגח תשואה מעל 10% _15" xfId="10372"/>
    <cellStyle name="6_הערות_4.4. 2_דיווחים נוספים_15" xfId="10370"/>
    <cellStyle name="6_הערות_4.4. 2_דיווחים נוספים_פירוט אגח תשואה מעל 10% " xfId="4897"/>
    <cellStyle name="6_הערות_4.4. 2_דיווחים נוספים_פירוט אגח תשואה מעל 10% _15" xfId="10373"/>
    <cellStyle name="6_הערות_4.4. 2_פירוט אגח תשואה מעל 10% " xfId="4898"/>
    <cellStyle name="6_הערות_4.4. 2_פירוט אגח תשואה מעל 10% _1" xfId="4899"/>
    <cellStyle name="6_הערות_4.4. 2_פירוט אגח תשואה מעל 10% _1_15" xfId="10375"/>
    <cellStyle name="6_הערות_4.4. 2_פירוט אגח תשואה מעל 10% _15" xfId="10374"/>
    <cellStyle name="6_הערות_4.4. 2_פירוט אגח תשואה מעל 10% _פירוט אגח תשואה מעל 10% " xfId="4900"/>
    <cellStyle name="6_הערות_4.4. 2_פירוט אגח תשואה מעל 10% _פירוט אגח תשואה מעל 10% _15" xfId="10376"/>
    <cellStyle name="6_הערות_4.4._15" xfId="10368"/>
    <cellStyle name="6_הערות_4.4._דיווחים נוספים" xfId="4901"/>
    <cellStyle name="6_הערות_4.4._דיווחים נוספים_15" xfId="10377"/>
    <cellStyle name="6_הערות_4.4._דיווחים נוספים_פירוט אגח תשואה מעל 10% " xfId="4902"/>
    <cellStyle name="6_הערות_4.4._דיווחים נוספים_פירוט אגח תשואה מעל 10% _15" xfId="10378"/>
    <cellStyle name="6_הערות_4.4._פירוט אגח תשואה מעל 10% " xfId="4903"/>
    <cellStyle name="6_הערות_4.4._פירוט אגח תשואה מעל 10% _1" xfId="4904"/>
    <cellStyle name="6_הערות_4.4._פירוט אגח תשואה מעל 10% _1_15" xfId="10380"/>
    <cellStyle name="6_הערות_4.4._פירוט אגח תשואה מעל 10% _15" xfId="10379"/>
    <cellStyle name="6_הערות_4.4._פירוט אגח תשואה מעל 10% _פירוט אגח תשואה מעל 10% " xfId="4905"/>
    <cellStyle name="6_הערות_4.4._פירוט אגח תשואה מעל 10% _פירוט אגח תשואה מעל 10% _15" xfId="10381"/>
    <cellStyle name="6_הערות_דיווחים נוספים" xfId="4906"/>
    <cellStyle name="6_הערות_דיווחים נוספים_1" xfId="4907"/>
    <cellStyle name="6_הערות_דיווחים נוספים_1_15" xfId="10383"/>
    <cellStyle name="6_הערות_דיווחים נוספים_1_פירוט אגח תשואה מעל 10% " xfId="4908"/>
    <cellStyle name="6_הערות_דיווחים נוספים_1_פירוט אגח תשואה מעל 10% _15" xfId="10384"/>
    <cellStyle name="6_הערות_דיווחים נוספים_15" xfId="10382"/>
    <cellStyle name="6_הערות_דיווחים נוספים_פירוט אגח תשואה מעל 10% " xfId="4909"/>
    <cellStyle name="6_הערות_דיווחים נוספים_פירוט אגח תשואה מעל 10% _15" xfId="10385"/>
    <cellStyle name="6_הערות_פירוט אגח תשואה מעל 10% " xfId="4910"/>
    <cellStyle name="6_הערות_פירוט אגח תשואה מעל 10% _1" xfId="4911"/>
    <cellStyle name="6_הערות_פירוט אגח תשואה מעל 10% _1_15" xfId="10387"/>
    <cellStyle name="6_הערות_פירוט אגח תשואה מעל 10% _15" xfId="10386"/>
    <cellStyle name="6_הערות_פירוט אגח תשואה מעל 10% _פירוט אגח תשואה מעל 10% " xfId="4912"/>
    <cellStyle name="6_הערות_פירוט אגח תשואה מעל 10% _פירוט אגח תשואה מעל 10% _15" xfId="10388"/>
    <cellStyle name="6_יתרת מסגרות אשראי לניצול " xfId="4913"/>
    <cellStyle name="6_יתרת מסגרות אשראי לניצול  2" xfId="4914"/>
    <cellStyle name="6_יתרת מסגרות אשראי לניצול  2_15" xfId="10390"/>
    <cellStyle name="6_יתרת מסגרות אשראי לניצול  2_דיווחים נוספים" xfId="4915"/>
    <cellStyle name="6_יתרת מסגרות אשראי לניצול  2_דיווחים נוספים_1" xfId="4916"/>
    <cellStyle name="6_יתרת מסגרות אשראי לניצול  2_דיווחים נוספים_1_15" xfId="10392"/>
    <cellStyle name="6_יתרת מסגרות אשראי לניצול  2_דיווחים נוספים_1_פירוט אגח תשואה מעל 10% " xfId="4917"/>
    <cellStyle name="6_יתרת מסגרות אשראי לניצול  2_דיווחים נוספים_1_פירוט אגח תשואה מעל 10% _15" xfId="10393"/>
    <cellStyle name="6_יתרת מסגרות אשראי לניצול  2_דיווחים נוספים_15" xfId="10391"/>
    <cellStyle name="6_יתרת מסגרות אשראי לניצול  2_דיווחים נוספים_פירוט אגח תשואה מעל 10% " xfId="4918"/>
    <cellStyle name="6_יתרת מסגרות אשראי לניצול  2_דיווחים נוספים_פירוט אגח תשואה מעל 10% _15" xfId="10394"/>
    <cellStyle name="6_יתרת מסגרות אשראי לניצול  2_פירוט אגח תשואה מעל 10% " xfId="4919"/>
    <cellStyle name="6_יתרת מסגרות אשראי לניצול  2_פירוט אגח תשואה מעל 10% _1" xfId="4920"/>
    <cellStyle name="6_יתרת מסגרות אשראי לניצול  2_פירוט אגח תשואה מעל 10% _1_15" xfId="10396"/>
    <cellStyle name="6_יתרת מסגרות אשראי לניצול  2_פירוט אגח תשואה מעל 10% _15" xfId="10395"/>
    <cellStyle name="6_יתרת מסגרות אשראי לניצול  2_פירוט אגח תשואה מעל 10% _פירוט אגח תשואה מעל 10% " xfId="4921"/>
    <cellStyle name="6_יתרת מסגרות אשראי לניצול  2_פירוט אגח תשואה מעל 10% _פירוט אגח תשואה מעל 10% _15" xfId="10397"/>
    <cellStyle name="6_יתרת מסגרות אשראי לניצול _15" xfId="10389"/>
    <cellStyle name="6_יתרת מסגרות אשראי לניצול _4.4." xfId="4922"/>
    <cellStyle name="6_יתרת מסגרות אשראי לניצול _4.4. 2" xfId="4923"/>
    <cellStyle name="6_יתרת מסגרות אשראי לניצול _4.4. 2_15" xfId="10399"/>
    <cellStyle name="6_יתרת מסגרות אשראי לניצול _4.4. 2_דיווחים נוספים" xfId="4924"/>
    <cellStyle name="6_יתרת מסגרות אשראי לניצול _4.4. 2_דיווחים נוספים_1" xfId="4925"/>
    <cellStyle name="6_יתרת מסגרות אשראי לניצול _4.4. 2_דיווחים נוספים_1_15" xfId="10401"/>
    <cellStyle name="6_יתרת מסגרות אשראי לניצול _4.4. 2_דיווחים נוספים_1_פירוט אגח תשואה מעל 10% " xfId="4926"/>
    <cellStyle name="6_יתרת מסגרות אשראי לניצול _4.4. 2_דיווחים נוספים_1_פירוט אגח תשואה מעל 10% _15" xfId="10402"/>
    <cellStyle name="6_יתרת מסגרות אשראי לניצול _4.4. 2_דיווחים נוספים_15" xfId="10400"/>
    <cellStyle name="6_יתרת מסגרות אשראי לניצול _4.4. 2_דיווחים נוספים_פירוט אגח תשואה מעל 10% " xfId="4927"/>
    <cellStyle name="6_יתרת מסגרות אשראי לניצול _4.4. 2_דיווחים נוספים_פירוט אגח תשואה מעל 10% _15" xfId="10403"/>
    <cellStyle name="6_יתרת מסגרות אשראי לניצול _4.4. 2_פירוט אגח תשואה מעל 10% " xfId="4928"/>
    <cellStyle name="6_יתרת מסגרות אשראי לניצול _4.4. 2_פירוט אגח תשואה מעל 10% _1" xfId="4929"/>
    <cellStyle name="6_יתרת מסגרות אשראי לניצול _4.4. 2_פירוט אגח תשואה מעל 10% _1_15" xfId="10405"/>
    <cellStyle name="6_יתרת מסגרות אשראי לניצול _4.4. 2_פירוט אגח תשואה מעל 10% _15" xfId="10404"/>
    <cellStyle name="6_יתרת מסגרות אשראי לניצול _4.4. 2_פירוט אגח תשואה מעל 10% _פירוט אגח תשואה מעל 10% " xfId="4930"/>
    <cellStyle name="6_יתרת מסגרות אשראי לניצול _4.4. 2_פירוט אגח תשואה מעל 10% _פירוט אגח תשואה מעל 10% _15" xfId="10406"/>
    <cellStyle name="6_יתרת מסגרות אשראי לניצול _4.4._15" xfId="10398"/>
    <cellStyle name="6_יתרת מסגרות אשראי לניצול _4.4._דיווחים נוספים" xfId="4931"/>
    <cellStyle name="6_יתרת מסגרות אשראי לניצול _4.4._דיווחים נוספים_15" xfId="10407"/>
    <cellStyle name="6_יתרת מסגרות אשראי לניצול _4.4._דיווחים נוספים_פירוט אגח תשואה מעל 10% " xfId="4932"/>
    <cellStyle name="6_יתרת מסגרות אשראי לניצול _4.4._דיווחים נוספים_פירוט אגח תשואה מעל 10% _15" xfId="10408"/>
    <cellStyle name="6_יתרת מסגרות אשראי לניצול _4.4._פירוט אגח תשואה מעל 10% " xfId="4933"/>
    <cellStyle name="6_יתרת מסגרות אשראי לניצול _4.4._פירוט אגח תשואה מעל 10% _1" xfId="4934"/>
    <cellStyle name="6_יתרת מסגרות אשראי לניצול _4.4._פירוט אגח תשואה מעל 10% _1_15" xfId="10410"/>
    <cellStyle name="6_יתרת מסגרות אשראי לניצול _4.4._פירוט אגח תשואה מעל 10% _15" xfId="10409"/>
    <cellStyle name="6_יתרת מסגרות אשראי לניצול _4.4._פירוט אגח תשואה מעל 10% _פירוט אגח תשואה מעל 10% " xfId="4935"/>
    <cellStyle name="6_יתרת מסגרות אשראי לניצול _4.4._פירוט אגח תשואה מעל 10% _פירוט אגח תשואה מעל 10% _15" xfId="10411"/>
    <cellStyle name="6_יתרת מסגרות אשראי לניצול _דיווחים נוספים" xfId="4936"/>
    <cellStyle name="6_יתרת מסגרות אשראי לניצול _דיווחים נוספים_1" xfId="4937"/>
    <cellStyle name="6_יתרת מסגרות אשראי לניצול _דיווחים נוספים_1_15" xfId="10413"/>
    <cellStyle name="6_יתרת מסגרות אשראי לניצול _דיווחים נוספים_1_פירוט אגח תשואה מעל 10% " xfId="4938"/>
    <cellStyle name="6_יתרת מסגרות אשראי לניצול _דיווחים נוספים_1_פירוט אגח תשואה מעל 10% _15" xfId="10414"/>
    <cellStyle name="6_יתרת מסגרות אשראי לניצול _דיווחים נוספים_15" xfId="10412"/>
    <cellStyle name="6_יתרת מסגרות אשראי לניצול _דיווחים נוספים_פירוט אגח תשואה מעל 10% " xfId="4939"/>
    <cellStyle name="6_יתרת מסגרות אשראי לניצול _דיווחים נוספים_פירוט אגח תשואה מעל 10% _15" xfId="10415"/>
    <cellStyle name="6_יתרת מסגרות אשראי לניצול _פירוט אגח תשואה מעל 10% " xfId="4940"/>
    <cellStyle name="6_יתרת מסגרות אשראי לניצול _פירוט אגח תשואה מעל 10% _1" xfId="4941"/>
    <cellStyle name="6_יתרת מסגרות אשראי לניצול _פירוט אגח תשואה מעל 10% _1_15" xfId="10417"/>
    <cellStyle name="6_יתרת מסגרות אשראי לניצול _פירוט אגח תשואה מעל 10% _15" xfId="10416"/>
    <cellStyle name="6_יתרת מסגרות אשראי לניצול _פירוט אגח תשואה מעל 10% _פירוט אגח תשואה מעל 10% " xfId="4942"/>
    <cellStyle name="6_יתרת מסגרות אשראי לניצול _פירוט אגח תשואה מעל 10% _פירוט אגח תשואה מעל 10% _15" xfId="10418"/>
    <cellStyle name="6_משקל בתא100" xfId="4943"/>
    <cellStyle name="6_משקל בתא100 2" xfId="4944"/>
    <cellStyle name="6_משקל בתא100 2 2" xfId="4945"/>
    <cellStyle name="6_משקל בתא100 2 2_15" xfId="10421"/>
    <cellStyle name="6_משקל בתא100 2 2_דיווחים נוספים" xfId="4946"/>
    <cellStyle name="6_משקל בתא100 2 2_דיווחים נוספים_1" xfId="4947"/>
    <cellStyle name="6_משקל בתא100 2 2_דיווחים נוספים_1_15" xfId="10423"/>
    <cellStyle name="6_משקל בתא100 2 2_דיווחים נוספים_1_פירוט אגח תשואה מעל 10% " xfId="4948"/>
    <cellStyle name="6_משקל בתא100 2 2_דיווחים נוספים_1_פירוט אגח תשואה מעל 10% _15" xfId="10424"/>
    <cellStyle name="6_משקל בתא100 2 2_דיווחים נוספים_15" xfId="10422"/>
    <cellStyle name="6_משקל בתא100 2 2_דיווחים נוספים_פירוט אגח תשואה מעל 10% " xfId="4949"/>
    <cellStyle name="6_משקל בתא100 2 2_דיווחים נוספים_פירוט אגח תשואה מעל 10% _15" xfId="10425"/>
    <cellStyle name="6_משקל בתא100 2 2_פירוט אגח תשואה מעל 10% " xfId="4950"/>
    <cellStyle name="6_משקל בתא100 2 2_פירוט אגח תשואה מעל 10% _1" xfId="4951"/>
    <cellStyle name="6_משקל בתא100 2 2_פירוט אגח תשואה מעל 10% _1_15" xfId="10427"/>
    <cellStyle name="6_משקל בתא100 2 2_פירוט אגח תשואה מעל 10% _15" xfId="10426"/>
    <cellStyle name="6_משקל בתא100 2 2_פירוט אגח תשואה מעל 10% _פירוט אגח תשואה מעל 10% " xfId="4952"/>
    <cellStyle name="6_משקל בתא100 2 2_פירוט אגח תשואה מעל 10% _פירוט אגח תשואה מעל 10% _15" xfId="10428"/>
    <cellStyle name="6_משקל בתא100 2_15" xfId="10420"/>
    <cellStyle name="6_משקל בתא100 2_4.4." xfId="4953"/>
    <cellStyle name="6_משקל בתא100 2_4.4. 2" xfId="4954"/>
    <cellStyle name="6_משקל בתא100 2_4.4. 2_15" xfId="10430"/>
    <cellStyle name="6_משקל בתא100 2_4.4. 2_דיווחים נוספים" xfId="4955"/>
    <cellStyle name="6_משקל בתא100 2_4.4. 2_דיווחים נוספים_1" xfId="4956"/>
    <cellStyle name="6_משקל בתא100 2_4.4. 2_דיווחים נוספים_1_15" xfId="10432"/>
    <cellStyle name="6_משקל בתא100 2_4.4. 2_דיווחים נוספים_1_פירוט אגח תשואה מעל 10% " xfId="4957"/>
    <cellStyle name="6_משקל בתא100 2_4.4. 2_דיווחים נוספים_1_פירוט אגח תשואה מעל 10% _15" xfId="10433"/>
    <cellStyle name="6_משקל בתא100 2_4.4. 2_דיווחים נוספים_15" xfId="10431"/>
    <cellStyle name="6_משקל בתא100 2_4.4. 2_דיווחים נוספים_פירוט אגח תשואה מעל 10% " xfId="4958"/>
    <cellStyle name="6_משקל בתא100 2_4.4. 2_דיווחים נוספים_פירוט אגח תשואה מעל 10% _15" xfId="10434"/>
    <cellStyle name="6_משקל בתא100 2_4.4. 2_פירוט אגח תשואה מעל 10% " xfId="4959"/>
    <cellStyle name="6_משקל בתא100 2_4.4. 2_פירוט אגח תשואה מעל 10% _1" xfId="4960"/>
    <cellStyle name="6_משקל בתא100 2_4.4. 2_פירוט אגח תשואה מעל 10% _1_15" xfId="10436"/>
    <cellStyle name="6_משקל בתא100 2_4.4. 2_פירוט אגח תשואה מעל 10% _15" xfId="10435"/>
    <cellStyle name="6_משקל בתא100 2_4.4. 2_פירוט אגח תשואה מעל 10% _פירוט אגח תשואה מעל 10% " xfId="4961"/>
    <cellStyle name="6_משקל בתא100 2_4.4. 2_פירוט אגח תשואה מעל 10% _פירוט אגח תשואה מעל 10% _15" xfId="10437"/>
    <cellStyle name="6_משקל בתא100 2_4.4._15" xfId="10429"/>
    <cellStyle name="6_משקל בתא100 2_4.4._דיווחים נוספים" xfId="4962"/>
    <cellStyle name="6_משקל בתא100 2_4.4._דיווחים נוספים_15" xfId="10438"/>
    <cellStyle name="6_משקל בתא100 2_4.4._דיווחים נוספים_פירוט אגח תשואה מעל 10% " xfId="4963"/>
    <cellStyle name="6_משקל בתא100 2_4.4._דיווחים נוספים_פירוט אגח תשואה מעל 10% _15" xfId="10439"/>
    <cellStyle name="6_משקל בתא100 2_4.4._פירוט אגח תשואה מעל 10% " xfId="4964"/>
    <cellStyle name="6_משקל בתא100 2_4.4._פירוט אגח תשואה מעל 10% _1" xfId="4965"/>
    <cellStyle name="6_משקל בתא100 2_4.4._פירוט אגח תשואה מעל 10% _1_15" xfId="10441"/>
    <cellStyle name="6_משקל בתא100 2_4.4._פירוט אגח תשואה מעל 10% _15" xfId="10440"/>
    <cellStyle name="6_משקל בתא100 2_4.4._פירוט אגח תשואה מעל 10% _פירוט אגח תשואה מעל 10% " xfId="4966"/>
    <cellStyle name="6_משקל בתא100 2_4.4._פירוט אגח תשואה מעל 10% _פירוט אגח תשואה מעל 10% _15" xfId="10442"/>
    <cellStyle name="6_משקל בתא100 2_דיווחים נוספים" xfId="4967"/>
    <cellStyle name="6_משקל בתא100 2_דיווחים נוספים 2" xfId="4968"/>
    <cellStyle name="6_משקל בתא100 2_דיווחים נוספים 2_15" xfId="10444"/>
    <cellStyle name="6_משקל בתא100 2_דיווחים נוספים 2_דיווחים נוספים" xfId="4969"/>
    <cellStyle name="6_משקל בתא100 2_דיווחים נוספים 2_דיווחים נוספים_1" xfId="4970"/>
    <cellStyle name="6_משקל בתא100 2_דיווחים נוספים 2_דיווחים נוספים_1_15" xfId="10446"/>
    <cellStyle name="6_משקל בתא100 2_דיווחים נוספים 2_דיווחים נוספים_1_פירוט אגח תשואה מעל 10% " xfId="4971"/>
    <cellStyle name="6_משקל בתא100 2_דיווחים נוספים 2_דיווחים נוספים_1_פירוט אגח תשואה מעל 10% _15" xfId="10447"/>
    <cellStyle name="6_משקל בתא100 2_דיווחים נוספים 2_דיווחים נוספים_15" xfId="10445"/>
    <cellStyle name="6_משקל בתא100 2_דיווחים נוספים 2_דיווחים נוספים_פירוט אגח תשואה מעל 10% " xfId="4972"/>
    <cellStyle name="6_משקל בתא100 2_דיווחים נוספים 2_דיווחים נוספים_פירוט אגח תשואה מעל 10% _15" xfId="10448"/>
    <cellStyle name="6_משקל בתא100 2_דיווחים נוספים 2_פירוט אגח תשואה מעל 10% " xfId="4973"/>
    <cellStyle name="6_משקל בתא100 2_דיווחים נוספים 2_פירוט אגח תשואה מעל 10% _1" xfId="4974"/>
    <cellStyle name="6_משקל בתא100 2_דיווחים נוספים 2_פירוט אגח תשואה מעל 10% _1_15" xfId="10450"/>
    <cellStyle name="6_משקל בתא100 2_דיווחים נוספים 2_פירוט אגח תשואה מעל 10% _15" xfId="10449"/>
    <cellStyle name="6_משקל בתא100 2_דיווחים נוספים 2_פירוט אגח תשואה מעל 10% _פירוט אגח תשואה מעל 10% " xfId="4975"/>
    <cellStyle name="6_משקל בתא100 2_דיווחים נוספים 2_פירוט אגח תשואה מעל 10% _פירוט אגח תשואה מעל 10% _15" xfId="10451"/>
    <cellStyle name="6_משקל בתא100 2_דיווחים נוספים_1" xfId="4976"/>
    <cellStyle name="6_משקל בתא100 2_דיווחים נוספים_1 2" xfId="4977"/>
    <cellStyle name="6_משקל בתא100 2_דיווחים נוספים_1 2_15" xfId="10453"/>
    <cellStyle name="6_משקל בתא100 2_דיווחים נוספים_1 2_דיווחים נוספים" xfId="4978"/>
    <cellStyle name="6_משקל בתא100 2_דיווחים נוספים_1 2_דיווחים נוספים_1" xfId="4979"/>
    <cellStyle name="6_משקל בתא100 2_דיווחים נוספים_1 2_דיווחים נוספים_1_15" xfId="10455"/>
    <cellStyle name="6_משקל בתא100 2_דיווחים נוספים_1 2_דיווחים נוספים_1_פירוט אגח תשואה מעל 10% " xfId="4980"/>
    <cellStyle name="6_משקל בתא100 2_דיווחים נוספים_1 2_דיווחים נוספים_1_פירוט אגח תשואה מעל 10% _15" xfId="10456"/>
    <cellStyle name="6_משקל בתא100 2_דיווחים נוספים_1 2_דיווחים נוספים_15" xfId="10454"/>
    <cellStyle name="6_משקל בתא100 2_דיווחים נוספים_1 2_דיווחים נוספים_פירוט אגח תשואה מעל 10% " xfId="4981"/>
    <cellStyle name="6_משקל בתא100 2_דיווחים נוספים_1 2_דיווחים נוספים_פירוט אגח תשואה מעל 10% _15" xfId="10457"/>
    <cellStyle name="6_משקל בתא100 2_דיווחים נוספים_1 2_פירוט אגח תשואה מעל 10% " xfId="4982"/>
    <cellStyle name="6_משקל בתא100 2_דיווחים נוספים_1 2_פירוט אגח תשואה מעל 10% _1" xfId="4983"/>
    <cellStyle name="6_משקל בתא100 2_דיווחים נוספים_1 2_פירוט אגח תשואה מעל 10% _1_15" xfId="10459"/>
    <cellStyle name="6_משקל בתא100 2_דיווחים נוספים_1 2_פירוט אגח תשואה מעל 10% _15" xfId="10458"/>
    <cellStyle name="6_משקל בתא100 2_דיווחים נוספים_1 2_פירוט אגח תשואה מעל 10% _פירוט אגח תשואה מעל 10% " xfId="4984"/>
    <cellStyle name="6_משקל בתא100 2_דיווחים נוספים_1 2_פירוט אגח תשואה מעל 10% _פירוט אגח תשואה מעל 10% _15" xfId="10460"/>
    <cellStyle name="6_משקל בתא100 2_דיווחים נוספים_1_15" xfId="10452"/>
    <cellStyle name="6_משקל בתא100 2_דיווחים נוספים_1_4.4." xfId="4985"/>
    <cellStyle name="6_משקל בתא100 2_דיווחים נוספים_1_4.4. 2" xfId="4986"/>
    <cellStyle name="6_משקל בתא100 2_דיווחים נוספים_1_4.4. 2_15" xfId="10462"/>
    <cellStyle name="6_משקל בתא100 2_דיווחים נוספים_1_4.4. 2_דיווחים נוספים" xfId="4987"/>
    <cellStyle name="6_משקל בתא100 2_דיווחים נוספים_1_4.4. 2_דיווחים נוספים_1" xfId="4988"/>
    <cellStyle name="6_משקל בתא100 2_דיווחים נוספים_1_4.4. 2_דיווחים נוספים_1_15" xfId="10464"/>
    <cellStyle name="6_משקל בתא100 2_דיווחים נוספים_1_4.4. 2_דיווחים נוספים_1_פירוט אגח תשואה מעל 10% " xfId="4989"/>
    <cellStyle name="6_משקל בתא100 2_דיווחים נוספים_1_4.4. 2_דיווחים נוספים_1_פירוט אגח תשואה מעל 10% _15" xfId="10465"/>
    <cellStyle name="6_משקל בתא100 2_דיווחים נוספים_1_4.4. 2_דיווחים נוספים_15" xfId="10463"/>
    <cellStyle name="6_משקל בתא100 2_דיווחים נוספים_1_4.4. 2_דיווחים נוספים_פירוט אגח תשואה מעל 10% " xfId="4990"/>
    <cellStyle name="6_משקל בתא100 2_דיווחים נוספים_1_4.4. 2_דיווחים נוספים_פירוט אגח תשואה מעל 10% _15" xfId="10466"/>
    <cellStyle name="6_משקל בתא100 2_דיווחים נוספים_1_4.4. 2_פירוט אגח תשואה מעל 10% " xfId="4991"/>
    <cellStyle name="6_משקל בתא100 2_דיווחים נוספים_1_4.4. 2_פירוט אגח תשואה מעל 10% _1" xfId="4992"/>
    <cellStyle name="6_משקל בתא100 2_דיווחים נוספים_1_4.4. 2_פירוט אגח תשואה מעל 10% _1_15" xfId="10468"/>
    <cellStyle name="6_משקל בתא100 2_דיווחים נוספים_1_4.4. 2_פירוט אגח תשואה מעל 10% _15" xfId="10467"/>
    <cellStyle name="6_משקל בתא100 2_דיווחים נוספים_1_4.4. 2_פירוט אגח תשואה מעל 10% _פירוט אגח תשואה מעל 10% " xfId="4993"/>
    <cellStyle name="6_משקל בתא100 2_דיווחים נוספים_1_4.4. 2_פירוט אגח תשואה מעל 10% _פירוט אגח תשואה מעל 10% _15" xfId="10469"/>
    <cellStyle name="6_משקל בתא100 2_דיווחים נוספים_1_4.4._15" xfId="10461"/>
    <cellStyle name="6_משקל בתא100 2_דיווחים נוספים_1_4.4._דיווחים נוספים" xfId="4994"/>
    <cellStyle name="6_משקל בתא100 2_דיווחים נוספים_1_4.4._דיווחים נוספים_15" xfId="10470"/>
    <cellStyle name="6_משקל בתא100 2_דיווחים נוספים_1_4.4._דיווחים נוספים_פירוט אגח תשואה מעל 10% " xfId="4995"/>
    <cellStyle name="6_משקל בתא100 2_דיווחים נוספים_1_4.4._דיווחים נוספים_פירוט אגח תשואה מעל 10% _15" xfId="10471"/>
    <cellStyle name="6_משקל בתא100 2_דיווחים נוספים_1_4.4._פירוט אגח תשואה מעל 10% " xfId="4996"/>
    <cellStyle name="6_משקל בתא100 2_דיווחים נוספים_1_4.4._פירוט אגח תשואה מעל 10% _1" xfId="4997"/>
    <cellStyle name="6_משקל בתא100 2_דיווחים נוספים_1_4.4._פירוט אגח תשואה מעל 10% _1_15" xfId="10473"/>
    <cellStyle name="6_משקל בתא100 2_דיווחים נוספים_1_4.4._פירוט אגח תשואה מעל 10% _15" xfId="10472"/>
    <cellStyle name="6_משקל בתא100 2_דיווחים נוספים_1_4.4._פירוט אגח תשואה מעל 10% _פירוט אגח תשואה מעל 10% " xfId="4998"/>
    <cellStyle name="6_משקל בתא100 2_דיווחים נוספים_1_4.4._פירוט אגח תשואה מעל 10% _פירוט אגח תשואה מעל 10% _15" xfId="10474"/>
    <cellStyle name="6_משקל בתא100 2_דיווחים נוספים_1_דיווחים נוספים" xfId="4999"/>
    <cellStyle name="6_משקל בתא100 2_דיווחים נוספים_1_דיווחים נוספים_15" xfId="10475"/>
    <cellStyle name="6_משקל בתא100 2_דיווחים נוספים_1_דיווחים נוספים_פירוט אגח תשואה מעל 10% " xfId="5000"/>
    <cellStyle name="6_משקל בתא100 2_דיווחים נוספים_1_דיווחים נוספים_פירוט אגח תשואה מעל 10% _15" xfId="10476"/>
    <cellStyle name="6_משקל בתא100 2_דיווחים נוספים_1_פירוט אגח תשואה מעל 10% " xfId="5001"/>
    <cellStyle name="6_משקל בתא100 2_דיווחים נוספים_1_פירוט אגח תשואה מעל 10% _1" xfId="5002"/>
    <cellStyle name="6_משקל בתא100 2_דיווחים נוספים_1_פירוט אגח תשואה מעל 10% _1_15" xfId="10478"/>
    <cellStyle name="6_משקל בתא100 2_דיווחים נוספים_1_פירוט אגח תשואה מעל 10% _15" xfId="10477"/>
    <cellStyle name="6_משקל בתא100 2_דיווחים נוספים_1_פירוט אגח תשואה מעל 10% _פירוט אגח תשואה מעל 10% " xfId="5003"/>
    <cellStyle name="6_משקל בתא100 2_דיווחים נוספים_1_פירוט אגח תשואה מעל 10% _פירוט אגח תשואה מעל 10% _15" xfId="10479"/>
    <cellStyle name="6_משקל בתא100 2_דיווחים נוספים_15" xfId="10443"/>
    <cellStyle name="6_משקל בתא100 2_דיווחים נוספים_2" xfId="5004"/>
    <cellStyle name="6_משקל בתא100 2_דיווחים נוספים_2_15" xfId="10480"/>
    <cellStyle name="6_משקל בתא100 2_דיווחים נוספים_2_פירוט אגח תשואה מעל 10% " xfId="5005"/>
    <cellStyle name="6_משקל בתא100 2_דיווחים נוספים_2_פירוט אגח תשואה מעל 10% _15" xfId="10481"/>
    <cellStyle name="6_משקל בתא100 2_דיווחים נוספים_4.4." xfId="5006"/>
    <cellStyle name="6_משקל בתא100 2_דיווחים נוספים_4.4. 2" xfId="5007"/>
    <cellStyle name="6_משקל בתא100 2_דיווחים נוספים_4.4. 2_15" xfId="10483"/>
    <cellStyle name="6_משקל בתא100 2_דיווחים נוספים_4.4. 2_דיווחים נוספים" xfId="5008"/>
    <cellStyle name="6_משקל בתא100 2_דיווחים נוספים_4.4. 2_דיווחים נוספים_1" xfId="5009"/>
    <cellStyle name="6_משקל בתא100 2_דיווחים נוספים_4.4. 2_דיווחים נוספים_1_15" xfId="10485"/>
    <cellStyle name="6_משקל בתא100 2_דיווחים נוספים_4.4. 2_דיווחים נוספים_1_פירוט אגח תשואה מעל 10% " xfId="5010"/>
    <cellStyle name="6_משקל בתא100 2_דיווחים נוספים_4.4. 2_דיווחים נוספים_1_פירוט אגח תשואה מעל 10% _15" xfId="10486"/>
    <cellStyle name="6_משקל בתא100 2_דיווחים נוספים_4.4. 2_דיווחים נוספים_15" xfId="10484"/>
    <cellStyle name="6_משקל בתא100 2_דיווחים נוספים_4.4. 2_דיווחים נוספים_פירוט אגח תשואה מעל 10% " xfId="5011"/>
    <cellStyle name="6_משקל בתא100 2_דיווחים נוספים_4.4. 2_דיווחים נוספים_פירוט אגח תשואה מעל 10% _15" xfId="10487"/>
    <cellStyle name="6_משקל בתא100 2_דיווחים נוספים_4.4. 2_פירוט אגח תשואה מעל 10% " xfId="5012"/>
    <cellStyle name="6_משקל בתא100 2_דיווחים נוספים_4.4. 2_פירוט אגח תשואה מעל 10% _1" xfId="5013"/>
    <cellStyle name="6_משקל בתא100 2_דיווחים נוספים_4.4. 2_פירוט אגח תשואה מעל 10% _1_15" xfId="10489"/>
    <cellStyle name="6_משקל בתא100 2_דיווחים נוספים_4.4. 2_פירוט אגח תשואה מעל 10% _15" xfId="10488"/>
    <cellStyle name="6_משקל בתא100 2_דיווחים נוספים_4.4. 2_פירוט אגח תשואה מעל 10% _פירוט אגח תשואה מעל 10% " xfId="5014"/>
    <cellStyle name="6_משקל בתא100 2_דיווחים נוספים_4.4. 2_פירוט אגח תשואה מעל 10% _פירוט אגח תשואה מעל 10% _15" xfId="10490"/>
    <cellStyle name="6_משקל בתא100 2_דיווחים נוספים_4.4._15" xfId="10482"/>
    <cellStyle name="6_משקל בתא100 2_דיווחים נוספים_4.4._דיווחים נוספים" xfId="5015"/>
    <cellStyle name="6_משקל בתא100 2_דיווחים נוספים_4.4._דיווחים נוספים_15" xfId="10491"/>
    <cellStyle name="6_משקל בתא100 2_דיווחים נוספים_4.4._דיווחים נוספים_פירוט אגח תשואה מעל 10% " xfId="5016"/>
    <cellStyle name="6_משקל בתא100 2_דיווחים נוספים_4.4._דיווחים נוספים_פירוט אגח תשואה מעל 10% _15" xfId="10492"/>
    <cellStyle name="6_משקל בתא100 2_דיווחים נוספים_4.4._פירוט אגח תשואה מעל 10% " xfId="5017"/>
    <cellStyle name="6_משקל בתא100 2_דיווחים נוספים_4.4._פירוט אגח תשואה מעל 10% _1" xfId="5018"/>
    <cellStyle name="6_משקל בתא100 2_דיווחים נוספים_4.4._פירוט אגח תשואה מעל 10% _1_15" xfId="10494"/>
    <cellStyle name="6_משקל בתא100 2_דיווחים נוספים_4.4._פירוט אגח תשואה מעל 10% _15" xfId="10493"/>
    <cellStyle name="6_משקל בתא100 2_דיווחים נוספים_4.4._פירוט אגח תשואה מעל 10% _פירוט אגח תשואה מעל 10% " xfId="5019"/>
    <cellStyle name="6_משקל בתא100 2_דיווחים נוספים_4.4._פירוט אגח תשואה מעל 10% _פירוט אגח תשואה מעל 10% _15" xfId="10495"/>
    <cellStyle name="6_משקל בתא100 2_דיווחים נוספים_דיווחים נוספים" xfId="5020"/>
    <cellStyle name="6_משקל בתא100 2_דיווחים נוספים_דיווחים נוספים 2" xfId="5021"/>
    <cellStyle name="6_משקל בתא100 2_דיווחים נוספים_דיווחים נוספים 2_15" xfId="10497"/>
    <cellStyle name="6_משקל בתא100 2_דיווחים נוספים_דיווחים נוספים 2_דיווחים נוספים" xfId="5022"/>
    <cellStyle name="6_משקל בתא100 2_דיווחים נוספים_דיווחים נוספים 2_דיווחים נוספים_1" xfId="5023"/>
    <cellStyle name="6_משקל בתא100 2_דיווחים נוספים_דיווחים נוספים 2_דיווחים נוספים_1_15" xfId="10499"/>
    <cellStyle name="6_משקל בתא100 2_דיווחים נוספים_דיווחים נוספים 2_דיווחים נוספים_1_פירוט אגח תשואה מעל 10% " xfId="5024"/>
    <cellStyle name="6_משקל בתא100 2_דיווחים נוספים_דיווחים נוספים 2_דיווחים נוספים_1_פירוט אגח תשואה מעל 10% _15" xfId="10500"/>
    <cellStyle name="6_משקל בתא100 2_דיווחים נוספים_דיווחים נוספים 2_דיווחים נוספים_15" xfId="10498"/>
    <cellStyle name="6_משקל בתא100 2_דיווחים נוספים_דיווחים נוספים 2_דיווחים נוספים_פירוט אגח תשואה מעל 10% " xfId="5025"/>
    <cellStyle name="6_משקל בתא100 2_דיווחים נוספים_דיווחים נוספים 2_דיווחים נוספים_פירוט אגח תשואה מעל 10% _15" xfId="10501"/>
    <cellStyle name="6_משקל בתא100 2_דיווחים נוספים_דיווחים נוספים 2_פירוט אגח תשואה מעל 10% " xfId="5026"/>
    <cellStyle name="6_משקל בתא100 2_דיווחים נוספים_דיווחים נוספים 2_פירוט אגח תשואה מעל 10% _1" xfId="5027"/>
    <cellStyle name="6_משקל בתא100 2_דיווחים נוספים_דיווחים נוספים 2_פירוט אגח תשואה מעל 10% _1_15" xfId="10503"/>
    <cellStyle name="6_משקל בתא100 2_דיווחים נוספים_דיווחים נוספים 2_פירוט אגח תשואה מעל 10% _15" xfId="10502"/>
    <cellStyle name="6_משקל בתא100 2_דיווחים נוספים_דיווחים נוספים 2_פירוט אגח תשואה מעל 10% _פירוט אגח תשואה מעל 10% " xfId="5028"/>
    <cellStyle name="6_משקל בתא100 2_דיווחים נוספים_דיווחים נוספים 2_פירוט אגח תשואה מעל 10% _פירוט אגח תשואה מעל 10% _15" xfId="10504"/>
    <cellStyle name="6_משקל בתא100 2_דיווחים נוספים_דיווחים נוספים_1" xfId="5029"/>
    <cellStyle name="6_משקל בתא100 2_דיווחים נוספים_דיווחים נוספים_1_15" xfId="10505"/>
    <cellStyle name="6_משקל בתא100 2_דיווחים נוספים_דיווחים נוספים_1_פירוט אגח תשואה מעל 10% " xfId="5030"/>
    <cellStyle name="6_משקל בתא100 2_דיווחים נוספים_דיווחים נוספים_1_פירוט אגח תשואה מעל 10% _15" xfId="10506"/>
    <cellStyle name="6_משקל בתא100 2_דיווחים נוספים_דיווחים נוספים_15" xfId="10496"/>
    <cellStyle name="6_משקל בתא100 2_דיווחים נוספים_דיווחים נוספים_4.4." xfId="5031"/>
    <cellStyle name="6_משקל בתא100 2_דיווחים נוספים_דיווחים נוספים_4.4. 2" xfId="5032"/>
    <cellStyle name="6_משקל בתא100 2_דיווחים נוספים_דיווחים נוספים_4.4. 2_15" xfId="10508"/>
    <cellStyle name="6_משקל בתא100 2_דיווחים נוספים_דיווחים נוספים_4.4. 2_דיווחים נוספים" xfId="5033"/>
    <cellStyle name="6_משקל בתא100 2_דיווחים נוספים_דיווחים נוספים_4.4. 2_דיווחים נוספים_1" xfId="5034"/>
    <cellStyle name="6_משקל בתא100 2_דיווחים נוספים_דיווחים נוספים_4.4. 2_דיווחים נוספים_1_15" xfId="10510"/>
    <cellStyle name="6_משקל בתא100 2_דיווחים נוספים_דיווחים נוספים_4.4. 2_דיווחים נוספים_1_פירוט אגח תשואה מעל 10% " xfId="5035"/>
    <cellStyle name="6_משקל בתא100 2_דיווחים נוספים_דיווחים נוספים_4.4. 2_דיווחים נוספים_1_פירוט אגח תשואה מעל 10% _15" xfId="10511"/>
    <cellStyle name="6_משקל בתא100 2_דיווחים נוספים_דיווחים נוספים_4.4. 2_דיווחים נוספים_15" xfId="10509"/>
    <cellStyle name="6_משקל בתא100 2_דיווחים נוספים_דיווחים נוספים_4.4. 2_דיווחים נוספים_פירוט אגח תשואה מעל 10% " xfId="5036"/>
    <cellStyle name="6_משקל בתא100 2_דיווחים נוספים_דיווחים נוספים_4.4. 2_דיווחים נוספים_פירוט אגח תשואה מעל 10% _15" xfId="10512"/>
    <cellStyle name="6_משקל בתא100 2_דיווחים נוספים_דיווחים נוספים_4.4. 2_פירוט אגח תשואה מעל 10% " xfId="5037"/>
    <cellStyle name="6_משקל בתא100 2_דיווחים נוספים_דיווחים נוספים_4.4. 2_פירוט אגח תשואה מעל 10% _1" xfId="5038"/>
    <cellStyle name="6_משקל בתא100 2_דיווחים נוספים_דיווחים נוספים_4.4. 2_פירוט אגח תשואה מעל 10% _1_15" xfId="10514"/>
    <cellStyle name="6_משקל בתא100 2_דיווחים נוספים_דיווחים נוספים_4.4. 2_פירוט אגח תשואה מעל 10% _15" xfId="10513"/>
    <cellStyle name="6_משקל בתא100 2_דיווחים נוספים_דיווחים נוספים_4.4. 2_פירוט אגח תשואה מעל 10% _פירוט אגח תשואה מעל 10% " xfId="5039"/>
    <cellStyle name="6_משקל בתא100 2_דיווחים נוספים_דיווחים נוספים_4.4. 2_פירוט אגח תשואה מעל 10% _פירוט אגח תשואה מעל 10% _15" xfId="10515"/>
    <cellStyle name="6_משקל בתא100 2_דיווחים נוספים_דיווחים נוספים_4.4._15" xfId="10507"/>
    <cellStyle name="6_משקל בתא100 2_דיווחים נוספים_דיווחים נוספים_4.4._דיווחים נוספים" xfId="5040"/>
    <cellStyle name="6_משקל בתא100 2_דיווחים נוספים_דיווחים נוספים_4.4._דיווחים נוספים_15" xfId="10516"/>
    <cellStyle name="6_משקל בתא100 2_דיווחים נוספים_דיווחים נוספים_4.4._דיווחים נוספים_פירוט אגח תשואה מעל 10% " xfId="5041"/>
    <cellStyle name="6_משקל בתא100 2_דיווחים נוספים_דיווחים נוספים_4.4._דיווחים נוספים_פירוט אגח תשואה מעל 10% _15" xfId="10517"/>
    <cellStyle name="6_משקל בתא100 2_דיווחים נוספים_דיווחים נוספים_4.4._פירוט אגח תשואה מעל 10% " xfId="5042"/>
    <cellStyle name="6_משקל בתא100 2_דיווחים נוספים_דיווחים נוספים_4.4._פירוט אגח תשואה מעל 10% _1" xfId="5043"/>
    <cellStyle name="6_משקל בתא100 2_דיווחים נוספים_דיווחים נוספים_4.4._פירוט אגח תשואה מעל 10% _1_15" xfId="10519"/>
    <cellStyle name="6_משקל בתא100 2_דיווחים נוספים_דיווחים נוספים_4.4._פירוט אגח תשואה מעל 10% _15" xfId="10518"/>
    <cellStyle name="6_משקל בתא100 2_דיווחים נוספים_דיווחים נוספים_4.4._פירוט אגח תשואה מעל 10% _פירוט אגח תשואה מעל 10% " xfId="5044"/>
    <cellStyle name="6_משקל בתא100 2_דיווחים נוספים_דיווחים נוספים_4.4._פירוט אגח תשואה מעל 10% _פירוט אגח תשואה מעל 10% _15" xfId="10520"/>
    <cellStyle name="6_משקל בתא100 2_דיווחים נוספים_דיווחים נוספים_דיווחים נוספים" xfId="5045"/>
    <cellStyle name="6_משקל בתא100 2_דיווחים נוספים_דיווחים נוספים_דיווחים נוספים_15" xfId="10521"/>
    <cellStyle name="6_משקל בתא100 2_דיווחים נוספים_דיווחים נוספים_דיווחים נוספים_פירוט אגח תשואה מעל 10% " xfId="5046"/>
    <cellStyle name="6_משקל בתא100 2_דיווחים נוספים_דיווחים נוספים_דיווחים נוספים_פירוט אגח תשואה מעל 10% _15" xfId="10522"/>
    <cellStyle name="6_משקל בתא100 2_דיווחים נוספים_דיווחים נוספים_פירוט אגח תשואה מעל 10% " xfId="5047"/>
    <cellStyle name="6_משקל בתא100 2_דיווחים נוספים_דיווחים נוספים_פירוט אגח תשואה מעל 10% _1" xfId="5048"/>
    <cellStyle name="6_משקל בתא100 2_דיווחים נוספים_דיווחים נוספים_פירוט אגח תשואה מעל 10% _1_15" xfId="10524"/>
    <cellStyle name="6_משקל בתא100 2_דיווחים נוספים_דיווחים נוספים_פירוט אגח תשואה מעל 10% _15" xfId="10523"/>
    <cellStyle name="6_משקל בתא100 2_דיווחים נוספים_דיווחים נוספים_פירוט אגח תשואה מעל 10% _פירוט אגח תשואה מעל 10% " xfId="5049"/>
    <cellStyle name="6_משקל בתא100 2_דיווחים נוספים_דיווחים נוספים_פירוט אגח תשואה מעל 10% _פירוט אגח תשואה מעל 10% _15" xfId="10525"/>
    <cellStyle name="6_משקל בתא100 2_דיווחים נוספים_פירוט אגח תשואה מעל 10% " xfId="5050"/>
    <cellStyle name="6_משקל בתא100 2_דיווחים נוספים_פירוט אגח תשואה מעל 10% _1" xfId="5051"/>
    <cellStyle name="6_משקל בתא100 2_דיווחים נוספים_פירוט אגח תשואה מעל 10% _1_15" xfId="10527"/>
    <cellStyle name="6_משקל בתא100 2_דיווחים נוספים_פירוט אגח תשואה מעל 10% _15" xfId="10526"/>
    <cellStyle name="6_משקל בתא100 2_דיווחים נוספים_פירוט אגח תשואה מעל 10% _פירוט אגח תשואה מעל 10% " xfId="5052"/>
    <cellStyle name="6_משקל בתא100 2_דיווחים נוספים_פירוט אגח תשואה מעל 10% _פירוט אגח תשואה מעל 10% _15" xfId="10528"/>
    <cellStyle name="6_משקל בתא100 2_עסקאות שאושרו וטרם בוצעו  " xfId="5053"/>
    <cellStyle name="6_משקל בתא100 2_עסקאות שאושרו וטרם בוצעו   2" xfId="5054"/>
    <cellStyle name="6_משקל בתא100 2_עסקאות שאושרו וטרם בוצעו   2_15" xfId="10530"/>
    <cellStyle name="6_משקל בתא100 2_עסקאות שאושרו וטרם בוצעו   2_דיווחים נוספים" xfId="5055"/>
    <cellStyle name="6_משקל בתא100 2_עסקאות שאושרו וטרם בוצעו   2_דיווחים נוספים_1" xfId="5056"/>
    <cellStyle name="6_משקל בתא100 2_עסקאות שאושרו וטרם בוצעו   2_דיווחים נוספים_1_15" xfId="10532"/>
    <cellStyle name="6_משקל בתא100 2_עסקאות שאושרו וטרם בוצעו   2_דיווחים נוספים_1_פירוט אגח תשואה מעל 10% " xfId="5057"/>
    <cellStyle name="6_משקל בתא100 2_עסקאות שאושרו וטרם בוצעו   2_דיווחים נוספים_1_פירוט אגח תשואה מעל 10% _15" xfId="10533"/>
    <cellStyle name="6_משקל בתא100 2_עסקאות שאושרו וטרם בוצעו   2_דיווחים נוספים_15" xfId="10531"/>
    <cellStyle name="6_משקל בתא100 2_עסקאות שאושרו וטרם בוצעו   2_דיווחים נוספים_פירוט אגח תשואה מעל 10% " xfId="5058"/>
    <cellStyle name="6_משקל בתא100 2_עסקאות שאושרו וטרם בוצעו   2_דיווחים נוספים_פירוט אגח תשואה מעל 10% _15" xfId="10534"/>
    <cellStyle name="6_משקל בתא100 2_עסקאות שאושרו וטרם בוצעו   2_פירוט אגח תשואה מעל 10% " xfId="5059"/>
    <cellStyle name="6_משקל בתא100 2_עסקאות שאושרו וטרם בוצעו   2_פירוט אגח תשואה מעל 10% _1" xfId="5060"/>
    <cellStyle name="6_משקל בתא100 2_עסקאות שאושרו וטרם בוצעו   2_פירוט אגח תשואה מעל 10% _1_15" xfId="10536"/>
    <cellStyle name="6_משקל בתא100 2_עסקאות שאושרו וטרם בוצעו   2_פירוט אגח תשואה מעל 10% _15" xfId="10535"/>
    <cellStyle name="6_משקל בתא100 2_עסקאות שאושרו וטרם בוצעו   2_פירוט אגח תשואה מעל 10% _פירוט אגח תשואה מעל 10% " xfId="5061"/>
    <cellStyle name="6_משקל בתא100 2_עסקאות שאושרו וטרם בוצעו   2_פירוט אגח תשואה מעל 10% _פירוט אגח תשואה מעל 10% _15" xfId="10537"/>
    <cellStyle name="6_משקל בתא100 2_עסקאות שאושרו וטרם בוצעו  _15" xfId="10529"/>
    <cellStyle name="6_משקל בתא100 2_עסקאות שאושרו וטרם בוצעו  _דיווחים נוספים" xfId="5062"/>
    <cellStyle name="6_משקל בתא100 2_עסקאות שאושרו וטרם בוצעו  _דיווחים נוספים_15" xfId="10538"/>
    <cellStyle name="6_משקל בתא100 2_עסקאות שאושרו וטרם בוצעו  _דיווחים נוספים_פירוט אגח תשואה מעל 10% " xfId="5063"/>
    <cellStyle name="6_משקל בתא100 2_עסקאות שאושרו וטרם בוצעו  _דיווחים נוספים_פירוט אגח תשואה מעל 10% _15" xfId="10539"/>
    <cellStyle name="6_משקל בתא100 2_עסקאות שאושרו וטרם בוצעו  _פירוט אגח תשואה מעל 10% " xfId="5064"/>
    <cellStyle name="6_משקל בתא100 2_עסקאות שאושרו וטרם בוצעו  _פירוט אגח תשואה מעל 10% _1" xfId="5065"/>
    <cellStyle name="6_משקל בתא100 2_עסקאות שאושרו וטרם בוצעו  _פירוט אגח תשואה מעל 10% _1_15" xfId="10541"/>
    <cellStyle name="6_משקל בתא100 2_עסקאות שאושרו וטרם בוצעו  _פירוט אגח תשואה מעל 10% _15" xfId="10540"/>
    <cellStyle name="6_משקל בתא100 2_עסקאות שאושרו וטרם בוצעו  _פירוט אגח תשואה מעל 10% _פירוט אגח תשואה מעל 10% " xfId="5066"/>
    <cellStyle name="6_משקל בתא100 2_עסקאות שאושרו וטרם בוצעו  _פירוט אגח תשואה מעל 10% _פירוט אגח תשואה מעל 10% _15" xfId="10542"/>
    <cellStyle name="6_משקל בתא100 2_פירוט אגח תשואה מעל 10% " xfId="5067"/>
    <cellStyle name="6_משקל בתא100 2_פירוט אגח תשואה מעל 10%  2" xfId="5068"/>
    <cellStyle name="6_משקל בתא100 2_פירוט אגח תשואה מעל 10%  2_15" xfId="10544"/>
    <cellStyle name="6_משקל בתא100 2_פירוט אגח תשואה מעל 10%  2_דיווחים נוספים" xfId="5069"/>
    <cellStyle name="6_משקל בתא100 2_פירוט אגח תשואה מעל 10%  2_דיווחים נוספים_1" xfId="5070"/>
    <cellStyle name="6_משקל בתא100 2_פירוט אגח תשואה מעל 10%  2_דיווחים נוספים_1_15" xfId="10546"/>
    <cellStyle name="6_משקל בתא100 2_פירוט אגח תשואה מעל 10%  2_דיווחים נוספים_1_פירוט אגח תשואה מעל 10% " xfId="5071"/>
    <cellStyle name="6_משקל בתא100 2_פירוט אגח תשואה מעל 10%  2_דיווחים נוספים_1_פירוט אגח תשואה מעל 10% _15" xfId="10547"/>
    <cellStyle name="6_משקל בתא100 2_פירוט אגח תשואה מעל 10%  2_דיווחים נוספים_15" xfId="10545"/>
    <cellStyle name="6_משקל בתא100 2_פירוט אגח תשואה מעל 10%  2_דיווחים נוספים_פירוט אגח תשואה מעל 10% " xfId="5072"/>
    <cellStyle name="6_משקל בתא100 2_פירוט אגח תשואה מעל 10%  2_דיווחים נוספים_פירוט אגח תשואה מעל 10% _15" xfId="10548"/>
    <cellStyle name="6_משקל בתא100 2_פירוט אגח תשואה מעל 10%  2_פירוט אגח תשואה מעל 10% " xfId="5073"/>
    <cellStyle name="6_משקל בתא100 2_פירוט אגח תשואה מעל 10%  2_פירוט אגח תשואה מעל 10% _1" xfId="5074"/>
    <cellStyle name="6_משקל בתא100 2_פירוט אגח תשואה מעל 10%  2_פירוט אגח תשואה מעל 10% _1_15" xfId="10550"/>
    <cellStyle name="6_משקל בתא100 2_פירוט אגח תשואה מעל 10%  2_פירוט אגח תשואה מעל 10% _15" xfId="10549"/>
    <cellStyle name="6_משקל בתא100 2_פירוט אגח תשואה מעל 10%  2_פירוט אגח תשואה מעל 10% _פירוט אגח תשואה מעל 10% " xfId="5075"/>
    <cellStyle name="6_משקל בתא100 2_פירוט אגח תשואה מעל 10%  2_פירוט אגח תשואה מעל 10% _פירוט אגח תשואה מעל 10% _15" xfId="10551"/>
    <cellStyle name="6_משקל בתא100 2_פירוט אגח תשואה מעל 10% _1" xfId="5076"/>
    <cellStyle name="6_משקל בתא100 2_פירוט אגח תשואה מעל 10% _1_15" xfId="10552"/>
    <cellStyle name="6_משקל בתא100 2_פירוט אגח תשואה מעל 10% _1_פירוט אגח תשואה מעל 10% " xfId="5077"/>
    <cellStyle name="6_משקל בתא100 2_פירוט אגח תשואה מעל 10% _1_פירוט אגח תשואה מעל 10% _15" xfId="10553"/>
    <cellStyle name="6_משקל בתא100 2_פירוט אגח תשואה מעל 10% _15" xfId="10543"/>
    <cellStyle name="6_משקל בתא100 2_פירוט אגח תשואה מעל 10% _2" xfId="5078"/>
    <cellStyle name="6_משקל בתא100 2_פירוט אגח תשואה מעל 10% _2_15" xfId="10554"/>
    <cellStyle name="6_משקל בתא100 2_פירוט אגח תשואה מעל 10% _4.4." xfId="5079"/>
    <cellStyle name="6_משקל בתא100 2_פירוט אגח תשואה מעל 10% _4.4. 2" xfId="5080"/>
    <cellStyle name="6_משקל בתא100 2_פירוט אגח תשואה מעל 10% _4.4. 2_15" xfId="10556"/>
    <cellStyle name="6_משקל בתא100 2_פירוט אגח תשואה מעל 10% _4.4. 2_דיווחים נוספים" xfId="5081"/>
    <cellStyle name="6_משקל בתא100 2_פירוט אגח תשואה מעל 10% _4.4. 2_דיווחים נוספים_1" xfId="5082"/>
    <cellStyle name="6_משקל בתא100 2_פירוט אגח תשואה מעל 10% _4.4. 2_דיווחים נוספים_1_15" xfId="10558"/>
    <cellStyle name="6_משקל בתא100 2_פירוט אגח תשואה מעל 10% _4.4. 2_דיווחים נוספים_1_פירוט אגח תשואה מעל 10% " xfId="5083"/>
    <cellStyle name="6_משקל בתא100 2_פירוט אגח תשואה מעל 10% _4.4. 2_דיווחים נוספים_1_פירוט אגח תשואה מעל 10% _15" xfId="10559"/>
    <cellStyle name="6_משקל בתא100 2_פירוט אגח תשואה מעל 10% _4.4. 2_דיווחים נוספים_15" xfId="10557"/>
    <cellStyle name="6_משקל בתא100 2_פירוט אגח תשואה מעל 10% _4.4. 2_דיווחים נוספים_פירוט אגח תשואה מעל 10% " xfId="5084"/>
    <cellStyle name="6_משקל בתא100 2_פירוט אגח תשואה מעל 10% _4.4. 2_דיווחים נוספים_פירוט אגח תשואה מעל 10% _15" xfId="10560"/>
    <cellStyle name="6_משקל בתא100 2_פירוט אגח תשואה מעל 10% _4.4. 2_פירוט אגח תשואה מעל 10% " xfId="5085"/>
    <cellStyle name="6_משקל בתא100 2_פירוט אגח תשואה מעל 10% _4.4. 2_פירוט אגח תשואה מעל 10% _1" xfId="5086"/>
    <cellStyle name="6_משקל בתא100 2_פירוט אגח תשואה מעל 10% _4.4. 2_פירוט אגח תשואה מעל 10% _1_15" xfId="10562"/>
    <cellStyle name="6_משקל בתא100 2_פירוט אגח תשואה מעל 10% _4.4. 2_פירוט אגח תשואה מעל 10% _15" xfId="10561"/>
    <cellStyle name="6_משקל בתא100 2_פירוט אגח תשואה מעל 10% _4.4. 2_פירוט אגח תשואה מעל 10% _פירוט אגח תשואה מעל 10% " xfId="5087"/>
    <cellStyle name="6_משקל בתא100 2_פירוט אגח תשואה מעל 10% _4.4. 2_פירוט אגח תשואה מעל 10% _פירוט אגח תשואה מעל 10% _15" xfId="10563"/>
    <cellStyle name="6_משקל בתא100 2_פירוט אגח תשואה מעל 10% _4.4._15" xfId="10555"/>
    <cellStyle name="6_משקל בתא100 2_פירוט אגח תשואה מעל 10% _4.4._דיווחים נוספים" xfId="5088"/>
    <cellStyle name="6_משקל בתא100 2_פירוט אגח תשואה מעל 10% _4.4._דיווחים נוספים_15" xfId="10564"/>
    <cellStyle name="6_משקל בתא100 2_פירוט אגח תשואה מעל 10% _4.4._דיווחים נוספים_פירוט אגח תשואה מעל 10% " xfId="5089"/>
    <cellStyle name="6_משקל בתא100 2_פירוט אגח תשואה מעל 10% _4.4._דיווחים נוספים_פירוט אגח תשואה מעל 10% _15" xfId="10565"/>
    <cellStyle name="6_משקל בתא100 2_פירוט אגח תשואה מעל 10% _4.4._פירוט אגח תשואה מעל 10% " xfId="5090"/>
    <cellStyle name="6_משקל בתא100 2_פירוט אגח תשואה מעל 10% _4.4._פירוט אגח תשואה מעל 10% _1" xfId="5091"/>
    <cellStyle name="6_משקל בתא100 2_פירוט אגח תשואה מעל 10% _4.4._פירוט אגח תשואה מעל 10% _1_15" xfId="10567"/>
    <cellStyle name="6_משקל בתא100 2_פירוט אגח תשואה מעל 10% _4.4._פירוט אגח תשואה מעל 10% _15" xfId="10566"/>
    <cellStyle name="6_משקל בתא100 2_פירוט אגח תשואה מעל 10% _4.4._פירוט אגח תשואה מעל 10% _פירוט אגח תשואה מעל 10% " xfId="5092"/>
    <cellStyle name="6_משקל בתא100 2_פירוט אגח תשואה מעל 10% _4.4._פירוט אגח תשואה מעל 10% _פירוט אגח תשואה מעל 10% _15" xfId="10568"/>
    <cellStyle name="6_משקל בתא100 2_פירוט אגח תשואה מעל 10% _דיווחים נוספים" xfId="5093"/>
    <cellStyle name="6_משקל בתא100 2_פירוט אגח תשואה מעל 10% _דיווחים נוספים_1" xfId="5094"/>
    <cellStyle name="6_משקל בתא100 2_פירוט אגח תשואה מעל 10% _דיווחים נוספים_1_15" xfId="10570"/>
    <cellStyle name="6_משקל בתא100 2_פירוט אגח תשואה מעל 10% _דיווחים נוספים_1_פירוט אגח תשואה מעל 10% " xfId="5095"/>
    <cellStyle name="6_משקל בתא100 2_פירוט אגח תשואה מעל 10% _דיווחים נוספים_1_פירוט אגח תשואה מעל 10% _15" xfId="10571"/>
    <cellStyle name="6_משקל בתא100 2_פירוט אגח תשואה מעל 10% _דיווחים נוספים_15" xfId="10569"/>
    <cellStyle name="6_משקל בתא100 2_פירוט אגח תשואה מעל 10% _דיווחים נוספים_פירוט אגח תשואה מעל 10% " xfId="5096"/>
    <cellStyle name="6_משקל בתא100 2_פירוט אגח תשואה מעל 10% _דיווחים נוספים_פירוט אגח תשואה מעל 10% _15" xfId="10572"/>
    <cellStyle name="6_משקל בתא100 2_פירוט אגח תשואה מעל 10% _פירוט אגח תשואה מעל 10% " xfId="5097"/>
    <cellStyle name="6_משקל בתא100 2_פירוט אגח תשואה מעל 10% _פירוט אגח תשואה מעל 10% _1" xfId="5098"/>
    <cellStyle name="6_משקל בתא100 2_פירוט אגח תשואה מעל 10% _פירוט אגח תשואה מעל 10% _1_15" xfId="10574"/>
    <cellStyle name="6_משקל בתא100 2_פירוט אגח תשואה מעל 10% _פירוט אגח תשואה מעל 10% _15" xfId="10573"/>
    <cellStyle name="6_משקל בתא100 2_פירוט אגח תשואה מעל 10% _פירוט אגח תשואה מעל 10% _פירוט אגח תשואה מעל 10% " xfId="5099"/>
    <cellStyle name="6_משקל בתא100 2_פירוט אגח תשואה מעל 10% _פירוט אגח תשואה מעל 10% _פירוט אגח תשואה מעל 10% _15" xfId="10575"/>
    <cellStyle name="6_משקל בתא100 3" xfId="5100"/>
    <cellStyle name="6_משקל בתא100 3_15" xfId="10576"/>
    <cellStyle name="6_משקל בתא100 3_דיווחים נוספים" xfId="5101"/>
    <cellStyle name="6_משקל בתא100 3_דיווחים נוספים_1" xfId="5102"/>
    <cellStyle name="6_משקל בתא100 3_דיווחים נוספים_1_15" xfId="10578"/>
    <cellStyle name="6_משקל בתא100 3_דיווחים נוספים_1_פירוט אגח תשואה מעל 10% " xfId="5103"/>
    <cellStyle name="6_משקל בתא100 3_דיווחים נוספים_1_פירוט אגח תשואה מעל 10% _15" xfId="10579"/>
    <cellStyle name="6_משקל בתא100 3_דיווחים נוספים_15" xfId="10577"/>
    <cellStyle name="6_משקל בתא100 3_דיווחים נוספים_פירוט אגח תשואה מעל 10% " xfId="5104"/>
    <cellStyle name="6_משקל בתא100 3_דיווחים נוספים_פירוט אגח תשואה מעל 10% _15" xfId="10580"/>
    <cellStyle name="6_משקל בתא100 3_פירוט אגח תשואה מעל 10% " xfId="5105"/>
    <cellStyle name="6_משקל בתא100 3_פירוט אגח תשואה מעל 10% _1" xfId="5106"/>
    <cellStyle name="6_משקל בתא100 3_פירוט אגח תשואה מעל 10% _1_15" xfId="10582"/>
    <cellStyle name="6_משקל בתא100 3_פירוט אגח תשואה מעל 10% _15" xfId="10581"/>
    <cellStyle name="6_משקל בתא100 3_פירוט אגח תשואה מעל 10% _פירוט אגח תשואה מעל 10% " xfId="5107"/>
    <cellStyle name="6_משקל בתא100 3_פירוט אגח תשואה מעל 10% _פירוט אגח תשואה מעל 10% _15" xfId="10583"/>
    <cellStyle name="6_משקל בתא100_15" xfId="10419"/>
    <cellStyle name="6_משקל בתא100_4.4." xfId="5108"/>
    <cellStyle name="6_משקל בתא100_4.4. 2" xfId="5109"/>
    <cellStyle name="6_משקל בתא100_4.4. 2_15" xfId="10585"/>
    <cellStyle name="6_משקל בתא100_4.4. 2_דיווחים נוספים" xfId="5110"/>
    <cellStyle name="6_משקל בתא100_4.4. 2_דיווחים נוספים_1" xfId="5111"/>
    <cellStyle name="6_משקל בתא100_4.4. 2_דיווחים נוספים_1_15" xfId="10587"/>
    <cellStyle name="6_משקל בתא100_4.4. 2_דיווחים נוספים_1_פירוט אגח תשואה מעל 10% " xfId="5112"/>
    <cellStyle name="6_משקל בתא100_4.4. 2_דיווחים נוספים_1_פירוט אגח תשואה מעל 10% _15" xfId="10588"/>
    <cellStyle name="6_משקל בתא100_4.4. 2_דיווחים נוספים_15" xfId="10586"/>
    <cellStyle name="6_משקל בתא100_4.4. 2_דיווחים נוספים_פירוט אגח תשואה מעל 10% " xfId="5113"/>
    <cellStyle name="6_משקל בתא100_4.4. 2_דיווחים נוספים_פירוט אגח תשואה מעל 10% _15" xfId="10589"/>
    <cellStyle name="6_משקל בתא100_4.4. 2_פירוט אגח תשואה מעל 10% " xfId="5114"/>
    <cellStyle name="6_משקל בתא100_4.4. 2_פירוט אגח תשואה מעל 10% _1" xfId="5115"/>
    <cellStyle name="6_משקל בתא100_4.4. 2_פירוט אגח תשואה מעל 10% _1_15" xfId="10591"/>
    <cellStyle name="6_משקל בתא100_4.4. 2_פירוט אגח תשואה מעל 10% _15" xfId="10590"/>
    <cellStyle name="6_משקל בתא100_4.4. 2_פירוט אגח תשואה מעל 10% _פירוט אגח תשואה מעל 10% " xfId="5116"/>
    <cellStyle name="6_משקל בתא100_4.4. 2_פירוט אגח תשואה מעל 10% _פירוט אגח תשואה מעל 10% _15" xfId="10592"/>
    <cellStyle name="6_משקל בתא100_4.4._15" xfId="10584"/>
    <cellStyle name="6_משקל בתא100_4.4._דיווחים נוספים" xfId="5117"/>
    <cellStyle name="6_משקל בתא100_4.4._דיווחים נוספים_15" xfId="10593"/>
    <cellStyle name="6_משקל בתא100_4.4._דיווחים נוספים_פירוט אגח תשואה מעל 10% " xfId="5118"/>
    <cellStyle name="6_משקל בתא100_4.4._דיווחים נוספים_פירוט אגח תשואה מעל 10% _15" xfId="10594"/>
    <cellStyle name="6_משקל בתא100_4.4._פירוט אגח תשואה מעל 10% " xfId="5119"/>
    <cellStyle name="6_משקל בתא100_4.4._פירוט אגח תשואה מעל 10% _1" xfId="5120"/>
    <cellStyle name="6_משקל בתא100_4.4._פירוט אגח תשואה מעל 10% _1_15" xfId="10596"/>
    <cellStyle name="6_משקל בתא100_4.4._פירוט אגח תשואה מעל 10% _15" xfId="10595"/>
    <cellStyle name="6_משקל בתא100_4.4._פירוט אגח תשואה מעל 10% _פירוט אגח תשואה מעל 10% " xfId="5121"/>
    <cellStyle name="6_משקל בתא100_4.4._פירוט אגח תשואה מעל 10% _פירוט אגח תשואה מעל 10% _15" xfId="10597"/>
    <cellStyle name="6_משקל בתא100_דיווחים נוספים" xfId="5122"/>
    <cellStyle name="6_משקל בתא100_דיווחים נוספים 2" xfId="5123"/>
    <cellStyle name="6_משקל בתא100_דיווחים נוספים 2_15" xfId="10599"/>
    <cellStyle name="6_משקל בתא100_דיווחים נוספים 2_דיווחים נוספים" xfId="5124"/>
    <cellStyle name="6_משקל בתא100_דיווחים נוספים 2_דיווחים נוספים_1" xfId="5125"/>
    <cellStyle name="6_משקל בתא100_דיווחים נוספים 2_דיווחים נוספים_1_15" xfId="10601"/>
    <cellStyle name="6_משקל בתא100_דיווחים נוספים 2_דיווחים נוספים_1_פירוט אגח תשואה מעל 10% " xfId="5126"/>
    <cellStyle name="6_משקל בתא100_דיווחים נוספים 2_דיווחים נוספים_1_פירוט אגח תשואה מעל 10% _15" xfId="10602"/>
    <cellStyle name="6_משקל בתא100_דיווחים נוספים 2_דיווחים נוספים_15" xfId="10600"/>
    <cellStyle name="6_משקל בתא100_דיווחים נוספים 2_דיווחים נוספים_פירוט אגח תשואה מעל 10% " xfId="5127"/>
    <cellStyle name="6_משקל בתא100_דיווחים נוספים 2_דיווחים נוספים_פירוט אגח תשואה מעל 10% _15" xfId="10603"/>
    <cellStyle name="6_משקל בתא100_דיווחים נוספים 2_פירוט אגח תשואה מעל 10% " xfId="5128"/>
    <cellStyle name="6_משקל בתא100_דיווחים נוספים 2_פירוט אגח תשואה מעל 10% _1" xfId="5129"/>
    <cellStyle name="6_משקל בתא100_דיווחים נוספים 2_פירוט אגח תשואה מעל 10% _1_15" xfId="10605"/>
    <cellStyle name="6_משקל בתא100_דיווחים נוספים 2_פירוט אגח תשואה מעל 10% _15" xfId="10604"/>
    <cellStyle name="6_משקל בתא100_דיווחים נוספים 2_פירוט אגח תשואה מעל 10% _פירוט אגח תשואה מעל 10% " xfId="5130"/>
    <cellStyle name="6_משקל בתא100_דיווחים נוספים 2_פירוט אגח תשואה מעל 10% _פירוט אגח תשואה מעל 10% _15" xfId="10606"/>
    <cellStyle name="6_משקל בתא100_דיווחים נוספים_1" xfId="5131"/>
    <cellStyle name="6_משקל בתא100_דיווחים נוספים_1 2" xfId="5132"/>
    <cellStyle name="6_משקל בתא100_דיווחים נוספים_1 2_15" xfId="10608"/>
    <cellStyle name="6_משקל בתא100_דיווחים נוספים_1 2_דיווחים נוספים" xfId="5133"/>
    <cellStyle name="6_משקל בתא100_דיווחים נוספים_1 2_דיווחים נוספים_1" xfId="5134"/>
    <cellStyle name="6_משקל בתא100_דיווחים נוספים_1 2_דיווחים נוספים_1_15" xfId="10610"/>
    <cellStyle name="6_משקל בתא100_דיווחים נוספים_1 2_דיווחים נוספים_1_פירוט אגח תשואה מעל 10% " xfId="5135"/>
    <cellStyle name="6_משקל בתא100_דיווחים נוספים_1 2_דיווחים נוספים_1_פירוט אגח תשואה מעל 10% _15" xfId="10611"/>
    <cellStyle name="6_משקל בתא100_דיווחים נוספים_1 2_דיווחים נוספים_15" xfId="10609"/>
    <cellStyle name="6_משקל בתא100_דיווחים נוספים_1 2_דיווחים נוספים_פירוט אגח תשואה מעל 10% " xfId="5136"/>
    <cellStyle name="6_משקל בתא100_דיווחים נוספים_1 2_דיווחים נוספים_פירוט אגח תשואה מעל 10% _15" xfId="10612"/>
    <cellStyle name="6_משקל בתא100_דיווחים נוספים_1 2_פירוט אגח תשואה מעל 10% " xfId="5137"/>
    <cellStyle name="6_משקל בתא100_דיווחים נוספים_1 2_פירוט אגח תשואה מעל 10% _1" xfId="5138"/>
    <cellStyle name="6_משקל בתא100_דיווחים נוספים_1 2_פירוט אגח תשואה מעל 10% _1_15" xfId="10614"/>
    <cellStyle name="6_משקל בתא100_דיווחים נוספים_1 2_פירוט אגח תשואה מעל 10% _15" xfId="10613"/>
    <cellStyle name="6_משקל בתא100_דיווחים נוספים_1 2_פירוט אגח תשואה מעל 10% _פירוט אגח תשואה מעל 10% " xfId="5139"/>
    <cellStyle name="6_משקל בתא100_דיווחים נוספים_1 2_פירוט אגח תשואה מעל 10% _פירוט אגח תשואה מעל 10% _15" xfId="10615"/>
    <cellStyle name="6_משקל בתא100_דיווחים נוספים_1_15" xfId="10607"/>
    <cellStyle name="6_משקל בתא100_דיווחים נוספים_1_4.4." xfId="5140"/>
    <cellStyle name="6_משקל בתא100_דיווחים נוספים_1_4.4. 2" xfId="5141"/>
    <cellStyle name="6_משקל בתא100_דיווחים נוספים_1_4.4. 2_15" xfId="10617"/>
    <cellStyle name="6_משקל בתא100_דיווחים נוספים_1_4.4. 2_דיווחים נוספים" xfId="5142"/>
    <cellStyle name="6_משקל בתא100_דיווחים נוספים_1_4.4. 2_דיווחים נוספים_1" xfId="5143"/>
    <cellStyle name="6_משקל בתא100_דיווחים נוספים_1_4.4. 2_דיווחים נוספים_1_15" xfId="10619"/>
    <cellStyle name="6_משקל בתא100_דיווחים נוספים_1_4.4. 2_דיווחים נוספים_1_פירוט אגח תשואה מעל 10% " xfId="5144"/>
    <cellStyle name="6_משקל בתא100_דיווחים נוספים_1_4.4. 2_דיווחים נוספים_1_פירוט אגח תשואה מעל 10% _15" xfId="10620"/>
    <cellStyle name="6_משקל בתא100_דיווחים נוספים_1_4.4. 2_דיווחים נוספים_15" xfId="10618"/>
    <cellStyle name="6_משקל בתא100_דיווחים נוספים_1_4.4. 2_דיווחים נוספים_פירוט אגח תשואה מעל 10% " xfId="5145"/>
    <cellStyle name="6_משקל בתא100_דיווחים נוספים_1_4.4. 2_דיווחים נוספים_פירוט אגח תשואה מעל 10% _15" xfId="10621"/>
    <cellStyle name="6_משקל בתא100_דיווחים נוספים_1_4.4. 2_פירוט אגח תשואה מעל 10% " xfId="5146"/>
    <cellStyle name="6_משקל בתא100_דיווחים נוספים_1_4.4. 2_פירוט אגח תשואה מעל 10% _1" xfId="5147"/>
    <cellStyle name="6_משקל בתא100_דיווחים נוספים_1_4.4. 2_פירוט אגח תשואה מעל 10% _1_15" xfId="10623"/>
    <cellStyle name="6_משקל בתא100_דיווחים נוספים_1_4.4. 2_פירוט אגח תשואה מעל 10% _15" xfId="10622"/>
    <cellStyle name="6_משקל בתא100_דיווחים נוספים_1_4.4. 2_פירוט אגח תשואה מעל 10% _פירוט אגח תשואה מעל 10% " xfId="5148"/>
    <cellStyle name="6_משקל בתא100_דיווחים נוספים_1_4.4. 2_פירוט אגח תשואה מעל 10% _פירוט אגח תשואה מעל 10% _15" xfId="10624"/>
    <cellStyle name="6_משקל בתא100_דיווחים נוספים_1_4.4._15" xfId="10616"/>
    <cellStyle name="6_משקל בתא100_דיווחים נוספים_1_4.4._דיווחים נוספים" xfId="5149"/>
    <cellStyle name="6_משקל בתא100_דיווחים נוספים_1_4.4._דיווחים נוספים_15" xfId="10625"/>
    <cellStyle name="6_משקל בתא100_דיווחים נוספים_1_4.4._דיווחים נוספים_פירוט אגח תשואה מעל 10% " xfId="5150"/>
    <cellStyle name="6_משקל בתא100_דיווחים נוספים_1_4.4._דיווחים נוספים_פירוט אגח תשואה מעל 10% _15" xfId="10626"/>
    <cellStyle name="6_משקל בתא100_דיווחים נוספים_1_4.4._פירוט אגח תשואה מעל 10% " xfId="5151"/>
    <cellStyle name="6_משקל בתא100_דיווחים נוספים_1_4.4._פירוט אגח תשואה מעל 10% _1" xfId="5152"/>
    <cellStyle name="6_משקל בתא100_דיווחים נוספים_1_4.4._פירוט אגח תשואה מעל 10% _1_15" xfId="10628"/>
    <cellStyle name="6_משקל בתא100_דיווחים נוספים_1_4.4._פירוט אגח תשואה מעל 10% _15" xfId="10627"/>
    <cellStyle name="6_משקל בתא100_דיווחים נוספים_1_4.4._פירוט אגח תשואה מעל 10% _פירוט אגח תשואה מעל 10% " xfId="5153"/>
    <cellStyle name="6_משקל בתא100_דיווחים נוספים_1_4.4._פירוט אגח תשואה מעל 10% _פירוט אגח תשואה מעל 10% _15" xfId="10629"/>
    <cellStyle name="6_משקל בתא100_דיווחים נוספים_1_דיווחים נוספים" xfId="5154"/>
    <cellStyle name="6_משקל בתא100_דיווחים נוספים_1_דיווחים נוספים 2" xfId="5155"/>
    <cellStyle name="6_משקל בתא100_דיווחים נוספים_1_דיווחים נוספים 2_15" xfId="10631"/>
    <cellStyle name="6_משקל בתא100_דיווחים נוספים_1_דיווחים נוספים 2_דיווחים נוספים" xfId="5156"/>
    <cellStyle name="6_משקל בתא100_דיווחים נוספים_1_דיווחים נוספים 2_דיווחים נוספים_1" xfId="5157"/>
    <cellStyle name="6_משקל בתא100_דיווחים נוספים_1_דיווחים נוספים 2_דיווחים נוספים_1_15" xfId="10633"/>
    <cellStyle name="6_משקל בתא100_דיווחים נוספים_1_דיווחים נוספים 2_דיווחים נוספים_1_פירוט אגח תשואה מעל 10% " xfId="5158"/>
    <cellStyle name="6_משקל בתא100_דיווחים נוספים_1_דיווחים נוספים 2_דיווחים נוספים_1_פירוט אגח תשואה מעל 10% _15" xfId="10634"/>
    <cellStyle name="6_משקל בתא100_דיווחים נוספים_1_דיווחים נוספים 2_דיווחים נוספים_15" xfId="10632"/>
    <cellStyle name="6_משקל בתא100_דיווחים נוספים_1_דיווחים נוספים 2_דיווחים נוספים_פירוט אגח תשואה מעל 10% " xfId="5159"/>
    <cellStyle name="6_משקל בתא100_דיווחים נוספים_1_דיווחים נוספים 2_דיווחים נוספים_פירוט אגח תשואה מעל 10% _15" xfId="10635"/>
    <cellStyle name="6_משקל בתא100_דיווחים נוספים_1_דיווחים נוספים 2_פירוט אגח תשואה מעל 10% " xfId="5160"/>
    <cellStyle name="6_משקל בתא100_דיווחים נוספים_1_דיווחים נוספים 2_פירוט אגח תשואה מעל 10% _1" xfId="5161"/>
    <cellStyle name="6_משקל בתא100_דיווחים נוספים_1_דיווחים נוספים 2_פירוט אגח תשואה מעל 10% _1_15" xfId="10637"/>
    <cellStyle name="6_משקל בתא100_דיווחים נוספים_1_דיווחים נוספים 2_פירוט אגח תשואה מעל 10% _15" xfId="10636"/>
    <cellStyle name="6_משקל בתא100_דיווחים נוספים_1_דיווחים נוספים 2_פירוט אגח תשואה מעל 10% _פירוט אגח תשואה מעל 10% " xfId="5162"/>
    <cellStyle name="6_משקל בתא100_דיווחים נוספים_1_דיווחים נוספים 2_פירוט אגח תשואה מעל 10% _פירוט אגח תשואה מעל 10% _15" xfId="10638"/>
    <cellStyle name="6_משקל בתא100_דיווחים נוספים_1_דיווחים נוספים_1" xfId="5163"/>
    <cellStyle name="6_משקל בתא100_דיווחים נוספים_1_דיווחים נוספים_1_15" xfId="10639"/>
    <cellStyle name="6_משקל בתא100_דיווחים נוספים_1_דיווחים נוספים_1_פירוט אגח תשואה מעל 10% " xfId="5164"/>
    <cellStyle name="6_משקל בתא100_דיווחים נוספים_1_דיווחים נוספים_1_פירוט אגח תשואה מעל 10% _15" xfId="10640"/>
    <cellStyle name="6_משקל בתא100_דיווחים נוספים_1_דיווחים נוספים_15" xfId="10630"/>
    <cellStyle name="6_משקל בתא100_דיווחים נוספים_1_דיווחים נוספים_4.4." xfId="5165"/>
    <cellStyle name="6_משקל בתא100_דיווחים נוספים_1_דיווחים נוספים_4.4. 2" xfId="5166"/>
    <cellStyle name="6_משקל בתא100_דיווחים נוספים_1_דיווחים נוספים_4.4. 2_15" xfId="10642"/>
    <cellStyle name="6_משקל בתא100_דיווחים נוספים_1_דיווחים נוספים_4.4. 2_דיווחים נוספים" xfId="5167"/>
    <cellStyle name="6_משקל בתא100_דיווחים נוספים_1_דיווחים נוספים_4.4. 2_דיווחים נוספים_1" xfId="5168"/>
    <cellStyle name="6_משקל בתא100_דיווחים נוספים_1_דיווחים נוספים_4.4. 2_דיווחים נוספים_1_15" xfId="10644"/>
    <cellStyle name="6_משקל בתא100_דיווחים נוספים_1_דיווחים נוספים_4.4. 2_דיווחים נוספים_1_פירוט אגח תשואה מעל 10% " xfId="5169"/>
    <cellStyle name="6_משקל בתא100_דיווחים נוספים_1_דיווחים נוספים_4.4. 2_דיווחים נוספים_1_פירוט אגח תשואה מעל 10% _15" xfId="10645"/>
    <cellStyle name="6_משקל בתא100_דיווחים נוספים_1_דיווחים נוספים_4.4. 2_דיווחים נוספים_15" xfId="10643"/>
    <cellStyle name="6_משקל בתא100_דיווחים נוספים_1_דיווחים נוספים_4.4. 2_דיווחים נוספים_פירוט אגח תשואה מעל 10% " xfId="5170"/>
    <cellStyle name="6_משקל בתא100_דיווחים נוספים_1_דיווחים נוספים_4.4. 2_דיווחים נוספים_פירוט אגח תשואה מעל 10% _15" xfId="10646"/>
    <cellStyle name="6_משקל בתא100_דיווחים נוספים_1_דיווחים נוספים_4.4. 2_פירוט אגח תשואה מעל 10% " xfId="5171"/>
    <cellStyle name="6_משקל בתא100_דיווחים נוספים_1_דיווחים נוספים_4.4. 2_פירוט אגח תשואה מעל 10% _1" xfId="5172"/>
    <cellStyle name="6_משקל בתא100_דיווחים נוספים_1_דיווחים נוספים_4.4. 2_פירוט אגח תשואה מעל 10% _1_15" xfId="10648"/>
    <cellStyle name="6_משקל בתא100_דיווחים נוספים_1_דיווחים נוספים_4.4. 2_פירוט אגח תשואה מעל 10% _15" xfId="10647"/>
    <cellStyle name="6_משקל בתא100_דיווחים נוספים_1_דיווחים נוספים_4.4. 2_פירוט אגח תשואה מעל 10% _פירוט אגח תשואה מעל 10% " xfId="5173"/>
    <cellStyle name="6_משקל בתא100_דיווחים נוספים_1_דיווחים נוספים_4.4. 2_פירוט אגח תשואה מעל 10% _פירוט אגח תשואה מעל 10% _15" xfId="10649"/>
    <cellStyle name="6_משקל בתא100_דיווחים נוספים_1_דיווחים נוספים_4.4._15" xfId="10641"/>
    <cellStyle name="6_משקל בתא100_דיווחים נוספים_1_דיווחים נוספים_4.4._דיווחים נוספים" xfId="5174"/>
    <cellStyle name="6_משקל בתא100_דיווחים נוספים_1_דיווחים נוספים_4.4._דיווחים נוספים_15" xfId="10650"/>
    <cellStyle name="6_משקל בתא100_דיווחים נוספים_1_דיווחים נוספים_4.4._דיווחים נוספים_פירוט אגח תשואה מעל 10% " xfId="5175"/>
    <cellStyle name="6_משקל בתא100_דיווחים נוספים_1_דיווחים נוספים_4.4._דיווחים נוספים_פירוט אגח תשואה מעל 10% _15" xfId="10651"/>
    <cellStyle name="6_משקל בתא100_דיווחים נוספים_1_דיווחים נוספים_4.4._פירוט אגח תשואה מעל 10% " xfId="5176"/>
    <cellStyle name="6_משקל בתא100_דיווחים נוספים_1_דיווחים נוספים_4.4._פירוט אגח תשואה מעל 10% _1" xfId="5177"/>
    <cellStyle name="6_משקל בתא100_דיווחים נוספים_1_דיווחים נוספים_4.4._פירוט אגח תשואה מעל 10% _1_15" xfId="10653"/>
    <cellStyle name="6_משקל בתא100_דיווחים נוספים_1_דיווחים נוספים_4.4._פירוט אגח תשואה מעל 10% _15" xfId="10652"/>
    <cellStyle name="6_משקל בתא100_דיווחים נוספים_1_דיווחים נוספים_4.4._פירוט אגח תשואה מעל 10% _פירוט אגח תשואה מעל 10% " xfId="5178"/>
    <cellStyle name="6_משקל בתא100_דיווחים נוספים_1_דיווחים נוספים_4.4._פירוט אגח תשואה מעל 10% _פירוט אגח תשואה מעל 10% _15" xfId="10654"/>
    <cellStyle name="6_משקל בתא100_דיווחים נוספים_1_דיווחים נוספים_דיווחים נוספים" xfId="5179"/>
    <cellStyle name="6_משקל בתא100_דיווחים נוספים_1_דיווחים נוספים_דיווחים נוספים_15" xfId="10655"/>
    <cellStyle name="6_משקל בתא100_דיווחים נוספים_1_דיווחים נוספים_דיווחים נוספים_פירוט אגח תשואה מעל 10% " xfId="5180"/>
    <cellStyle name="6_משקל בתא100_דיווחים נוספים_1_דיווחים נוספים_דיווחים נוספים_פירוט אגח תשואה מעל 10% _15" xfId="10656"/>
    <cellStyle name="6_משקל בתא100_דיווחים נוספים_1_דיווחים נוספים_פירוט אגח תשואה מעל 10% " xfId="5181"/>
    <cellStyle name="6_משקל בתא100_דיווחים נוספים_1_דיווחים נוספים_פירוט אגח תשואה מעל 10% _1" xfId="5182"/>
    <cellStyle name="6_משקל בתא100_דיווחים נוספים_1_דיווחים נוספים_פירוט אגח תשואה מעל 10% _1_15" xfId="10658"/>
    <cellStyle name="6_משקל בתא100_דיווחים נוספים_1_דיווחים נוספים_פירוט אגח תשואה מעל 10% _15" xfId="10657"/>
    <cellStyle name="6_משקל בתא100_דיווחים נוספים_1_דיווחים נוספים_פירוט אגח תשואה מעל 10% _פירוט אגח תשואה מעל 10% " xfId="5183"/>
    <cellStyle name="6_משקל בתא100_דיווחים נוספים_1_דיווחים נוספים_פירוט אגח תשואה מעל 10% _פירוט אגח תשואה מעל 10% _15" xfId="10659"/>
    <cellStyle name="6_משקל בתא100_דיווחים נוספים_1_פירוט אגח תשואה מעל 10% " xfId="5184"/>
    <cellStyle name="6_משקל בתא100_דיווחים נוספים_1_פירוט אגח תשואה מעל 10% _1" xfId="5185"/>
    <cellStyle name="6_משקל בתא100_דיווחים נוספים_1_פירוט אגח תשואה מעל 10% _1_15" xfId="10661"/>
    <cellStyle name="6_משקל בתא100_דיווחים נוספים_1_פירוט אגח תשואה מעל 10% _15" xfId="10660"/>
    <cellStyle name="6_משקל בתא100_דיווחים נוספים_1_פירוט אגח תשואה מעל 10% _פירוט אגח תשואה מעל 10% " xfId="5186"/>
    <cellStyle name="6_משקל בתא100_דיווחים נוספים_1_פירוט אגח תשואה מעל 10% _פירוט אגח תשואה מעל 10% _15" xfId="10662"/>
    <cellStyle name="6_משקל בתא100_דיווחים נוספים_15" xfId="10598"/>
    <cellStyle name="6_משקל בתא100_דיווחים נוספים_2" xfId="5187"/>
    <cellStyle name="6_משקל בתא100_דיווחים נוספים_2 2" xfId="5188"/>
    <cellStyle name="6_משקל בתא100_דיווחים נוספים_2 2_15" xfId="10664"/>
    <cellStyle name="6_משקל בתא100_דיווחים נוספים_2 2_דיווחים נוספים" xfId="5189"/>
    <cellStyle name="6_משקל בתא100_דיווחים נוספים_2 2_דיווחים נוספים_1" xfId="5190"/>
    <cellStyle name="6_משקל בתא100_דיווחים נוספים_2 2_דיווחים נוספים_1_15" xfId="10666"/>
    <cellStyle name="6_משקל בתא100_דיווחים נוספים_2 2_דיווחים נוספים_1_פירוט אגח תשואה מעל 10% " xfId="5191"/>
    <cellStyle name="6_משקל בתא100_דיווחים נוספים_2 2_דיווחים נוספים_1_פירוט אגח תשואה מעל 10% _15" xfId="10667"/>
    <cellStyle name="6_משקל בתא100_דיווחים נוספים_2 2_דיווחים נוספים_15" xfId="10665"/>
    <cellStyle name="6_משקל בתא100_דיווחים נוספים_2 2_דיווחים נוספים_פירוט אגח תשואה מעל 10% " xfId="5192"/>
    <cellStyle name="6_משקל בתא100_דיווחים נוספים_2 2_דיווחים נוספים_פירוט אגח תשואה מעל 10% _15" xfId="10668"/>
    <cellStyle name="6_משקל בתא100_דיווחים נוספים_2 2_פירוט אגח תשואה מעל 10% " xfId="5193"/>
    <cellStyle name="6_משקל בתא100_דיווחים נוספים_2 2_פירוט אגח תשואה מעל 10% _1" xfId="5194"/>
    <cellStyle name="6_משקל בתא100_דיווחים נוספים_2 2_פירוט אגח תשואה מעל 10% _1_15" xfId="10670"/>
    <cellStyle name="6_משקל בתא100_דיווחים נוספים_2 2_פירוט אגח תשואה מעל 10% _15" xfId="10669"/>
    <cellStyle name="6_משקל בתא100_דיווחים נוספים_2 2_פירוט אגח תשואה מעל 10% _פירוט אגח תשואה מעל 10% " xfId="5195"/>
    <cellStyle name="6_משקל בתא100_דיווחים נוספים_2 2_פירוט אגח תשואה מעל 10% _פירוט אגח תשואה מעל 10% _15" xfId="10671"/>
    <cellStyle name="6_משקל בתא100_דיווחים נוספים_2_15" xfId="10663"/>
    <cellStyle name="6_משקל בתא100_דיווחים נוספים_2_4.4." xfId="5196"/>
    <cellStyle name="6_משקל בתא100_דיווחים נוספים_2_4.4. 2" xfId="5197"/>
    <cellStyle name="6_משקל בתא100_דיווחים נוספים_2_4.4. 2_15" xfId="10673"/>
    <cellStyle name="6_משקל בתא100_דיווחים נוספים_2_4.4. 2_דיווחים נוספים" xfId="5198"/>
    <cellStyle name="6_משקל בתא100_דיווחים נוספים_2_4.4. 2_דיווחים נוספים_1" xfId="5199"/>
    <cellStyle name="6_משקל בתא100_דיווחים נוספים_2_4.4. 2_דיווחים נוספים_1_15" xfId="10675"/>
    <cellStyle name="6_משקל בתא100_דיווחים נוספים_2_4.4. 2_דיווחים נוספים_1_פירוט אגח תשואה מעל 10% " xfId="5200"/>
    <cellStyle name="6_משקל בתא100_דיווחים נוספים_2_4.4. 2_דיווחים נוספים_1_פירוט אגח תשואה מעל 10% _15" xfId="10676"/>
    <cellStyle name="6_משקל בתא100_דיווחים נוספים_2_4.4. 2_דיווחים נוספים_15" xfId="10674"/>
    <cellStyle name="6_משקל בתא100_דיווחים נוספים_2_4.4. 2_דיווחים נוספים_פירוט אגח תשואה מעל 10% " xfId="5201"/>
    <cellStyle name="6_משקל בתא100_דיווחים נוספים_2_4.4. 2_דיווחים נוספים_פירוט אגח תשואה מעל 10% _15" xfId="10677"/>
    <cellStyle name="6_משקל בתא100_דיווחים נוספים_2_4.4. 2_פירוט אגח תשואה מעל 10% " xfId="5202"/>
    <cellStyle name="6_משקל בתא100_דיווחים נוספים_2_4.4. 2_פירוט אגח תשואה מעל 10% _1" xfId="5203"/>
    <cellStyle name="6_משקל בתא100_דיווחים נוספים_2_4.4. 2_פירוט אגח תשואה מעל 10% _1_15" xfId="10679"/>
    <cellStyle name="6_משקל בתא100_דיווחים נוספים_2_4.4. 2_פירוט אגח תשואה מעל 10% _15" xfId="10678"/>
    <cellStyle name="6_משקל בתא100_דיווחים נוספים_2_4.4. 2_פירוט אגח תשואה מעל 10% _פירוט אגח תשואה מעל 10% " xfId="5204"/>
    <cellStyle name="6_משקל בתא100_דיווחים נוספים_2_4.4. 2_פירוט אגח תשואה מעל 10% _פירוט אגח תשואה מעל 10% _15" xfId="10680"/>
    <cellStyle name="6_משקל בתא100_דיווחים נוספים_2_4.4._15" xfId="10672"/>
    <cellStyle name="6_משקל בתא100_דיווחים נוספים_2_4.4._דיווחים נוספים" xfId="5205"/>
    <cellStyle name="6_משקל בתא100_דיווחים נוספים_2_4.4._דיווחים נוספים_15" xfId="10681"/>
    <cellStyle name="6_משקל בתא100_דיווחים נוספים_2_4.4._דיווחים נוספים_פירוט אגח תשואה מעל 10% " xfId="5206"/>
    <cellStyle name="6_משקל בתא100_דיווחים נוספים_2_4.4._דיווחים נוספים_פירוט אגח תשואה מעל 10% _15" xfId="10682"/>
    <cellStyle name="6_משקל בתא100_דיווחים נוספים_2_4.4._פירוט אגח תשואה מעל 10% " xfId="5207"/>
    <cellStyle name="6_משקל בתא100_דיווחים נוספים_2_4.4._פירוט אגח תשואה מעל 10% _1" xfId="5208"/>
    <cellStyle name="6_משקל בתא100_דיווחים נוספים_2_4.4._פירוט אגח תשואה מעל 10% _1_15" xfId="10684"/>
    <cellStyle name="6_משקל בתא100_דיווחים נוספים_2_4.4._פירוט אגח תשואה מעל 10% _15" xfId="10683"/>
    <cellStyle name="6_משקל בתא100_דיווחים נוספים_2_4.4._פירוט אגח תשואה מעל 10% _פירוט אגח תשואה מעל 10% " xfId="5209"/>
    <cellStyle name="6_משקל בתא100_דיווחים נוספים_2_4.4._פירוט אגח תשואה מעל 10% _פירוט אגח תשואה מעל 10% _15" xfId="10685"/>
    <cellStyle name="6_משקל בתא100_דיווחים נוספים_2_דיווחים נוספים" xfId="5210"/>
    <cellStyle name="6_משקל בתא100_דיווחים נוספים_2_דיווחים נוספים_15" xfId="10686"/>
    <cellStyle name="6_משקל בתא100_דיווחים נוספים_2_דיווחים נוספים_פירוט אגח תשואה מעל 10% " xfId="5211"/>
    <cellStyle name="6_משקל בתא100_דיווחים נוספים_2_דיווחים נוספים_פירוט אגח תשואה מעל 10% _15" xfId="10687"/>
    <cellStyle name="6_משקל בתא100_דיווחים נוספים_2_פירוט אגח תשואה מעל 10% " xfId="5212"/>
    <cellStyle name="6_משקל בתא100_דיווחים נוספים_2_פירוט אגח תשואה מעל 10% _1" xfId="5213"/>
    <cellStyle name="6_משקל בתא100_דיווחים נוספים_2_פירוט אגח תשואה מעל 10% _1_15" xfId="10689"/>
    <cellStyle name="6_משקל בתא100_דיווחים נוספים_2_פירוט אגח תשואה מעל 10% _15" xfId="10688"/>
    <cellStyle name="6_משקל בתא100_דיווחים נוספים_2_פירוט אגח תשואה מעל 10% _פירוט אגח תשואה מעל 10% " xfId="5214"/>
    <cellStyle name="6_משקל בתא100_דיווחים נוספים_2_פירוט אגח תשואה מעל 10% _פירוט אגח תשואה מעל 10% _15" xfId="10690"/>
    <cellStyle name="6_משקל בתא100_דיווחים נוספים_3" xfId="5215"/>
    <cellStyle name="6_משקל בתא100_דיווחים נוספים_3_15" xfId="10691"/>
    <cellStyle name="6_משקל בתא100_דיווחים נוספים_3_פירוט אגח תשואה מעל 10% " xfId="5216"/>
    <cellStyle name="6_משקל בתא100_דיווחים נוספים_3_פירוט אגח תשואה מעל 10% _15" xfId="10692"/>
    <cellStyle name="6_משקל בתא100_דיווחים נוספים_4.4." xfId="5217"/>
    <cellStyle name="6_משקל בתא100_דיווחים נוספים_4.4. 2" xfId="5218"/>
    <cellStyle name="6_משקל בתא100_דיווחים נוספים_4.4. 2_15" xfId="10694"/>
    <cellStyle name="6_משקל בתא100_דיווחים נוספים_4.4. 2_דיווחים נוספים" xfId="5219"/>
    <cellStyle name="6_משקל בתא100_דיווחים נוספים_4.4. 2_דיווחים נוספים_1" xfId="5220"/>
    <cellStyle name="6_משקל בתא100_דיווחים נוספים_4.4. 2_דיווחים נוספים_1_15" xfId="10696"/>
    <cellStyle name="6_משקל בתא100_דיווחים נוספים_4.4. 2_דיווחים נוספים_1_פירוט אגח תשואה מעל 10% " xfId="5221"/>
    <cellStyle name="6_משקל בתא100_דיווחים נוספים_4.4. 2_דיווחים נוספים_1_פירוט אגח תשואה מעל 10% _15" xfId="10697"/>
    <cellStyle name="6_משקל בתא100_דיווחים נוספים_4.4. 2_דיווחים נוספים_15" xfId="10695"/>
    <cellStyle name="6_משקל בתא100_דיווחים נוספים_4.4. 2_דיווחים נוספים_פירוט אגח תשואה מעל 10% " xfId="5222"/>
    <cellStyle name="6_משקל בתא100_דיווחים נוספים_4.4. 2_דיווחים נוספים_פירוט אגח תשואה מעל 10% _15" xfId="10698"/>
    <cellStyle name="6_משקל בתא100_דיווחים נוספים_4.4. 2_פירוט אגח תשואה מעל 10% " xfId="5223"/>
    <cellStyle name="6_משקל בתא100_דיווחים נוספים_4.4. 2_פירוט אגח תשואה מעל 10% _1" xfId="5224"/>
    <cellStyle name="6_משקל בתא100_דיווחים נוספים_4.4. 2_פירוט אגח תשואה מעל 10% _1_15" xfId="10700"/>
    <cellStyle name="6_משקל בתא100_דיווחים נוספים_4.4. 2_פירוט אגח תשואה מעל 10% _15" xfId="10699"/>
    <cellStyle name="6_משקל בתא100_דיווחים נוספים_4.4. 2_פירוט אגח תשואה מעל 10% _פירוט אגח תשואה מעל 10% " xfId="5225"/>
    <cellStyle name="6_משקל בתא100_דיווחים נוספים_4.4. 2_פירוט אגח תשואה מעל 10% _פירוט אגח תשואה מעל 10% _15" xfId="10701"/>
    <cellStyle name="6_משקל בתא100_דיווחים נוספים_4.4._15" xfId="10693"/>
    <cellStyle name="6_משקל בתא100_דיווחים נוספים_4.4._דיווחים נוספים" xfId="5226"/>
    <cellStyle name="6_משקל בתא100_דיווחים נוספים_4.4._דיווחים נוספים_15" xfId="10702"/>
    <cellStyle name="6_משקל בתא100_דיווחים נוספים_4.4._דיווחים נוספים_פירוט אגח תשואה מעל 10% " xfId="5227"/>
    <cellStyle name="6_משקל בתא100_דיווחים נוספים_4.4._דיווחים נוספים_פירוט אגח תשואה מעל 10% _15" xfId="10703"/>
    <cellStyle name="6_משקל בתא100_דיווחים נוספים_4.4._פירוט אגח תשואה מעל 10% " xfId="5228"/>
    <cellStyle name="6_משקל בתא100_דיווחים נוספים_4.4._פירוט אגח תשואה מעל 10% _1" xfId="5229"/>
    <cellStyle name="6_משקל בתא100_דיווחים נוספים_4.4._פירוט אגח תשואה מעל 10% _1_15" xfId="10705"/>
    <cellStyle name="6_משקל בתא100_דיווחים נוספים_4.4._פירוט אגח תשואה מעל 10% _15" xfId="10704"/>
    <cellStyle name="6_משקל בתא100_דיווחים נוספים_4.4._פירוט אגח תשואה מעל 10% _פירוט אגח תשואה מעל 10% " xfId="5230"/>
    <cellStyle name="6_משקל בתא100_דיווחים נוספים_4.4._פירוט אגח תשואה מעל 10% _פירוט אגח תשואה מעל 10% _15" xfId="10706"/>
    <cellStyle name="6_משקל בתא100_דיווחים נוספים_דיווחים נוספים" xfId="5231"/>
    <cellStyle name="6_משקל בתא100_דיווחים נוספים_דיווחים נוספים 2" xfId="5232"/>
    <cellStyle name="6_משקל בתא100_דיווחים נוספים_דיווחים נוספים 2_15" xfId="10708"/>
    <cellStyle name="6_משקל בתא100_דיווחים נוספים_דיווחים נוספים 2_דיווחים נוספים" xfId="5233"/>
    <cellStyle name="6_משקל בתא100_דיווחים נוספים_דיווחים נוספים 2_דיווחים נוספים_1" xfId="5234"/>
    <cellStyle name="6_משקל בתא100_דיווחים נוספים_דיווחים נוספים 2_דיווחים נוספים_1_15" xfId="10710"/>
    <cellStyle name="6_משקל בתא100_דיווחים נוספים_דיווחים נוספים 2_דיווחים נוספים_1_פירוט אגח תשואה מעל 10% " xfId="5235"/>
    <cellStyle name="6_משקל בתא100_דיווחים נוספים_דיווחים נוספים 2_דיווחים נוספים_1_פירוט אגח תשואה מעל 10% _15" xfId="10711"/>
    <cellStyle name="6_משקל בתא100_דיווחים נוספים_דיווחים נוספים 2_דיווחים נוספים_15" xfId="10709"/>
    <cellStyle name="6_משקל בתא100_דיווחים נוספים_דיווחים נוספים 2_דיווחים נוספים_פירוט אגח תשואה מעל 10% " xfId="5236"/>
    <cellStyle name="6_משקל בתא100_דיווחים נוספים_דיווחים נוספים 2_דיווחים נוספים_פירוט אגח תשואה מעל 10% _15" xfId="10712"/>
    <cellStyle name="6_משקל בתא100_דיווחים נוספים_דיווחים נוספים 2_פירוט אגח תשואה מעל 10% " xfId="5237"/>
    <cellStyle name="6_משקל בתא100_דיווחים נוספים_דיווחים נוספים 2_פירוט אגח תשואה מעל 10% _1" xfId="5238"/>
    <cellStyle name="6_משקל בתא100_דיווחים נוספים_דיווחים נוספים 2_פירוט אגח תשואה מעל 10% _1_15" xfId="10714"/>
    <cellStyle name="6_משקל בתא100_דיווחים נוספים_דיווחים נוספים 2_פירוט אגח תשואה מעל 10% _15" xfId="10713"/>
    <cellStyle name="6_משקל בתא100_דיווחים נוספים_דיווחים נוספים 2_פירוט אגח תשואה מעל 10% _פירוט אגח תשואה מעל 10% " xfId="5239"/>
    <cellStyle name="6_משקל בתא100_דיווחים נוספים_דיווחים נוספים 2_פירוט אגח תשואה מעל 10% _פירוט אגח תשואה מעל 10% _15" xfId="10715"/>
    <cellStyle name="6_משקל בתא100_דיווחים נוספים_דיווחים נוספים_1" xfId="5240"/>
    <cellStyle name="6_משקל בתא100_דיווחים נוספים_דיווחים נוספים_1_15" xfId="10716"/>
    <cellStyle name="6_משקל בתא100_דיווחים נוספים_דיווחים נוספים_1_פירוט אגח תשואה מעל 10% " xfId="5241"/>
    <cellStyle name="6_משקל בתא100_דיווחים נוספים_דיווחים נוספים_1_פירוט אגח תשואה מעל 10% _15" xfId="10717"/>
    <cellStyle name="6_משקל בתא100_דיווחים נוספים_דיווחים נוספים_15" xfId="10707"/>
    <cellStyle name="6_משקל בתא100_דיווחים נוספים_דיווחים נוספים_4.4." xfId="5242"/>
    <cellStyle name="6_משקל בתא100_דיווחים נוספים_דיווחים נוספים_4.4. 2" xfId="5243"/>
    <cellStyle name="6_משקל בתא100_דיווחים נוספים_דיווחים נוספים_4.4. 2_15" xfId="10719"/>
    <cellStyle name="6_משקל בתא100_דיווחים נוספים_דיווחים נוספים_4.4. 2_דיווחים נוספים" xfId="5244"/>
    <cellStyle name="6_משקל בתא100_דיווחים נוספים_דיווחים נוספים_4.4. 2_דיווחים נוספים_1" xfId="5245"/>
    <cellStyle name="6_משקל בתא100_דיווחים נוספים_דיווחים נוספים_4.4. 2_דיווחים נוספים_1_15" xfId="10721"/>
    <cellStyle name="6_משקל בתא100_דיווחים נוספים_דיווחים נוספים_4.4. 2_דיווחים נוספים_1_פירוט אגח תשואה מעל 10% " xfId="5246"/>
    <cellStyle name="6_משקל בתא100_דיווחים נוספים_דיווחים נוספים_4.4. 2_דיווחים נוספים_1_פירוט אגח תשואה מעל 10% _15" xfId="10722"/>
    <cellStyle name="6_משקל בתא100_דיווחים נוספים_דיווחים נוספים_4.4. 2_דיווחים נוספים_15" xfId="10720"/>
    <cellStyle name="6_משקל בתא100_דיווחים נוספים_דיווחים נוספים_4.4. 2_דיווחים נוספים_פירוט אגח תשואה מעל 10% " xfId="5247"/>
    <cellStyle name="6_משקל בתא100_דיווחים נוספים_דיווחים נוספים_4.4. 2_דיווחים נוספים_פירוט אגח תשואה מעל 10% _15" xfId="10723"/>
    <cellStyle name="6_משקל בתא100_דיווחים נוספים_דיווחים נוספים_4.4. 2_פירוט אגח תשואה מעל 10% " xfId="5248"/>
    <cellStyle name="6_משקל בתא100_דיווחים נוספים_דיווחים נוספים_4.4. 2_פירוט אגח תשואה מעל 10% _1" xfId="5249"/>
    <cellStyle name="6_משקל בתא100_דיווחים נוספים_דיווחים נוספים_4.4. 2_פירוט אגח תשואה מעל 10% _1_15" xfId="10725"/>
    <cellStyle name="6_משקל בתא100_דיווחים נוספים_דיווחים נוספים_4.4. 2_פירוט אגח תשואה מעל 10% _15" xfId="10724"/>
    <cellStyle name="6_משקל בתא100_דיווחים נוספים_דיווחים נוספים_4.4. 2_פירוט אגח תשואה מעל 10% _פירוט אגח תשואה מעל 10% " xfId="5250"/>
    <cellStyle name="6_משקל בתא100_דיווחים נוספים_דיווחים נוספים_4.4. 2_פירוט אגח תשואה מעל 10% _פירוט אגח תשואה מעל 10% _15" xfId="10726"/>
    <cellStyle name="6_משקל בתא100_דיווחים נוספים_דיווחים נוספים_4.4._15" xfId="10718"/>
    <cellStyle name="6_משקל בתא100_דיווחים נוספים_דיווחים נוספים_4.4._דיווחים נוספים" xfId="5251"/>
    <cellStyle name="6_משקל בתא100_דיווחים נוספים_דיווחים נוספים_4.4._דיווחים נוספים_15" xfId="10727"/>
    <cellStyle name="6_משקל בתא100_דיווחים נוספים_דיווחים נוספים_4.4._דיווחים נוספים_פירוט אגח תשואה מעל 10% " xfId="5252"/>
    <cellStyle name="6_משקל בתא100_דיווחים נוספים_דיווחים נוספים_4.4._דיווחים נוספים_פירוט אגח תשואה מעל 10% _15" xfId="10728"/>
    <cellStyle name="6_משקל בתא100_דיווחים נוספים_דיווחים נוספים_4.4._פירוט אגח תשואה מעל 10% " xfId="5253"/>
    <cellStyle name="6_משקל בתא100_דיווחים נוספים_דיווחים נוספים_4.4._פירוט אגח תשואה מעל 10% _1" xfId="5254"/>
    <cellStyle name="6_משקל בתא100_דיווחים נוספים_דיווחים נוספים_4.4._פירוט אגח תשואה מעל 10% _1_15" xfId="10730"/>
    <cellStyle name="6_משקל בתא100_דיווחים נוספים_דיווחים נוספים_4.4._פירוט אגח תשואה מעל 10% _15" xfId="10729"/>
    <cellStyle name="6_משקל בתא100_דיווחים נוספים_דיווחים נוספים_4.4._פירוט אגח תשואה מעל 10% _פירוט אגח תשואה מעל 10% " xfId="5255"/>
    <cellStyle name="6_משקל בתא100_דיווחים נוספים_דיווחים נוספים_4.4._פירוט אגח תשואה מעל 10% _פירוט אגח תשואה מעל 10% _15" xfId="10731"/>
    <cellStyle name="6_משקל בתא100_דיווחים נוספים_דיווחים נוספים_דיווחים נוספים" xfId="5256"/>
    <cellStyle name="6_משקל בתא100_דיווחים נוספים_דיווחים נוספים_דיווחים נוספים_15" xfId="10732"/>
    <cellStyle name="6_משקל בתא100_דיווחים נוספים_דיווחים נוספים_דיווחים נוספים_פירוט אגח תשואה מעל 10% " xfId="5257"/>
    <cellStyle name="6_משקל בתא100_דיווחים נוספים_דיווחים נוספים_דיווחים נוספים_פירוט אגח תשואה מעל 10% _15" xfId="10733"/>
    <cellStyle name="6_משקל בתא100_דיווחים נוספים_דיווחים נוספים_פירוט אגח תשואה מעל 10% " xfId="5258"/>
    <cellStyle name="6_משקל בתא100_דיווחים נוספים_דיווחים נוספים_פירוט אגח תשואה מעל 10% _1" xfId="5259"/>
    <cellStyle name="6_משקל בתא100_דיווחים נוספים_דיווחים נוספים_פירוט אגח תשואה מעל 10% _1_15" xfId="10735"/>
    <cellStyle name="6_משקל בתא100_דיווחים נוספים_דיווחים נוספים_פירוט אגח תשואה מעל 10% _15" xfId="10734"/>
    <cellStyle name="6_משקל בתא100_דיווחים נוספים_דיווחים נוספים_פירוט אגח תשואה מעל 10% _פירוט אגח תשואה מעל 10% " xfId="5260"/>
    <cellStyle name="6_משקל בתא100_דיווחים נוספים_דיווחים נוספים_פירוט אגח תשואה מעל 10% _פירוט אגח תשואה מעל 10% _15" xfId="10736"/>
    <cellStyle name="6_משקל בתא100_דיווחים נוספים_פירוט אגח תשואה מעל 10% " xfId="5261"/>
    <cellStyle name="6_משקל בתא100_דיווחים נוספים_פירוט אגח תשואה מעל 10% _1" xfId="5262"/>
    <cellStyle name="6_משקל בתא100_דיווחים נוספים_פירוט אגח תשואה מעל 10% _1_15" xfId="10738"/>
    <cellStyle name="6_משקל בתא100_דיווחים נוספים_פירוט אגח תשואה מעל 10% _15" xfId="10737"/>
    <cellStyle name="6_משקל בתא100_דיווחים נוספים_פירוט אגח תשואה מעל 10% _פירוט אגח תשואה מעל 10% " xfId="5263"/>
    <cellStyle name="6_משקל בתא100_דיווחים נוספים_פירוט אגח תשואה מעל 10% _פירוט אגח תשואה מעל 10% _15" xfId="10739"/>
    <cellStyle name="6_משקל בתא100_הערות" xfId="5264"/>
    <cellStyle name="6_משקל בתא100_הערות 2" xfId="5265"/>
    <cellStyle name="6_משקל בתא100_הערות 2_15" xfId="10741"/>
    <cellStyle name="6_משקל בתא100_הערות 2_דיווחים נוספים" xfId="5266"/>
    <cellStyle name="6_משקל בתא100_הערות 2_דיווחים נוספים_1" xfId="5267"/>
    <cellStyle name="6_משקל בתא100_הערות 2_דיווחים נוספים_1_15" xfId="10743"/>
    <cellStyle name="6_משקל בתא100_הערות 2_דיווחים נוספים_1_פירוט אגח תשואה מעל 10% " xfId="5268"/>
    <cellStyle name="6_משקל בתא100_הערות 2_דיווחים נוספים_1_פירוט אגח תשואה מעל 10% _15" xfId="10744"/>
    <cellStyle name="6_משקל בתא100_הערות 2_דיווחים נוספים_15" xfId="10742"/>
    <cellStyle name="6_משקל בתא100_הערות 2_דיווחים נוספים_פירוט אגח תשואה מעל 10% " xfId="5269"/>
    <cellStyle name="6_משקל בתא100_הערות 2_דיווחים נוספים_פירוט אגח תשואה מעל 10% _15" xfId="10745"/>
    <cellStyle name="6_משקל בתא100_הערות 2_פירוט אגח תשואה מעל 10% " xfId="5270"/>
    <cellStyle name="6_משקל בתא100_הערות 2_פירוט אגח תשואה מעל 10% _1" xfId="5271"/>
    <cellStyle name="6_משקל בתא100_הערות 2_פירוט אגח תשואה מעל 10% _1_15" xfId="10747"/>
    <cellStyle name="6_משקל בתא100_הערות 2_פירוט אגח תשואה מעל 10% _15" xfId="10746"/>
    <cellStyle name="6_משקל בתא100_הערות 2_פירוט אגח תשואה מעל 10% _פירוט אגח תשואה מעל 10% " xfId="5272"/>
    <cellStyle name="6_משקל בתא100_הערות 2_פירוט אגח תשואה מעל 10% _פירוט אגח תשואה מעל 10% _15" xfId="10748"/>
    <cellStyle name="6_משקל בתא100_הערות_15" xfId="10740"/>
    <cellStyle name="6_משקל בתא100_הערות_4.4." xfId="5273"/>
    <cellStyle name="6_משקל בתא100_הערות_4.4. 2" xfId="5274"/>
    <cellStyle name="6_משקל בתא100_הערות_4.4. 2_15" xfId="10750"/>
    <cellStyle name="6_משקל בתא100_הערות_4.4. 2_דיווחים נוספים" xfId="5275"/>
    <cellStyle name="6_משקל בתא100_הערות_4.4. 2_דיווחים נוספים_1" xfId="5276"/>
    <cellStyle name="6_משקל בתא100_הערות_4.4. 2_דיווחים נוספים_1_15" xfId="10752"/>
    <cellStyle name="6_משקל בתא100_הערות_4.4. 2_דיווחים נוספים_1_פירוט אגח תשואה מעל 10% " xfId="5277"/>
    <cellStyle name="6_משקל בתא100_הערות_4.4. 2_דיווחים נוספים_1_פירוט אגח תשואה מעל 10% _15" xfId="10753"/>
    <cellStyle name="6_משקל בתא100_הערות_4.4. 2_דיווחים נוספים_15" xfId="10751"/>
    <cellStyle name="6_משקל בתא100_הערות_4.4. 2_דיווחים נוספים_פירוט אגח תשואה מעל 10% " xfId="5278"/>
    <cellStyle name="6_משקל בתא100_הערות_4.4. 2_דיווחים נוספים_פירוט אגח תשואה מעל 10% _15" xfId="10754"/>
    <cellStyle name="6_משקל בתא100_הערות_4.4. 2_פירוט אגח תשואה מעל 10% " xfId="5279"/>
    <cellStyle name="6_משקל בתא100_הערות_4.4. 2_פירוט אגח תשואה מעל 10% _1" xfId="5280"/>
    <cellStyle name="6_משקל בתא100_הערות_4.4. 2_פירוט אגח תשואה מעל 10% _1_15" xfId="10756"/>
    <cellStyle name="6_משקל בתא100_הערות_4.4. 2_פירוט אגח תשואה מעל 10% _15" xfId="10755"/>
    <cellStyle name="6_משקל בתא100_הערות_4.4. 2_פירוט אגח תשואה מעל 10% _פירוט אגח תשואה מעל 10% " xfId="5281"/>
    <cellStyle name="6_משקל בתא100_הערות_4.4. 2_פירוט אגח תשואה מעל 10% _פירוט אגח תשואה מעל 10% _15" xfId="10757"/>
    <cellStyle name="6_משקל בתא100_הערות_4.4._15" xfId="10749"/>
    <cellStyle name="6_משקל בתא100_הערות_4.4._דיווחים נוספים" xfId="5282"/>
    <cellStyle name="6_משקל בתא100_הערות_4.4._דיווחים נוספים_15" xfId="10758"/>
    <cellStyle name="6_משקל בתא100_הערות_4.4._דיווחים נוספים_פירוט אגח תשואה מעל 10% " xfId="5283"/>
    <cellStyle name="6_משקל בתא100_הערות_4.4._דיווחים נוספים_פירוט אגח תשואה מעל 10% _15" xfId="10759"/>
    <cellStyle name="6_משקל בתא100_הערות_4.4._פירוט אגח תשואה מעל 10% " xfId="5284"/>
    <cellStyle name="6_משקל בתא100_הערות_4.4._פירוט אגח תשואה מעל 10% _1" xfId="5285"/>
    <cellStyle name="6_משקל בתא100_הערות_4.4._פירוט אגח תשואה מעל 10% _1_15" xfId="10761"/>
    <cellStyle name="6_משקל בתא100_הערות_4.4._פירוט אגח תשואה מעל 10% _15" xfId="10760"/>
    <cellStyle name="6_משקל בתא100_הערות_4.4._פירוט אגח תשואה מעל 10% _פירוט אגח תשואה מעל 10% " xfId="5286"/>
    <cellStyle name="6_משקל בתא100_הערות_4.4._פירוט אגח תשואה מעל 10% _פירוט אגח תשואה מעל 10% _15" xfId="10762"/>
    <cellStyle name="6_משקל בתא100_הערות_דיווחים נוספים" xfId="5287"/>
    <cellStyle name="6_משקל בתא100_הערות_דיווחים נוספים_1" xfId="5288"/>
    <cellStyle name="6_משקל בתא100_הערות_דיווחים נוספים_1_15" xfId="10764"/>
    <cellStyle name="6_משקל בתא100_הערות_דיווחים נוספים_1_פירוט אגח תשואה מעל 10% " xfId="5289"/>
    <cellStyle name="6_משקל בתא100_הערות_דיווחים נוספים_1_פירוט אגח תשואה מעל 10% _15" xfId="10765"/>
    <cellStyle name="6_משקל בתא100_הערות_דיווחים נוספים_15" xfId="10763"/>
    <cellStyle name="6_משקל בתא100_הערות_דיווחים נוספים_פירוט אגח תשואה מעל 10% " xfId="5290"/>
    <cellStyle name="6_משקל בתא100_הערות_דיווחים נוספים_פירוט אגח תשואה מעל 10% _15" xfId="10766"/>
    <cellStyle name="6_משקל בתא100_הערות_פירוט אגח תשואה מעל 10% " xfId="5291"/>
    <cellStyle name="6_משקל בתא100_הערות_פירוט אגח תשואה מעל 10% _1" xfId="5292"/>
    <cellStyle name="6_משקל בתא100_הערות_פירוט אגח תשואה מעל 10% _1_15" xfId="10768"/>
    <cellStyle name="6_משקל בתא100_הערות_פירוט אגח תשואה מעל 10% _15" xfId="10767"/>
    <cellStyle name="6_משקל בתא100_הערות_פירוט אגח תשואה מעל 10% _פירוט אגח תשואה מעל 10% " xfId="5293"/>
    <cellStyle name="6_משקל בתא100_הערות_פירוט אגח תשואה מעל 10% _פירוט אגח תשואה מעל 10% _15" xfId="10769"/>
    <cellStyle name="6_משקל בתא100_יתרת מסגרות אשראי לניצול " xfId="5294"/>
    <cellStyle name="6_משקל בתא100_יתרת מסגרות אשראי לניצול  2" xfId="5295"/>
    <cellStyle name="6_משקל בתא100_יתרת מסגרות אשראי לניצול  2_15" xfId="10771"/>
    <cellStyle name="6_משקל בתא100_יתרת מסגרות אשראי לניצול  2_דיווחים נוספים" xfId="5296"/>
    <cellStyle name="6_משקל בתא100_יתרת מסגרות אשראי לניצול  2_דיווחים נוספים_1" xfId="5297"/>
    <cellStyle name="6_משקל בתא100_יתרת מסגרות אשראי לניצול  2_דיווחים נוספים_1_15" xfId="10773"/>
    <cellStyle name="6_משקל בתא100_יתרת מסגרות אשראי לניצול  2_דיווחים נוספים_1_פירוט אגח תשואה מעל 10% " xfId="5298"/>
    <cellStyle name="6_משקל בתא100_יתרת מסגרות אשראי לניצול  2_דיווחים נוספים_1_פירוט אגח תשואה מעל 10% _15" xfId="10774"/>
    <cellStyle name="6_משקל בתא100_יתרת מסגרות אשראי לניצול  2_דיווחים נוספים_15" xfId="10772"/>
    <cellStyle name="6_משקל בתא100_יתרת מסגרות אשראי לניצול  2_דיווחים נוספים_פירוט אגח תשואה מעל 10% " xfId="5299"/>
    <cellStyle name="6_משקל בתא100_יתרת מסגרות אשראי לניצול  2_דיווחים נוספים_פירוט אגח תשואה מעל 10% _15" xfId="10775"/>
    <cellStyle name="6_משקל בתא100_יתרת מסגרות אשראי לניצול  2_פירוט אגח תשואה מעל 10% " xfId="5300"/>
    <cellStyle name="6_משקל בתא100_יתרת מסגרות אשראי לניצול  2_פירוט אגח תשואה מעל 10% _1" xfId="5301"/>
    <cellStyle name="6_משקל בתא100_יתרת מסגרות אשראי לניצול  2_פירוט אגח תשואה מעל 10% _1_15" xfId="10777"/>
    <cellStyle name="6_משקל בתא100_יתרת מסגרות אשראי לניצול  2_פירוט אגח תשואה מעל 10% _15" xfId="10776"/>
    <cellStyle name="6_משקל בתא100_יתרת מסגרות אשראי לניצול  2_פירוט אגח תשואה מעל 10% _פירוט אגח תשואה מעל 10% " xfId="5302"/>
    <cellStyle name="6_משקל בתא100_יתרת מסגרות אשראי לניצול  2_פירוט אגח תשואה מעל 10% _פירוט אגח תשואה מעל 10% _15" xfId="10778"/>
    <cellStyle name="6_משקל בתא100_יתרת מסגרות אשראי לניצול _15" xfId="10770"/>
    <cellStyle name="6_משקל בתא100_יתרת מסגרות אשראי לניצול _4.4." xfId="5303"/>
    <cellStyle name="6_משקל בתא100_יתרת מסגרות אשראי לניצול _4.4. 2" xfId="5304"/>
    <cellStyle name="6_משקל בתא100_יתרת מסגרות אשראי לניצול _4.4. 2_15" xfId="10780"/>
    <cellStyle name="6_משקל בתא100_יתרת מסגרות אשראי לניצול _4.4. 2_דיווחים נוספים" xfId="5305"/>
    <cellStyle name="6_משקל בתא100_יתרת מסגרות אשראי לניצול _4.4. 2_דיווחים נוספים_1" xfId="5306"/>
    <cellStyle name="6_משקל בתא100_יתרת מסגרות אשראי לניצול _4.4. 2_דיווחים נוספים_1_15" xfId="10782"/>
    <cellStyle name="6_משקל בתא100_יתרת מסגרות אשראי לניצול _4.4. 2_דיווחים נוספים_1_פירוט אגח תשואה מעל 10% " xfId="5307"/>
    <cellStyle name="6_משקל בתא100_יתרת מסגרות אשראי לניצול _4.4. 2_דיווחים נוספים_1_פירוט אגח תשואה מעל 10% _15" xfId="10783"/>
    <cellStyle name="6_משקל בתא100_יתרת מסגרות אשראי לניצול _4.4. 2_דיווחים נוספים_15" xfId="10781"/>
    <cellStyle name="6_משקל בתא100_יתרת מסגרות אשראי לניצול _4.4. 2_דיווחים נוספים_פירוט אגח תשואה מעל 10% " xfId="5308"/>
    <cellStyle name="6_משקל בתא100_יתרת מסגרות אשראי לניצול _4.4. 2_דיווחים נוספים_פירוט אגח תשואה מעל 10% _15" xfId="10784"/>
    <cellStyle name="6_משקל בתא100_יתרת מסגרות אשראי לניצול _4.4. 2_פירוט אגח תשואה מעל 10% " xfId="5309"/>
    <cellStyle name="6_משקל בתא100_יתרת מסגרות אשראי לניצול _4.4. 2_פירוט אגח תשואה מעל 10% _1" xfId="5310"/>
    <cellStyle name="6_משקל בתא100_יתרת מסגרות אשראי לניצול _4.4. 2_פירוט אגח תשואה מעל 10% _1_15" xfId="10786"/>
    <cellStyle name="6_משקל בתא100_יתרת מסגרות אשראי לניצול _4.4. 2_פירוט אגח תשואה מעל 10% _15" xfId="10785"/>
    <cellStyle name="6_משקל בתא100_יתרת מסגרות אשראי לניצול _4.4. 2_פירוט אגח תשואה מעל 10% _פירוט אגח תשואה מעל 10% " xfId="5311"/>
    <cellStyle name="6_משקל בתא100_יתרת מסגרות אשראי לניצול _4.4. 2_פירוט אגח תשואה מעל 10% _פירוט אגח תשואה מעל 10% _15" xfId="10787"/>
    <cellStyle name="6_משקל בתא100_יתרת מסגרות אשראי לניצול _4.4._15" xfId="10779"/>
    <cellStyle name="6_משקל בתא100_יתרת מסגרות אשראי לניצול _4.4._דיווחים נוספים" xfId="5312"/>
    <cellStyle name="6_משקל בתא100_יתרת מסגרות אשראי לניצול _4.4._דיווחים נוספים_15" xfId="10788"/>
    <cellStyle name="6_משקל בתא100_יתרת מסגרות אשראי לניצול _4.4._דיווחים נוספים_פירוט אגח תשואה מעל 10% " xfId="5313"/>
    <cellStyle name="6_משקל בתא100_יתרת מסגרות אשראי לניצול _4.4._דיווחים נוספים_פירוט אגח תשואה מעל 10% _15" xfId="10789"/>
    <cellStyle name="6_משקל בתא100_יתרת מסגרות אשראי לניצול _4.4._פירוט אגח תשואה מעל 10% " xfId="5314"/>
    <cellStyle name="6_משקל בתא100_יתרת מסגרות אשראי לניצול _4.4._פירוט אגח תשואה מעל 10% _1" xfId="5315"/>
    <cellStyle name="6_משקל בתא100_יתרת מסגרות אשראי לניצול _4.4._פירוט אגח תשואה מעל 10% _1_15" xfId="10791"/>
    <cellStyle name="6_משקל בתא100_יתרת מסגרות אשראי לניצול _4.4._פירוט אגח תשואה מעל 10% _15" xfId="10790"/>
    <cellStyle name="6_משקל בתא100_יתרת מסגרות אשראי לניצול _4.4._פירוט אגח תשואה מעל 10% _פירוט אגח תשואה מעל 10% " xfId="5316"/>
    <cellStyle name="6_משקל בתא100_יתרת מסגרות אשראי לניצול _4.4._פירוט אגח תשואה מעל 10% _פירוט אגח תשואה מעל 10% _15" xfId="10792"/>
    <cellStyle name="6_משקל בתא100_יתרת מסגרות אשראי לניצול _דיווחים נוספים" xfId="5317"/>
    <cellStyle name="6_משקל בתא100_יתרת מסגרות אשראי לניצול _דיווחים נוספים_1" xfId="5318"/>
    <cellStyle name="6_משקל בתא100_יתרת מסגרות אשראי לניצול _דיווחים נוספים_1_15" xfId="10794"/>
    <cellStyle name="6_משקל בתא100_יתרת מסגרות אשראי לניצול _דיווחים נוספים_1_פירוט אגח תשואה מעל 10% " xfId="5319"/>
    <cellStyle name="6_משקל בתא100_יתרת מסגרות אשראי לניצול _דיווחים נוספים_1_פירוט אגח תשואה מעל 10% _15" xfId="10795"/>
    <cellStyle name="6_משקל בתא100_יתרת מסגרות אשראי לניצול _דיווחים נוספים_15" xfId="10793"/>
    <cellStyle name="6_משקל בתא100_יתרת מסגרות אשראי לניצול _דיווחים נוספים_פירוט אגח תשואה מעל 10% " xfId="5320"/>
    <cellStyle name="6_משקל בתא100_יתרת מסגרות אשראי לניצול _דיווחים נוספים_פירוט אגח תשואה מעל 10% _15" xfId="10796"/>
    <cellStyle name="6_משקל בתא100_יתרת מסגרות אשראי לניצול _פירוט אגח תשואה מעל 10% " xfId="5321"/>
    <cellStyle name="6_משקל בתא100_יתרת מסגרות אשראי לניצול _פירוט אגח תשואה מעל 10% _1" xfId="5322"/>
    <cellStyle name="6_משקל בתא100_יתרת מסגרות אשראי לניצול _פירוט אגח תשואה מעל 10% _1_15" xfId="10798"/>
    <cellStyle name="6_משקל בתא100_יתרת מסגרות אשראי לניצול _פירוט אגח תשואה מעל 10% _15" xfId="10797"/>
    <cellStyle name="6_משקל בתא100_יתרת מסגרות אשראי לניצול _פירוט אגח תשואה מעל 10% _פירוט אגח תשואה מעל 10% " xfId="5323"/>
    <cellStyle name="6_משקל בתא100_יתרת מסגרות אשראי לניצול _פירוט אגח תשואה מעל 10% _פירוט אגח תשואה מעל 10% _15" xfId="10799"/>
    <cellStyle name="6_משקל בתא100_עסקאות שאושרו וטרם בוצעו  " xfId="5324"/>
    <cellStyle name="6_משקל בתא100_עסקאות שאושרו וטרם בוצעו   2" xfId="5325"/>
    <cellStyle name="6_משקל בתא100_עסקאות שאושרו וטרם בוצעו   2_15" xfId="10801"/>
    <cellStyle name="6_משקל בתא100_עסקאות שאושרו וטרם בוצעו   2_דיווחים נוספים" xfId="5326"/>
    <cellStyle name="6_משקל בתא100_עסקאות שאושרו וטרם בוצעו   2_דיווחים נוספים_1" xfId="5327"/>
    <cellStyle name="6_משקל בתא100_עסקאות שאושרו וטרם בוצעו   2_דיווחים נוספים_1_15" xfId="10803"/>
    <cellStyle name="6_משקל בתא100_עסקאות שאושרו וטרם בוצעו   2_דיווחים נוספים_1_פירוט אגח תשואה מעל 10% " xfId="5328"/>
    <cellStyle name="6_משקל בתא100_עסקאות שאושרו וטרם בוצעו   2_דיווחים נוספים_1_פירוט אגח תשואה מעל 10% _15" xfId="10804"/>
    <cellStyle name="6_משקל בתא100_עסקאות שאושרו וטרם בוצעו   2_דיווחים נוספים_15" xfId="10802"/>
    <cellStyle name="6_משקל בתא100_עסקאות שאושרו וטרם בוצעו   2_דיווחים נוספים_פירוט אגח תשואה מעל 10% " xfId="5329"/>
    <cellStyle name="6_משקל בתא100_עסקאות שאושרו וטרם בוצעו   2_דיווחים נוספים_פירוט אגח תשואה מעל 10% _15" xfId="10805"/>
    <cellStyle name="6_משקל בתא100_עסקאות שאושרו וטרם בוצעו   2_פירוט אגח תשואה מעל 10% " xfId="5330"/>
    <cellStyle name="6_משקל בתא100_עסקאות שאושרו וטרם בוצעו   2_פירוט אגח תשואה מעל 10% _1" xfId="5331"/>
    <cellStyle name="6_משקל בתא100_עסקאות שאושרו וטרם בוצעו   2_פירוט אגח תשואה מעל 10% _1_15" xfId="10807"/>
    <cellStyle name="6_משקל בתא100_עסקאות שאושרו וטרם בוצעו   2_פירוט אגח תשואה מעל 10% _15" xfId="10806"/>
    <cellStyle name="6_משקל בתא100_עסקאות שאושרו וטרם בוצעו   2_פירוט אגח תשואה מעל 10% _פירוט אגח תשואה מעל 10% " xfId="5332"/>
    <cellStyle name="6_משקל בתא100_עסקאות שאושרו וטרם בוצעו   2_פירוט אגח תשואה מעל 10% _פירוט אגח תשואה מעל 10% _15" xfId="10808"/>
    <cellStyle name="6_משקל בתא100_עסקאות שאושרו וטרם בוצעו  _1" xfId="5333"/>
    <cellStyle name="6_משקל בתא100_עסקאות שאושרו וטרם בוצעו  _1 2" xfId="5334"/>
    <cellStyle name="6_משקל בתא100_עסקאות שאושרו וטרם בוצעו  _1 2_15" xfId="10810"/>
    <cellStyle name="6_משקל בתא100_עסקאות שאושרו וטרם בוצעו  _1 2_דיווחים נוספים" xfId="5335"/>
    <cellStyle name="6_משקל בתא100_עסקאות שאושרו וטרם בוצעו  _1 2_דיווחים נוספים_1" xfId="5336"/>
    <cellStyle name="6_משקל בתא100_עסקאות שאושרו וטרם בוצעו  _1 2_דיווחים נוספים_1_15" xfId="10812"/>
    <cellStyle name="6_משקל בתא100_עסקאות שאושרו וטרם בוצעו  _1 2_דיווחים נוספים_1_פירוט אגח תשואה מעל 10% " xfId="5337"/>
    <cellStyle name="6_משקל בתא100_עסקאות שאושרו וטרם בוצעו  _1 2_דיווחים נוספים_1_פירוט אגח תשואה מעל 10% _15" xfId="10813"/>
    <cellStyle name="6_משקל בתא100_עסקאות שאושרו וטרם בוצעו  _1 2_דיווחים נוספים_15" xfId="10811"/>
    <cellStyle name="6_משקל בתא100_עסקאות שאושרו וטרם בוצעו  _1 2_דיווחים נוספים_פירוט אגח תשואה מעל 10% " xfId="5338"/>
    <cellStyle name="6_משקל בתא100_עסקאות שאושרו וטרם בוצעו  _1 2_דיווחים נוספים_פירוט אגח תשואה מעל 10% _15" xfId="10814"/>
    <cellStyle name="6_משקל בתא100_עסקאות שאושרו וטרם בוצעו  _1 2_פירוט אגח תשואה מעל 10% " xfId="5339"/>
    <cellStyle name="6_משקל בתא100_עסקאות שאושרו וטרם בוצעו  _1 2_פירוט אגח תשואה מעל 10% _1" xfId="5340"/>
    <cellStyle name="6_משקל בתא100_עסקאות שאושרו וטרם בוצעו  _1 2_פירוט אגח תשואה מעל 10% _1_15" xfId="10816"/>
    <cellStyle name="6_משקל בתא100_עסקאות שאושרו וטרם בוצעו  _1 2_פירוט אגח תשואה מעל 10% _15" xfId="10815"/>
    <cellStyle name="6_משקל בתא100_עסקאות שאושרו וטרם בוצעו  _1 2_פירוט אגח תשואה מעל 10% _פירוט אגח תשואה מעל 10% " xfId="5341"/>
    <cellStyle name="6_משקל בתא100_עסקאות שאושרו וטרם בוצעו  _1 2_פירוט אגח תשואה מעל 10% _פירוט אגח תשואה מעל 10% _15" xfId="10817"/>
    <cellStyle name="6_משקל בתא100_עסקאות שאושרו וטרם בוצעו  _1_15" xfId="10809"/>
    <cellStyle name="6_משקל בתא100_עסקאות שאושרו וטרם בוצעו  _1_דיווחים נוספים" xfId="5342"/>
    <cellStyle name="6_משקל בתא100_עסקאות שאושרו וטרם בוצעו  _1_דיווחים נוספים_15" xfId="10818"/>
    <cellStyle name="6_משקל בתא100_עסקאות שאושרו וטרם בוצעו  _1_דיווחים נוספים_פירוט אגח תשואה מעל 10% " xfId="5343"/>
    <cellStyle name="6_משקל בתא100_עסקאות שאושרו וטרם בוצעו  _1_דיווחים נוספים_פירוט אגח תשואה מעל 10% _15" xfId="10819"/>
    <cellStyle name="6_משקל בתא100_עסקאות שאושרו וטרם בוצעו  _1_פירוט אגח תשואה מעל 10% " xfId="5344"/>
    <cellStyle name="6_משקל בתא100_עסקאות שאושרו וטרם בוצעו  _1_פירוט אגח תשואה מעל 10% _1" xfId="5345"/>
    <cellStyle name="6_משקל בתא100_עסקאות שאושרו וטרם בוצעו  _1_פירוט אגח תשואה מעל 10% _1_15" xfId="10821"/>
    <cellStyle name="6_משקל בתא100_עסקאות שאושרו וטרם בוצעו  _1_פירוט אגח תשואה מעל 10% _15" xfId="10820"/>
    <cellStyle name="6_משקל בתא100_עסקאות שאושרו וטרם בוצעו  _1_פירוט אגח תשואה מעל 10% _פירוט אגח תשואה מעל 10% " xfId="5346"/>
    <cellStyle name="6_משקל בתא100_עסקאות שאושרו וטרם בוצעו  _1_פירוט אגח תשואה מעל 10% _פירוט אגח תשואה מעל 10% _15" xfId="10822"/>
    <cellStyle name="6_משקל בתא100_עסקאות שאושרו וטרם בוצעו  _15" xfId="10800"/>
    <cellStyle name="6_משקל בתא100_עסקאות שאושרו וטרם בוצעו  _4.4." xfId="5347"/>
    <cellStyle name="6_משקל בתא100_עסקאות שאושרו וטרם בוצעו  _4.4. 2" xfId="5348"/>
    <cellStyle name="6_משקל בתא100_עסקאות שאושרו וטרם בוצעו  _4.4. 2_15" xfId="10824"/>
    <cellStyle name="6_משקל בתא100_עסקאות שאושרו וטרם בוצעו  _4.4. 2_דיווחים נוספים" xfId="5349"/>
    <cellStyle name="6_משקל בתא100_עסקאות שאושרו וטרם בוצעו  _4.4. 2_דיווחים נוספים_1" xfId="5350"/>
    <cellStyle name="6_משקל בתא100_עסקאות שאושרו וטרם בוצעו  _4.4. 2_דיווחים נוספים_1_15" xfId="10826"/>
    <cellStyle name="6_משקל בתא100_עסקאות שאושרו וטרם בוצעו  _4.4. 2_דיווחים נוספים_1_פירוט אגח תשואה מעל 10% " xfId="5351"/>
    <cellStyle name="6_משקל בתא100_עסקאות שאושרו וטרם בוצעו  _4.4. 2_דיווחים נוספים_1_פירוט אגח תשואה מעל 10% _15" xfId="10827"/>
    <cellStyle name="6_משקל בתא100_עסקאות שאושרו וטרם בוצעו  _4.4. 2_דיווחים נוספים_15" xfId="10825"/>
    <cellStyle name="6_משקל בתא100_עסקאות שאושרו וטרם בוצעו  _4.4. 2_דיווחים נוספים_פירוט אגח תשואה מעל 10% " xfId="5352"/>
    <cellStyle name="6_משקל בתא100_עסקאות שאושרו וטרם בוצעו  _4.4. 2_דיווחים נוספים_פירוט אגח תשואה מעל 10% _15" xfId="10828"/>
    <cellStyle name="6_משקל בתא100_עסקאות שאושרו וטרם בוצעו  _4.4. 2_פירוט אגח תשואה מעל 10% " xfId="5353"/>
    <cellStyle name="6_משקל בתא100_עסקאות שאושרו וטרם בוצעו  _4.4. 2_פירוט אגח תשואה מעל 10% _1" xfId="5354"/>
    <cellStyle name="6_משקל בתא100_עסקאות שאושרו וטרם בוצעו  _4.4. 2_פירוט אגח תשואה מעל 10% _1_15" xfId="10830"/>
    <cellStyle name="6_משקל בתא100_עסקאות שאושרו וטרם בוצעו  _4.4. 2_פירוט אגח תשואה מעל 10% _15" xfId="10829"/>
    <cellStyle name="6_משקל בתא100_עסקאות שאושרו וטרם בוצעו  _4.4. 2_פירוט אגח תשואה מעל 10% _פירוט אגח תשואה מעל 10% " xfId="5355"/>
    <cellStyle name="6_משקל בתא100_עסקאות שאושרו וטרם בוצעו  _4.4. 2_פירוט אגח תשואה מעל 10% _פירוט אגח תשואה מעל 10% _15" xfId="10831"/>
    <cellStyle name="6_משקל בתא100_עסקאות שאושרו וטרם בוצעו  _4.4._15" xfId="10823"/>
    <cellStyle name="6_משקל בתא100_עסקאות שאושרו וטרם בוצעו  _4.4._דיווחים נוספים" xfId="5356"/>
    <cellStyle name="6_משקל בתא100_עסקאות שאושרו וטרם בוצעו  _4.4._דיווחים נוספים_15" xfId="10832"/>
    <cellStyle name="6_משקל בתא100_עסקאות שאושרו וטרם בוצעו  _4.4._דיווחים נוספים_פירוט אגח תשואה מעל 10% " xfId="5357"/>
    <cellStyle name="6_משקל בתא100_עסקאות שאושרו וטרם בוצעו  _4.4._דיווחים נוספים_פירוט אגח תשואה מעל 10% _15" xfId="10833"/>
    <cellStyle name="6_משקל בתא100_עסקאות שאושרו וטרם בוצעו  _4.4._פירוט אגח תשואה מעל 10% " xfId="5358"/>
    <cellStyle name="6_משקל בתא100_עסקאות שאושרו וטרם בוצעו  _4.4._פירוט אגח תשואה מעל 10% _1" xfId="5359"/>
    <cellStyle name="6_משקל בתא100_עסקאות שאושרו וטרם בוצעו  _4.4._פירוט אגח תשואה מעל 10% _1_15" xfId="10835"/>
    <cellStyle name="6_משקל בתא100_עסקאות שאושרו וטרם בוצעו  _4.4._פירוט אגח תשואה מעל 10% _15" xfId="10834"/>
    <cellStyle name="6_משקל בתא100_עסקאות שאושרו וטרם בוצעו  _4.4._פירוט אגח תשואה מעל 10% _פירוט אגח תשואה מעל 10% " xfId="5360"/>
    <cellStyle name="6_משקל בתא100_עסקאות שאושרו וטרם בוצעו  _4.4._פירוט אגח תשואה מעל 10% _פירוט אגח תשואה מעל 10% _15" xfId="10836"/>
    <cellStyle name="6_משקל בתא100_עסקאות שאושרו וטרם בוצעו  _דיווחים נוספים" xfId="5361"/>
    <cellStyle name="6_משקל בתא100_עסקאות שאושרו וטרם בוצעו  _דיווחים נוספים_1" xfId="5362"/>
    <cellStyle name="6_משקל בתא100_עסקאות שאושרו וטרם בוצעו  _דיווחים נוספים_1_15" xfId="10838"/>
    <cellStyle name="6_משקל בתא100_עסקאות שאושרו וטרם בוצעו  _דיווחים נוספים_1_פירוט אגח תשואה מעל 10% " xfId="5363"/>
    <cellStyle name="6_משקל בתא100_עסקאות שאושרו וטרם בוצעו  _דיווחים נוספים_1_פירוט אגח תשואה מעל 10% _15" xfId="10839"/>
    <cellStyle name="6_משקל בתא100_עסקאות שאושרו וטרם בוצעו  _דיווחים נוספים_15" xfId="10837"/>
    <cellStyle name="6_משקל בתא100_עסקאות שאושרו וטרם בוצעו  _דיווחים נוספים_פירוט אגח תשואה מעל 10% " xfId="5364"/>
    <cellStyle name="6_משקל בתא100_עסקאות שאושרו וטרם בוצעו  _דיווחים נוספים_פירוט אגח תשואה מעל 10% _15" xfId="10840"/>
    <cellStyle name="6_משקל בתא100_עסקאות שאושרו וטרם בוצעו  _פירוט אגח תשואה מעל 10% " xfId="5365"/>
    <cellStyle name="6_משקל בתא100_עסקאות שאושרו וטרם בוצעו  _פירוט אגח תשואה מעל 10% _1" xfId="5366"/>
    <cellStyle name="6_משקל בתא100_עסקאות שאושרו וטרם בוצעו  _פירוט אגח תשואה מעל 10% _1_15" xfId="10842"/>
    <cellStyle name="6_משקל בתא100_עסקאות שאושרו וטרם בוצעו  _פירוט אגח תשואה מעל 10% _15" xfId="10841"/>
    <cellStyle name="6_משקל בתא100_עסקאות שאושרו וטרם בוצעו  _פירוט אגח תשואה מעל 10% _פירוט אגח תשואה מעל 10% " xfId="5367"/>
    <cellStyle name="6_משקל בתא100_עסקאות שאושרו וטרם בוצעו  _פירוט אגח תשואה מעל 10% _פירוט אגח תשואה מעל 10% _15" xfId="10843"/>
    <cellStyle name="6_משקל בתא100_פירוט אגח תשואה מעל 10% " xfId="5368"/>
    <cellStyle name="6_משקל בתא100_פירוט אגח תשואה מעל 10%  2" xfId="5369"/>
    <cellStyle name="6_משקל בתא100_פירוט אגח תשואה מעל 10%  2_15" xfId="10845"/>
    <cellStyle name="6_משקל בתא100_פירוט אגח תשואה מעל 10%  2_דיווחים נוספים" xfId="5370"/>
    <cellStyle name="6_משקל בתא100_פירוט אגח תשואה מעל 10%  2_דיווחים נוספים_1" xfId="5371"/>
    <cellStyle name="6_משקל בתא100_פירוט אגח תשואה מעל 10%  2_דיווחים נוספים_1_15" xfId="10847"/>
    <cellStyle name="6_משקל בתא100_פירוט אגח תשואה מעל 10%  2_דיווחים נוספים_1_פירוט אגח תשואה מעל 10% " xfId="5372"/>
    <cellStyle name="6_משקל בתא100_פירוט אגח תשואה מעל 10%  2_דיווחים נוספים_1_פירוט אגח תשואה מעל 10% _15" xfId="10848"/>
    <cellStyle name="6_משקל בתא100_פירוט אגח תשואה מעל 10%  2_דיווחים נוספים_15" xfId="10846"/>
    <cellStyle name="6_משקל בתא100_פירוט אגח תשואה מעל 10%  2_דיווחים נוספים_פירוט אגח תשואה מעל 10% " xfId="5373"/>
    <cellStyle name="6_משקל בתא100_פירוט אגח תשואה מעל 10%  2_דיווחים נוספים_פירוט אגח תשואה מעל 10% _15" xfId="10849"/>
    <cellStyle name="6_משקל בתא100_פירוט אגח תשואה מעל 10%  2_פירוט אגח תשואה מעל 10% " xfId="5374"/>
    <cellStyle name="6_משקל בתא100_פירוט אגח תשואה מעל 10%  2_פירוט אגח תשואה מעל 10% _1" xfId="5375"/>
    <cellStyle name="6_משקל בתא100_פירוט אגח תשואה מעל 10%  2_פירוט אגח תשואה מעל 10% _1_15" xfId="10851"/>
    <cellStyle name="6_משקל בתא100_פירוט אגח תשואה מעל 10%  2_פירוט אגח תשואה מעל 10% _15" xfId="10850"/>
    <cellStyle name="6_משקל בתא100_פירוט אגח תשואה מעל 10%  2_פירוט אגח תשואה מעל 10% _פירוט אגח תשואה מעל 10% " xfId="5376"/>
    <cellStyle name="6_משקל בתא100_פירוט אגח תשואה מעל 10%  2_פירוט אגח תשואה מעל 10% _פירוט אגח תשואה מעל 10% _15" xfId="10852"/>
    <cellStyle name="6_משקל בתא100_פירוט אגח תשואה מעל 10% _1" xfId="5377"/>
    <cellStyle name="6_משקל בתא100_פירוט אגח תשואה מעל 10% _1_15" xfId="10853"/>
    <cellStyle name="6_משקל בתא100_פירוט אגח תשואה מעל 10% _1_פירוט אגח תשואה מעל 10% " xfId="5378"/>
    <cellStyle name="6_משקל בתא100_פירוט אגח תשואה מעל 10% _1_פירוט אגח תשואה מעל 10% _15" xfId="10854"/>
    <cellStyle name="6_משקל בתא100_פירוט אגח תשואה מעל 10% _15" xfId="10844"/>
    <cellStyle name="6_משקל בתא100_פירוט אגח תשואה מעל 10% _2" xfId="5379"/>
    <cellStyle name="6_משקל בתא100_פירוט אגח תשואה מעל 10% _2_15" xfId="10855"/>
    <cellStyle name="6_משקל בתא100_פירוט אגח תשואה מעל 10% _4.4." xfId="5380"/>
    <cellStyle name="6_משקל בתא100_פירוט אגח תשואה מעל 10% _4.4. 2" xfId="5381"/>
    <cellStyle name="6_משקל בתא100_פירוט אגח תשואה מעל 10% _4.4. 2_15" xfId="10857"/>
    <cellStyle name="6_משקל בתא100_פירוט אגח תשואה מעל 10% _4.4. 2_דיווחים נוספים" xfId="5382"/>
    <cellStyle name="6_משקל בתא100_פירוט אגח תשואה מעל 10% _4.4. 2_דיווחים נוספים_1" xfId="5383"/>
    <cellStyle name="6_משקל בתא100_פירוט אגח תשואה מעל 10% _4.4. 2_דיווחים נוספים_1_15" xfId="10859"/>
    <cellStyle name="6_משקל בתא100_פירוט אגח תשואה מעל 10% _4.4. 2_דיווחים נוספים_1_פירוט אגח תשואה מעל 10% " xfId="5384"/>
    <cellStyle name="6_משקל בתא100_פירוט אגח תשואה מעל 10% _4.4. 2_דיווחים נוספים_1_פירוט אגח תשואה מעל 10% _15" xfId="10860"/>
    <cellStyle name="6_משקל בתא100_פירוט אגח תשואה מעל 10% _4.4. 2_דיווחים נוספים_15" xfId="10858"/>
    <cellStyle name="6_משקל בתא100_פירוט אגח תשואה מעל 10% _4.4. 2_דיווחים נוספים_פירוט אגח תשואה מעל 10% " xfId="5385"/>
    <cellStyle name="6_משקל בתא100_פירוט אגח תשואה מעל 10% _4.4. 2_דיווחים נוספים_פירוט אגח תשואה מעל 10% _15" xfId="10861"/>
    <cellStyle name="6_משקל בתא100_פירוט אגח תשואה מעל 10% _4.4. 2_פירוט אגח תשואה מעל 10% " xfId="5386"/>
    <cellStyle name="6_משקל בתא100_פירוט אגח תשואה מעל 10% _4.4. 2_פירוט אגח תשואה מעל 10% _1" xfId="5387"/>
    <cellStyle name="6_משקל בתא100_פירוט אגח תשואה מעל 10% _4.4. 2_פירוט אגח תשואה מעל 10% _1_15" xfId="10863"/>
    <cellStyle name="6_משקל בתא100_פירוט אגח תשואה מעל 10% _4.4. 2_פירוט אגח תשואה מעל 10% _15" xfId="10862"/>
    <cellStyle name="6_משקל בתא100_פירוט אגח תשואה מעל 10% _4.4. 2_פירוט אגח תשואה מעל 10% _פירוט אגח תשואה מעל 10% " xfId="5388"/>
    <cellStyle name="6_משקל בתא100_פירוט אגח תשואה מעל 10% _4.4. 2_פירוט אגח תשואה מעל 10% _פירוט אגח תשואה מעל 10% _15" xfId="10864"/>
    <cellStyle name="6_משקל בתא100_פירוט אגח תשואה מעל 10% _4.4._15" xfId="10856"/>
    <cellStyle name="6_משקל בתא100_פירוט אגח תשואה מעל 10% _4.4._דיווחים נוספים" xfId="5389"/>
    <cellStyle name="6_משקל בתא100_פירוט אגח תשואה מעל 10% _4.4._דיווחים נוספים_15" xfId="10865"/>
    <cellStyle name="6_משקל בתא100_פירוט אגח תשואה מעל 10% _4.4._דיווחים נוספים_פירוט אגח תשואה מעל 10% " xfId="5390"/>
    <cellStyle name="6_משקל בתא100_פירוט אגח תשואה מעל 10% _4.4._דיווחים נוספים_פירוט אגח תשואה מעל 10% _15" xfId="10866"/>
    <cellStyle name="6_משקל בתא100_פירוט אגח תשואה מעל 10% _4.4._פירוט אגח תשואה מעל 10% " xfId="5391"/>
    <cellStyle name="6_משקל בתא100_פירוט אגח תשואה מעל 10% _4.4._פירוט אגח תשואה מעל 10% _1" xfId="5392"/>
    <cellStyle name="6_משקל בתא100_פירוט אגח תשואה מעל 10% _4.4._פירוט אגח תשואה מעל 10% _1_15" xfId="10868"/>
    <cellStyle name="6_משקל בתא100_פירוט אגח תשואה מעל 10% _4.4._פירוט אגח תשואה מעל 10% _15" xfId="10867"/>
    <cellStyle name="6_משקל בתא100_פירוט אגח תשואה מעל 10% _4.4._פירוט אגח תשואה מעל 10% _פירוט אגח תשואה מעל 10% " xfId="5393"/>
    <cellStyle name="6_משקל בתא100_פירוט אגח תשואה מעל 10% _4.4._פירוט אגח תשואה מעל 10% _פירוט אגח תשואה מעל 10% _15" xfId="10869"/>
    <cellStyle name="6_משקל בתא100_פירוט אגח תשואה מעל 10% _דיווחים נוספים" xfId="5394"/>
    <cellStyle name="6_משקל בתא100_פירוט אגח תשואה מעל 10% _דיווחים נוספים_1" xfId="5395"/>
    <cellStyle name="6_משקל בתא100_פירוט אגח תשואה מעל 10% _דיווחים נוספים_1_15" xfId="10871"/>
    <cellStyle name="6_משקל בתא100_פירוט אגח תשואה מעל 10% _דיווחים נוספים_1_פירוט אגח תשואה מעל 10% " xfId="5396"/>
    <cellStyle name="6_משקל בתא100_פירוט אגח תשואה מעל 10% _דיווחים נוספים_1_פירוט אגח תשואה מעל 10% _15" xfId="10872"/>
    <cellStyle name="6_משקל בתא100_פירוט אגח תשואה מעל 10% _דיווחים נוספים_15" xfId="10870"/>
    <cellStyle name="6_משקל בתא100_פירוט אגח תשואה מעל 10% _דיווחים נוספים_פירוט אגח תשואה מעל 10% " xfId="5397"/>
    <cellStyle name="6_משקל בתא100_פירוט אגח תשואה מעל 10% _דיווחים נוספים_פירוט אגח תשואה מעל 10% _15" xfId="10873"/>
    <cellStyle name="6_משקל בתא100_פירוט אגח תשואה מעל 10% _פירוט אגח תשואה מעל 10% " xfId="5398"/>
    <cellStyle name="6_משקל בתא100_פירוט אגח תשואה מעל 10% _פירוט אגח תשואה מעל 10% _1" xfId="5399"/>
    <cellStyle name="6_משקל בתא100_פירוט אגח תשואה מעל 10% _פירוט אגח תשואה מעל 10% _1_15" xfId="10875"/>
    <cellStyle name="6_משקל בתא100_פירוט אגח תשואה מעל 10% _פירוט אגח תשואה מעל 10% _15" xfId="10874"/>
    <cellStyle name="6_משקל בתא100_פירוט אגח תשואה מעל 10% _פירוט אגח תשואה מעל 10% _פירוט אגח תשואה מעל 10% " xfId="5400"/>
    <cellStyle name="6_משקל בתא100_פירוט אגח תשואה מעל 10% _פירוט אגח תשואה מעל 10% _פירוט אגח תשואה מעל 10% _15" xfId="10876"/>
    <cellStyle name="6_עסקאות שאושרו וטרם בוצעו  " xfId="5401"/>
    <cellStyle name="6_עסקאות שאושרו וטרם בוצעו   2" xfId="5402"/>
    <cellStyle name="6_עסקאות שאושרו וטרם בוצעו   2_15" xfId="10878"/>
    <cellStyle name="6_עסקאות שאושרו וטרם בוצעו   2_דיווחים נוספים" xfId="5403"/>
    <cellStyle name="6_עסקאות שאושרו וטרם בוצעו   2_דיווחים נוספים_1" xfId="5404"/>
    <cellStyle name="6_עסקאות שאושרו וטרם בוצעו   2_דיווחים נוספים_1_15" xfId="10880"/>
    <cellStyle name="6_עסקאות שאושרו וטרם בוצעו   2_דיווחים נוספים_1_פירוט אגח תשואה מעל 10% " xfId="5405"/>
    <cellStyle name="6_עסקאות שאושרו וטרם בוצעו   2_דיווחים נוספים_1_פירוט אגח תשואה מעל 10% _15" xfId="10881"/>
    <cellStyle name="6_עסקאות שאושרו וטרם בוצעו   2_דיווחים נוספים_15" xfId="10879"/>
    <cellStyle name="6_עסקאות שאושרו וטרם בוצעו   2_דיווחים נוספים_פירוט אגח תשואה מעל 10% " xfId="5406"/>
    <cellStyle name="6_עסקאות שאושרו וטרם בוצעו   2_דיווחים נוספים_פירוט אגח תשואה מעל 10% _15" xfId="10882"/>
    <cellStyle name="6_עסקאות שאושרו וטרם בוצעו   2_פירוט אגח תשואה מעל 10% " xfId="5407"/>
    <cellStyle name="6_עסקאות שאושרו וטרם בוצעו   2_פירוט אגח תשואה מעל 10% _1" xfId="5408"/>
    <cellStyle name="6_עסקאות שאושרו וטרם בוצעו   2_פירוט אגח תשואה מעל 10% _1_15" xfId="10884"/>
    <cellStyle name="6_עסקאות שאושרו וטרם בוצעו   2_פירוט אגח תשואה מעל 10% _15" xfId="10883"/>
    <cellStyle name="6_עסקאות שאושרו וטרם בוצעו   2_פירוט אגח תשואה מעל 10% _פירוט אגח תשואה מעל 10% " xfId="5409"/>
    <cellStyle name="6_עסקאות שאושרו וטרם בוצעו   2_פירוט אגח תשואה מעל 10% _פירוט אגח תשואה מעל 10% _15" xfId="10885"/>
    <cellStyle name="6_עסקאות שאושרו וטרם בוצעו  _1" xfId="5410"/>
    <cellStyle name="6_עסקאות שאושרו וטרם בוצעו  _1 2" xfId="5411"/>
    <cellStyle name="6_עסקאות שאושרו וטרם בוצעו  _1 2_15" xfId="10887"/>
    <cellStyle name="6_עסקאות שאושרו וטרם בוצעו  _1 2_דיווחים נוספים" xfId="5412"/>
    <cellStyle name="6_עסקאות שאושרו וטרם בוצעו  _1 2_דיווחים נוספים_1" xfId="5413"/>
    <cellStyle name="6_עסקאות שאושרו וטרם בוצעו  _1 2_דיווחים נוספים_1_15" xfId="10889"/>
    <cellStyle name="6_עסקאות שאושרו וטרם בוצעו  _1 2_דיווחים נוספים_1_פירוט אגח תשואה מעל 10% " xfId="5414"/>
    <cellStyle name="6_עסקאות שאושרו וטרם בוצעו  _1 2_דיווחים נוספים_1_פירוט אגח תשואה מעל 10% _15" xfId="10890"/>
    <cellStyle name="6_עסקאות שאושרו וטרם בוצעו  _1 2_דיווחים נוספים_15" xfId="10888"/>
    <cellStyle name="6_עסקאות שאושרו וטרם בוצעו  _1 2_דיווחים נוספים_פירוט אגח תשואה מעל 10% " xfId="5415"/>
    <cellStyle name="6_עסקאות שאושרו וטרם בוצעו  _1 2_דיווחים נוספים_פירוט אגח תשואה מעל 10% _15" xfId="10891"/>
    <cellStyle name="6_עסקאות שאושרו וטרם בוצעו  _1 2_פירוט אגח תשואה מעל 10% " xfId="5416"/>
    <cellStyle name="6_עסקאות שאושרו וטרם בוצעו  _1 2_פירוט אגח תשואה מעל 10% _1" xfId="5417"/>
    <cellStyle name="6_עסקאות שאושרו וטרם בוצעו  _1 2_פירוט אגח תשואה מעל 10% _1_15" xfId="10893"/>
    <cellStyle name="6_עסקאות שאושרו וטרם בוצעו  _1 2_פירוט אגח תשואה מעל 10% _15" xfId="10892"/>
    <cellStyle name="6_עסקאות שאושרו וטרם בוצעו  _1 2_פירוט אגח תשואה מעל 10% _פירוט אגח תשואה מעל 10% " xfId="5418"/>
    <cellStyle name="6_עסקאות שאושרו וטרם בוצעו  _1 2_פירוט אגח תשואה מעל 10% _פירוט אגח תשואה מעל 10% _15" xfId="10894"/>
    <cellStyle name="6_עסקאות שאושרו וטרם בוצעו  _1_15" xfId="10886"/>
    <cellStyle name="6_עסקאות שאושרו וטרם בוצעו  _1_דיווחים נוספים" xfId="5419"/>
    <cellStyle name="6_עסקאות שאושרו וטרם בוצעו  _1_דיווחים נוספים_15" xfId="10895"/>
    <cellStyle name="6_עסקאות שאושרו וטרם בוצעו  _1_דיווחים נוספים_פירוט אגח תשואה מעל 10% " xfId="5420"/>
    <cellStyle name="6_עסקאות שאושרו וטרם בוצעו  _1_דיווחים נוספים_פירוט אגח תשואה מעל 10% _15" xfId="10896"/>
    <cellStyle name="6_עסקאות שאושרו וטרם בוצעו  _1_פירוט אגח תשואה מעל 10% " xfId="5421"/>
    <cellStyle name="6_עסקאות שאושרו וטרם בוצעו  _1_פירוט אגח תשואה מעל 10% _1" xfId="5422"/>
    <cellStyle name="6_עסקאות שאושרו וטרם בוצעו  _1_פירוט אגח תשואה מעל 10% _1_15" xfId="10898"/>
    <cellStyle name="6_עסקאות שאושרו וטרם בוצעו  _1_פירוט אגח תשואה מעל 10% _15" xfId="10897"/>
    <cellStyle name="6_עסקאות שאושרו וטרם בוצעו  _1_פירוט אגח תשואה מעל 10% _פירוט אגח תשואה מעל 10% " xfId="5423"/>
    <cellStyle name="6_עסקאות שאושרו וטרם בוצעו  _1_פירוט אגח תשואה מעל 10% _פירוט אגח תשואה מעל 10% _15" xfId="10899"/>
    <cellStyle name="6_עסקאות שאושרו וטרם בוצעו  _15" xfId="10877"/>
    <cellStyle name="6_עסקאות שאושרו וטרם בוצעו  _4.4." xfId="5424"/>
    <cellStyle name="6_עסקאות שאושרו וטרם בוצעו  _4.4. 2" xfId="5425"/>
    <cellStyle name="6_עסקאות שאושרו וטרם בוצעו  _4.4. 2_15" xfId="10901"/>
    <cellStyle name="6_עסקאות שאושרו וטרם בוצעו  _4.4. 2_דיווחים נוספים" xfId="5426"/>
    <cellStyle name="6_עסקאות שאושרו וטרם בוצעו  _4.4. 2_דיווחים נוספים_1" xfId="5427"/>
    <cellStyle name="6_עסקאות שאושרו וטרם בוצעו  _4.4. 2_דיווחים נוספים_1_15" xfId="10903"/>
    <cellStyle name="6_עסקאות שאושרו וטרם בוצעו  _4.4. 2_דיווחים נוספים_1_פירוט אגח תשואה מעל 10% " xfId="5428"/>
    <cellStyle name="6_עסקאות שאושרו וטרם בוצעו  _4.4. 2_דיווחים נוספים_1_פירוט אגח תשואה מעל 10% _15" xfId="10904"/>
    <cellStyle name="6_עסקאות שאושרו וטרם בוצעו  _4.4. 2_דיווחים נוספים_15" xfId="10902"/>
    <cellStyle name="6_עסקאות שאושרו וטרם בוצעו  _4.4. 2_דיווחים נוספים_פירוט אגח תשואה מעל 10% " xfId="5429"/>
    <cellStyle name="6_עסקאות שאושרו וטרם בוצעו  _4.4. 2_דיווחים נוספים_פירוט אגח תשואה מעל 10% _15" xfId="10905"/>
    <cellStyle name="6_עסקאות שאושרו וטרם בוצעו  _4.4. 2_פירוט אגח תשואה מעל 10% " xfId="5430"/>
    <cellStyle name="6_עסקאות שאושרו וטרם בוצעו  _4.4. 2_פירוט אגח תשואה מעל 10% _1" xfId="5431"/>
    <cellStyle name="6_עסקאות שאושרו וטרם בוצעו  _4.4. 2_פירוט אגח תשואה מעל 10% _1_15" xfId="10907"/>
    <cellStyle name="6_עסקאות שאושרו וטרם בוצעו  _4.4. 2_פירוט אגח תשואה מעל 10% _15" xfId="10906"/>
    <cellStyle name="6_עסקאות שאושרו וטרם בוצעו  _4.4. 2_פירוט אגח תשואה מעל 10% _פירוט אגח תשואה מעל 10% " xfId="5432"/>
    <cellStyle name="6_עסקאות שאושרו וטרם בוצעו  _4.4. 2_פירוט אגח תשואה מעל 10% _פירוט אגח תשואה מעל 10% _15" xfId="10908"/>
    <cellStyle name="6_עסקאות שאושרו וטרם בוצעו  _4.4._15" xfId="10900"/>
    <cellStyle name="6_עסקאות שאושרו וטרם בוצעו  _4.4._דיווחים נוספים" xfId="5433"/>
    <cellStyle name="6_עסקאות שאושרו וטרם בוצעו  _4.4._דיווחים נוספים_15" xfId="10909"/>
    <cellStyle name="6_עסקאות שאושרו וטרם בוצעו  _4.4._דיווחים נוספים_פירוט אגח תשואה מעל 10% " xfId="5434"/>
    <cellStyle name="6_עסקאות שאושרו וטרם בוצעו  _4.4._דיווחים נוספים_פירוט אגח תשואה מעל 10% _15" xfId="10910"/>
    <cellStyle name="6_עסקאות שאושרו וטרם בוצעו  _4.4._פירוט אגח תשואה מעל 10% " xfId="5435"/>
    <cellStyle name="6_עסקאות שאושרו וטרם בוצעו  _4.4._פירוט אגח תשואה מעל 10% _1" xfId="5436"/>
    <cellStyle name="6_עסקאות שאושרו וטרם בוצעו  _4.4._פירוט אגח תשואה מעל 10% _1_15" xfId="10912"/>
    <cellStyle name="6_עסקאות שאושרו וטרם בוצעו  _4.4._פירוט אגח תשואה מעל 10% _15" xfId="10911"/>
    <cellStyle name="6_עסקאות שאושרו וטרם בוצעו  _4.4._פירוט אגח תשואה מעל 10% _פירוט אגח תשואה מעל 10% " xfId="5437"/>
    <cellStyle name="6_עסקאות שאושרו וטרם בוצעו  _4.4._פירוט אגח תשואה מעל 10% _פירוט אגח תשואה מעל 10% _15" xfId="10913"/>
    <cellStyle name="6_עסקאות שאושרו וטרם בוצעו  _דיווחים נוספים" xfId="5438"/>
    <cellStyle name="6_עסקאות שאושרו וטרם בוצעו  _דיווחים נוספים_1" xfId="5439"/>
    <cellStyle name="6_עסקאות שאושרו וטרם בוצעו  _דיווחים נוספים_1_15" xfId="10915"/>
    <cellStyle name="6_עסקאות שאושרו וטרם בוצעו  _דיווחים נוספים_1_פירוט אגח תשואה מעל 10% " xfId="5440"/>
    <cellStyle name="6_עסקאות שאושרו וטרם בוצעו  _דיווחים נוספים_1_פירוט אגח תשואה מעל 10% _15" xfId="10916"/>
    <cellStyle name="6_עסקאות שאושרו וטרם בוצעו  _דיווחים נוספים_15" xfId="10914"/>
    <cellStyle name="6_עסקאות שאושרו וטרם בוצעו  _דיווחים נוספים_פירוט אגח תשואה מעל 10% " xfId="5441"/>
    <cellStyle name="6_עסקאות שאושרו וטרם בוצעו  _דיווחים נוספים_פירוט אגח תשואה מעל 10% _15" xfId="10917"/>
    <cellStyle name="6_עסקאות שאושרו וטרם בוצעו  _פירוט אגח תשואה מעל 10% " xfId="5442"/>
    <cellStyle name="6_עסקאות שאושרו וטרם בוצעו  _פירוט אגח תשואה מעל 10% _1" xfId="5443"/>
    <cellStyle name="6_עסקאות שאושרו וטרם בוצעו  _פירוט אגח תשואה מעל 10% _1_15" xfId="10919"/>
    <cellStyle name="6_עסקאות שאושרו וטרם בוצעו  _פירוט אגח תשואה מעל 10% _15" xfId="10918"/>
    <cellStyle name="6_עסקאות שאושרו וטרם בוצעו  _פירוט אגח תשואה מעל 10% _פירוט אגח תשואה מעל 10% " xfId="5444"/>
    <cellStyle name="6_עסקאות שאושרו וטרם בוצעו  _פירוט אגח תשואה מעל 10% _פירוט אגח תשואה מעל 10% _15" xfId="10920"/>
    <cellStyle name="6_פירוט אגח תשואה מעל 10% " xfId="5445"/>
    <cellStyle name="6_פירוט אגח תשואה מעל 10%  2" xfId="5446"/>
    <cellStyle name="6_פירוט אגח תשואה מעל 10%  2_15" xfId="10922"/>
    <cellStyle name="6_פירוט אגח תשואה מעל 10%  2_דיווחים נוספים" xfId="5447"/>
    <cellStyle name="6_פירוט אגח תשואה מעל 10%  2_דיווחים נוספים_1" xfId="5448"/>
    <cellStyle name="6_פירוט אגח תשואה מעל 10%  2_דיווחים נוספים_1_15" xfId="10924"/>
    <cellStyle name="6_פירוט אגח תשואה מעל 10%  2_דיווחים נוספים_1_פירוט אגח תשואה מעל 10% " xfId="5449"/>
    <cellStyle name="6_פירוט אגח תשואה מעל 10%  2_דיווחים נוספים_1_פירוט אגח תשואה מעל 10% _15" xfId="10925"/>
    <cellStyle name="6_פירוט אגח תשואה מעל 10%  2_דיווחים נוספים_15" xfId="10923"/>
    <cellStyle name="6_פירוט אגח תשואה מעל 10%  2_דיווחים נוספים_פירוט אגח תשואה מעל 10% " xfId="5450"/>
    <cellStyle name="6_פירוט אגח תשואה מעל 10%  2_דיווחים נוספים_פירוט אגח תשואה מעל 10% _15" xfId="10926"/>
    <cellStyle name="6_פירוט אגח תשואה מעל 10%  2_פירוט אגח תשואה מעל 10% " xfId="5451"/>
    <cellStyle name="6_פירוט אגח תשואה מעל 10%  2_פירוט אגח תשואה מעל 10% _1" xfId="5452"/>
    <cellStyle name="6_פירוט אגח תשואה מעל 10%  2_פירוט אגח תשואה מעל 10% _1_15" xfId="10928"/>
    <cellStyle name="6_פירוט אגח תשואה מעל 10%  2_פירוט אגח תשואה מעל 10% _15" xfId="10927"/>
    <cellStyle name="6_פירוט אגח תשואה מעל 10%  2_פירוט אגח תשואה מעל 10% _פירוט אגח תשואה מעל 10% " xfId="5453"/>
    <cellStyle name="6_פירוט אגח תשואה מעל 10%  2_פירוט אגח תשואה מעל 10% _פירוט אגח תשואה מעל 10% _15" xfId="10929"/>
    <cellStyle name="6_פירוט אגח תשואה מעל 10% _1" xfId="5454"/>
    <cellStyle name="6_פירוט אגח תשואה מעל 10% _1_15" xfId="10930"/>
    <cellStyle name="6_פירוט אגח תשואה מעל 10% _15" xfId="10921"/>
    <cellStyle name="6_פירוט אגח תשואה מעל 10% _2" xfId="5455"/>
    <cellStyle name="6_פירוט אגח תשואה מעל 10% _2_15" xfId="10931"/>
    <cellStyle name="6_פירוט אגח תשואה מעל 10% _4.4." xfId="5456"/>
    <cellStyle name="6_פירוט אגח תשואה מעל 10% _4.4. 2" xfId="5457"/>
    <cellStyle name="6_פירוט אגח תשואה מעל 10% _4.4. 2_15" xfId="10933"/>
    <cellStyle name="6_פירוט אגח תשואה מעל 10% _4.4. 2_דיווחים נוספים" xfId="5458"/>
    <cellStyle name="6_פירוט אגח תשואה מעל 10% _4.4. 2_דיווחים נוספים_1" xfId="5459"/>
    <cellStyle name="6_פירוט אגח תשואה מעל 10% _4.4. 2_דיווחים נוספים_1_15" xfId="10935"/>
    <cellStyle name="6_פירוט אגח תשואה מעל 10% _4.4. 2_דיווחים נוספים_1_פירוט אגח תשואה מעל 10% " xfId="5460"/>
    <cellStyle name="6_פירוט אגח תשואה מעל 10% _4.4. 2_דיווחים נוספים_1_פירוט אגח תשואה מעל 10% _15" xfId="10936"/>
    <cellStyle name="6_פירוט אגח תשואה מעל 10% _4.4. 2_דיווחים נוספים_15" xfId="10934"/>
    <cellStyle name="6_פירוט אגח תשואה מעל 10% _4.4. 2_דיווחים נוספים_פירוט אגח תשואה מעל 10% " xfId="5461"/>
    <cellStyle name="6_פירוט אגח תשואה מעל 10% _4.4. 2_דיווחים נוספים_פירוט אגח תשואה מעל 10% _15" xfId="10937"/>
    <cellStyle name="6_פירוט אגח תשואה מעל 10% _4.4. 2_פירוט אגח תשואה מעל 10% " xfId="5462"/>
    <cellStyle name="6_פירוט אגח תשואה מעל 10% _4.4. 2_פירוט אגח תשואה מעל 10% _1" xfId="5463"/>
    <cellStyle name="6_פירוט אגח תשואה מעל 10% _4.4. 2_פירוט אגח תשואה מעל 10% _1_15" xfId="10939"/>
    <cellStyle name="6_פירוט אגח תשואה מעל 10% _4.4. 2_פירוט אגח תשואה מעל 10% _15" xfId="10938"/>
    <cellStyle name="6_פירוט אגח תשואה מעל 10% _4.4. 2_פירוט אגח תשואה מעל 10% _פירוט אגח תשואה מעל 10% " xfId="5464"/>
    <cellStyle name="6_פירוט אגח תשואה מעל 10% _4.4. 2_פירוט אגח תשואה מעל 10% _פירוט אגח תשואה מעל 10% _15" xfId="10940"/>
    <cellStyle name="6_פירוט אגח תשואה מעל 10% _4.4._15" xfId="10932"/>
    <cellStyle name="6_פירוט אגח תשואה מעל 10% _4.4._דיווחים נוספים" xfId="5465"/>
    <cellStyle name="6_פירוט אגח תשואה מעל 10% _4.4._דיווחים נוספים_15" xfId="10941"/>
    <cellStyle name="6_פירוט אגח תשואה מעל 10% _4.4._דיווחים נוספים_פירוט אגח תשואה מעל 10% " xfId="5466"/>
    <cellStyle name="6_פירוט אגח תשואה מעל 10% _4.4._דיווחים נוספים_פירוט אגח תשואה מעל 10% _15" xfId="10942"/>
    <cellStyle name="6_פירוט אגח תשואה מעל 10% _4.4._פירוט אגח תשואה מעל 10% " xfId="5467"/>
    <cellStyle name="6_פירוט אגח תשואה מעל 10% _4.4._פירוט אגח תשואה מעל 10% _1" xfId="5468"/>
    <cellStyle name="6_פירוט אגח תשואה מעל 10% _4.4._פירוט אגח תשואה מעל 10% _1_15" xfId="10944"/>
    <cellStyle name="6_פירוט אגח תשואה מעל 10% _4.4._פירוט אגח תשואה מעל 10% _15" xfId="10943"/>
    <cellStyle name="6_פירוט אגח תשואה מעל 10% _4.4._פירוט אגח תשואה מעל 10% _פירוט אגח תשואה מעל 10% " xfId="5469"/>
    <cellStyle name="6_פירוט אגח תשואה מעל 10% _4.4._פירוט אגח תשואה מעל 10% _פירוט אגח תשואה מעל 10% _15" xfId="10945"/>
    <cellStyle name="6_פירוט אגח תשואה מעל 10% _דיווחים נוספים" xfId="5470"/>
    <cellStyle name="6_פירוט אגח תשואה מעל 10% _דיווחים נוספים_1" xfId="5471"/>
    <cellStyle name="6_פירוט אגח תשואה מעל 10% _דיווחים נוספים_1_15" xfId="10947"/>
    <cellStyle name="6_פירוט אגח תשואה מעל 10% _דיווחים נוספים_1_פירוט אגח תשואה מעל 10% " xfId="5472"/>
    <cellStyle name="6_פירוט אגח תשואה מעל 10% _דיווחים נוספים_1_פירוט אגח תשואה מעל 10% _15" xfId="10948"/>
    <cellStyle name="6_פירוט אגח תשואה מעל 10% _דיווחים נוספים_15" xfId="10946"/>
    <cellStyle name="6_פירוט אגח תשואה מעל 10% _דיווחים נוספים_פירוט אגח תשואה מעל 10% " xfId="5473"/>
    <cellStyle name="6_פירוט אגח תשואה מעל 10% _דיווחים נוספים_פירוט אגח תשואה מעל 10% _15" xfId="10949"/>
    <cellStyle name="6_פירוט אגח תשואה מעל 10% _פירוט אגח תשואה מעל 10% " xfId="5474"/>
    <cellStyle name="6_פירוט אגח תשואה מעל 10% _פירוט אגח תשואה מעל 10% _1" xfId="5475"/>
    <cellStyle name="6_פירוט אגח תשואה מעל 10% _פירוט אגח תשואה מעל 10% _1_15" xfId="10951"/>
    <cellStyle name="6_פירוט אגח תשואה מעל 10% _פירוט אגח תשואה מעל 10% _15" xfId="10950"/>
    <cellStyle name="6_פירוט אגח תשואה מעל 10% _פירוט אגח תשואה מעל 10% _פירוט אגח תשואה מעל 10% " xfId="5476"/>
    <cellStyle name="6_פירוט אגח תשואה מעל 10% _פירוט אגח תשואה מעל 10% _פירוט אגח תשואה מעל 10% _15" xfId="10952"/>
    <cellStyle name="60% - Accent1" xfId="5477"/>
    <cellStyle name="60% - Accent2" xfId="5478"/>
    <cellStyle name="60% - Accent3" xfId="5479"/>
    <cellStyle name="60% - Accent4" xfId="5480"/>
    <cellStyle name="60% - Accent5" xfId="5481"/>
    <cellStyle name="60% - Accent6" xfId="5482"/>
    <cellStyle name="60% - הדגשה1 2" xfId="5483"/>
    <cellStyle name="60% - הדגשה1 2 2" xfId="5484"/>
    <cellStyle name="60% - הדגשה1 2 3" xfId="5485"/>
    <cellStyle name="60% - הדגשה1 2_15" xfId="10953"/>
    <cellStyle name="60% - הדגשה1 3" xfId="5486"/>
    <cellStyle name="60% - הדגשה1 4" xfId="5487"/>
    <cellStyle name="60% - הדגשה1 5" xfId="5488"/>
    <cellStyle name="60% - הדגשה1 6" xfId="5489"/>
    <cellStyle name="60% - הדגשה1 7" xfId="5490"/>
    <cellStyle name="60% - הדגשה2 2" xfId="5491"/>
    <cellStyle name="60% - הדגשה2 2 2" xfId="5492"/>
    <cellStyle name="60% - הדגשה2 2 3" xfId="5493"/>
    <cellStyle name="60% - הדגשה2 2_15" xfId="10954"/>
    <cellStyle name="60% - הדגשה2 3" xfId="5494"/>
    <cellStyle name="60% - הדגשה2 4" xfId="5495"/>
    <cellStyle name="60% - הדגשה2 5" xfId="5496"/>
    <cellStyle name="60% - הדגשה2 6" xfId="5497"/>
    <cellStyle name="60% - הדגשה2 7" xfId="5498"/>
    <cellStyle name="60% - הדגשה3 2" xfId="5499"/>
    <cellStyle name="60% - הדגשה3 2 2" xfId="5500"/>
    <cellStyle name="60% - הדגשה3 2 3" xfId="5501"/>
    <cellStyle name="60% - הדגשה3 2_15" xfId="10955"/>
    <cellStyle name="60% - הדגשה3 3" xfId="5502"/>
    <cellStyle name="60% - הדגשה3 4" xfId="5503"/>
    <cellStyle name="60% - הדגשה3 5" xfId="5504"/>
    <cellStyle name="60% - הדגשה3 6" xfId="5505"/>
    <cellStyle name="60% - הדגשה3 7" xfId="5506"/>
    <cellStyle name="60% - הדגשה4 2" xfId="5507"/>
    <cellStyle name="60% - הדגשה4 2 2" xfId="5508"/>
    <cellStyle name="60% - הדגשה4 2 3" xfId="5509"/>
    <cellStyle name="60% - הדגשה4 2_15" xfId="10956"/>
    <cellStyle name="60% - הדגשה4 3" xfId="5510"/>
    <cellStyle name="60% - הדגשה4 4" xfId="5511"/>
    <cellStyle name="60% - הדגשה4 5" xfId="5512"/>
    <cellStyle name="60% - הדגשה4 6" xfId="5513"/>
    <cellStyle name="60% - הדגשה4 7" xfId="5514"/>
    <cellStyle name="60% - הדגשה5 2" xfId="5515"/>
    <cellStyle name="60% - הדגשה5 2 2" xfId="5516"/>
    <cellStyle name="60% - הדגשה5 2 3" xfId="5517"/>
    <cellStyle name="60% - הדגשה5 2_15" xfId="10957"/>
    <cellStyle name="60% - הדגשה5 3" xfId="5518"/>
    <cellStyle name="60% - הדגשה5 4" xfId="5519"/>
    <cellStyle name="60% - הדגשה5 5" xfId="5520"/>
    <cellStyle name="60% - הדגשה5 6" xfId="5521"/>
    <cellStyle name="60% - הדגשה5 7" xfId="5522"/>
    <cellStyle name="60% - הדגשה6 2" xfId="5523"/>
    <cellStyle name="60% - הדגשה6 2 2" xfId="5524"/>
    <cellStyle name="60% - הדגשה6 2 3" xfId="5525"/>
    <cellStyle name="60% - הדגשה6 2_15" xfId="10958"/>
    <cellStyle name="60% - הדגשה6 3" xfId="5526"/>
    <cellStyle name="60% - הדגשה6 4" xfId="5527"/>
    <cellStyle name="60% - הדגשה6 5" xfId="5528"/>
    <cellStyle name="60% - הדגשה6 6" xfId="5529"/>
    <cellStyle name="60% - הדגשה6 7" xfId="5530"/>
    <cellStyle name="7" xfId="5531"/>
    <cellStyle name="7 2" xfId="5532"/>
    <cellStyle name="7 2 2" xfId="5533"/>
    <cellStyle name="7 2_15" xfId="10960"/>
    <cellStyle name="7 3" xfId="5534"/>
    <cellStyle name="7_15" xfId="10959"/>
    <cellStyle name="7_15_1" xfId="16747"/>
    <cellStyle name="7_16" xfId="14727"/>
    <cellStyle name="7_4.4." xfId="5535"/>
    <cellStyle name="7_4.4. 2" xfId="5536"/>
    <cellStyle name="7_4.4. 2_15" xfId="10962"/>
    <cellStyle name="7_4.4. 2_דיווחים נוספים" xfId="5537"/>
    <cellStyle name="7_4.4. 2_דיווחים נוספים_1" xfId="5538"/>
    <cellStyle name="7_4.4. 2_דיווחים נוספים_1_15" xfId="10964"/>
    <cellStyle name="7_4.4. 2_דיווחים נוספים_1_פירוט אגח תשואה מעל 10% " xfId="5539"/>
    <cellStyle name="7_4.4. 2_דיווחים נוספים_1_פירוט אגח תשואה מעל 10% _15" xfId="10965"/>
    <cellStyle name="7_4.4. 2_דיווחים נוספים_15" xfId="10963"/>
    <cellStyle name="7_4.4. 2_דיווחים נוספים_פירוט אגח תשואה מעל 10% " xfId="5540"/>
    <cellStyle name="7_4.4. 2_דיווחים נוספים_פירוט אגח תשואה מעל 10% _15" xfId="10966"/>
    <cellStyle name="7_4.4. 2_פירוט אגח תשואה מעל 10% " xfId="5541"/>
    <cellStyle name="7_4.4. 2_פירוט אגח תשואה מעל 10% _1" xfId="5542"/>
    <cellStyle name="7_4.4. 2_פירוט אגח תשואה מעל 10% _1_15" xfId="10968"/>
    <cellStyle name="7_4.4. 2_פירוט אגח תשואה מעל 10% _15" xfId="10967"/>
    <cellStyle name="7_4.4. 2_פירוט אגח תשואה מעל 10% _פירוט אגח תשואה מעל 10% " xfId="5543"/>
    <cellStyle name="7_4.4. 2_פירוט אגח תשואה מעל 10% _פירוט אגח תשואה מעל 10% _15" xfId="10969"/>
    <cellStyle name="7_4.4._15" xfId="10961"/>
    <cellStyle name="7_4.4._דיווחים נוספים" xfId="5544"/>
    <cellStyle name="7_4.4._דיווחים נוספים_15" xfId="10970"/>
    <cellStyle name="7_4.4._דיווחים נוספים_פירוט אגח תשואה מעל 10% " xfId="5545"/>
    <cellStyle name="7_4.4._דיווחים נוספים_פירוט אגח תשואה מעל 10% _15" xfId="10971"/>
    <cellStyle name="7_4.4._פירוט אגח תשואה מעל 10% " xfId="5546"/>
    <cellStyle name="7_4.4._פירוט אגח תשואה מעל 10% _1" xfId="5547"/>
    <cellStyle name="7_4.4._פירוט אגח תשואה מעל 10% _1_15" xfId="10973"/>
    <cellStyle name="7_4.4._פירוט אגח תשואה מעל 10% _15" xfId="10972"/>
    <cellStyle name="7_4.4._פירוט אגח תשואה מעל 10% _פירוט אגח תשואה מעל 10% " xfId="5548"/>
    <cellStyle name="7_4.4._פירוט אגח תשואה מעל 10% _פירוט אגח תשואה מעל 10% _15" xfId="10974"/>
    <cellStyle name="7_Anafim" xfId="5549"/>
    <cellStyle name="7_Anafim 2" xfId="5550"/>
    <cellStyle name="7_Anafim 2 2" xfId="5551"/>
    <cellStyle name="7_Anafim 2 2_15" xfId="10977"/>
    <cellStyle name="7_Anafim 2 2_דיווחים נוספים" xfId="5552"/>
    <cellStyle name="7_Anafim 2 2_דיווחים נוספים_1" xfId="5553"/>
    <cellStyle name="7_Anafim 2 2_דיווחים נוספים_1_15" xfId="10979"/>
    <cellStyle name="7_Anafim 2 2_דיווחים נוספים_1_פירוט אגח תשואה מעל 10% " xfId="5554"/>
    <cellStyle name="7_Anafim 2 2_דיווחים נוספים_1_פירוט אגח תשואה מעל 10% _15" xfId="10980"/>
    <cellStyle name="7_Anafim 2 2_דיווחים נוספים_15" xfId="10978"/>
    <cellStyle name="7_Anafim 2 2_דיווחים נוספים_פירוט אגח תשואה מעל 10% " xfId="5555"/>
    <cellStyle name="7_Anafim 2 2_דיווחים נוספים_פירוט אגח תשואה מעל 10% _15" xfId="10981"/>
    <cellStyle name="7_Anafim 2 2_פירוט אגח תשואה מעל 10% " xfId="5556"/>
    <cellStyle name="7_Anafim 2 2_פירוט אגח תשואה מעל 10% _1" xfId="5557"/>
    <cellStyle name="7_Anafim 2 2_פירוט אגח תשואה מעל 10% _1_15" xfId="10983"/>
    <cellStyle name="7_Anafim 2 2_פירוט אגח תשואה מעל 10% _15" xfId="10982"/>
    <cellStyle name="7_Anafim 2 2_פירוט אגח תשואה מעל 10% _פירוט אגח תשואה מעל 10% " xfId="5558"/>
    <cellStyle name="7_Anafim 2 2_פירוט אגח תשואה מעל 10% _פירוט אגח תשואה מעל 10% _15" xfId="10984"/>
    <cellStyle name="7_Anafim 2_15" xfId="10976"/>
    <cellStyle name="7_Anafim 2_4.4." xfId="5559"/>
    <cellStyle name="7_Anafim 2_4.4. 2" xfId="5560"/>
    <cellStyle name="7_Anafim 2_4.4. 2_15" xfId="10986"/>
    <cellStyle name="7_Anafim 2_4.4. 2_דיווחים נוספים" xfId="5561"/>
    <cellStyle name="7_Anafim 2_4.4. 2_דיווחים נוספים_1" xfId="5562"/>
    <cellStyle name="7_Anafim 2_4.4. 2_דיווחים נוספים_1_15" xfId="10988"/>
    <cellStyle name="7_Anafim 2_4.4. 2_דיווחים נוספים_1_פירוט אגח תשואה מעל 10% " xfId="5563"/>
    <cellStyle name="7_Anafim 2_4.4. 2_דיווחים נוספים_1_פירוט אגח תשואה מעל 10% _15" xfId="10989"/>
    <cellStyle name="7_Anafim 2_4.4. 2_דיווחים נוספים_15" xfId="10987"/>
    <cellStyle name="7_Anafim 2_4.4. 2_דיווחים נוספים_פירוט אגח תשואה מעל 10% " xfId="5564"/>
    <cellStyle name="7_Anafim 2_4.4. 2_דיווחים נוספים_פירוט אגח תשואה מעל 10% _15" xfId="10990"/>
    <cellStyle name="7_Anafim 2_4.4. 2_פירוט אגח תשואה מעל 10% " xfId="5565"/>
    <cellStyle name="7_Anafim 2_4.4. 2_פירוט אגח תשואה מעל 10% _1" xfId="5566"/>
    <cellStyle name="7_Anafim 2_4.4. 2_פירוט אגח תשואה מעל 10% _1_15" xfId="10992"/>
    <cellStyle name="7_Anafim 2_4.4. 2_פירוט אגח תשואה מעל 10% _15" xfId="10991"/>
    <cellStyle name="7_Anafim 2_4.4. 2_פירוט אגח תשואה מעל 10% _פירוט אגח תשואה מעל 10% " xfId="5567"/>
    <cellStyle name="7_Anafim 2_4.4. 2_פירוט אגח תשואה מעל 10% _פירוט אגח תשואה מעל 10% _15" xfId="10993"/>
    <cellStyle name="7_Anafim 2_4.4._15" xfId="10985"/>
    <cellStyle name="7_Anafim 2_4.4._דיווחים נוספים" xfId="5568"/>
    <cellStyle name="7_Anafim 2_4.4._דיווחים נוספים_15" xfId="10994"/>
    <cellStyle name="7_Anafim 2_4.4._דיווחים נוספים_פירוט אגח תשואה מעל 10% " xfId="5569"/>
    <cellStyle name="7_Anafim 2_4.4._דיווחים נוספים_פירוט אגח תשואה מעל 10% _15" xfId="10995"/>
    <cellStyle name="7_Anafim 2_4.4._פירוט אגח תשואה מעל 10% " xfId="5570"/>
    <cellStyle name="7_Anafim 2_4.4._פירוט אגח תשואה מעל 10% _1" xfId="5571"/>
    <cellStyle name="7_Anafim 2_4.4._פירוט אגח תשואה מעל 10% _1_15" xfId="10997"/>
    <cellStyle name="7_Anafim 2_4.4._פירוט אגח תשואה מעל 10% _15" xfId="10996"/>
    <cellStyle name="7_Anafim 2_4.4._פירוט אגח תשואה מעל 10% _פירוט אגח תשואה מעל 10% " xfId="5572"/>
    <cellStyle name="7_Anafim 2_4.4._פירוט אגח תשואה מעל 10% _פירוט אגח תשואה מעל 10% _15" xfId="10998"/>
    <cellStyle name="7_Anafim 2_דיווחים נוספים" xfId="5573"/>
    <cellStyle name="7_Anafim 2_דיווחים נוספים 2" xfId="5574"/>
    <cellStyle name="7_Anafim 2_דיווחים נוספים 2_15" xfId="11000"/>
    <cellStyle name="7_Anafim 2_דיווחים נוספים 2_דיווחים נוספים" xfId="5575"/>
    <cellStyle name="7_Anafim 2_דיווחים נוספים 2_דיווחים נוספים_1" xfId="5576"/>
    <cellStyle name="7_Anafim 2_דיווחים נוספים 2_דיווחים נוספים_1_15" xfId="11002"/>
    <cellStyle name="7_Anafim 2_דיווחים נוספים 2_דיווחים נוספים_1_פירוט אגח תשואה מעל 10% " xfId="5577"/>
    <cellStyle name="7_Anafim 2_דיווחים נוספים 2_דיווחים נוספים_1_פירוט אגח תשואה מעל 10% _15" xfId="11003"/>
    <cellStyle name="7_Anafim 2_דיווחים נוספים 2_דיווחים נוספים_15" xfId="11001"/>
    <cellStyle name="7_Anafim 2_דיווחים נוספים 2_דיווחים נוספים_פירוט אגח תשואה מעל 10% " xfId="5578"/>
    <cellStyle name="7_Anafim 2_דיווחים נוספים 2_דיווחים נוספים_פירוט אגח תשואה מעל 10% _15" xfId="11004"/>
    <cellStyle name="7_Anafim 2_דיווחים נוספים 2_פירוט אגח תשואה מעל 10% " xfId="5579"/>
    <cellStyle name="7_Anafim 2_דיווחים נוספים 2_פירוט אגח תשואה מעל 10% _1" xfId="5580"/>
    <cellStyle name="7_Anafim 2_דיווחים נוספים 2_פירוט אגח תשואה מעל 10% _1_15" xfId="11006"/>
    <cellStyle name="7_Anafim 2_דיווחים נוספים 2_פירוט אגח תשואה מעל 10% _15" xfId="11005"/>
    <cellStyle name="7_Anafim 2_דיווחים נוספים 2_פירוט אגח תשואה מעל 10% _פירוט אגח תשואה מעל 10% " xfId="5581"/>
    <cellStyle name="7_Anafim 2_דיווחים נוספים 2_פירוט אגח תשואה מעל 10% _פירוט אגח תשואה מעל 10% _15" xfId="11007"/>
    <cellStyle name="7_Anafim 2_דיווחים נוספים_1" xfId="5582"/>
    <cellStyle name="7_Anafim 2_דיווחים נוספים_1 2" xfId="5583"/>
    <cellStyle name="7_Anafim 2_דיווחים נוספים_1 2_15" xfId="11009"/>
    <cellStyle name="7_Anafim 2_דיווחים נוספים_1 2_דיווחים נוספים" xfId="5584"/>
    <cellStyle name="7_Anafim 2_דיווחים נוספים_1 2_דיווחים נוספים_1" xfId="5585"/>
    <cellStyle name="7_Anafim 2_דיווחים נוספים_1 2_דיווחים נוספים_1_15" xfId="11011"/>
    <cellStyle name="7_Anafim 2_דיווחים נוספים_1 2_דיווחים נוספים_1_פירוט אגח תשואה מעל 10% " xfId="5586"/>
    <cellStyle name="7_Anafim 2_דיווחים נוספים_1 2_דיווחים נוספים_1_פירוט אגח תשואה מעל 10% _15" xfId="11012"/>
    <cellStyle name="7_Anafim 2_דיווחים נוספים_1 2_דיווחים נוספים_15" xfId="11010"/>
    <cellStyle name="7_Anafim 2_דיווחים נוספים_1 2_דיווחים נוספים_פירוט אגח תשואה מעל 10% " xfId="5587"/>
    <cellStyle name="7_Anafim 2_דיווחים נוספים_1 2_דיווחים נוספים_פירוט אגח תשואה מעל 10% _15" xfId="11013"/>
    <cellStyle name="7_Anafim 2_דיווחים נוספים_1 2_פירוט אגח תשואה מעל 10% " xfId="5588"/>
    <cellStyle name="7_Anafim 2_דיווחים נוספים_1 2_פירוט אגח תשואה מעל 10% _1" xfId="5589"/>
    <cellStyle name="7_Anafim 2_דיווחים נוספים_1 2_פירוט אגח תשואה מעל 10% _1_15" xfId="11015"/>
    <cellStyle name="7_Anafim 2_דיווחים נוספים_1 2_פירוט אגח תשואה מעל 10% _15" xfId="11014"/>
    <cellStyle name="7_Anafim 2_דיווחים נוספים_1 2_פירוט אגח תשואה מעל 10% _פירוט אגח תשואה מעל 10% " xfId="5590"/>
    <cellStyle name="7_Anafim 2_דיווחים נוספים_1 2_פירוט אגח תשואה מעל 10% _פירוט אגח תשואה מעל 10% _15" xfId="11016"/>
    <cellStyle name="7_Anafim 2_דיווחים נוספים_1_15" xfId="11008"/>
    <cellStyle name="7_Anafim 2_דיווחים נוספים_1_4.4." xfId="5591"/>
    <cellStyle name="7_Anafim 2_דיווחים נוספים_1_4.4. 2" xfId="5592"/>
    <cellStyle name="7_Anafim 2_דיווחים נוספים_1_4.4. 2_15" xfId="11018"/>
    <cellStyle name="7_Anafim 2_דיווחים נוספים_1_4.4. 2_דיווחים נוספים" xfId="5593"/>
    <cellStyle name="7_Anafim 2_דיווחים נוספים_1_4.4. 2_דיווחים נוספים_1" xfId="5594"/>
    <cellStyle name="7_Anafim 2_דיווחים נוספים_1_4.4. 2_דיווחים נוספים_1_15" xfId="11020"/>
    <cellStyle name="7_Anafim 2_דיווחים נוספים_1_4.4. 2_דיווחים נוספים_1_פירוט אגח תשואה מעל 10% " xfId="5595"/>
    <cellStyle name="7_Anafim 2_דיווחים נוספים_1_4.4. 2_דיווחים נוספים_1_פירוט אגח תשואה מעל 10% _15" xfId="11021"/>
    <cellStyle name="7_Anafim 2_דיווחים נוספים_1_4.4. 2_דיווחים נוספים_15" xfId="11019"/>
    <cellStyle name="7_Anafim 2_דיווחים נוספים_1_4.4. 2_דיווחים נוספים_פירוט אגח תשואה מעל 10% " xfId="5596"/>
    <cellStyle name="7_Anafim 2_דיווחים נוספים_1_4.4. 2_דיווחים נוספים_פירוט אגח תשואה מעל 10% _15" xfId="11022"/>
    <cellStyle name="7_Anafim 2_דיווחים נוספים_1_4.4. 2_פירוט אגח תשואה מעל 10% " xfId="5597"/>
    <cellStyle name="7_Anafim 2_דיווחים נוספים_1_4.4. 2_פירוט אגח תשואה מעל 10% _1" xfId="5598"/>
    <cellStyle name="7_Anafim 2_דיווחים נוספים_1_4.4. 2_פירוט אגח תשואה מעל 10% _1_15" xfId="11024"/>
    <cellStyle name="7_Anafim 2_דיווחים נוספים_1_4.4. 2_פירוט אגח תשואה מעל 10% _15" xfId="11023"/>
    <cellStyle name="7_Anafim 2_דיווחים נוספים_1_4.4. 2_פירוט אגח תשואה מעל 10% _פירוט אגח תשואה מעל 10% " xfId="5599"/>
    <cellStyle name="7_Anafim 2_דיווחים נוספים_1_4.4. 2_פירוט אגח תשואה מעל 10% _פירוט אגח תשואה מעל 10% _15" xfId="11025"/>
    <cellStyle name="7_Anafim 2_דיווחים נוספים_1_4.4._15" xfId="11017"/>
    <cellStyle name="7_Anafim 2_דיווחים נוספים_1_4.4._דיווחים נוספים" xfId="5600"/>
    <cellStyle name="7_Anafim 2_דיווחים נוספים_1_4.4._דיווחים נוספים_15" xfId="11026"/>
    <cellStyle name="7_Anafim 2_דיווחים נוספים_1_4.4._דיווחים נוספים_פירוט אגח תשואה מעל 10% " xfId="5601"/>
    <cellStyle name="7_Anafim 2_דיווחים נוספים_1_4.4._דיווחים נוספים_פירוט אגח תשואה מעל 10% _15" xfId="11027"/>
    <cellStyle name="7_Anafim 2_דיווחים נוספים_1_4.4._פירוט אגח תשואה מעל 10% " xfId="5602"/>
    <cellStyle name="7_Anafim 2_דיווחים נוספים_1_4.4._פירוט אגח תשואה מעל 10% _1" xfId="5603"/>
    <cellStyle name="7_Anafim 2_דיווחים נוספים_1_4.4._פירוט אגח תשואה מעל 10% _1_15" xfId="11029"/>
    <cellStyle name="7_Anafim 2_דיווחים נוספים_1_4.4._פירוט אגח תשואה מעל 10% _15" xfId="11028"/>
    <cellStyle name="7_Anafim 2_דיווחים נוספים_1_4.4._פירוט אגח תשואה מעל 10% _פירוט אגח תשואה מעל 10% " xfId="5604"/>
    <cellStyle name="7_Anafim 2_דיווחים נוספים_1_4.4._פירוט אגח תשואה מעל 10% _פירוט אגח תשואה מעל 10% _15" xfId="11030"/>
    <cellStyle name="7_Anafim 2_דיווחים נוספים_1_דיווחים נוספים" xfId="5605"/>
    <cellStyle name="7_Anafim 2_דיווחים נוספים_1_דיווחים נוספים_15" xfId="11031"/>
    <cellStyle name="7_Anafim 2_דיווחים נוספים_1_דיווחים נוספים_פירוט אגח תשואה מעל 10% " xfId="5606"/>
    <cellStyle name="7_Anafim 2_דיווחים נוספים_1_דיווחים נוספים_פירוט אגח תשואה מעל 10% _15" xfId="11032"/>
    <cellStyle name="7_Anafim 2_דיווחים נוספים_1_פירוט אגח תשואה מעל 10% " xfId="5607"/>
    <cellStyle name="7_Anafim 2_דיווחים נוספים_1_פירוט אגח תשואה מעל 10% _1" xfId="5608"/>
    <cellStyle name="7_Anafim 2_דיווחים נוספים_1_פירוט אגח תשואה מעל 10% _1_15" xfId="11034"/>
    <cellStyle name="7_Anafim 2_דיווחים נוספים_1_פירוט אגח תשואה מעל 10% _15" xfId="11033"/>
    <cellStyle name="7_Anafim 2_דיווחים נוספים_1_פירוט אגח תשואה מעל 10% _פירוט אגח תשואה מעל 10% " xfId="5609"/>
    <cellStyle name="7_Anafim 2_דיווחים נוספים_1_פירוט אגח תשואה מעל 10% _פירוט אגח תשואה מעל 10% _15" xfId="11035"/>
    <cellStyle name="7_Anafim 2_דיווחים נוספים_15" xfId="10999"/>
    <cellStyle name="7_Anafim 2_דיווחים נוספים_2" xfId="5610"/>
    <cellStyle name="7_Anafim 2_דיווחים נוספים_2_15" xfId="11036"/>
    <cellStyle name="7_Anafim 2_דיווחים נוספים_2_פירוט אגח תשואה מעל 10% " xfId="5611"/>
    <cellStyle name="7_Anafim 2_דיווחים נוספים_2_פירוט אגח תשואה מעל 10% _15" xfId="11037"/>
    <cellStyle name="7_Anafim 2_דיווחים נוספים_4.4." xfId="5612"/>
    <cellStyle name="7_Anafim 2_דיווחים נוספים_4.4. 2" xfId="5613"/>
    <cellStyle name="7_Anafim 2_דיווחים נוספים_4.4. 2_15" xfId="11039"/>
    <cellStyle name="7_Anafim 2_דיווחים נוספים_4.4. 2_דיווחים נוספים" xfId="5614"/>
    <cellStyle name="7_Anafim 2_דיווחים נוספים_4.4. 2_דיווחים נוספים_1" xfId="5615"/>
    <cellStyle name="7_Anafim 2_דיווחים נוספים_4.4. 2_דיווחים נוספים_1_15" xfId="11041"/>
    <cellStyle name="7_Anafim 2_דיווחים נוספים_4.4. 2_דיווחים נוספים_1_פירוט אגח תשואה מעל 10% " xfId="5616"/>
    <cellStyle name="7_Anafim 2_דיווחים נוספים_4.4. 2_דיווחים נוספים_1_פירוט אגח תשואה מעל 10% _15" xfId="11042"/>
    <cellStyle name="7_Anafim 2_דיווחים נוספים_4.4. 2_דיווחים נוספים_15" xfId="11040"/>
    <cellStyle name="7_Anafim 2_דיווחים נוספים_4.4. 2_דיווחים נוספים_פירוט אגח תשואה מעל 10% " xfId="5617"/>
    <cellStyle name="7_Anafim 2_דיווחים נוספים_4.4. 2_דיווחים נוספים_פירוט אגח תשואה מעל 10% _15" xfId="11043"/>
    <cellStyle name="7_Anafim 2_דיווחים נוספים_4.4. 2_פירוט אגח תשואה מעל 10% " xfId="5618"/>
    <cellStyle name="7_Anafim 2_דיווחים נוספים_4.4. 2_פירוט אגח תשואה מעל 10% _1" xfId="5619"/>
    <cellStyle name="7_Anafim 2_דיווחים נוספים_4.4. 2_פירוט אגח תשואה מעל 10% _1_15" xfId="11045"/>
    <cellStyle name="7_Anafim 2_דיווחים נוספים_4.4. 2_פירוט אגח תשואה מעל 10% _15" xfId="11044"/>
    <cellStyle name="7_Anafim 2_דיווחים נוספים_4.4. 2_פירוט אגח תשואה מעל 10% _פירוט אגח תשואה מעל 10% " xfId="5620"/>
    <cellStyle name="7_Anafim 2_דיווחים נוספים_4.4. 2_פירוט אגח תשואה מעל 10% _פירוט אגח תשואה מעל 10% _15" xfId="11046"/>
    <cellStyle name="7_Anafim 2_דיווחים נוספים_4.4._15" xfId="11038"/>
    <cellStyle name="7_Anafim 2_דיווחים נוספים_4.4._דיווחים נוספים" xfId="5621"/>
    <cellStyle name="7_Anafim 2_דיווחים נוספים_4.4._דיווחים נוספים_15" xfId="11047"/>
    <cellStyle name="7_Anafim 2_דיווחים נוספים_4.4._דיווחים נוספים_פירוט אגח תשואה מעל 10% " xfId="5622"/>
    <cellStyle name="7_Anafim 2_דיווחים נוספים_4.4._דיווחים נוספים_פירוט אגח תשואה מעל 10% _15" xfId="11048"/>
    <cellStyle name="7_Anafim 2_דיווחים נוספים_4.4._פירוט אגח תשואה מעל 10% " xfId="5623"/>
    <cellStyle name="7_Anafim 2_דיווחים נוספים_4.4._פירוט אגח תשואה מעל 10% _1" xfId="5624"/>
    <cellStyle name="7_Anafim 2_דיווחים נוספים_4.4._פירוט אגח תשואה מעל 10% _1_15" xfId="11050"/>
    <cellStyle name="7_Anafim 2_דיווחים נוספים_4.4._פירוט אגח תשואה מעל 10% _15" xfId="11049"/>
    <cellStyle name="7_Anafim 2_דיווחים נוספים_4.4._פירוט אגח תשואה מעל 10% _פירוט אגח תשואה מעל 10% " xfId="5625"/>
    <cellStyle name="7_Anafim 2_דיווחים נוספים_4.4._פירוט אגח תשואה מעל 10% _פירוט אגח תשואה מעל 10% _15" xfId="11051"/>
    <cellStyle name="7_Anafim 2_דיווחים נוספים_דיווחים נוספים" xfId="5626"/>
    <cellStyle name="7_Anafim 2_דיווחים נוספים_דיווחים נוספים 2" xfId="5627"/>
    <cellStyle name="7_Anafim 2_דיווחים נוספים_דיווחים נוספים 2_15" xfId="11053"/>
    <cellStyle name="7_Anafim 2_דיווחים נוספים_דיווחים נוספים 2_דיווחים נוספים" xfId="5628"/>
    <cellStyle name="7_Anafim 2_דיווחים נוספים_דיווחים נוספים 2_דיווחים נוספים_1" xfId="5629"/>
    <cellStyle name="7_Anafim 2_דיווחים נוספים_דיווחים נוספים 2_דיווחים נוספים_1_15" xfId="11055"/>
    <cellStyle name="7_Anafim 2_דיווחים נוספים_דיווחים נוספים 2_דיווחים נוספים_1_פירוט אגח תשואה מעל 10% " xfId="5630"/>
    <cellStyle name="7_Anafim 2_דיווחים נוספים_דיווחים נוספים 2_דיווחים נוספים_1_פירוט אגח תשואה מעל 10% _15" xfId="11056"/>
    <cellStyle name="7_Anafim 2_דיווחים נוספים_דיווחים נוספים 2_דיווחים נוספים_15" xfId="11054"/>
    <cellStyle name="7_Anafim 2_דיווחים נוספים_דיווחים נוספים 2_דיווחים נוספים_פירוט אגח תשואה מעל 10% " xfId="5631"/>
    <cellStyle name="7_Anafim 2_דיווחים נוספים_דיווחים נוספים 2_דיווחים נוספים_פירוט אגח תשואה מעל 10% _15" xfId="11057"/>
    <cellStyle name="7_Anafim 2_דיווחים נוספים_דיווחים נוספים 2_פירוט אגח תשואה מעל 10% " xfId="5632"/>
    <cellStyle name="7_Anafim 2_דיווחים נוספים_דיווחים נוספים 2_פירוט אגח תשואה מעל 10% _1" xfId="5633"/>
    <cellStyle name="7_Anafim 2_דיווחים נוספים_דיווחים נוספים 2_פירוט אגח תשואה מעל 10% _1_15" xfId="11059"/>
    <cellStyle name="7_Anafim 2_דיווחים נוספים_דיווחים נוספים 2_פירוט אגח תשואה מעל 10% _15" xfId="11058"/>
    <cellStyle name="7_Anafim 2_דיווחים נוספים_דיווחים נוספים 2_פירוט אגח תשואה מעל 10% _פירוט אגח תשואה מעל 10% " xfId="5634"/>
    <cellStyle name="7_Anafim 2_דיווחים נוספים_דיווחים נוספים 2_פירוט אגח תשואה מעל 10% _פירוט אגח תשואה מעל 10% _15" xfId="11060"/>
    <cellStyle name="7_Anafim 2_דיווחים נוספים_דיווחים נוספים_1" xfId="5635"/>
    <cellStyle name="7_Anafim 2_דיווחים נוספים_דיווחים נוספים_1_15" xfId="11061"/>
    <cellStyle name="7_Anafim 2_דיווחים נוספים_דיווחים נוספים_1_פירוט אגח תשואה מעל 10% " xfId="5636"/>
    <cellStyle name="7_Anafim 2_דיווחים נוספים_דיווחים נוספים_1_פירוט אגח תשואה מעל 10% _15" xfId="11062"/>
    <cellStyle name="7_Anafim 2_דיווחים נוספים_דיווחים נוספים_15" xfId="11052"/>
    <cellStyle name="7_Anafim 2_דיווחים נוספים_דיווחים נוספים_4.4." xfId="5637"/>
    <cellStyle name="7_Anafim 2_דיווחים נוספים_דיווחים נוספים_4.4. 2" xfId="5638"/>
    <cellStyle name="7_Anafim 2_דיווחים נוספים_דיווחים נוספים_4.4. 2_15" xfId="11064"/>
    <cellStyle name="7_Anafim 2_דיווחים נוספים_דיווחים נוספים_4.4. 2_דיווחים נוספים" xfId="5639"/>
    <cellStyle name="7_Anafim 2_דיווחים נוספים_דיווחים נוספים_4.4. 2_דיווחים נוספים_1" xfId="5640"/>
    <cellStyle name="7_Anafim 2_דיווחים נוספים_דיווחים נוספים_4.4. 2_דיווחים נוספים_1_15" xfId="11066"/>
    <cellStyle name="7_Anafim 2_דיווחים נוספים_דיווחים נוספים_4.4. 2_דיווחים נוספים_1_פירוט אגח תשואה מעל 10% " xfId="5641"/>
    <cellStyle name="7_Anafim 2_דיווחים נוספים_דיווחים נוספים_4.4. 2_דיווחים נוספים_1_פירוט אגח תשואה מעל 10% _15" xfId="11067"/>
    <cellStyle name="7_Anafim 2_דיווחים נוספים_דיווחים נוספים_4.4. 2_דיווחים נוספים_15" xfId="11065"/>
    <cellStyle name="7_Anafim 2_דיווחים נוספים_דיווחים נוספים_4.4. 2_דיווחים נוספים_פירוט אגח תשואה מעל 10% " xfId="5642"/>
    <cellStyle name="7_Anafim 2_דיווחים נוספים_דיווחים נוספים_4.4. 2_דיווחים נוספים_פירוט אגח תשואה מעל 10% _15" xfId="11068"/>
    <cellStyle name="7_Anafim 2_דיווחים נוספים_דיווחים נוספים_4.4. 2_פירוט אגח תשואה מעל 10% " xfId="5643"/>
    <cellStyle name="7_Anafim 2_דיווחים נוספים_דיווחים נוספים_4.4. 2_פירוט אגח תשואה מעל 10% _1" xfId="5644"/>
    <cellStyle name="7_Anafim 2_דיווחים נוספים_דיווחים נוספים_4.4. 2_פירוט אגח תשואה מעל 10% _1_15" xfId="11070"/>
    <cellStyle name="7_Anafim 2_דיווחים נוספים_דיווחים נוספים_4.4. 2_פירוט אגח תשואה מעל 10% _15" xfId="11069"/>
    <cellStyle name="7_Anafim 2_דיווחים נוספים_דיווחים נוספים_4.4. 2_פירוט אגח תשואה מעל 10% _פירוט אגח תשואה מעל 10% " xfId="5645"/>
    <cellStyle name="7_Anafim 2_דיווחים נוספים_דיווחים נוספים_4.4. 2_פירוט אגח תשואה מעל 10% _פירוט אגח תשואה מעל 10% _15" xfId="11071"/>
    <cellStyle name="7_Anafim 2_דיווחים נוספים_דיווחים נוספים_4.4._15" xfId="11063"/>
    <cellStyle name="7_Anafim 2_דיווחים נוספים_דיווחים נוספים_4.4._דיווחים נוספים" xfId="5646"/>
    <cellStyle name="7_Anafim 2_דיווחים נוספים_דיווחים נוספים_4.4._דיווחים נוספים_15" xfId="11072"/>
    <cellStyle name="7_Anafim 2_דיווחים נוספים_דיווחים נוספים_4.4._דיווחים נוספים_פירוט אגח תשואה מעל 10% " xfId="5647"/>
    <cellStyle name="7_Anafim 2_דיווחים נוספים_דיווחים נוספים_4.4._דיווחים נוספים_פירוט אגח תשואה מעל 10% _15" xfId="11073"/>
    <cellStyle name="7_Anafim 2_דיווחים נוספים_דיווחים נוספים_4.4._פירוט אגח תשואה מעל 10% " xfId="5648"/>
    <cellStyle name="7_Anafim 2_דיווחים נוספים_דיווחים נוספים_4.4._פירוט אגח תשואה מעל 10% _1" xfId="5649"/>
    <cellStyle name="7_Anafim 2_דיווחים נוספים_דיווחים נוספים_4.4._פירוט אגח תשואה מעל 10% _1_15" xfId="11075"/>
    <cellStyle name="7_Anafim 2_דיווחים נוספים_דיווחים נוספים_4.4._פירוט אגח תשואה מעל 10% _15" xfId="11074"/>
    <cellStyle name="7_Anafim 2_דיווחים נוספים_דיווחים נוספים_4.4._פירוט אגח תשואה מעל 10% _פירוט אגח תשואה מעל 10% " xfId="5650"/>
    <cellStyle name="7_Anafim 2_דיווחים נוספים_דיווחים נוספים_4.4._פירוט אגח תשואה מעל 10% _פירוט אגח תשואה מעל 10% _15" xfId="11076"/>
    <cellStyle name="7_Anafim 2_דיווחים נוספים_דיווחים נוספים_דיווחים נוספים" xfId="5651"/>
    <cellStyle name="7_Anafim 2_דיווחים נוספים_דיווחים נוספים_דיווחים נוספים_15" xfId="11077"/>
    <cellStyle name="7_Anafim 2_דיווחים נוספים_דיווחים נוספים_דיווחים נוספים_פירוט אגח תשואה מעל 10% " xfId="5652"/>
    <cellStyle name="7_Anafim 2_דיווחים נוספים_דיווחים נוספים_דיווחים נוספים_פירוט אגח תשואה מעל 10% _15" xfId="11078"/>
    <cellStyle name="7_Anafim 2_דיווחים נוספים_דיווחים נוספים_פירוט אגח תשואה מעל 10% " xfId="5653"/>
    <cellStyle name="7_Anafim 2_דיווחים נוספים_דיווחים נוספים_פירוט אגח תשואה מעל 10% _1" xfId="5654"/>
    <cellStyle name="7_Anafim 2_דיווחים נוספים_דיווחים נוספים_פירוט אגח תשואה מעל 10% _1_15" xfId="11080"/>
    <cellStyle name="7_Anafim 2_דיווחים נוספים_דיווחים נוספים_פירוט אגח תשואה מעל 10% _15" xfId="11079"/>
    <cellStyle name="7_Anafim 2_דיווחים נוספים_דיווחים נוספים_פירוט אגח תשואה מעל 10% _פירוט אגח תשואה מעל 10% " xfId="5655"/>
    <cellStyle name="7_Anafim 2_דיווחים נוספים_דיווחים נוספים_פירוט אגח תשואה מעל 10% _פירוט אגח תשואה מעל 10% _15" xfId="11081"/>
    <cellStyle name="7_Anafim 2_דיווחים נוספים_פירוט אגח תשואה מעל 10% " xfId="5656"/>
    <cellStyle name="7_Anafim 2_דיווחים נוספים_פירוט אגח תשואה מעל 10% _1" xfId="5657"/>
    <cellStyle name="7_Anafim 2_דיווחים נוספים_פירוט אגח תשואה מעל 10% _1_15" xfId="11083"/>
    <cellStyle name="7_Anafim 2_דיווחים נוספים_פירוט אגח תשואה מעל 10% _15" xfId="11082"/>
    <cellStyle name="7_Anafim 2_דיווחים נוספים_פירוט אגח תשואה מעל 10% _פירוט אגח תשואה מעל 10% " xfId="5658"/>
    <cellStyle name="7_Anafim 2_דיווחים נוספים_פירוט אגח תשואה מעל 10% _פירוט אגח תשואה מעל 10% _15" xfId="11084"/>
    <cellStyle name="7_Anafim 2_עסקאות שאושרו וטרם בוצעו  " xfId="5659"/>
    <cellStyle name="7_Anafim 2_עסקאות שאושרו וטרם בוצעו   2" xfId="5660"/>
    <cellStyle name="7_Anafim 2_עסקאות שאושרו וטרם בוצעו   2_15" xfId="11086"/>
    <cellStyle name="7_Anafim 2_עסקאות שאושרו וטרם בוצעו   2_דיווחים נוספים" xfId="5661"/>
    <cellStyle name="7_Anafim 2_עסקאות שאושרו וטרם בוצעו   2_דיווחים נוספים_1" xfId="5662"/>
    <cellStyle name="7_Anafim 2_עסקאות שאושרו וטרם בוצעו   2_דיווחים נוספים_1_15" xfId="11088"/>
    <cellStyle name="7_Anafim 2_עסקאות שאושרו וטרם בוצעו   2_דיווחים נוספים_1_פירוט אגח תשואה מעל 10% " xfId="5663"/>
    <cellStyle name="7_Anafim 2_עסקאות שאושרו וטרם בוצעו   2_דיווחים נוספים_1_פירוט אגח תשואה מעל 10% _15" xfId="11089"/>
    <cellStyle name="7_Anafim 2_עסקאות שאושרו וטרם בוצעו   2_דיווחים נוספים_15" xfId="11087"/>
    <cellStyle name="7_Anafim 2_עסקאות שאושרו וטרם בוצעו   2_דיווחים נוספים_פירוט אגח תשואה מעל 10% " xfId="5664"/>
    <cellStyle name="7_Anafim 2_עסקאות שאושרו וטרם בוצעו   2_דיווחים נוספים_פירוט אגח תשואה מעל 10% _15" xfId="11090"/>
    <cellStyle name="7_Anafim 2_עסקאות שאושרו וטרם בוצעו   2_פירוט אגח תשואה מעל 10% " xfId="5665"/>
    <cellStyle name="7_Anafim 2_עסקאות שאושרו וטרם בוצעו   2_פירוט אגח תשואה מעל 10% _1" xfId="5666"/>
    <cellStyle name="7_Anafim 2_עסקאות שאושרו וטרם בוצעו   2_פירוט אגח תשואה מעל 10% _1_15" xfId="11092"/>
    <cellStyle name="7_Anafim 2_עסקאות שאושרו וטרם בוצעו   2_פירוט אגח תשואה מעל 10% _15" xfId="11091"/>
    <cellStyle name="7_Anafim 2_עסקאות שאושרו וטרם בוצעו   2_פירוט אגח תשואה מעל 10% _פירוט אגח תשואה מעל 10% " xfId="5667"/>
    <cellStyle name="7_Anafim 2_עסקאות שאושרו וטרם בוצעו   2_פירוט אגח תשואה מעל 10% _פירוט אגח תשואה מעל 10% _15" xfId="11093"/>
    <cellStyle name="7_Anafim 2_עסקאות שאושרו וטרם בוצעו  _15" xfId="11085"/>
    <cellStyle name="7_Anafim 2_עסקאות שאושרו וטרם בוצעו  _דיווחים נוספים" xfId="5668"/>
    <cellStyle name="7_Anafim 2_עסקאות שאושרו וטרם בוצעו  _דיווחים נוספים_15" xfId="11094"/>
    <cellStyle name="7_Anafim 2_עסקאות שאושרו וטרם בוצעו  _דיווחים נוספים_פירוט אגח תשואה מעל 10% " xfId="5669"/>
    <cellStyle name="7_Anafim 2_עסקאות שאושרו וטרם בוצעו  _דיווחים נוספים_פירוט אגח תשואה מעל 10% _15" xfId="11095"/>
    <cellStyle name="7_Anafim 2_עסקאות שאושרו וטרם בוצעו  _פירוט אגח תשואה מעל 10% " xfId="5670"/>
    <cellStyle name="7_Anafim 2_עסקאות שאושרו וטרם בוצעו  _פירוט אגח תשואה מעל 10% _1" xfId="5671"/>
    <cellStyle name="7_Anafim 2_עסקאות שאושרו וטרם בוצעו  _פירוט אגח תשואה מעל 10% _1_15" xfId="11097"/>
    <cellStyle name="7_Anafim 2_עסקאות שאושרו וטרם בוצעו  _פירוט אגח תשואה מעל 10% _15" xfId="11096"/>
    <cellStyle name="7_Anafim 2_עסקאות שאושרו וטרם בוצעו  _פירוט אגח תשואה מעל 10% _פירוט אגח תשואה מעל 10% " xfId="5672"/>
    <cellStyle name="7_Anafim 2_עסקאות שאושרו וטרם בוצעו  _פירוט אגח תשואה מעל 10% _פירוט אגח תשואה מעל 10% _15" xfId="11098"/>
    <cellStyle name="7_Anafim 2_פירוט אגח תשואה מעל 10% " xfId="5673"/>
    <cellStyle name="7_Anafim 2_פירוט אגח תשואה מעל 10%  2" xfId="5674"/>
    <cellStyle name="7_Anafim 2_פירוט אגח תשואה מעל 10%  2_15" xfId="11100"/>
    <cellStyle name="7_Anafim 2_פירוט אגח תשואה מעל 10%  2_דיווחים נוספים" xfId="5675"/>
    <cellStyle name="7_Anafim 2_פירוט אגח תשואה מעל 10%  2_דיווחים נוספים_1" xfId="5676"/>
    <cellStyle name="7_Anafim 2_פירוט אגח תשואה מעל 10%  2_דיווחים נוספים_1_15" xfId="11102"/>
    <cellStyle name="7_Anafim 2_פירוט אגח תשואה מעל 10%  2_דיווחים נוספים_1_פירוט אגח תשואה מעל 10% " xfId="5677"/>
    <cellStyle name="7_Anafim 2_פירוט אגח תשואה מעל 10%  2_דיווחים נוספים_1_פירוט אגח תשואה מעל 10% _15" xfId="11103"/>
    <cellStyle name="7_Anafim 2_פירוט אגח תשואה מעל 10%  2_דיווחים נוספים_15" xfId="11101"/>
    <cellStyle name="7_Anafim 2_פירוט אגח תשואה מעל 10%  2_דיווחים נוספים_פירוט אגח תשואה מעל 10% " xfId="5678"/>
    <cellStyle name="7_Anafim 2_פירוט אגח תשואה מעל 10%  2_דיווחים נוספים_פירוט אגח תשואה מעל 10% _15" xfId="11104"/>
    <cellStyle name="7_Anafim 2_פירוט אגח תשואה מעל 10%  2_פירוט אגח תשואה מעל 10% " xfId="5679"/>
    <cellStyle name="7_Anafim 2_פירוט אגח תשואה מעל 10%  2_פירוט אגח תשואה מעל 10% _1" xfId="5680"/>
    <cellStyle name="7_Anafim 2_פירוט אגח תשואה מעל 10%  2_פירוט אגח תשואה מעל 10% _1_15" xfId="11106"/>
    <cellStyle name="7_Anafim 2_פירוט אגח תשואה מעל 10%  2_פירוט אגח תשואה מעל 10% _15" xfId="11105"/>
    <cellStyle name="7_Anafim 2_פירוט אגח תשואה מעל 10%  2_פירוט אגח תשואה מעל 10% _פירוט אגח תשואה מעל 10% " xfId="5681"/>
    <cellStyle name="7_Anafim 2_פירוט אגח תשואה מעל 10%  2_פירוט אגח תשואה מעל 10% _פירוט אגח תשואה מעל 10% _15" xfId="11107"/>
    <cellStyle name="7_Anafim 2_פירוט אגח תשואה מעל 10% _1" xfId="5682"/>
    <cellStyle name="7_Anafim 2_פירוט אגח תשואה מעל 10% _1_15" xfId="11108"/>
    <cellStyle name="7_Anafim 2_פירוט אגח תשואה מעל 10% _1_פירוט אגח תשואה מעל 10% " xfId="5683"/>
    <cellStyle name="7_Anafim 2_פירוט אגח תשואה מעל 10% _1_פירוט אגח תשואה מעל 10% _15" xfId="11109"/>
    <cellStyle name="7_Anafim 2_פירוט אגח תשואה מעל 10% _15" xfId="11099"/>
    <cellStyle name="7_Anafim 2_פירוט אגח תשואה מעל 10% _2" xfId="5684"/>
    <cellStyle name="7_Anafim 2_פירוט אגח תשואה מעל 10% _2_15" xfId="11110"/>
    <cellStyle name="7_Anafim 2_פירוט אגח תשואה מעל 10% _4.4." xfId="5685"/>
    <cellStyle name="7_Anafim 2_פירוט אגח תשואה מעל 10% _4.4. 2" xfId="5686"/>
    <cellStyle name="7_Anafim 2_פירוט אגח תשואה מעל 10% _4.4. 2_15" xfId="11112"/>
    <cellStyle name="7_Anafim 2_פירוט אגח תשואה מעל 10% _4.4. 2_דיווחים נוספים" xfId="5687"/>
    <cellStyle name="7_Anafim 2_פירוט אגח תשואה מעל 10% _4.4. 2_דיווחים נוספים_1" xfId="5688"/>
    <cellStyle name="7_Anafim 2_פירוט אגח תשואה מעל 10% _4.4. 2_דיווחים נוספים_1_15" xfId="11114"/>
    <cellStyle name="7_Anafim 2_פירוט אגח תשואה מעל 10% _4.4. 2_דיווחים נוספים_1_פירוט אגח תשואה מעל 10% " xfId="5689"/>
    <cellStyle name="7_Anafim 2_פירוט אגח תשואה מעל 10% _4.4. 2_דיווחים נוספים_1_פירוט אגח תשואה מעל 10% _15" xfId="11115"/>
    <cellStyle name="7_Anafim 2_פירוט אגח תשואה מעל 10% _4.4. 2_דיווחים נוספים_15" xfId="11113"/>
    <cellStyle name="7_Anafim 2_פירוט אגח תשואה מעל 10% _4.4. 2_דיווחים נוספים_פירוט אגח תשואה מעל 10% " xfId="5690"/>
    <cellStyle name="7_Anafim 2_פירוט אגח תשואה מעל 10% _4.4. 2_דיווחים נוספים_פירוט אגח תשואה מעל 10% _15" xfId="11116"/>
    <cellStyle name="7_Anafim 2_פירוט אגח תשואה מעל 10% _4.4. 2_פירוט אגח תשואה מעל 10% " xfId="5691"/>
    <cellStyle name="7_Anafim 2_פירוט אגח תשואה מעל 10% _4.4. 2_פירוט אגח תשואה מעל 10% _1" xfId="5692"/>
    <cellStyle name="7_Anafim 2_פירוט אגח תשואה מעל 10% _4.4. 2_פירוט אגח תשואה מעל 10% _1_15" xfId="11118"/>
    <cellStyle name="7_Anafim 2_פירוט אגח תשואה מעל 10% _4.4. 2_פירוט אגח תשואה מעל 10% _15" xfId="11117"/>
    <cellStyle name="7_Anafim 2_פירוט אגח תשואה מעל 10% _4.4. 2_פירוט אגח תשואה מעל 10% _פירוט אגח תשואה מעל 10% " xfId="5693"/>
    <cellStyle name="7_Anafim 2_פירוט אגח תשואה מעל 10% _4.4. 2_פירוט אגח תשואה מעל 10% _פירוט אגח תשואה מעל 10% _15" xfId="11119"/>
    <cellStyle name="7_Anafim 2_פירוט אגח תשואה מעל 10% _4.4._15" xfId="11111"/>
    <cellStyle name="7_Anafim 2_פירוט אגח תשואה מעל 10% _4.4._דיווחים נוספים" xfId="5694"/>
    <cellStyle name="7_Anafim 2_פירוט אגח תשואה מעל 10% _4.4._דיווחים נוספים_15" xfId="11120"/>
    <cellStyle name="7_Anafim 2_פירוט אגח תשואה מעל 10% _4.4._דיווחים נוספים_פירוט אגח תשואה מעל 10% " xfId="5695"/>
    <cellStyle name="7_Anafim 2_פירוט אגח תשואה מעל 10% _4.4._דיווחים נוספים_פירוט אגח תשואה מעל 10% _15" xfId="11121"/>
    <cellStyle name="7_Anafim 2_פירוט אגח תשואה מעל 10% _4.4._פירוט אגח תשואה מעל 10% " xfId="5696"/>
    <cellStyle name="7_Anafim 2_פירוט אגח תשואה מעל 10% _4.4._פירוט אגח תשואה מעל 10% _1" xfId="5697"/>
    <cellStyle name="7_Anafim 2_פירוט אגח תשואה מעל 10% _4.4._פירוט אגח תשואה מעל 10% _1_15" xfId="11123"/>
    <cellStyle name="7_Anafim 2_פירוט אגח תשואה מעל 10% _4.4._פירוט אגח תשואה מעל 10% _15" xfId="11122"/>
    <cellStyle name="7_Anafim 2_פירוט אגח תשואה מעל 10% _4.4._פירוט אגח תשואה מעל 10% _פירוט אגח תשואה מעל 10% " xfId="5698"/>
    <cellStyle name="7_Anafim 2_פירוט אגח תשואה מעל 10% _4.4._פירוט אגח תשואה מעל 10% _פירוט אגח תשואה מעל 10% _15" xfId="11124"/>
    <cellStyle name="7_Anafim 2_פירוט אגח תשואה מעל 10% _דיווחים נוספים" xfId="5699"/>
    <cellStyle name="7_Anafim 2_פירוט אגח תשואה מעל 10% _דיווחים נוספים_1" xfId="5700"/>
    <cellStyle name="7_Anafim 2_פירוט אגח תשואה מעל 10% _דיווחים נוספים_1_15" xfId="11126"/>
    <cellStyle name="7_Anafim 2_פירוט אגח תשואה מעל 10% _דיווחים נוספים_1_פירוט אגח תשואה מעל 10% " xfId="5701"/>
    <cellStyle name="7_Anafim 2_פירוט אגח תשואה מעל 10% _דיווחים נוספים_1_פירוט אגח תשואה מעל 10% _15" xfId="11127"/>
    <cellStyle name="7_Anafim 2_פירוט אגח תשואה מעל 10% _דיווחים נוספים_15" xfId="11125"/>
    <cellStyle name="7_Anafim 2_פירוט אגח תשואה מעל 10% _דיווחים נוספים_פירוט אגח תשואה מעל 10% " xfId="5702"/>
    <cellStyle name="7_Anafim 2_פירוט אגח תשואה מעל 10% _דיווחים נוספים_פירוט אגח תשואה מעל 10% _15" xfId="11128"/>
    <cellStyle name="7_Anafim 2_פירוט אגח תשואה מעל 10% _פירוט אגח תשואה מעל 10% " xfId="5703"/>
    <cellStyle name="7_Anafim 2_פירוט אגח תשואה מעל 10% _פירוט אגח תשואה מעל 10% _1" xfId="5704"/>
    <cellStyle name="7_Anafim 2_פירוט אגח תשואה מעל 10% _פירוט אגח תשואה מעל 10% _1_15" xfId="11130"/>
    <cellStyle name="7_Anafim 2_פירוט אגח תשואה מעל 10% _פירוט אגח תשואה מעל 10% _15" xfId="11129"/>
    <cellStyle name="7_Anafim 2_פירוט אגח תשואה מעל 10% _פירוט אגח תשואה מעל 10% _פירוט אגח תשואה מעל 10% " xfId="5705"/>
    <cellStyle name="7_Anafim 2_פירוט אגח תשואה מעל 10% _פירוט אגח תשואה מעל 10% _פירוט אגח תשואה מעל 10% _15" xfId="11131"/>
    <cellStyle name="7_Anafim 3" xfId="5706"/>
    <cellStyle name="7_Anafim 3_15" xfId="11132"/>
    <cellStyle name="7_Anafim 3_דיווחים נוספים" xfId="5707"/>
    <cellStyle name="7_Anafim 3_דיווחים נוספים_1" xfId="5708"/>
    <cellStyle name="7_Anafim 3_דיווחים נוספים_1_15" xfId="11134"/>
    <cellStyle name="7_Anafim 3_דיווחים נוספים_1_פירוט אגח תשואה מעל 10% " xfId="5709"/>
    <cellStyle name="7_Anafim 3_דיווחים נוספים_1_פירוט אגח תשואה מעל 10% _15" xfId="11135"/>
    <cellStyle name="7_Anafim 3_דיווחים נוספים_15" xfId="11133"/>
    <cellStyle name="7_Anafim 3_דיווחים נוספים_פירוט אגח תשואה מעל 10% " xfId="5710"/>
    <cellStyle name="7_Anafim 3_דיווחים נוספים_פירוט אגח תשואה מעל 10% _15" xfId="11136"/>
    <cellStyle name="7_Anafim 3_פירוט אגח תשואה מעל 10% " xfId="5711"/>
    <cellStyle name="7_Anafim 3_פירוט אגח תשואה מעל 10% _1" xfId="5712"/>
    <cellStyle name="7_Anafim 3_פירוט אגח תשואה מעל 10% _1_15" xfId="11138"/>
    <cellStyle name="7_Anafim 3_פירוט אגח תשואה מעל 10% _15" xfId="11137"/>
    <cellStyle name="7_Anafim 3_פירוט אגח תשואה מעל 10% _פירוט אגח תשואה מעל 10% " xfId="5713"/>
    <cellStyle name="7_Anafim 3_פירוט אגח תשואה מעל 10% _פירוט אגח תשואה מעל 10% _15" xfId="11139"/>
    <cellStyle name="7_Anafim_15" xfId="10975"/>
    <cellStyle name="7_Anafim_4.4." xfId="5714"/>
    <cellStyle name="7_Anafim_4.4. 2" xfId="5715"/>
    <cellStyle name="7_Anafim_4.4. 2_15" xfId="11141"/>
    <cellStyle name="7_Anafim_4.4. 2_דיווחים נוספים" xfId="5716"/>
    <cellStyle name="7_Anafim_4.4. 2_דיווחים נוספים_1" xfId="5717"/>
    <cellStyle name="7_Anafim_4.4. 2_דיווחים נוספים_1_15" xfId="11143"/>
    <cellStyle name="7_Anafim_4.4. 2_דיווחים נוספים_1_פירוט אגח תשואה מעל 10% " xfId="5718"/>
    <cellStyle name="7_Anafim_4.4. 2_דיווחים נוספים_1_פירוט אגח תשואה מעל 10% _15" xfId="11144"/>
    <cellStyle name="7_Anafim_4.4. 2_דיווחים נוספים_15" xfId="11142"/>
    <cellStyle name="7_Anafim_4.4. 2_דיווחים נוספים_פירוט אגח תשואה מעל 10% " xfId="5719"/>
    <cellStyle name="7_Anafim_4.4. 2_דיווחים נוספים_פירוט אגח תשואה מעל 10% _15" xfId="11145"/>
    <cellStyle name="7_Anafim_4.4. 2_פירוט אגח תשואה מעל 10% " xfId="5720"/>
    <cellStyle name="7_Anafim_4.4. 2_פירוט אגח תשואה מעל 10% _1" xfId="5721"/>
    <cellStyle name="7_Anafim_4.4. 2_פירוט אגח תשואה מעל 10% _1_15" xfId="11147"/>
    <cellStyle name="7_Anafim_4.4. 2_פירוט אגח תשואה מעל 10% _15" xfId="11146"/>
    <cellStyle name="7_Anafim_4.4. 2_פירוט אגח תשואה מעל 10% _פירוט אגח תשואה מעל 10% " xfId="5722"/>
    <cellStyle name="7_Anafim_4.4. 2_פירוט אגח תשואה מעל 10% _פירוט אגח תשואה מעל 10% _15" xfId="11148"/>
    <cellStyle name="7_Anafim_4.4._15" xfId="11140"/>
    <cellStyle name="7_Anafim_4.4._דיווחים נוספים" xfId="5723"/>
    <cellStyle name="7_Anafim_4.4._דיווחים נוספים_15" xfId="11149"/>
    <cellStyle name="7_Anafim_4.4._דיווחים נוספים_פירוט אגח תשואה מעל 10% " xfId="5724"/>
    <cellStyle name="7_Anafim_4.4._דיווחים נוספים_פירוט אגח תשואה מעל 10% _15" xfId="11150"/>
    <cellStyle name="7_Anafim_4.4._פירוט אגח תשואה מעל 10% " xfId="5725"/>
    <cellStyle name="7_Anafim_4.4._פירוט אגח תשואה מעל 10% _1" xfId="5726"/>
    <cellStyle name="7_Anafim_4.4._פירוט אגח תשואה מעל 10% _1_15" xfId="11152"/>
    <cellStyle name="7_Anafim_4.4._פירוט אגח תשואה מעל 10% _15" xfId="11151"/>
    <cellStyle name="7_Anafim_4.4._פירוט אגח תשואה מעל 10% _פירוט אגח תשואה מעל 10% " xfId="5727"/>
    <cellStyle name="7_Anafim_4.4._פירוט אגח תשואה מעל 10% _פירוט אגח תשואה מעל 10% _15" xfId="11153"/>
    <cellStyle name="7_Anafim_דיווחים נוספים" xfId="5728"/>
    <cellStyle name="7_Anafim_דיווחים נוספים 2" xfId="5729"/>
    <cellStyle name="7_Anafim_דיווחים נוספים 2_15" xfId="11155"/>
    <cellStyle name="7_Anafim_דיווחים נוספים 2_דיווחים נוספים" xfId="5730"/>
    <cellStyle name="7_Anafim_דיווחים נוספים 2_דיווחים נוספים_1" xfId="5731"/>
    <cellStyle name="7_Anafim_דיווחים נוספים 2_דיווחים נוספים_1_15" xfId="11157"/>
    <cellStyle name="7_Anafim_דיווחים נוספים 2_דיווחים נוספים_1_פירוט אגח תשואה מעל 10% " xfId="5732"/>
    <cellStyle name="7_Anafim_דיווחים נוספים 2_דיווחים נוספים_1_פירוט אגח תשואה מעל 10% _15" xfId="11158"/>
    <cellStyle name="7_Anafim_דיווחים נוספים 2_דיווחים נוספים_15" xfId="11156"/>
    <cellStyle name="7_Anafim_דיווחים נוספים 2_דיווחים נוספים_פירוט אגח תשואה מעל 10% " xfId="5733"/>
    <cellStyle name="7_Anafim_דיווחים נוספים 2_דיווחים נוספים_פירוט אגח תשואה מעל 10% _15" xfId="11159"/>
    <cellStyle name="7_Anafim_דיווחים נוספים 2_פירוט אגח תשואה מעל 10% " xfId="5734"/>
    <cellStyle name="7_Anafim_דיווחים נוספים 2_פירוט אגח תשואה מעל 10% _1" xfId="5735"/>
    <cellStyle name="7_Anafim_דיווחים נוספים 2_פירוט אגח תשואה מעל 10% _1_15" xfId="11161"/>
    <cellStyle name="7_Anafim_דיווחים נוספים 2_פירוט אגח תשואה מעל 10% _15" xfId="11160"/>
    <cellStyle name="7_Anafim_דיווחים נוספים 2_פירוט אגח תשואה מעל 10% _פירוט אגח תשואה מעל 10% " xfId="5736"/>
    <cellStyle name="7_Anafim_דיווחים נוספים 2_פירוט אגח תשואה מעל 10% _פירוט אגח תשואה מעל 10% _15" xfId="11162"/>
    <cellStyle name="7_Anafim_דיווחים נוספים_1" xfId="5737"/>
    <cellStyle name="7_Anafim_דיווחים נוספים_1 2" xfId="5738"/>
    <cellStyle name="7_Anafim_דיווחים נוספים_1 2_15" xfId="11164"/>
    <cellStyle name="7_Anafim_דיווחים נוספים_1 2_דיווחים נוספים" xfId="5739"/>
    <cellStyle name="7_Anafim_דיווחים נוספים_1 2_דיווחים נוספים_1" xfId="5740"/>
    <cellStyle name="7_Anafim_דיווחים נוספים_1 2_דיווחים נוספים_1_15" xfId="11166"/>
    <cellStyle name="7_Anafim_דיווחים נוספים_1 2_דיווחים נוספים_1_פירוט אגח תשואה מעל 10% " xfId="5741"/>
    <cellStyle name="7_Anafim_דיווחים נוספים_1 2_דיווחים נוספים_1_פירוט אגח תשואה מעל 10% _15" xfId="11167"/>
    <cellStyle name="7_Anafim_דיווחים נוספים_1 2_דיווחים נוספים_15" xfId="11165"/>
    <cellStyle name="7_Anafim_דיווחים נוספים_1 2_דיווחים נוספים_פירוט אגח תשואה מעל 10% " xfId="5742"/>
    <cellStyle name="7_Anafim_דיווחים נוספים_1 2_דיווחים נוספים_פירוט אגח תשואה מעל 10% _15" xfId="11168"/>
    <cellStyle name="7_Anafim_דיווחים נוספים_1 2_פירוט אגח תשואה מעל 10% " xfId="5743"/>
    <cellStyle name="7_Anafim_דיווחים נוספים_1 2_פירוט אגח תשואה מעל 10% _1" xfId="5744"/>
    <cellStyle name="7_Anafim_דיווחים נוספים_1 2_פירוט אגח תשואה מעל 10% _1_15" xfId="11170"/>
    <cellStyle name="7_Anafim_דיווחים נוספים_1 2_פירוט אגח תשואה מעל 10% _15" xfId="11169"/>
    <cellStyle name="7_Anafim_דיווחים נוספים_1 2_פירוט אגח תשואה מעל 10% _פירוט אגח תשואה מעל 10% " xfId="5745"/>
    <cellStyle name="7_Anafim_דיווחים נוספים_1 2_פירוט אגח תשואה מעל 10% _פירוט אגח תשואה מעל 10% _15" xfId="11171"/>
    <cellStyle name="7_Anafim_דיווחים נוספים_1_15" xfId="11163"/>
    <cellStyle name="7_Anafim_דיווחים נוספים_1_4.4." xfId="5746"/>
    <cellStyle name="7_Anafim_דיווחים נוספים_1_4.4. 2" xfId="5747"/>
    <cellStyle name="7_Anafim_דיווחים נוספים_1_4.4. 2_15" xfId="11173"/>
    <cellStyle name="7_Anafim_דיווחים נוספים_1_4.4. 2_דיווחים נוספים" xfId="5748"/>
    <cellStyle name="7_Anafim_דיווחים נוספים_1_4.4. 2_דיווחים נוספים_1" xfId="5749"/>
    <cellStyle name="7_Anafim_דיווחים נוספים_1_4.4. 2_דיווחים נוספים_1_15" xfId="11175"/>
    <cellStyle name="7_Anafim_דיווחים נוספים_1_4.4. 2_דיווחים נוספים_1_פירוט אגח תשואה מעל 10% " xfId="5750"/>
    <cellStyle name="7_Anafim_דיווחים נוספים_1_4.4. 2_דיווחים נוספים_1_פירוט אגח תשואה מעל 10% _15" xfId="11176"/>
    <cellStyle name="7_Anafim_דיווחים נוספים_1_4.4. 2_דיווחים נוספים_15" xfId="11174"/>
    <cellStyle name="7_Anafim_דיווחים נוספים_1_4.4. 2_דיווחים נוספים_פירוט אגח תשואה מעל 10% " xfId="5751"/>
    <cellStyle name="7_Anafim_דיווחים נוספים_1_4.4. 2_דיווחים נוספים_פירוט אגח תשואה מעל 10% _15" xfId="11177"/>
    <cellStyle name="7_Anafim_דיווחים נוספים_1_4.4. 2_פירוט אגח תשואה מעל 10% " xfId="5752"/>
    <cellStyle name="7_Anafim_דיווחים נוספים_1_4.4. 2_פירוט אגח תשואה מעל 10% _1" xfId="5753"/>
    <cellStyle name="7_Anafim_דיווחים נוספים_1_4.4. 2_פירוט אגח תשואה מעל 10% _1_15" xfId="11179"/>
    <cellStyle name="7_Anafim_דיווחים נוספים_1_4.4. 2_פירוט אגח תשואה מעל 10% _15" xfId="11178"/>
    <cellStyle name="7_Anafim_דיווחים נוספים_1_4.4. 2_פירוט אגח תשואה מעל 10% _פירוט אגח תשואה מעל 10% " xfId="5754"/>
    <cellStyle name="7_Anafim_דיווחים נוספים_1_4.4. 2_פירוט אגח תשואה מעל 10% _פירוט אגח תשואה מעל 10% _15" xfId="11180"/>
    <cellStyle name="7_Anafim_דיווחים נוספים_1_4.4._15" xfId="11172"/>
    <cellStyle name="7_Anafim_דיווחים נוספים_1_4.4._דיווחים נוספים" xfId="5755"/>
    <cellStyle name="7_Anafim_דיווחים נוספים_1_4.4._דיווחים נוספים_15" xfId="11181"/>
    <cellStyle name="7_Anafim_דיווחים נוספים_1_4.4._דיווחים נוספים_פירוט אגח תשואה מעל 10% " xfId="5756"/>
    <cellStyle name="7_Anafim_דיווחים נוספים_1_4.4._דיווחים נוספים_פירוט אגח תשואה מעל 10% _15" xfId="11182"/>
    <cellStyle name="7_Anafim_דיווחים נוספים_1_4.4._פירוט אגח תשואה מעל 10% " xfId="5757"/>
    <cellStyle name="7_Anafim_דיווחים נוספים_1_4.4._פירוט אגח תשואה מעל 10% _1" xfId="5758"/>
    <cellStyle name="7_Anafim_דיווחים נוספים_1_4.4._פירוט אגח תשואה מעל 10% _1_15" xfId="11184"/>
    <cellStyle name="7_Anafim_דיווחים נוספים_1_4.4._פירוט אגח תשואה מעל 10% _15" xfId="11183"/>
    <cellStyle name="7_Anafim_דיווחים נוספים_1_4.4._פירוט אגח תשואה מעל 10% _פירוט אגח תשואה מעל 10% " xfId="5759"/>
    <cellStyle name="7_Anafim_דיווחים נוספים_1_4.4._פירוט אגח תשואה מעל 10% _פירוט אגח תשואה מעל 10% _15" xfId="11185"/>
    <cellStyle name="7_Anafim_דיווחים נוספים_1_דיווחים נוספים" xfId="5760"/>
    <cellStyle name="7_Anafim_דיווחים נוספים_1_דיווחים נוספים 2" xfId="5761"/>
    <cellStyle name="7_Anafim_דיווחים נוספים_1_דיווחים נוספים 2_15" xfId="11187"/>
    <cellStyle name="7_Anafim_דיווחים נוספים_1_דיווחים נוספים 2_דיווחים נוספים" xfId="5762"/>
    <cellStyle name="7_Anafim_דיווחים נוספים_1_דיווחים נוספים 2_דיווחים נוספים_1" xfId="5763"/>
    <cellStyle name="7_Anafim_דיווחים נוספים_1_דיווחים נוספים 2_דיווחים נוספים_1_15" xfId="11189"/>
    <cellStyle name="7_Anafim_דיווחים נוספים_1_דיווחים נוספים 2_דיווחים נוספים_1_פירוט אגח תשואה מעל 10% " xfId="5764"/>
    <cellStyle name="7_Anafim_דיווחים נוספים_1_דיווחים נוספים 2_דיווחים נוספים_1_פירוט אגח תשואה מעל 10% _15" xfId="11190"/>
    <cellStyle name="7_Anafim_דיווחים נוספים_1_דיווחים נוספים 2_דיווחים נוספים_15" xfId="11188"/>
    <cellStyle name="7_Anafim_דיווחים נוספים_1_דיווחים נוספים 2_דיווחים נוספים_פירוט אגח תשואה מעל 10% " xfId="5765"/>
    <cellStyle name="7_Anafim_דיווחים נוספים_1_דיווחים נוספים 2_דיווחים נוספים_פירוט אגח תשואה מעל 10% _15" xfId="11191"/>
    <cellStyle name="7_Anafim_דיווחים נוספים_1_דיווחים נוספים 2_פירוט אגח תשואה מעל 10% " xfId="5766"/>
    <cellStyle name="7_Anafim_דיווחים נוספים_1_דיווחים נוספים 2_פירוט אגח תשואה מעל 10% _1" xfId="5767"/>
    <cellStyle name="7_Anafim_דיווחים נוספים_1_דיווחים נוספים 2_פירוט אגח תשואה מעל 10% _1_15" xfId="11193"/>
    <cellStyle name="7_Anafim_דיווחים נוספים_1_דיווחים נוספים 2_פירוט אגח תשואה מעל 10% _15" xfId="11192"/>
    <cellStyle name="7_Anafim_דיווחים נוספים_1_דיווחים נוספים 2_פירוט אגח תשואה מעל 10% _פירוט אגח תשואה מעל 10% " xfId="5768"/>
    <cellStyle name="7_Anafim_דיווחים נוספים_1_דיווחים נוספים 2_פירוט אגח תשואה מעל 10% _פירוט אגח תשואה מעל 10% _15" xfId="11194"/>
    <cellStyle name="7_Anafim_דיווחים נוספים_1_דיווחים נוספים_1" xfId="5769"/>
    <cellStyle name="7_Anafim_דיווחים נוספים_1_דיווחים נוספים_1_15" xfId="11195"/>
    <cellStyle name="7_Anafim_דיווחים נוספים_1_דיווחים נוספים_1_פירוט אגח תשואה מעל 10% " xfId="5770"/>
    <cellStyle name="7_Anafim_דיווחים נוספים_1_דיווחים נוספים_1_פירוט אגח תשואה מעל 10% _15" xfId="11196"/>
    <cellStyle name="7_Anafim_דיווחים נוספים_1_דיווחים נוספים_15" xfId="11186"/>
    <cellStyle name="7_Anafim_דיווחים נוספים_1_דיווחים נוספים_4.4." xfId="5771"/>
    <cellStyle name="7_Anafim_דיווחים נוספים_1_דיווחים נוספים_4.4. 2" xfId="5772"/>
    <cellStyle name="7_Anafim_דיווחים נוספים_1_דיווחים נוספים_4.4. 2_15" xfId="11198"/>
    <cellStyle name="7_Anafim_דיווחים נוספים_1_דיווחים נוספים_4.4. 2_דיווחים נוספים" xfId="5773"/>
    <cellStyle name="7_Anafim_דיווחים נוספים_1_דיווחים נוספים_4.4. 2_דיווחים נוספים_1" xfId="5774"/>
    <cellStyle name="7_Anafim_דיווחים נוספים_1_דיווחים נוספים_4.4. 2_דיווחים נוספים_1_15" xfId="11200"/>
    <cellStyle name="7_Anafim_דיווחים נוספים_1_דיווחים נוספים_4.4. 2_דיווחים נוספים_1_פירוט אגח תשואה מעל 10% " xfId="5775"/>
    <cellStyle name="7_Anafim_דיווחים נוספים_1_דיווחים נוספים_4.4. 2_דיווחים נוספים_1_פירוט אגח תשואה מעל 10% _15" xfId="11201"/>
    <cellStyle name="7_Anafim_דיווחים נוספים_1_דיווחים נוספים_4.4. 2_דיווחים נוספים_15" xfId="11199"/>
    <cellStyle name="7_Anafim_דיווחים נוספים_1_דיווחים נוספים_4.4. 2_דיווחים נוספים_פירוט אגח תשואה מעל 10% " xfId="5776"/>
    <cellStyle name="7_Anafim_דיווחים נוספים_1_דיווחים נוספים_4.4. 2_דיווחים נוספים_פירוט אגח תשואה מעל 10% _15" xfId="11202"/>
    <cellStyle name="7_Anafim_דיווחים נוספים_1_דיווחים נוספים_4.4. 2_פירוט אגח תשואה מעל 10% " xfId="5777"/>
    <cellStyle name="7_Anafim_דיווחים נוספים_1_דיווחים נוספים_4.4. 2_פירוט אגח תשואה מעל 10% _1" xfId="5778"/>
    <cellStyle name="7_Anafim_דיווחים נוספים_1_דיווחים נוספים_4.4. 2_פירוט אגח תשואה מעל 10% _1_15" xfId="11204"/>
    <cellStyle name="7_Anafim_דיווחים נוספים_1_דיווחים נוספים_4.4. 2_פירוט אגח תשואה מעל 10% _15" xfId="11203"/>
    <cellStyle name="7_Anafim_דיווחים נוספים_1_דיווחים נוספים_4.4. 2_פירוט אגח תשואה מעל 10% _פירוט אגח תשואה מעל 10% " xfId="5779"/>
    <cellStyle name="7_Anafim_דיווחים נוספים_1_דיווחים נוספים_4.4. 2_פירוט אגח תשואה מעל 10% _פירוט אגח תשואה מעל 10% _15" xfId="11205"/>
    <cellStyle name="7_Anafim_דיווחים נוספים_1_דיווחים נוספים_4.4._15" xfId="11197"/>
    <cellStyle name="7_Anafim_דיווחים נוספים_1_דיווחים נוספים_4.4._דיווחים נוספים" xfId="5780"/>
    <cellStyle name="7_Anafim_דיווחים נוספים_1_דיווחים נוספים_4.4._דיווחים נוספים_15" xfId="11206"/>
    <cellStyle name="7_Anafim_דיווחים נוספים_1_דיווחים נוספים_4.4._דיווחים נוספים_פירוט אגח תשואה מעל 10% " xfId="5781"/>
    <cellStyle name="7_Anafim_דיווחים נוספים_1_דיווחים נוספים_4.4._דיווחים נוספים_פירוט אגח תשואה מעל 10% _15" xfId="11207"/>
    <cellStyle name="7_Anafim_דיווחים נוספים_1_דיווחים נוספים_4.4._פירוט אגח תשואה מעל 10% " xfId="5782"/>
    <cellStyle name="7_Anafim_דיווחים נוספים_1_דיווחים נוספים_4.4._פירוט אגח תשואה מעל 10% _1" xfId="5783"/>
    <cellStyle name="7_Anafim_דיווחים נוספים_1_דיווחים נוספים_4.4._פירוט אגח תשואה מעל 10% _1_15" xfId="11209"/>
    <cellStyle name="7_Anafim_דיווחים נוספים_1_דיווחים נוספים_4.4._פירוט אגח תשואה מעל 10% _15" xfId="11208"/>
    <cellStyle name="7_Anafim_דיווחים נוספים_1_דיווחים נוספים_4.4._פירוט אגח תשואה מעל 10% _פירוט אגח תשואה מעל 10% " xfId="5784"/>
    <cellStyle name="7_Anafim_דיווחים נוספים_1_דיווחים נוספים_4.4._פירוט אגח תשואה מעל 10% _פירוט אגח תשואה מעל 10% _15" xfId="11210"/>
    <cellStyle name="7_Anafim_דיווחים נוספים_1_דיווחים נוספים_דיווחים נוספים" xfId="5785"/>
    <cellStyle name="7_Anafim_דיווחים נוספים_1_דיווחים נוספים_דיווחים נוספים_15" xfId="11211"/>
    <cellStyle name="7_Anafim_דיווחים נוספים_1_דיווחים נוספים_דיווחים נוספים_פירוט אגח תשואה מעל 10% " xfId="5786"/>
    <cellStyle name="7_Anafim_דיווחים נוספים_1_דיווחים נוספים_דיווחים נוספים_פירוט אגח תשואה מעל 10% _15" xfId="11212"/>
    <cellStyle name="7_Anafim_דיווחים נוספים_1_דיווחים נוספים_פירוט אגח תשואה מעל 10% " xfId="5787"/>
    <cellStyle name="7_Anafim_דיווחים נוספים_1_דיווחים נוספים_פירוט אגח תשואה מעל 10% _1" xfId="5788"/>
    <cellStyle name="7_Anafim_דיווחים נוספים_1_דיווחים נוספים_פירוט אגח תשואה מעל 10% _1_15" xfId="11214"/>
    <cellStyle name="7_Anafim_דיווחים נוספים_1_דיווחים נוספים_פירוט אגח תשואה מעל 10% _15" xfId="11213"/>
    <cellStyle name="7_Anafim_דיווחים נוספים_1_דיווחים נוספים_פירוט אגח תשואה מעל 10% _פירוט אגח תשואה מעל 10% " xfId="5789"/>
    <cellStyle name="7_Anafim_דיווחים נוספים_1_דיווחים נוספים_פירוט אגח תשואה מעל 10% _פירוט אגח תשואה מעל 10% _15" xfId="11215"/>
    <cellStyle name="7_Anafim_דיווחים נוספים_1_פירוט אגח תשואה מעל 10% " xfId="5790"/>
    <cellStyle name="7_Anafim_דיווחים נוספים_1_פירוט אגח תשואה מעל 10% _1" xfId="5791"/>
    <cellStyle name="7_Anafim_דיווחים נוספים_1_פירוט אגח תשואה מעל 10% _1_15" xfId="11217"/>
    <cellStyle name="7_Anafim_דיווחים נוספים_1_פירוט אגח תשואה מעל 10% _15" xfId="11216"/>
    <cellStyle name="7_Anafim_דיווחים נוספים_1_פירוט אגח תשואה מעל 10% _פירוט אגח תשואה מעל 10% " xfId="5792"/>
    <cellStyle name="7_Anafim_דיווחים נוספים_1_פירוט אגח תשואה מעל 10% _פירוט אגח תשואה מעל 10% _15" xfId="11218"/>
    <cellStyle name="7_Anafim_דיווחים נוספים_15" xfId="11154"/>
    <cellStyle name="7_Anafim_דיווחים נוספים_2" xfId="5793"/>
    <cellStyle name="7_Anafim_דיווחים נוספים_2 2" xfId="5794"/>
    <cellStyle name="7_Anafim_דיווחים נוספים_2 2_15" xfId="11220"/>
    <cellStyle name="7_Anafim_דיווחים נוספים_2 2_דיווחים נוספים" xfId="5795"/>
    <cellStyle name="7_Anafim_דיווחים נוספים_2 2_דיווחים נוספים_1" xfId="5796"/>
    <cellStyle name="7_Anafim_דיווחים נוספים_2 2_דיווחים נוספים_1_15" xfId="11222"/>
    <cellStyle name="7_Anafim_דיווחים נוספים_2 2_דיווחים נוספים_1_פירוט אגח תשואה מעל 10% " xfId="5797"/>
    <cellStyle name="7_Anafim_דיווחים נוספים_2 2_דיווחים נוספים_1_פירוט אגח תשואה מעל 10% _15" xfId="11223"/>
    <cellStyle name="7_Anafim_דיווחים נוספים_2 2_דיווחים נוספים_15" xfId="11221"/>
    <cellStyle name="7_Anafim_דיווחים נוספים_2 2_דיווחים נוספים_פירוט אגח תשואה מעל 10% " xfId="5798"/>
    <cellStyle name="7_Anafim_דיווחים נוספים_2 2_דיווחים נוספים_פירוט אגח תשואה מעל 10% _15" xfId="11224"/>
    <cellStyle name="7_Anafim_דיווחים נוספים_2 2_פירוט אגח תשואה מעל 10% " xfId="5799"/>
    <cellStyle name="7_Anafim_דיווחים נוספים_2 2_פירוט אגח תשואה מעל 10% _1" xfId="5800"/>
    <cellStyle name="7_Anafim_דיווחים נוספים_2 2_פירוט אגח תשואה מעל 10% _1_15" xfId="11226"/>
    <cellStyle name="7_Anafim_דיווחים נוספים_2 2_פירוט אגח תשואה מעל 10% _15" xfId="11225"/>
    <cellStyle name="7_Anafim_דיווחים נוספים_2 2_פירוט אגח תשואה מעל 10% _פירוט אגח תשואה מעל 10% " xfId="5801"/>
    <cellStyle name="7_Anafim_דיווחים נוספים_2 2_פירוט אגח תשואה מעל 10% _פירוט אגח תשואה מעל 10% _15" xfId="11227"/>
    <cellStyle name="7_Anafim_דיווחים נוספים_2_15" xfId="11219"/>
    <cellStyle name="7_Anafim_דיווחים נוספים_2_4.4." xfId="5802"/>
    <cellStyle name="7_Anafim_דיווחים נוספים_2_4.4. 2" xfId="5803"/>
    <cellStyle name="7_Anafim_דיווחים נוספים_2_4.4. 2_15" xfId="11229"/>
    <cellStyle name="7_Anafim_דיווחים נוספים_2_4.4. 2_דיווחים נוספים" xfId="5804"/>
    <cellStyle name="7_Anafim_דיווחים נוספים_2_4.4. 2_דיווחים נוספים_1" xfId="5805"/>
    <cellStyle name="7_Anafim_דיווחים נוספים_2_4.4. 2_דיווחים נוספים_1_15" xfId="11231"/>
    <cellStyle name="7_Anafim_דיווחים נוספים_2_4.4. 2_דיווחים נוספים_1_פירוט אגח תשואה מעל 10% " xfId="5806"/>
    <cellStyle name="7_Anafim_דיווחים נוספים_2_4.4. 2_דיווחים נוספים_1_פירוט אגח תשואה מעל 10% _15" xfId="11232"/>
    <cellStyle name="7_Anafim_דיווחים נוספים_2_4.4. 2_דיווחים נוספים_15" xfId="11230"/>
    <cellStyle name="7_Anafim_דיווחים נוספים_2_4.4. 2_דיווחים נוספים_פירוט אגח תשואה מעל 10% " xfId="5807"/>
    <cellStyle name="7_Anafim_דיווחים נוספים_2_4.4. 2_דיווחים נוספים_פירוט אגח תשואה מעל 10% _15" xfId="11233"/>
    <cellStyle name="7_Anafim_דיווחים נוספים_2_4.4. 2_פירוט אגח תשואה מעל 10% " xfId="5808"/>
    <cellStyle name="7_Anafim_דיווחים נוספים_2_4.4. 2_פירוט אגח תשואה מעל 10% _1" xfId="5809"/>
    <cellStyle name="7_Anafim_דיווחים נוספים_2_4.4. 2_פירוט אגח תשואה מעל 10% _1_15" xfId="11235"/>
    <cellStyle name="7_Anafim_דיווחים נוספים_2_4.4. 2_פירוט אגח תשואה מעל 10% _15" xfId="11234"/>
    <cellStyle name="7_Anafim_דיווחים נוספים_2_4.4. 2_פירוט אגח תשואה מעל 10% _פירוט אגח תשואה מעל 10% " xfId="5810"/>
    <cellStyle name="7_Anafim_דיווחים נוספים_2_4.4. 2_פירוט אגח תשואה מעל 10% _פירוט אגח תשואה מעל 10% _15" xfId="11236"/>
    <cellStyle name="7_Anafim_דיווחים נוספים_2_4.4._15" xfId="11228"/>
    <cellStyle name="7_Anafim_דיווחים נוספים_2_4.4._דיווחים נוספים" xfId="5811"/>
    <cellStyle name="7_Anafim_דיווחים נוספים_2_4.4._דיווחים נוספים_15" xfId="11237"/>
    <cellStyle name="7_Anafim_דיווחים נוספים_2_4.4._דיווחים נוספים_פירוט אגח תשואה מעל 10% " xfId="5812"/>
    <cellStyle name="7_Anafim_דיווחים נוספים_2_4.4._דיווחים נוספים_פירוט אגח תשואה מעל 10% _15" xfId="11238"/>
    <cellStyle name="7_Anafim_דיווחים נוספים_2_4.4._פירוט אגח תשואה מעל 10% " xfId="5813"/>
    <cellStyle name="7_Anafim_דיווחים נוספים_2_4.4._פירוט אגח תשואה מעל 10% _1" xfId="5814"/>
    <cellStyle name="7_Anafim_דיווחים נוספים_2_4.4._פירוט אגח תשואה מעל 10% _1_15" xfId="11240"/>
    <cellStyle name="7_Anafim_דיווחים נוספים_2_4.4._פירוט אגח תשואה מעל 10% _15" xfId="11239"/>
    <cellStyle name="7_Anafim_דיווחים נוספים_2_4.4._פירוט אגח תשואה מעל 10% _פירוט אגח תשואה מעל 10% " xfId="5815"/>
    <cellStyle name="7_Anafim_דיווחים נוספים_2_4.4._פירוט אגח תשואה מעל 10% _פירוט אגח תשואה מעל 10% _15" xfId="11241"/>
    <cellStyle name="7_Anafim_דיווחים נוספים_2_דיווחים נוספים" xfId="5816"/>
    <cellStyle name="7_Anafim_דיווחים נוספים_2_דיווחים נוספים_15" xfId="11242"/>
    <cellStyle name="7_Anafim_דיווחים נוספים_2_דיווחים נוספים_פירוט אגח תשואה מעל 10% " xfId="5817"/>
    <cellStyle name="7_Anafim_דיווחים נוספים_2_דיווחים נוספים_פירוט אגח תשואה מעל 10% _15" xfId="11243"/>
    <cellStyle name="7_Anafim_דיווחים נוספים_2_פירוט אגח תשואה מעל 10% " xfId="5818"/>
    <cellStyle name="7_Anafim_דיווחים נוספים_2_פירוט אגח תשואה מעל 10% _1" xfId="5819"/>
    <cellStyle name="7_Anafim_דיווחים נוספים_2_פירוט אגח תשואה מעל 10% _1_15" xfId="11245"/>
    <cellStyle name="7_Anafim_דיווחים נוספים_2_פירוט אגח תשואה מעל 10% _15" xfId="11244"/>
    <cellStyle name="7_Anafim_דיווחים נוספים_2_פירוט אגח תשואה מעל 10% _פירוט אגח תשואה מעל 10% " xfId="5820"/>
    <cellStyle name="7_Anafim_דיווחים נוספים_2_פירוט אגח תשואה מעל 10% _פירוט אגח תשואה מעל 10% _15" xfId="11246"/>
    <cellStyle name="7_Anafim_דיווחים נוספים_3" xfId="5821"/>
    <cellStyle name="7_Anafim_דיווחים נוספים_3_15" xfId="11247"/>
    <cellStyle name="7_Anafim_דיווחים נוספים_3_פירוט אגח תשואה מעל 10% " xfId="5822"/>
    <cellStyle name="7_Anafim_דיווחים נוספים_3_פירוט אגח תשואה מעל 10% _15" xfId="11248"/>
    <cellStyle name="7_Anafim_דיווחים נוספים_4.4." xfId="5823"/>
    <cellStyle name="7_Anafim_דיווחים נוספים_4.4. 2" xfId="5824"/>
    <cellStyle name="7_Anafim_דיווחים נוספים_4.4. 2_15" xfId="11250"/>
    <cellStyle name="7_Anafim_דיווחים נוספים_4.4. 2_דיווחים נוספים" xfId="5825"/>
    <cellStyle name="7_Anafim_דיווחים נוספים_4.4. 2_דיווחים נוספים_1" xfId="5826"/>
    <cellStyle name="7_Anafim_דיווחים נוספים_4.4. 2_דיווחים נוספים_1_15" xfId="11252"/>
    <cellStyle name="7_Anafim_דיווחים נוספים_4.4. 2_דיווחים נוספים_1_פירוט אגח תשואה מעל 10% " xfId="5827"/>
    <cellStyle name="7_Anafim_דיווחים נוספים_4.4. 2_דיווחים נוספים_1_פירוט אגח תשואה מעל 10% _15" xfId="11253"/>
    <cellStyle name="7_Anafim_דיווחים נוספים_4.4. 2_דיווחים נוספים_15" xfId="11251"/>
    <cellStyle name="7_Anafim_דיווחים נוספים_4.4. 2_דיווחים נוספים_פירוט אגח תשואה מעל 10% " xfId="5828"/>
    <cellStyle name="7_Anafim_דיווחים נוספים_4.4. 2_דיווחים נוספים_פירוט אגח תשואה מעל 10% _15" xfId="11254"/>
    <cellStyle name="7_Anafim_דיווחים נוספים_4.4. 2_פירוט אגח תשואה מעל 10% " xfId="5829"/>
    <cellStyle name="7_Anafim_דיווחים נוספים_4.4. 2_פירוט אגח תשואה מעל 10% _1" xfId="5830"/>
    <cellStyle name="7_Anafim_דיווחים נוספים_4.4. 2_פירוט אגח תשואה מעל 10% _1_15" xfId="11256"/>
    <cellStyle name="7_Anafim_דיווחים נוספים_4.4. 2_פירוט אגח תשואה מעל 10% _15" xfId="11255"/>
    <cellStyle name="7_Anafim_דיווחים נוספים_4.4. 2_פירוט אגח תשואה מעל 10% _פירוט אגח תשואה מעל 10% " xfId="5831"/>
    <cellStyle name="7_Anafim_דיווחים נוספים_4.4. 2_פירוט אגח תשואה מעל 10% _פירוט אגח תשואה מעל 10% _15" xfId="11257"/>
    <cellStyle name="7_Anafim_דיווחים נוספים_4.4._15" xfId="11249"/>
    <cellStyle name="7_Anafim_דיווחים נוספים_4.4._דיווחים נוספים" xfId="5832"/>
    <cellStyle name="7_Anafim_דיווחים נוספים_4.4._דיווחים נוספים_15" xfId="11258"/>
    <cellStyle name="7_Anafim_דיווחים נוספים_4.4._דיווחים נוספים_פירוט אגח תשואה מעל 10% " xfId="5833"/>
    <cellStyle name="7_Anafim_דיווחים נוספים_4.4._דיווחים נוספים_פירוט אגח תשואה מעל 10% _15" xfId="11259"/>
    <cellStyle name="7_Anafim_דיווחים נוספים_4.4._פירוט אגח תשואה מעל 10% " xfId="5834"/>
    <cellStyle name="7_Anafim_דיווחים נוספים_4.4._פירוט אגח תשואה מעל 10% _1" xfId="5835"/>
    <cellStyle name="7_Anafim_דיווחים נוספים_4.4._פירוט אגח תשואה מעל 10% _1_15" xfId="11261"/>
    <cellStyle name="7_Anafim_דיווחים נוספים_4.4._פירוט אגח תשואה מעל 10% _15" xfId="11260"/>
    <cellStyle name="7_Anafim_דיווחים נוספים_4.4._פירוט אגח תשואה מעל 10% _פירוט אגח תשואה מעל 10% " xfId="5836"/>
    <cellStyle name="7_Anafim_דיווחים נוספים_4.4._פירוט אגח תשואה מעל 10% _פירוט אגח תשואה מעל 10% _15" xfId="11262"/>
    <cellStyle name="7_Anafim_דיווחים נוספים_דיווחים נוספים" xfId="5837"/>
    <cellStyle name="7_Anafim_דיווחים נוספים_דיווחים נוספים 2" xfId="5838"/>
    <cellStyle name="7_Anafim_דיווחים נוספים_דיווחים נוספים 2_15" xfId="11264"/>
    <cellStyle name="7_Anafim_דיווחים נוספים_דיווחים נוספים 2_דיווחים נוספים" xfId="5839"/>
    <cellStyle name="7_Anafim_דיווחים נוספים_דיווחים נוספים 2_דיווחים נוספים_1" xfId="5840"/>
    <cellStyle name="7_Anafim_דיווחים נוספים_דיווחים נוספים 2_דיווחים נוספים_1_15" xfId="11266"/>
    <cellStyle name="7_Anafim_דיווחים נוספים_דיווחים נוספים 2_דיווחים נוספים_1_פירוט אגח תשואה מעל 10% " xfId="5841"/>
    <cellStyle name="7_Anafim_דיווחים נוספים_דיווחים נוספים 2_דיווחים נוספים_1_פירוט אגח תשואה מעל 10% _15" xfId="11267"/>
    <cellStyle name="7_Anafim_דיווחים נוספים_דיווחים נוספים 2_דיווחים נוספים_15" xfId="11265"/>
    <cellStyle name="7_Anafim_דיווחים נוספים_דיווחים נוספים 2_דיווחים נוספים_פירוט אגח תשואה מעל 10% " xfId="5842"/>
    <cellStyle name="7_Anafim_דיווחים נוספים_דיווחים נוספים 2_דיווחים נוספים_פירוט אגח תשואה מעל 10% _15" xfId="11268"/>
    <cellStyle name="7_Anafim_דיווחים נוספים_דיווחים נוספים 2_פירוט אגח תשואה מעל 10% " xfId="5843"/>
    <cellStyle name="7_Anafim_דיווחים נוספים_דיווחים נוספים 2_פירוט אגח תשואה מעל 10% _1" xfId="5844"/>
    <cellStyle name="7_Anafim_דיווחים נוספים_דיווחים נוספים 2_פירוט אגח תשואה מעל 10% _1_15" xfId="11270"/>
    <cellStyle name="7_Anafim_דיווחים נוספים_דיווחים נוספים 2_פירוט אגח תשואה מעל 10% _15" xfId="11269"/>
    <cellStyle name="7_Anafim_דיווחים נוספים_דיווחים נוספים 2_פירוט אגח תשואה מעל 10% _פירוט אגח תשואה מעל 10% " xfId="5845"/>
    <cellStyle name="7_Anafim_דיווחים נוספים_דיווחים נוספים 2_פירוט אגח תשואה מעל 10% _פירוט אגח תשואה מעל 10% _15" xfId="11271"/>
    <cellStyle name="7_Anafim_דיווחים נוספים_דיווחים נוספים_1" xfId="5846"/>
    <cellStyle name="7_Anafim_דיווחים נוספים_דיווחים נוספים_1_15" xfId="11272"/>
    <cellStyle name="7_Anafim_דיווחים נוספים_דיווחים נוספים_1_פירוט אגח תשואה מעל 10% " xfId="5847"/>
    <cellStyle name="7_Anafim_דיווחים נוספים_דיווחים נוספים_1_פירוט אגח תשואה מעל 10% _15" xfId="11273"/>
    <cellStyle name="7_Anafim_דיווחים נוספים_דיווחים נוספים_15" xfId="11263"/>
    <cellStyle name="7_Anafim_דיווחים נוספים_דיווחים נוספים_4.4." xfId="5848"/>
    <cellStyle name="7_Anafim_דיווחים נוספים_דיווחים נוספים_4.4. 2" xfId="5849"/>
    <cellStyle name="7_Anafim_דיווחים נוספים_דיווחים נוספים_4.4. 2_15" xfId="11275"/>
    <cellStyle name="7_Anafim_דיווחים נוספים_דיווחים נוספים_4.4. 2_דיווחים נוספים" xfId="5850"/>
    <cellStyle name="7_Anafim_דיווחים נוספים_דיווחים נוספים_4.4. 2_דיווחים נוספים_1" xfId="5851"/>
    <cellStyle name="7_Anafim_דיווחים נוספים_דיווחים נוספים_4.4. 2_דיווחים נוספים_1_15" xfId="11277"/>
    <cellStyle name="7_Anafim_דיווחים נוספים_דיווחים נוספים_4.4. 2_דיווחים נוספים_1_פירוט אגח תשואה מעל 10% " xfId="5852"/>
    <cellStyle name="7_Anafim_דיווחים נוספים_דיווחים נוספים_4.4. 2_דיווחים נוספים_1_פירוט אגח תשואה מעל 10% _15" xfId="11278"/>
    <cellStyle name="7_Anafim_דיווחים נוספים_דיווחים נוספים_4.4. 2_דיווחים נוספים_15" xfId="11276"/>
    <cellStyle name="7_Anafim_דיווחים נוספים_דיווחים נוספים_4.4. 2_דיווחים נוספים_פירוט אגח תשואה מעל 10% " xfId="5853"/>
    <cellStyle name="7_Anafim_דיווחים נוספים_דיווחים נוספים_4.4. 2_דיווחים נוספים_פירוט אגח תשואה מעל 10% _15" xfId="11279"/>
    <cellStyle name="7_Anafim_דיווחים נוספים_דיווחים נוספים_4.4. 2_פירוט אגח תשואה מעל 10% " xfId="5854"/>
    <cellStyle name="7_Anafim_דיווחים נוספים_דיווחים נוספים_4.4. 2_פירוט אגח תשואה מעל 10% _1" xfId="5855"/>
    <cellStyle name="7_Anafim_דיווחים נוספים_דיווחים נוספים_4.4. 2_פירוט אגח תשואה מעל 10% _1_15" xfId="11281"/>
    <cellStyle name="7_Anafim_דיווחים נוספים_דיווחים נוספים_4.4. 2_פירוט אגח תשואה מעל 10% _15" xfId="11280"/>
    <cellStyle name="7_Anafim_דיווחים נוספים_דיווחים נוספים_4.4. 2_פירוט אגח תשואה מעל 10% _פירוט אגח תשואה מעל 10% " xfId="5856"/>
    <cellStyle name="7_Anafim_דיווחים נוספים_דיווחים נוספים_4.4. 2_פירוט אגח תשואה מעל 10% _פירוט אגח תשואה מעל 10% _15" xfId="11282"/>
    <cellStyle name="7_Anafim_דיווחים נוספים_דיווחים נוספים_4.4._15" xfId="11274"/>
    <cellStyle name="7_Anafim_דיווחים נוספים_דיווחים נוספים_4.4._דיווחים נוספים" xfId="5857"/>
    <cellStyle name="7_Anafim_דיווחים נוספים_דיווחים נוספים_4.4._דיווחים נוספים_15" xfId="11283"/>
    <cellStyle name="7_Anafim_דיווחים נוספים_דיווחים נוספים_4.4._דיווחים נוספים_פירוט אגח תשואה מעל 10% " xfId="5858"/>
    <cellStyle name="7_Anafim_דיווחים נוספים_דיווחים נוספים_4.4._דיווחים נוספים_פירוט אגח תשואה מעל 10% _15" xfId="11284"/>
    <cellStyle name="7_Anafim_דיווחים נוספים_דיווחים נוספים_4.4._פירוט אגח תשואה מעל 10% " xfId="5859"/>
    <cellStyle name="7_Anafim_דיווחים נוספים_דיווחים נוספים_4.4._פירוט אגח תשואה מעל 10% _1" xfId="5860"/>
    <cellStyle name="7_Anafim_דיווחים נוספים_דיווחים נוספים_4.4._פירוט אגח תשואה מעל 10% _1_15" xfId="11286"/>
    <cellStyle name="7_Anafim_דיווחים נוספים_דיווחים נוספים_4.4._פירוט אגח תשואה מעל 10% _15" xfId="11285"/>
    <cellStyle name="7_Anafim_דיווחים נוספים_דיווחים נוספים_4.4._פירוט אגח תשואה מעל 10% _פירוט אגח תשואה מעל 10% " xfId="5861"/>
    <cellStyle name="7_Anafim_דיווחים נוספים_דיווחים נוספים_4.4._פירוט אגח תשואה מעל 10% _פירוט אגח תשואה מעל 10% _15" xfId="11287"/>
    <cellStyle name="7_Anafim_דיווחים נוספים_דיווחים נוספים_דיווחים נוספים" xfId="5862"/>
    <cellStyle name="7_Anafim_דיווחים נוספים_דיווחים נוספים_דיווחים נוספים_15" xfId="11288"/>
    <cellStyle name="7_Anafim_דיווחים נוספים_דיווחים נוספים_דיווחים נוספים_פירוט אגח תשואה מעל 10% " xfId="5863"/>
    <cellStyle name="7_Anafim_דיווחים נוספים_דיווחים נוספים_דיווחים נוספים_פירוט אגח תשואה מעל 10% _15" xfId="11289"/>
    <cellStyle name="7_Anafim_דיווחים נוספים_דיווחים נוספים_פירוט אגח תשואה מעל 10% " xfId="5864"/>
    <cellStyle name="7_Anafim_דיווחים נוספים_דיווחים נוספים_פירוט אגח תשואה מעל 10% _1" xfId="5865"/>
    <cellStyle name="7_Anafim_דיווחים נוספים_דיווחים נוספים_פירוט אגח תשואה מעל 10% _1_15" xfId="11291"/>
    <cellStyle name="7_Anafim_דיווחים נוספים_דיווחים נוספים_פירוט אגח תשואה מעל 10% _15" xfId="11290"/>
    <cellStyle name="7_Anafim_דיווחים נוספים_דיווחים נוספים_פירוט אגח תשואה מעל 10% _פירוט אגח תשואה מעל 10% " xfId="5866"/>
    <cellStyle name="7_Anafim_דיווחים נוספים_דיווחים נוספים_פירוט אגח תשואה מעל 10% _פירוט אגח תשואה מעל 10% _15" xfId="11292"/>
    <cellStyle name="7_Anafim_דיווחים נוספים_פירוט אגח תשואה מעל 10% " xfId="5867"/>
    <cellStyle name="7_Anafim_דיווחים נוספים_פירוט אגח תשואה מעל 10% _1" xfId="5868"/>
    <cellStyle name="7_Anafim_דיווחים נוספים_פירוט אגח תשואה מעל 10% _1_15" xfId="11294"/>
    <cellStyle name="7_Anafim_דיווחים נוספים_פירוט אגח תשואה מעל 10% _15" xfId="11293"/>
    <cellStyle name="7_Anafim_דיווחים נוספים_פירוט אגח תשואה מעל 10% _פירוט אגח תשואה מעל 10% " xfId="5869"/>
    <cellStyle name="7_Anafim_דיווחים נוספים_פירוט אגח תשואה מעל 10% _פירוט אגח תשואה מעל 10% _15" xfId="11295"/>
    <cellStyle name="7_Anafim_הערות" xfId="5870"/>
    <cellStyle name="7_Anafim_הערות 2" xfId="5871"/>
    <cellStyle name="7_Anafim_הערות 2_15" xfId="11297"/>
    <cellStyle name="7_Anafim_הערות 2_דיווחים נוספים" xfId="5872"/>
    <cellStyle name="7_Anafim_הערות 2_דיווחים נוספים_1" xfId="5873"/>
    <cellStyle name="7_Anafim_הערות 2_דיווחים נוספים_1_15" xfId="11299"/>
    <cellStyle name="7_Anafim_הערות 2_דיווחים נוספים_1_פירוט אגח תשואה מעל 10% " xfId="5874"/>
    <cellStyle name="7_Anafim_הערות 2_דיווחים נוספים_1_פירוט אגח תשואה מעל 10% _15" xfId="11300"/>
    <cellStyle name="7_Anafim_הערות 2_דיווחים נוספים_15" xfId="11298"/>
    <cellStyle name="7_Anafim_הערות 2_דיווחים נוספים_פירוט אגח תשואה מעל 10% " xfId="5875"/>
    <cellStyle name="7_Anafim_הערות 2_דיווחים נוספים_פירוט אגח תשואה מעל 10% _15" xfId="11301"/>
    <cellStyle name="7_Anafim_הערות 2_פירוט אגח תשואה מעל 10% " xfId="5876"/>
    <cellStyle name="7_Anafim_הערות 2_פירוט אגח תשואה מעל 10% _1" xfId="5877"/>
    <cellStyle name="7_Anafim_הערות 2_פירוט אגח תשואה מעל 10% _1_15" xfId="11303"/>
    <cellStyle name="7_Anafim_הערות 2_פירוט אגח תשואה מעל 10% _15" xfId="11302"/>
    <cellStyle name="7_Anafim_הערות 2_פירוט אגח תשואה מעל 10% _פירוט אגח תשואה מעל 10% " xfId="5878"/>
    <cellStyle name="7_Anafim_הערות 2_פירוט אגח תשואה מעל 10% _פירוט אגח תשואה מעל 10% _15" xfId="11304"/>
    <cellStyle name="7_Anafim_הערות_15" xfId="11296"/>
    <cellStyle name="7_Anafim_הערות_4.4." xfId="5879"/>
    <cellStyle name="7_Anafim_הערות_4.4. 2" xfId="5880"/>
    <cellStyle name="7_Anafim_הערות_4.4. 2_15" xfId="11306"/>
    <cellStyle name="7_Anafim_הערות_4.4. 2_דיווחים נוספים" xfId="5881"/>
    <cellStyle name="7_Anafim_הערות_4.4. 2_דיווחים נוספים_1" xfId="5882"/>
    <cellStyle name="7_Anafim_הערות_4.4. 2_דיווחים נוספים_1_15" xfId="11308"/>
    <cellStyle name="7_Anafim_הערות_4.4. 2_דיווחים נוספים_1_פירוט אגח תשואה מעל 10% " xfId="5883"/>
    <cellStyle name="7_Anafim_הערות_4.4. 2_דיווחים נוספים_1_פירוט אגח תשואה מעל 10% _15" xfId="11309"/>
    <cellStyle name="7_Anafim_הערות_4.4. 2_דיווחים נוספים_15" xfId="11307"/>
    <cellStyle name="7_Anafim_הערות_4.4. 2_דיווחים נוספים_פירוט אגח תשואה מעל 10% " xfId="5884"/>
    <cellStyle name="7_Anafim_הערות_4.4. 2_דיווחים נוספים_פירוט אגח תשואה מעל 10% _15" xfId="11310"/>
    <cellStyle name="7_Anafim_הערות_4.4. 2_פירוט אגח תשואה מעל 10% " xfId="5885"/>
    <cellStyle name="7_Anafim_הערות_4.4. 2_פירוט אגח תשואה מעל 10% _1" xfId="5886"/>
    <cellStyle name="7_Anafim_הערות_4.4. 2_פירוט אגח תשואה מעל 10% _1_15" xfId="11312"/>
    <cellStyle name="7_Anafim_הערות_4.4. 2_פירוט אגח תשואה מעל 10% _15" xfId="11311"/>
    <cellStyle name="7_Anafim_הערות_4.4. 2_פירוט אגח תשואה מעל 10% _פירוט אגח תשואה מעל 10% " xfId="5887"/>
    <cellStyle name="7_Anafim_הערות_4.4. 2_פירוט אגח תשואה מעל 10% _פירוט אגח תשואה מעל 10% _15" xfId="11313"/>
    <cellStyle name="7_Anafim_הערות_4.4._15" xfId="11305"/>
    <cellStyle name="7_Anafim_הערות_4.4._דיווחים נוספים" xfId="5888"/>
    <cellStyle name="7_Anafim_הערות_4.4._דיווחים נוספים_15" xfId="11314"/>
    <cellStyle name="7_Anafim_הערות_4.4._דיווחים נוספים_פירוט אגח תשואה מעל 10% " xfId="5889"/>
    <cellStyle name="7_Anafim_הערות_4.4._דיווחים נוספים_פירוט אגח תשואה מעל 10% _15" xfId="11315"/>
    <cellStyle name="7_Anafim_הערות_4.4._פירוט אגח תשואה מעל 10% " xfId="5890"/>
    <cellStyle name="7_Anafim_הערות_4.4._פירוט אגח תשואה מעל 10% _1" xfId="5891"/>
    <cellStyle name="7_Anafim_הערות_4.4._פירוט אגח תשואה מעל 10% _1_15" xfId="11317"/>
    <cellStyle name="7_Anafim_הערות_4.4._פירוט אגח תשואה מעל 10% _15" xfId="11316"/>
    <cellStyle name="7_Anafim_הערות_4.4._פירוט אגח תשואה מעל 10% _פירוט אגח תשואה מעל 10% " xfId="5892"/>
    <cellStyle name="7_Anafim_הערות_4.4._פירוט אגח תשואה מעל 10% _פירוט אגח תשואה מעל 10% _15" xfId="11318"/>
    <cellStyle name="7_Anafim_הערות_דיווחים נוספים" xfId="5893"/>
    <cellStyle name="7_Anafim_הערות_דיווחים נוספים_1" xfId="5894"/>
    <cellStyle name="7_Anafim_הערות_דיווחים נוספים_1_15" xfId="11320"/>
    <cellStyle name="7_Anafim_הערות_דיווחים נוספים_1_פירוט אגח תשואה מעל 10% " xfId="5895"/>
    <cellStyle name="7_Anafim_הערות_דיווחים נוספים_1_פירוט אגח תשואה מעל 10% _15" xfId="11321"/>
    <cellStyle name="7_Anafim_הערות_דיווחים נוספים_15" xfId="11319"/>
    <cellStyle name="7_Anafim_הערות_דיווחים נוספים_פירוט אגח תשואה מעל 10% " xfId="5896"/>
    <cellStyle name="7_Anafim_הערות_דיווחים נוספים_פירוט אגח תשואה מעל 10% _15" xfId="11322"/>
    <cellStyle name="7_Anafim_הערות_פירוט אגח תשואה מעל 10% " xfId="5897"/>
    <cellStyle name="7_Anafim_הערות_פירוט אגח תשואה מעל 10% _1" xfId="5898"/>
    <cellStyle name="7_Anafim_הערות_פירוט אגח תשואה מעל 10% _1_15" xfId="11324"/>
    <cellStyle name="7_Anafim_הערות_פירוט אגח תשואה מעל 10% _15" xfId="11323"/>
    <cellStyle name="7_Anafim_הערות_פירוט אגח תשואה מעל 10% _פירוט אגח תשואה מעל 10% " xfId="5899"/>
    <cellStyle name="7_Anafim_הערות_פירוט אגח תשואה מעל 10% _פירוט אגח תשואה מעל 10% _15" xfId="11325"/>
    <cellStyle name="7_Anafim_יתרת מסגרות אשראי לניצול " xfId="5900"/>
    <cellStyle name="7_Anafim_יתרת מסגרות אשראי לניצול  2" xfId="5901"/>
    <cellStyle name="7_Anafim_יתרת מסגרות אשראי לניצול  2_15" xfId="11327"/>
    <cellStyle name="7_Anafim_יתרת מסגרות אשראי לניצול  2_דיווחים נוספים" xfId="5902"/>
    <cellStyle name="7_Anafim_יתרת מסגרות אשראי לניצול  2_דיווחים נוספים_1" xfId="5903"/>
    <cellStyle name="7_Anafim_יתרת מסגרות אשראי לניצול  2_דיווחים נוספים_1_15" xfId="11329"/>
    <cellStyle name="7_Anafim_יתרת מסגרות אשראי לניצול  2_דיווחים נוספים_1_פירוט אגח תשואה מעל 10% " xfId="5904"/>
    <cellStyle name="7_Anafim_יתרת מסגרות אשראי לניצול  2_דיווחים נוספים_1_פירוט אגח תשואה מעל 10% _15" xfId="11330"/>
    <cellStyle name="7_Anafim_יתרת מסגרות אשראי לניצול  2_דיווחים נוספים_15" xfId="11328"/>
    <cellStyle name="7_Anafim_יתרת מסגרות אשראי לניצול  2_דיווחים נוספים_פירוט אגח תשואה מעל 10% " xfId="5905"/>
    <cellStyle name="7_Anafim_יתרת מסגרות אשראי לניצול  2_דיווחים נוספים_פירוט אגח תשואה מעל 10% _15" xfId="11331"/>
    <cellStyle name="7_Anafim_יתרת מסגרות אשראי לניצול  2_פירוט אגח תשואה מעל 10% " xfId="5906"/>
    <cellStyle name="7_Anafim_יתרת מסגרות אשראי לניצול  2_פירוט אגח תשואה מעל 10% _1" xfId="5907"/>
    <cellStyle name="7_Anafim_יתרת מסגרות אשראי לניצול  2_פירוט אגח תשואה מעל 10% _1_15" xfId="11333"/>
    <cellStyle name="7_Anafim_יתרת מסגרות אשראי לניצול  2_פירוט אגח תשואה מעל 10% _15" xfId="11332"/>
    <cellStyle name="7_Anafim_יתרת מסגרות אשראי לניצול  2_פירוט אגח תשואה מעל 10% _פירוט אגח תשואה מעל 10% " xfId="5908"/>
    <cellStyle name="7_Anafim_יתרת מסגרות אשראי לניצול  2_פירוט אגח תשואה מעל 10% _פירוט אגח תשואה מעל 10% _15" xfId="11334"/>
    <cellStyle name="7_Anafim_יתרת מסגרות אשראי לניצול _15" xfId="11326"/>
    <cellStyle name="7_Anafim_יתרת מסגרות אשראי לניצול _4.4." xfId="5909"/>
    <cellStyle name="7_Anafim_יתרת מסגרות אשראי לניצול _4.4. 2" xfId="5910"/>
    <cellStyle name="7_Anafim_יתרת מסגרות אשראי לניצול _4.4. 2_15" xfId="11336"/>
    <cellStyle name="7_Anafim_יתרת מסגרות אשראי לניצול _4.4. 2_דיווחים נוספים" xfId="5911"/>
    <cellStyle name="7_Anafim_יתרת מסגרות אשראי לניצול _4.4. 2_דיווחים נוספים_1" xfId="5912"/>
    <cellStyle name="7_Anafim_יתרת מסגרות אשראי לניצול _4.4. 2_דיווחים נוספים_1_15" xfId="11338"/>
    <cellStyle name="7_Anafim_יתרת מסגרות אשראי לניצול _4.4. 2_דיווחים נוספים_1_פירוט אגח תשואה מעל 10% " xfId="5913"/>
    <cellStyle name="7_Anafim_יתרת מסגרות אשראי לניצול _4.4. 2_דיווחים נוספים_1_פירוט אגח תשואה מעל 10% _15" xfId="11339"/>
    <cellStyle name="7_Anafim_יתרת מסגרות אשראי לניצול _4.4. 2_דיווחים נוספים_15" xfId="11337"/>
    <cellStyle name="7_Anafim_יתרת מסגרות אשראי לניצול _4.4. 2_דיווחים נוספים_פירוט אגח תשואה מעל 10% " xfId="5914"/>
    <cellStyle name="7_Anafim_יתרת מסגרות אשראי לניצול _4.4. 2_דיווחים נוספים_פירוט אגח תשואה מעל 10% _15" xfId="11340"/>
    <cellStyle name="7_Anafim_יתרת מסגרות אשראי לניצול _4.4. 2_פירוט אגח תשואה מעל 10% " xfId="5915"/>
    <cellStyle name="7_Anafim_יתרת מסגרות אשראי לניצול _4.4. 2_פירוט אגח תשואה מעל 10% _1" xfId="5916"/>
    <cellStyle name="7_Anafim_יתרת מסגרות אשראי לניצול _4.4. 2_פירוט אגח תשואה מעל 10% _1_15" xfId="11342"/>
    <cellStyle name="7_Anafim_יתרת מסגרות אשראי לניצול _4.4. 2_פירוט אגח תשואה מעל 10% _15" xfId="11341"/>
    <cellStyle name="7_Anafim_יתרת מסגרות אשראי לניצול _4.4. 2_פירוט אגח תשואה מעל 10% _פירוט אגח תשואה מעל 10% " xfId="5917"/>
    <cellStyle name="7_Anafim_יתרת מסגרות אשראי לניצול _4.4. 2_פירוט אגח תשואה מעל 10% _פירוט אגח תשואה מעל 10% _15" xfId="11343"/>
    <cellStyle name="7_Anafim_יתרת מסגרות אשראי לניצול _4.4._15" xfId="11335"/>
    <cellStyle name="7_Anafim_יתרת מסגרות אשראי לניצול _4.4._דיווחים נוספים" xfId="5918"/>
    <cellStyle name="7_Anafim_יתרת מסגרות אשראי לניצול _4.4._דיווחים נוספים_15" xfId="11344"/>
    <cellStyle name="7_Anafim_יתרת מסגרות אשראי לניצול _4.4._דיווחים נוספים_פירוט אגח תשואה מעל 10% " xfId="5919"/>
    <cellStyle name="7_Anafim_יתרת מסגרות אשראי לניצול _4.4._דיווחים נוספים_פירוט אגח תשואה מעל 10% _15" xfId="11345"/>
    <cellStyle name="7_Anafim_יתרת מסגרות אשראי לניצול _4.4._פירוט אגח תשואה מעל 10% " xfId="5920"/>
    <cellStyle name="7_Anafim_יתרת מסגרות אשראי לניצול _4.4._פירוט אגח תשואה מעל 10% _1" xfId="5921"/>
    <cellStyle name="7_Anafim_יתרת מסגרות אשראי לניצול _4.4._פירוט אגח תשואה מעל 10% _1_15" xfId="11347"/>
    <cellStyle name="7_Anafim_יתרת מסגרות אשראי לניצול _4.4._פירוט אגח תשואה מעל 10% _15" xfId="11346"/>
    <cellStyle name="7_Anafim_יתרת מסגרות אשראי לניצול _4.4._פירוט אגח תשואה מעל 10% _פירוט אגח תשואה מעל 10% " xfId="5922"/>
    <cellStyle name="7_Anafim_יתרת מסגרות אשראי לניצול _4.4._פירוט אגח תשואה מעל 10% _פירוט אגח תשואה מעל 10% _15" xfId="11348"/>
    <cellStyle name="7_Anafim_יתרת מסגרות אשראי לניצול _דיווחים נוספים" xfId="5923"/>
    <cellStyle name="7_Anafim_יתרת מסגרות אשראי לניצול _דיווחים נוספים_1" xfId="5924"/>
    <cellStyle name="7_Anafim_יתרת מסגרות אשראי לניצול _דיווחים נוספים_1_15" xfId="11350"/>
    <cellStyle name="7_Anafim_יתרת מסגרות אשראי לניצול _דיווחים נוספים_1_פירוט אגח תשואה מעל 10% " xfId="5925"/>
    <cellStyle name="7_Anafim_יתרת מסגרות אשראי לניצול _דיווחים נוספים_1_פירוט אגח תשואה מעל 10% _15" xfId="11351"/>
    <cellStyle name="7_Anafim_יתרת מסגרות אשראי לניצול _דיווחים נוספים_15" xfId="11349"/>
    <cellStyle name="7_Anafim_יתרת מסגרות אשראי לניצול _דיווחים נוספים_פירוט אגח תשואה מעל 10% " xfId="5926"/>
    <cellStyle name="7_Anafim_יתרת מסגרות אשראי לניצול _דיווחים נוספים_פירוט אגח תשואה מעל 10% _15" xfId="11352"/>
    <cellStyle name="7_Anafim_יתרת מסגרות אשראי לניצול _פירוט אגח תשואה מעל 10% " xfId="5927"/>
    <cellStyle name="7_Anafim_יתרת מסגרות אשראי לניצול _פירוט אגח תשואה מעל 10% _1" xfId="5928"/>
    <cellStyle name="7_Anafim_יתרת מסגרות אשראי לניצול _פירוט אגח תשואה מעל 10% _1_15" xfId="11354"/>
    <cellStyle name="7_Anafim_יתרת מסגרות אשראי לניצול _פירוט אגח תשואה מעל 10% _15" xfId="11353"/>
    <cellStyle name="7_Anafim_יתרת מסגרות אשראי לניצול _פירוט אגח תשואה מעל 10% _פירוט אגח תשואה מעל 10% " xfId="5929"/>
    <cellStyle name="7_Anafim_יתרת מסגרות אשראי לניצול _פירוט אגח תשואה מעל 10% _פירוט אגח תשואה מעל 10% _15" xfId="11355"/>
    <cellStyle name="7_Anafim_עסקאות שאושרו וטרם בוצעו  " xfId="5930"/>
    <cellStyle name="7_Anafim_עסקאות שאושרו וטרם בוצעו   2" xfId="5931"/>
    <cellStyle name="7_Anafim_עסקאות שאושרו וטרם בוצעו   2_15" xfId="11357"/>
    <cellStyle name="7_Anafim_עסקאות שאושרו וטרם בוצעו   2_דיווחים נוספים" xfId="5932"/>
    <cellStyle name="7_Anafim_עסקאות שאושרו וטרם בוצעו   2_דיווחים נוספים_1" xfId="5933"/>
    <cellStyle name="7_Anafim_עסקאות שאושרו וטרם בוצעו   2_דיווחים נוספים_1_15" xfId="11359"/>
    <cellStyle name="7_Anafim_עסקאות שאושרו וטרם בוצעו   2_דיווחים נוספים_1_פירוט אגח תשואה מעל 10% " xfId="5934"/>
    <cellStyle name="7_Anafim_עסקאות שאושרו וטרם בוצעו   2_דיווחים נוספים_1_פירוט אגח תשואה מעל 10% _15" xfId="11360"/>
    <cellStyle name="7_Anafim_עסקאות שאושרו וטרם בוצעו   2_דיווחים נוספים_15" xfId="11358"/>
    <cellStyle name="7_Anafim_עסקאות שאושרו וטרם בוצעו   2_דיווחים נוספים_פירוט אגח תשואה מעל 10% " xfId="5935"/>
    <cellStyle name="7_Anafim_עסקאות שאושרו וטרם בוצעו   2_דיווחים נוספים_פירוט אגח תשואה מעל 10% _15" xfId="11361"/>
    <cellStyle name="7_Anafim_עסקאות שאושרו וטרם בוצעו   2_פירוט אגח תשואה מעל 10% " xfId="5936"/>
    <cellStyle name="7_Anafim_עסקאות שאושרו וטרם בוצעו   2_פירוט אגח תשואה מעל 10% _1" xfId="5937"/>
    <cellStyle name="7_Anafim_עסקאות שאושרו וטרם בוצעו   2_פירוט אגח תשואה מעל 10% _1_15" xfId="11363"/>
    <cellStyle name="7_Anafim_עסקאות שאושרו וטרם בוצעו   2_פירוט אגח תשואה מעל 10% _15" xfId="11362"/>
    <cellStyle name="7_Anafim_עסקאות שאושרו וטרם בוצעו   2_פירוט אגח תשואה מעל 10% _פירוט אגח תשואה מעל 10% " xfId="5938"/>
    <cellStyle name="7_Anafim_עסקאות שאושרו וטרם בוצעו   2_פירוט אגח תשואה מעל 10% _פירוט אגח תשואה מעל 10% _15" xfId="11364"/>
    <cellStyle name="7_Anafim_עסקאות שאושרו וטרם בוצעו  _1" xfId="5939"/>
    <cellStyle name="7_Anafim_עסקאות שאושרו וטרם בוצעו  _1 2" xfId="5940"/>
    <cellStyle name="7_Anafim_עסקאות שאושרו וטרם בוצעו  _1 2_15" xfId="11366"/>
    <cellStyle name="7_Anafim_עסקאות שאושרו וטרם בוצעו  _1 2_דיווחים נוספים" xfId="5941"/>
    <cellStyle name="7_Anafim_עסקאות שאושרו וטרם בוצעו  _1 2_דיווחים נוספים_1" xfId="5942"/>
    <cellStyle name="7_Anafim_עסקאות שאושרו וטרם בוצעו  _1 2_דיווחים נוספים_1_15" xfId="11368"/>
    <cellStyle name="7_Anafim_עסקאות שאושרו וטרם בוצעו  _1 2_דיווחים נוספים_1_פירוט אגח תשואה מעל 10% " xfId="5943"/>
    <cellStyle name="7_Anafim_עסקאות שאושרו וטרם בוצעו  _1 2_דיווחים נוספים_1_פירוט אגח תשואה מעל 10% _15" xfId="11369"/>
    <cellStyle name="7_Anafim_עסקאות שאושרו וטרם בוצעו  _1 2_דיווחים נוספים_15" xfId="11367"/>
    <cellStyle name="7_Anafim_עסקאות שאושרו וטרם בוצעו  _1 2_דיווחים נוספים_פירוט אגח תשואה מעל 10% " xfId="5944"/>
    <cellStyle name="7_Anafim_עסקאות שאושרו וטרם בוצעו  _1 2_דיווחים נוספים_פירוט אגח תשואה מעל 10% _15" xfId="11370"/>
    <cellStyle name="7_Anafim_עסקאות שאושרו וטרם בוצעו  _1 2_פירוט אגח תשואה מעל 10% " xfId="5945"/>
    <cellStyle name="7_Anafim_עסקאות שאושרו וטרם בוצעו  _1 2_פירוט אגח תשואה מעל 10% _1" xfId="5946"/>
    <cellStyle name="7_Anafim_עסקאות שאושרו וטרם בוצעו  _1 2_פירוט אגח תשואה מעל 10% _1_15" xfId="11372"/>
    <cellStyle name="7_Anafim_עסקאות שאושרו וטרם בוצעו  _1 2_פירוט אגח תשואה מעל 10% _15" xfId="11371"/>
    <cellStyle name="7_Anafim_עסקאות שאושרו וטרם בוצעו  _1 2_פירוט אגח תשואה מעל 10% _פירוט אגח תשואה מעל 10% " xfId="5947"/>
    <cellStyle name="7_Anafim_עסקאות שאושרו וטרם בוצעו  _1 2_פירוט אגח תשואה מעל 10% _פירוט אגח תשואה מעל 10% _15" xfId="11373"/>
    <cellStyle name="7_Anafim_עסקאות שאושרו וטרם בוצעו  _1_15" xfId="11365"/>
    <cellStyle name="7_Anafim_עסקאות שאושרו וטרם בוצעו  _1_דיווחים נוספים" xfId="5948"/>
    <cellStyle name="7_Anafim_עסקאות שאושרו וטרם בוצעו  _1_דיווחים נוספים_15" xfId="11374"/>
    <cellStyle name="7_Anafim_עסקאות שאושרו וטרם בוצעו  _1_דיווחים נוספים_פירוט אגח תשואה מעל 10% " xfId="5949"/>
    <cellStyle name="7_Anafim_עסקאות שאושרו וטרם בוצעו  _1_דיווחים נוספים_פירוט אגח תשואה מעל 10% _15" xfId="11375"/>
    <cellStyle name="7_Anafim_עסקאות שאושרו וטרם בוצעו  _1_פירוט אגח תשואה מעל 10% " xfId="5950"/>
    <cellStyle name="7_Anafim_עסקאות שאושרו וטרם בוצעו  _1_פירוט אגח תשואה מעל 10% _1" xfId="5951"/>
    <cellStyle name="7_Anafim_עסקאות שאושרו וטרם בוצעו  _1_פירוט אגח תשואה מעל 10% _1_15" xfId="11377"/>
    <cellStyle name="7_Anafim_עסקאות שאושרו וטרם בוצעו  _1_פירוט אגח תשואה מעל 10% _15" xfId="11376"/>
    <cellStyle name="7_Anafim_עסקאות שאושרו וטרם בוצעו  _1_פירוט אגח תשואה מעל 10% _פירוט אגח תשואה מעל 10% " xfId="5952"/>
    <cellStyle name="7_Anafim_עסקאות שאושרו וטרם בוצעו  _1_פירוט אגח תשואה מעל 10% _פירוט אגח תשואה מעל 10% _15" xfId="11378"/>
    <cellStyle name="7_Anafim_עסקאות שאושרו וטרם בוצעו  _15" xfId="11356"/>
    <cellStyle name="7_Anafim_עסקאות שאושרו וטרם בוצעו  _4.4." xfId="5953"/>
    <cellStyle name="7_Anafim_עסקאות שאושרו וטרם בוצעו  _4.4. 2" xfId="5954"/>
    <cellStyle name="7_Anafim_עסקאות שאושרו וטרם בוצעו  _4.4. 2_15" xfId="11380"/>
    <cellStyle name="7_Anafim_עסקאות שאושרו וטרם בוצעו  _4.4. 2_דיווחים נוספים" xfId="5955"/>
    <cellStyle name="7_Anafim_עסקאות שאושרו וטרם בוצעו  _4.4. 2_דיווחים נוספים_1" xfId="5956"/>
    <cellStyle name="7_Anafim_עסקאות שאושרו וטרם בוצעו  _4.4. 2_דיווחים נוספים_1_15" xfId="11382"/>
    <cellStyle name="7_Anafim_עסקאות שאושרו וטרם בוצעו  _4.4. 2_דיווחים נוספים_1_פירוט אגח תשואה מעל 10% " xfId="5957"/>
    <cellStyle name="7_Anafim_עסקאות שאושרו וטרם בוצעו  _4.4. 2_דיווחים נוספים_1_פירוט אגח תשואה מעל 10% _15" xfId="11383"/>
    <cellStyle name="7_Anafim_עסקאות שאושרו וטרם בוצעו  _4.4. 2_דיווחים נוספים_15" xfId="11381"/>
    <cellStyle name="7_Anafim_עסקאות שאושרו וטרם בוצעו  _4.4. 2_דיווחים נוספים_פירוט אגח תשואה מעל 10% " xfId="5958"/>
    <cellStyle name="7_Anafim_עסקאות שאושרו וטרם בוצעו  _4.4. 2_דיווחים נוספים_פירוט אגח תשואה מעל 10% _15" xfId="11384"/>
    <cellStyle name="7_Anafim_עסקאות שאושרו וטרם בוצעו  _4.4. 2_פירוט אגח תשואה מעל 10% " xfId="5959"/>
    <cellStyle name="7_Anafim_עסקאות שאושרו וטרם בוצעו  _4.4. 2_פירוט אגח תשואה מעל 10% _1" xfId="5960"/>
    <cellStyle name="7_Anafim_עסקאות שאושרו וטרם בוצעו  _4.4. 2_פירוט אגח תשואה מעל 10% _1_15" xfId="11386"/>
    <cellStyle name="7_Anafim_עסקאות שאושרו וטרם בוצעו  _4.4. 2_פירוט אגח תשואה מעל 10% _15" xfId="11385"/>
    <cellStyle name="7_Anafim_עסקאות שאושרו וטרם בוצעו  _4.4. 2_פירוט אגח תשואה מעל 10% _פירוט אגח תשואה מעל 10% " xfId="5961"/>
    <cellStyle name="7_Anafim_עסקאות שאושרו וטרם בוצעו  _4.4. 2_פירוט אגח תשואה מעל 10% _פירוט אגח תשואה מעל 10% _15" xfId="11387"/>
    <cellStyle name="7_Anafim_עסקאות שאושרו וטרם בוצעו  _4.4._15" xfId="11379"/>
    <cellStyle name="7_Anafim_עסקאות שאושרו וטרם בוצעו  _4.4._דיווחים נוספים" xfId="5962"/>
    <cellStyle name="7_Anafim_עסקאות שאושרו וטרם בוצעו  _4.4._דיווחים נוספים_15" xfId="11388"/>
    <cellStyle name="7_Anafim_עסקאות שאושרו וטרם בוצעו  _4.4._דיווחים נוספים_פירוט אגח תשואה מעל 10% " xfId="5963"/>
    <cellStyle name="7_Anafim_עסקאות שאושרו וטרם בוצעו  _4.4._דיווחים נוספים_פירוט אגח תשואה מעל 10% _15" xfId="11389"/>
    <cellStyle name="7_Anafim_עסקאות שאושרו וטרם בוצעו  _4.4._פירוט אגח תשואה מעל 10% " xfId="5964"/>
    <cellStyle name="7_Anafim_עסקאות שאושרו וטרם בוצעו  _4.4._פירוט אגח תשואה מעל 10% _1" xfId="5965"/>
    <cellStyle name="7_Anafim_עסקאות שאושרו וטרם בוצעו  _4.4._פירוט אגח תשואה מעל 10% _1_15" xfId="11391"/>
    <cellStyle name="7_Anafim_עסקאות שאושרו וטרם בוצעו  _4.4._פירוט אגח תשואה מעל 10% _15" xfId="11390"/>
    <cellStyle name="7_Anafim_עסקאות שאושרו וטרם בוצעו  _4.4._פירוט אגח תשואה מעל 10% _פירוט אגח תשואה מעל 10% " xfId="5966"/>
    <cellStyle name="7_Anafim_עסקאות שאושרו וטרם בוצעו  _4.4._פירוט אגח תשואה מעל 10% _פירוט אגח תשואה מעל 10% _15" xfId="11392"/>
    <cellStyle name="7_Anafim_עסקאות שאושרו וטרם בוצעו  _דיווחים נוספים" xfId="5967"/>
    <cellStyle name="7_Anafim_עסקאות שאושרו וטרם בוצעו  _דיווחים נוספים_1" xfId="5968"/>
    <cellStyle name="7_Anafim_עסקאות שאושרו וטרם בוצעו  _דיווחים נוספים_1_15" xfId="11394"/>
    <cellStyle name="7_Anafim_עסקאות שאושרו וטרם בוצעו  _דיווחים נוספים_1_פירוט אגח תשואה מעל 10% " xfId="5969"/>
    <cellStyle name="7_Anafim_עסקאות שאושרו וטרם בוצעו  _דיווחים נוספים_1_פירוט אגח תשואה מעל 10% _15" xfId="11395"/>
    <cellStyle name="7_Anafim_עסקאות שאושרו וטרם בוצעו  _דיווחים נוספים_15" xfId="11393"/>
    <cellStyle name="7_Anafim_עסקאות שאושרו וטרם בוצעו  _דיווחים נוספים_פירוט אגח תשואה מעל 10% " xfId="5970"/>
    <cellStyle name="7_Anafim_עסקאות שאושרו וטרם בוצעו  _דיווחים נוספים_פירוט אגח תשואה מעל 10% _15" xfId="11396"/>
    <cellStyle name="7_Anafim_עסקאות שאושרו וטרם בוצעו  _פירוט אגח תשואה מעל 10% " xfId="5971"/>
    <cellStyle name="7_Anafim_עסקאות שאושרו וטרם בוצעו  _פירוט אגח תשואה מעל 10% _1" xfId="5972"/>
    <cellStyle name="7_Anafim_עסקאות שאושרו וטרם בוצעו  _פירוט אגח תשואה מעל 10% _1_15" xfId="11398"/>
    <cellStyle name="7_Anafim_עסקאות שאושרו וטרם בוצעו  _פירוט אגח תשואה מעל 10% _15" xfId="11397"/>
    <cellStyle name="7_Anafim_עסקאות שאושרו וטרם בוצעו  _פירוט אגח תשואה מעל 10% _פירוט אגח תשואה מעל 10% " xfId="5973"/>
    <cellStyle name="7_Anafim_עסקאות שאושרו וטרם בוצעו  _פירוט אגח תשואה מעל 10% _פירוט אגח תשואה מעל 10% _15" xfId="11399"/>
    <cellStyle name="7_Anafim_פירוט אגח תשואה מעל 10% " xfId="5974"/>
    <cellStyle name="7_Anafim_פירוט אגח תשואה מעל 10%  2" xfId="5975"/>
    <cellStyle name="7_Anafim_פירוט אגח תשואה מעל 10%  2_15" xfId="11401"/>
    <cellStyle name="7_Anafim_פירוט אגח תשואה מעל 10%  2_דיווחים נוספים" xfId="5976"/>
    <cellStyle name="7_Anafim_פירוט אגח תשואה מעל 10%  2_דיווחים נוספים_1" xfId="5977"/>
    <cellStyle name="7_Anafim_פירוט אגח תשואה מעל 10%  2_דיווחים נוספים_1_15" xfId="11403"/>
    <cellStyle name="7_Anafim_פירוט אגח תשואה מעל 10%  2_דיווחים נוספים_1_פירוט אגח תשואה מעל 10% " xfId="5978"/>
    <cellStyle name="7_Anafim_פירוט אגח תשואה מעל 10%  2_דיווחים נוספים_1_פירוט אגח תשואה מעל 10% _15" xfId="11404"/>
    <cellStyle name="7_Anafim_פירוט אגח תשואה מעל 10%  2_דיווחים נוספים_15" xfId="11402"/>
    <cellStyle name="7_Anafim_פירוט אגח תשואה מעל 10%  2_דיווחים נוספים_פירוט אגח תשואה מעל 10% " xfId="5979"/>
    <cellStyle name="7_Anafim_פירוט אגח תשואה מעל 10%  2_דיווחים נוספים_פירוט אגח תשואה מעל 10% _15" xfId="11405"/>
    <cellStyle name="7_Anafim_פירוט אגח תשואה מעל 10%  2_פירוט אגח תשואה מעל 10% " xfId="5980"/>
    <cellStyle name="7_Anafim_פירוט אגח תשואה מעל 10%  2_פירוט אגח תשואה מעל 10% _1" xfId="5981"/>
    <cellStyle name="7_Anafim_פירוט אגח תשואה מעל 10%  2_פירוט אגח תשואה מעל 10% _1_15" xfId="11407"/>
    <cellStyle name="7_Anafim_פירוט אגח תשואה מעל 10%  2_פירוט אגח תשואה מעל 10% _15" xfId="11406"/>
    <cellStyle name="7_Anafim_פירוט אגח תשואה מעל 10%  2_פירוט אגח תשואה מעל 10% _פירוט אגח תשואה מעל 10% " xfId="5982"/>
    <cellStyle name="7_Anafim_פירוט אגח תשואה מעל 10%  2_פירוט אגח תשואה מעל 10% _פירוט אגח תשואה מעל 10% _15" xfId="11408"/>
    <cellStyle name="7_Anafim_פירוט אגח תשואה מעל 10% _1" xfId="5983"/>
    <cellStyle name="7_Anafim_פירוט אגח תשואה מעל 10% _1_15" xfId="11409"/>
    <cellStyle name="7_Anafim_פירוט אגח תשואה מעל 10% _1_פירוט אגח תשואה מעל 10% " xfId="5984"/>
    <cellStyle name="7_Anafim_פירוט אגח תשואה מעל 10% _1_פירוט אגח תשואה מעל 10% _15" xfId="11410"/>
    <cellStyle name="7_Anafim_פירוט אגח תשואה מעל 10% _15" xfId="11400"/>
    <cellStyle name="7_Anafim_פירוט אגח תשואה מעל 10% _2" xfId="5985"/>
    <cellStyle name="7_Anafim_פירוט אגח תשואה מעל 10% _2_15" xfId="11411"/>
    <cellStyle name="7_Anafim_פירוט אגח תשואה מעל 10% _4.4." xfId="5986"/>
    <cellStyle name="7_Anafim_פירוט אגח תשואה מעל 10% _4.4. 2" xfId="5987"/>
    <cellStyle name="7_Anafim_פירוט אגח תשואה מעל 10% _4.4. 2_15" xfId="11413"/>
    <cellStyle name="7_Anafim_פירוט אגח תשואה מעל 10% _4.4. 2_דיווחים נוספים" xfId="5988"/>
    <cellStyle name="7_Anafim_פירוט אגח תשואה מעל 10% _4.4. 2_דיווחים נוספים_1" xfId="5989"/>
    <cellStyle name="7_Anafim_פירוט אגח תשואה מעל 10% _4.4. 2_דיווחים נוספים_1_15" xfId="11415"/>
    <cellStyle name="7_Anafim_פירוט אגח תשואה מעל 10% _4.4. 2_דיווחים נוספים_1_פירוט אגח תשואה מעל 10% " xfId="5990"/>
    <cellStyle name="7_Anafim_פירוט אגח תשואה מעל 10% _4.4. 2_דיווחים נוספים_1_פירוט אגח תשואה מעל 10% _15" xfId="11416"/>
    <cellStyle name="7_Anafim_פירוט אגח תשואה מעל 10% _4.4. 2_דיווחים נוספים_15" xfId="11414"/>
    <cellStyle name="7_Anafim_פירוט אגח תשואה מעל 10% _4.4. 2_דיווחים נוספים_פירוט אגח תשואה מעל 10% " xfId="5991"/>
    <cellStyle name="7_Anafim_פירוט אגח תשואה מעל 10% _4.4. 2_דיווחים נוספים_פירוט אגח תשואה מעל 10% _15" xfId="11417"/>
    <cellStyle name="7_Anafim_פירוט אגח תשואה מעל 10% _4.4. 2_פירוט אגח תשואה מעל 10% " xfId="5992"/>
    <cellStyle name="7_Anafim_פירוט אגח תשואה מעל 10% _4.4. 2_פירוט אגח תשואה מעל 10% _1" xfId="5993"/>
    <cellStyle name="7_Anafim_פירוט אגח תשואה מעל 10% _4.4. 2_פירוט אגח תשואה מעל 10% _1_15" xfId="11419"/>
    <cellStyle name="7_Anafim_פירוט אגח תשואה מעל 10% _4.4. 2_פירוט אגח תשואה מעל 10% _15" xfId="11418"/>
    <cellStyle name="7_Anafim_פירוט אגח תשואה מעל 10% _4.4. 2_פירוט אגח תשואה מעל 10% _פירוט אגח תשואה מעל 10% " xfId="5994"/>
    <cellStyle name="7_Anafim_פירוט אגח תשואה מעל 10% _4.4. 2_פירוט אגח תשואה מעל 10% _פירוט אגח תשואה מעל 10% _15" xfId="11420"/>
    <cellStyle name="7_Anafim_פירוט אגח תשואה מעל 10% _4.4._15" xfId="11412"/>
    <cellStyle name="7_Anafim_פירוט אגח תשואה מעל 10% _4.4._דיווחים נוספים" xfId="5995"/>
    <cellStyle name="7_Anafim_פירוט אגח תשואה מעל 10% _4.4._דיווחים נוספים_15" xfId="11421"/>
    <cellStyle name="7_Anafim_פירוט אגח תשואה מעל 10% _4.4._דיווחים נוספים_פירוט אגח תשואה מעל 10% " xfId="5996"/>
    <cellStyle name="7_Anafim_פירוט אגח תשואה מעל 10% _4.4._דיווחים נוספים_פירוט אגח תשואה מעל 10% _15" xfId="11422"/>
    <cellStyle name="7_Anafim_פירוט אגח תשואה מעל 10% _4.4._פירוט אגח תשואה מעל 10% " xfId="5997"/>
    <cellStyle name="7_Anafim_פירוט אגח תשואה מעל 10% _4.4._פירוט אגח תשואה מעל 10% _1" xfId="5998"/>
    <cellStyle name="7_Anafim_פירוט אגח תשואה מעל 10% _4.4._פירוט אגח תשואה מעל 10% _1_15" xfId="11424"/>
    <cellStyle name="7_Anafim_פירוט אגח תשואה מעל 10% _4.4._פירוט אגח תשואה מעל 10% _15" xfId="11423"/>
    <cellStyle name="7_Anafim_פירוט אגח תשואה מעל 10% _4.4._פירוט אגח תשואה מעל 10% _פירוט אגח תשואה מעל 10% " xfId="5999"/>
    <cellStyle name="7_Anafim_פירוט אגח תשואה מעל 10% _4.4._פירוט אגח תשואה מעל 10% _פירוט אגח תשואה מעל 10% _15" xfId="11425"/>
    <cellStyle name="7_Anafim_פירוט אגח תשואה מעל 10% _דיווחים נוספים" xfId="6000"/>
    <cellStyle name="7_Anafim_פירוט אגח תשואה מעל 10% _דיווחים נוספים_1" xfId="6001"/>
    <cellStyle name="7_Anafim_פירוט אגח תשואה מעל 10% _דיווחים נוספים_1_15" xfId="11427"/>
    <cellStyle name="7_Anafim_פירוט אגח תשואה מעל 10% _דיווחים נוספים_1_פירוט אגח תשואה מעל 10% " xfId="6002"/>
    <cellStyle name="7_Anafim_פירוט אגח תשואה מעל 10% _דיווחים נוספים_1_פירוט אגח תשואה מעל 10% _15" xfId="11428"/>
    <cellStyle name="7_Anafim_פירוט אגח תשואה מעל 10% _דיווחים נוספים_15" xfId="11426"/>
    <cellStyle name="7_Anafim_פירוט אגח תשואה מעל 10% _דיווחים נוספים_פירוט אגח תשואה מעל 10% " xfId="6003"/>
    <cellStyle name="7_Anafim_פירוט אגח תשואה מעל 10% _דיווחים נוספים_פירוט אגח תשואה מעל 10% _15" xfId="11429"/>
    <cellStyle name="7_Anafim_פירוט אגח תשואה מעל 10% _פירוט אגח תשואה מעל 10% " xfId="6004"/>
    <cellStyle name="7_Anafim_פירוט אגח תשואה מעל 10% _פירוט אגח תשואה מעל 10% _1" xfId="6005"/>
    <cellStyle name="7_Anafim_פירוט אגח תשואה מעל 10% _פירוט אגח תשואה מעל 10% _1_15" xfId="11431"/>
    <cellStyle name="7_Anafim_פירוט אגח תשואה מעל 10% _פירוט אגח תשואה מעל 10% _15" xfId="11430"/>
    <cellStyle name="7_Anafim_פירוט אגח תשואה מעל 10% _פירוט אגח תשואה מעל 10% _פירוט אגח תשואה מעל 10% " xfId="6006"/>
    <cellStyle name="7_Anafim_פירוט אגח תשואה מעל 10% _פירוט אגח תשואה מעל 10% _פירוט אגח תשואה מעל 10% _15" xfId="11432"/>
    <cellStyle name="7_אחזקות בעלי ענין -DATA - ערכים" xfId="14728"/>
    <cellStyle name="7_דיווחים נוספים" xfId="6007"/>
    <cellStyle name="7_דיווחים נוספים 2" xfId="6008"/>
    <cellStyle name="7_דיווחים נוספים 2_15" xfId="11434"/>
    <cellStyle name="7_דיווחים נוספים 2_דיווחים נוספים" xfId="6009"/>
    <cellStyle name="7_דיווחים נוספים 2_דיווחים נוספים_1" xfId="6010"/>
    <cellStyle name="7_דיווחים נוספים 2_דיווחים נוספים_1_15" xfId="11436"/>
    <cellStyle name="7_דיווחים נוספים 2_דיווחים נוספים_1_פירוט אגח תשואה מעל 10% " xfId="6011"/>
    <cellStyle name="7_דיווחים נוספים 2_דיווחים נוספים_1_פירוט אגח תשואה מעל 10% _15" xfId="11437"/>
    <cellStyle name="7_דיווחים נוספים 2_דיווחים נוספים_15" xfId="11435"/>
    <cellStyle name="7_דיווחים נוספים 2_דיווחים נוספים_פירוט אגח תשואה מעל 10% " xfId="6012"/>
    <cellStyle name="7_דיווחים נוספים 2_דיווחים נוספים_פירוט אגח תשואה מעל 10% _15" xfId="11438"/>
    <cellStyle name="7_דיווחים נוספים 2_פירוט אגח תשואה מעל 10% " xfId="6013"/>
    <cellStyle name="7_דיווחים נוספים 2_פירוט אגח תשואה מעל 10% _1" xfId="6014"/>
    <cellStyle name="7_דיווחים נוספים 2_פירוט אגח תשואה מעל 10% _1_15" xfId="11440"/>
    <cellStyle name="7_דיווחים נוספים 2_פירוט אגח תשואה מעל 10% _15" xfId="11439"/>
    <cellStyle name="7_דיווחים נוספים 2_פירוט אגח תשואה מעל 10% _פירוט אגח תשואה מעל 10% " xfId="6015"/>
    <cellStyle name="7_דיווחים נוספים 2_פירוט אגח תשואה מעל 10% _פירוט אגח תשואה מעל 10% _15" xfId="11441"/>
    <cellStyle name="7_דיווחים נוספים_1" xfId="6016"/>
    <cellStyle name="7_דיווחים נוספים_1 2" xfId="6017"/>
    <cellStyle name="7_דיווחים נוספים_1 2_15" xfId="11443"/>
    <cellStyle name="7_דיווחים נוספים_1 2_דיווחים נוספים" xfId="6018"/>
    <cellStyle name="7_דיווחים נוספים_1 2_דיווחים נוספים_1" xfId="6019"/>
    <cellStyle name="7_דיווחים נוספים_1 2_דיווחים נוספים_1_15" xfId="11445"/>
    <cellStyle name="7_דיווחים נוספים_1 2_דיווחים נוספים_1_פירוט אגח תשואה מעל 10% " xfId="6020"/>
    <cellStyle name="7_דיווחים נוספים_1 2_דיווחים נוספים_1_פירוט אגח תשואה מעל 10% _15" xfId="11446"/>
    <cellStyle name="7_דיווחים נוספים_1 2_דיווחים נוספים_15" xfId="11444"/>
    <cellStyle name="7_דיווחים נוספים_1 2_דיווחים נוספים_פירוט אגח תשואה מעל 10% " xfId="6021"/>
    <cellStyle name="7_דיווחים נוספים_1 2_דיווחים נוספים_פירוט אגח תשואה מעל 10% _15" xfId="11447"/>
    <cellStyle name="7_דיווחים נוספים_1 2_פירוט אגח תשואה מעל 10% " xfId="6022"/>
    <cellStyle name="7_דיווחים נוספים_1 2_פירוט אגח תשואה מעל 10% _1" xfId="6023"/>
    <cellStyle name="7_דיווחים נוספים_1 2_פירוט אגח תשואה מעל 10% _1_15" xfId="11449"/>
    <cellStyle name="7_דיווחים נוספים_1 2_פירוט אגח תשואה מעל 10% _15" xfId="11448"/>
    <cellStyle name="7_דיווחים נוספים_1 2_פירוט אגח תשואה מעל 10% _פירוט אגח תשואה מעל 10% " xfId="6024"/>
    <cellStyle name="7_דיווחים נוספים_1 2_פירוט אגח תשואה מעל 10% _פירוט אגח תשואה מעל 10% _15" xfId="11450"/>
    <cellStyle name="7_דיווחים נוספים_1_15" xfId="11442"/>
    <cellStyle name="7_דיווחים נוספים_1_4.4." xfId="6025"/>
    <cellStyle name="7_דיווחים נוספים_1_4.4. 2" xfId="6026"/>
    <cellStyle name="7_דיווחים נוספים_1_4.4. 2_15" xfId="11452"/>
    <cellStyle name="7_דיווחים נוספים_1_4.4. 2_דיווחים נוספים" xfId="6027"/>
    <cellStyle name="7_דיווחים נוספים_1_4.4. 2_דיווחים נוספים_1" xfId="6028"/>
    <cellStyle name="7_דיווחים נוספים_1_4.4. 2_דיווחים נוספים_1_15" xfId="11454"/>
    <cellStyle name="7_דיווחים נוספים_1_4.4. 2_דיווחים נוספים_1_פירוט אגח תשואה מעל 10% " xfId="6029"/>
    <cellStyle name="7_דיווחים נוספים_1_4.4. 2_דיווחים נוספים_1_פירוט אגח תשואה מעל 10% _15" xfId="11455"/>
    <cellStyle name="7_דיווחים נוספים_1_4.4. 2_דיווחים נוספים_15" xfId="11453"/>
    <cellStyle name="7_דיווחים נוספים_1_4.4. 2_דיווחים נוספים_פירוט אגח תשואה מעל 10% " xfId="6030"/>
    <cellStyle name="7_דיווחים נוספים_1_4.4. 2_דיווחים נוספים_פירוט אגח תשואה מעל 10% _15" xfId="11456"/>
    <cellStyle name="7_דיווחים נוספים_1_4.4. 2_פירוט אגח תשואה מעל 10% " xfId="6031"/>
    <cellStyle name="7_דיווחים נוספים_1_4.4. 2_פירוט אגח תשואה מעל 10% _1" xfId="6032"/>
    <cellStyle name="7_דיווחים נוספים_1_4.4. 2_פירוט אגח תשואה מעל 10% _1_15" xfId="11458"/>
    <cellStyle name="7_דיווחים נוספים_1_4.4. 2_פירוט אגח תשואה מעל 10% _15" xfId="11457"/>
    <cellStyle name="7_דיווחים נוספים_1_4.4. 2_פירוט אגח תשואה מעל 10% _פירוט אגח תשואה מעל 10% " xfId="6033"/>
    <cellStyle name="7_דיווחים נוספים_1_4.4. 2_פירוט אגח תשואה מעל 10% _פירוט אגח תשואה מעל 10% _15" xfId="11459"/>
    <cellStyle name="7_דיווחים נוספים_1_4.4._15" xfId="11451"/>
    <cellStyle name="7_דיווחים נוספים_1_4.4._דיווחים נוספים" xfId="6034"/>
    <cellStyle name="7_דיווחים נוספים_1_4.4._דיווחים נוספים_15" xfId="11460"/>
    <cellStyle name="7_דיווחים נוספים_1_4.4._דיווחים נוספים_פירוט אגח תשואה מעל 10% " xfId="6035"/>
    <cellStyle name="7_דיווחים נוספים_1_4.4._דיווחים נוספים_פירוט אגח תשואה מעל 10% _15" xfId="11461"/>
    <cellStyle name="7_דיווחים נוספים_1_4.4._פירוט אגח תשואה מעל 10% " xfId="6036"/>
    <cellStyle name="7_דיווחים נוספים_1_4.4._פירוט אגח תשואה מעל 10% _1" xfId="6037"/>
    <cellStyle name="7_דיווחים נוספים_1_4.4._פירוט אגח תשואה מעל 10% _1_15" xfId="11463"/>
    <cellStyle name="7_דיווחים נוספים_1_4.4._פירוט אגח תשואה מעל 10% _15" xfId="11462"/>
    <cellStyle name="7_דיווחים נוספים_1_4.4._פירוט אגח תשואה מעל 10% _פירוט אגח תשואה מעל 10% " xfId="6038"/>
    <cellStyle name="7_דיווחים נוספים_1_4.4._פירוט אגח תשואה מעל 10% _פירוט אגח תשואה מעל 10% _15" xfId="11464"/>
    <cellStyle name="7_דיווחים נוספים_1_דיווחים נוספים" xfId="6039"/>
    <cellStyle name="7_דיווחים נוספים_1_דיווחים נוספים 2" xfId="6040"/>
    <cellStyle name="7_דיווחים נוספים_1_דיווחים נוספים 2_15" xfId="11466"/>
    <cellStyle name="7_דיווחים נוספים_1_דיווחים נוספים 2_דיווחים נוספים" xfId="6041"/>
    <cellStyle name="7_דיווחים נוספים_1_דיווחים נוספים 2_דיווחים נוספים_1" xfId="6042"/>
    <cellStyle name="7_דיווחים נוספים_1_דיווחים נוספים 2_דיווחים נוספים_1_15" xfId="11468"/>
    <cellStyle name="7_דיווחים נוספים_1_דיווחים נוספים 2_דיווחים נוספים_1_פירוט אגח תשואה מעל 10% " xfId="6043"/>
    <cellStyle name="7_דיווחים נוספים_1_דיווחים נוספים 2_דיווחים נוספים_1_פירוט אגח תשואה מעל 10% _15" xfId="11469"/>
    <cellStyle name="7_דיווחים נוספים_1_דיווחים נוספים 2_דיווחים נוספים_15" xfId="11467"/>
    <cellStyle name="7_דיווחים נוספים_1_דיווחים נוספים 2_דיווחים נוספים_פירוט אגח תשואה מעל 10% " xfId="6044"/>
    <cellStyle name="7_דיווחים נוספים_1_דיווחים נוספים 2_דיווחים נוספים_פירוט אגח תשואה מעל 10% _15" xfId="11470"/>
    <cellStyle name="7_דיווחים נוספים_1_דיווחים נוספים 2_פירוט אגח תשואה מעל 10% " xfId="6045"/>
    <cellStyle name="7_דיווחים נוספים_1_דיווחים נוספים 2_פירוט אגח תשואה מעל 10% _1" xfId="6046"/>
    <cellStyle name="7_דיווחים נוספים_1_דיווחים נוספים 2_פירוט אגח תשואה מעל 10% _1_15" xfId="11472"/>
    <cellStyle name="7_דיווחים נוספים_1_דיווחים נוספים 2_פירוט אגח תשואה מעל 10% _15" xfId="11471"/>
    <cellStyle name="7_דיווחים נוספים_1_דיווחים נוספים 2_פירוט אגח תשואה מעל 10% _פירוט אגח תשואה מעל 10% " xfId="6047"/>
    <cellStyle name="7_דיווחים נוספים_1_דיווחים נוספים 2_פירוט אגח תשואה מעל 10% _פירוט אגח תשואה מעל 10% _15" xfId="11473"/>
    <cellStyle name="7_דיווחים נוספים_1_דיווחים נוספים_1" xfId="6048"/>
    <cellStyle name="7_דיווחים נוספים_1_דיווחים נוספים_1_15" xfId="11474"/>
    <cellStyle name="7_דיווחים נוספים_1_דיווחים נוספים_1_פירוט אגח תשואה מעל 10% " xfId="6049"/>
    <cellStyle name="7_דיווחים נוספים_1_דיווחים נוספים_1_פירוט אגח תשואה מעל 10% _15" xfId="11475"/>
    <cellStyle name="7_דיווחים נוספים_1_דיווחים נוספים_15" xfId="11465"/>
    <cellStyle name="7_דיווחים נוספים_1_דיווחים נוספים_4.4." xfId="6050"/>
    <cellStyle name="7_דיווחים נוספים_1_דיווחים נוספים_4.4. 2" xfId="6051"/>
    <cellStyle name="7_דיווחים נוספים_1_דיווחים נוספים_4.4. 2_15" xfId="11477"/>
    <cellStyle name="7_דיווחים נוספים_1_דיווחים נוספים_4.4. 2_דיווחים נוספים" xfId="6052"/>
    <cellStyle name="7_דיווחים נוספים_1_דיווחים נוספים_4.4. 2_דיווחים נוספים_1" xfId="6053"/>
    <cellStyle name="7_דיווחים נוספים_1_דיווחים נוספים_4.4. 2_דיווחים נוספים_1_15" xfId="11479"/>
    <cellStyle name="7_דיווחים נוספים_1_דיווחים נוספים_4.4. 2_דיווחים נוספים_1_פירוט אגח תשואה מעל 10% " xfId="6054"/>
    <cellStyle name="7_דיווחים נוספים_1_דיווחים נוספים_4.4. 2_דיווחים נוספים_1_פירוט אגח תשואה מעל 10% _15" xfId="11480"/>
    <cellStyle name="7_דיווחים נוספים_1_דיווחים נוספים_4.4. 2_דיווחים נוספים_15" xfId="11478"/>
    <cellStyle name="7_דיווחים נוספים_1_דיווחים נוספים_4.4. 2_דיווחים נוספים_פירוט אגח תשואה מעל 10% " xfId="6055"/>
    <cellStyle name="7_דיווחים נוספים_1_דיווחים נוספים_4.4. 2_דיווחים נוספים_פירוט אגח תשואה מעל 10% _15" xfId="11481"/>
    <cellStyle name="7_דיווחים נוספים_1_דיווחים נוספים_4.4. 2_פירוט אגח תשואה מעל 10% " xfId="6056"/>
    <cellStyle name="7_דיווחים נוספים_1_דיווחים נוספים_4.4. 2_פירוט אגח תשואה מעל 10% _1" xfId="6057"/>
    <cellStyle name="7_דיווחים נוספים_1_דיווחים נוספים_4.4. 2_פירוט אגח תשואה מעל 10% _1_15" xfId="11483"/>
    <cellStyle name="7_דיווחים נוספים_1_דיווחים נוספים_4.4. 2_פירוט אגח תשואה מעל 10% _15" xfId="11482"/>
    <cellStyle name="7_דיווחים נוספים_1_דיווחים נוספים_4.4. 2_פירוט אגח תשואה מעל 10% _פירוט אגח תשואה מעל 10% " xfId="6058"/>
    <cellStyle name="7_דיווחים נוספים_1_דיווחים נוספים_4.4. 2_פירוט אגח תשואה מעל 10% _פירוט אגח תשואה מעל 10% _15" xfId="11484"/>
    <cellStyle name="7_דיווחים נוספים_1_דיווחים נוספים_4.4._15" xfId="11476"/>
    <cellStyle name="7_דיווחים נוספים_1_דיווחים נוספים_4.4._דיווחים נוספים" xfId="6059"/>
    <cellStyle name="7_דיווחים נוספים_1_דיווחים נוספים_4.4._דיווחים נוספים_15" xfId="11485"/>
    <cellStyle name="7_דיווחים נוספים_1_דיווחים נוספים_4.4._דיווחים נוספים_פירוט אגח תשואה מעל 10% " xfId="6060"/>
    <cellStyle name="7_דיווחים נוספים_1_דיווחים נוספים_4.4._דיווחים נוספים_פירוט אגח תשואה מעל 10% _15" xfId="11486"/>
    <cellStyle name="7_דיווחים נוספים_1_דיווחים נוספים_4.4._פירוט אגח תשואה מעל 10% " xfId="6061"/>
    <cellStyle name="7_דיווחים נוספים_1_דיווחים נוספים_4.4._פירוט אגח תשואה מעל 10% _1" xfId="6062"/>
    <cellStyle name="7_דיווחים נוספים_1_דיווחים נוספים_4.4._פירוט אגח תשואה מעל 10% _1_15" xfId="11488"/>
    <cellStyle name="7_דיווחים נוספים_1_דיווחים נוספים_4.4._פירוט אגח תשואה מעל 10% _15" xfId="11487"/>
    <cellStyle name="7_דיווחים נוספים_1_דיווחים נוספים_4.4._פירוט אגח תשואה מעל 10% _פירוט אגח תשואה מעל 10% " xfId="6063"/>
    <cellStyle name="7_דיווחים נוספים_1_דיווחים נוספים_4.4._פירוט אגח תשואה מעל 10% _פירוט אגח תשואה מעל 10% _15" xfId="11489"/>
    <cellStyle name="7_דיווחים נוספים_1_דיווחים נוספים_דיווחים נוספים" xfId="6064"/>
    <cellStyle name="7_דיווחים נוספים_1_דיווחים נוספים_דיווחים נוספים_15" xfId="11490"/>
    <cellStyle name="7_דיווחים נוספים_1_דיווחים נוספים_דיווחים נוספים_פירוט אגח תשואה מעל 10% " xfId="6065"/>
    <cellStyle name="7_דיווחים נוספים_1_דיווחים נוספים_דיווחים נוספים_פירוט אגח תשואה מעל 10% _15" xfId="11491"/>
    <cellStyle name="7_דיווחים נוספים_1_דיווחים נוספים_פירוט אגח תשואה מעל 10% " xfId="6066"/>
    <cellStyle name="7_דיווחים נוספים_1_דיווחים נוספים_פירוט אגח תשואה מעל 10% _1" xfId="6067"/>
    <cellStyle name="7_דיווחים נוספים_1_דיווחים נוספים_פירוט אגח תשואה מעל 10% _1_15" xfId="11493"/>
    <cellStyle name="7_דיווחים נוספים_1_דיווחים נוספים_פירוט אגח תשואה מעל 10% _15" xfId="11492"/>
    <cellStyle name="7_דיווחים נוספים_1_דיווחים נוספים_פירוט אגח תשואה מעל 10% _פירוט אגח תשואה מעל 10% " xfId="6068"/>
    <cellStyle name="7_דיווחים נוספים_1_דיווחים נוספים_פירוט אגח תשואה מעל 10% _פירוט אגח תשואה מעל 10% _15" xfId="11494"/>
    <cellStyle name="7_דיווחים נוספים_1_פירוט אגח תשואה מעל 10% " xfId="6069"/>
    <cellStyle name="7_דיווחים נוספים_1_פירוט אגח תשואה מעל 10% _1" xfId="6070"/>
    <cellStyle name="7_דיווחים נוספים_1_פירוט אגח תשואה מעל 10% _1_15" xfId="11496"/>
    <cellStyle name="7_דיווחים נוספים_1_פירוט אגח תשואה מעל 10% _15" xfId="11495"/>
    <cellStyle name="7_דיווחים נוספים_1_פירוט אגח תשואה מעל 10% _פירוט אגח תשואה מעל 10% " xfId="6071"/>
    <cellStyle name="7_דיווחים נוספים_1_פירוט אגח תשואה מעל 10% _פירוט אגח תשואה מעל 10% _15" xfId="11497"/>
    <cellStyle name="7_דיווחים נוספים_15" xfId="11433"/>
    <cellStyle name="7_דיווחים נוספים_2" xfId="6072"/>
    <cellStyle name="7_דיווחים נוספים_2 2" xfId="6073"/>
    <cellStyle name="7_דיווחים נוספים_2 2_15" xfId="11499"/>
    <cellStyle name="7_דיווחים נוספים_2 2_דיווחים נוספים" xfId="6074"/>
    <cellStyle name="7_דיווחים נוספים_2 2_דיווחים נוספים_1" xfId="6075"/>
    <cellStyle name="7_דיווחים נוספים_2 2_דיווחים נוספים_1_15" xfId="11501"/>
    <cellStyle name="7_דיווחים נוספים_2 2_דיווחים נוספים_1_פירוט אגח תשואה מעל 10% " xfId="6076"/>
    <cellStyle name="7_דיווחים נוספים_2 2_דיווחים נוספים_1_פירוט אגח תשואה מעל 10% _15" xfId="11502"/>
    <cellStyle name="7_דיווחים נוספים_2 2_דיווחים נוספים_15" xfId="11500"/>
    <cellStyle name="7_דיווחים נוספים_2 2_דיווחים נוספים_פירוט אגח תשואה מעל 10% " xfId="6077"/>
    <cellStyle name="7_דיווחים נוספים_2 2_דיווחים נוספים_פירוט אגח תשואה מעל 10% _15" xfId="11503"/>
    <cellStyle name="7_דיווחים נוספים_2 2_פירוט אגח תשואה מעל 10% " xfId="6078"/>
    <cellStyle name="7_דיווחים נוספים_2 2_פירוט אגח תשואה מעל 10% _1" xfId="6079"/>
    <cellStyle name="7_דיווחים נוספים_2 2_פירוט אגח תשואה מעל 10% _1_15" xfId="11505"/>
    <cellStyle name="7_דיווחים נוספים_2 2_פירוט אגח תשואה מעל 10% _15" xfId="11504"/>
    <cellStyle name="7_דיווחים נוספים_2 2_פירוט אגח תשואה מעל 10% _פירוט אגח תשואה מעל 10% " xfId="6080"/>
    <cellStyle name="7_דיווחים נוספים_2 2_פירוט אגח תשואה מעל 10% _פירוט אגח תשואה מעל 10% _15" xfId="11506"/>
    <cellStyle name="7_דיווחים נוספים_2_15" xfId="11498"/>
    <cellStyle name="7_דיווחים נוספים_2_4.4." xfId="6081"/>
    <cellStyle name="7_דיווחים נוספים_2_4.4. 2" xfId="6082"/>
    <cellStyle name="7_דיווחים נוספים_2_4.4. 2_15" xfId="11508"/>
    <cellStyle name="7_דיווחים נוספים_2_4.4. 2_דיווחים נוספים" xfId="6083"/>
    <cellStyle name="7_דיווחים נוספים_2_4.4. 2_דיווחים נוספים_1" xfId="6084"/>
    <cellStyle name="7_דיווחים נוספים_2_4.4. 2_דיווחים נוספים_1_15" xfId="11510"/>
    <cellStyle name="7_דיווחים נוספים_2_4.4. 2_דיווחים נוספים_1_פירוט אגח תשואה מעל 10% " xfId="6085"/>
    <cellStyle name="7_דיווחים נוספים_2_4.4. 2_דיווחים נוספים_1_פירוט אגח תשואה מעל 10% _15" xfId="11511"/>
    <cellStyle name="7_דיווחים נוספים_2_4.4. 2_דיווחים נוספים_15" xfId="11509"/>
    <cellStyle name="7_דיווחים נוספים_2_4.4. 2_דיווחים נוספים_פירוט אגח תשואה מעל 10% " xfId="6086"/>
    <cellStyle name="7_דיווחים נוספים_2_4.4. 2_דיווחים נוספים_פירוט אגח תשואה מעל 10% _15" xfId="11512"/>
    <cellStyle name="7_דיווחים נוספים_2_4.4. 2_פירוט אגח תשואה מעל 10% " xfId="6087"/>
    <cellStyle name="7_דיווחים נוספים_2_4.4. 2_פירוט אגח תשואה מעל 10% _1" xfId="6088"/>
    <cellStyle name="7_דיווחים נוספים_2_4.4. 2_פירוט אגח תשואה מעל 10% _1_15" xfId="11514"/>
    <cellStyle name="7_דיווחים נוספים_2_4.4. 2_פירוט אגח תשואה מעל 10% _15" xfId="11513"/>
    <cellStyle name="7_דיווחים נוספים_2_4.4. 2_פירוט אגח תשואה מעל 10% _פירוט אגח תשואה מעל 10% " xfId="6089"/>
    <cellStyle name="7_דיווחים נוספים_2_4.4. 2_פירוט אגח תשואה מעל 10% _פירוט אגח תשואה מעל 10% _15" xfId="11515"/>
    <cellStyle name="7_דיווחים נוספים_2_4.4._15" xfId="11507"/>
    <cellStyle name="7_דיווחים נוספים_2_4.4._דיווחים נוספים" xfId="6090"/>
    <cellStyle name="7_דיווחים נוספים_2_4.4._דיווחים נוספים_15" xfId="11516"/>
    <cellStyle name="7_דיווחים נוספים_2_4.4._דיווחים נוספים_פירוט אגח תשואה מעל 10% " xfId="6091"/>
    <cellStyle name="7_דיווחים נוספים_2_4.4._דיווחים נוספים_פירוט אגח תשואה מעל 10% _15" xfId="11517"/>
    <cellStyle name="7_דיווחים נוספים_2_4.4._פירוט אגח תשואה מעל 10% " xfId="6092"/>
    <cellStyle name="7_דיווחים נוספים_2_4.4._פירוט אגח תשואה מעל 10% _1" xfId="6093"/>
    <cellStyle name="7_דיווחים נוספים_2_4.4._פירוט אגח תשואה מעל 10% _1_15" xfId="11519"/>
    <cellStyle name="7_דיווחים נוספים_2_4.4._פירוט אגח תשואה מעל 10% _15" xfId="11518"/>
    <cellStyle name="7_דיווחים נוספים_2_4.4._פירוט אגח תשואה מעל 10% _פירוט אגח תשואה מעל 10% " xfId="6094"/>
    <cellStyle name="7_דיווחים נוספים_2_4.4._פירוט אגח תשואה מעל 10% _פירוט אגח תשואה מעל 10% _15" xfId="11520"/>
    <cellStyle name="7_דיווחים נוספים_2_דיווחים נוספים" xfId="6095"/>
    <cellStyle name="7_דיווחים נוספים_2_דיווחים נוספים_15" xfId="11521"/>
    <cellStyle name="7_דיווחים נוספים_2_דיווחים נוספים_פירוט אגח תשואה מעל 10% " xfId="6096"/>
    <cellStyle name="7_דיווחים נוספים_2_דיווחים נוספים_פירוט אגח תשואה מעל 10% _15" xfId="11522"/>
    <cellStyle name="7_דיווחים נוספים_2_פירוט אגח תשואה מעל 10% " xfId="6097"/>
    <cellStyle name="7_דיווחים נוספים_2_פירוט אגח תשואה מעל 10% _1" xfId="6098"/>
    <cellStyle name="7_דיווחים נוספים_2_פירוט אגח תשואה מעל 10% _1_15" xfId="11524"/>
    <cellStyle name="7_דיווחים נוספים_2_פירוט אגח תשואה מעל 10% _15" xfId="11523"/>
    <cellStyle name="7_דיווחים נוספים_2_פירוט אגח תשואה מעל 10% _פירוט אגח תשואה מעל 10% " xfId="6099"/>
    <cellStyle name="7_דיווחים נוספים_2_פירוט אגח תשואה מעל 10% _פירוט אגח תשואה מעל 10% _15" xfId="11525"/>
    <cellStyle name="7_דיווחים נוספים_3" xfId="6100"/>
    <cellStyle name="7_דיווחים נוספים_3_15" xfId="11526"/>
    <cellStyle name="7_דיווחים נוספים_3_פירוט אגח תשואה מעל 10% " xfId="6101"/>
    <cellStyle name="7_דיווחים נוספים_3_פירוט אגח תשואה מעל 10% _15" xfId="11527"/>
    <cellStyle name="7_דיווחים נוספים_4.4." xfId="6102"/>
    <cellStyle name="7_דיווחים נוספים_4.4. 2" xfId="6103"/>
    <cellStyle name="7_דיווחים נוספים_4.4. 2_15" xfId="11529"/>
    <cellStyle name="7_דיווחים נוספים_4.4. 2_דיווחים נוספים" xfId="6104"/>
    <cellStyle name="7_דיווחים נוספים_4.4. 2_דיווחים נוספים_1" xfId="6105"/>
    <cellStyle name="7_דיווחים נוספים_4.4. 2_דיווחים נוספים_1_15" xfId="11531"/>
    <cellStyle name="7_דיווחים נוספים_4.4. 2_דיווחים נוספים_1_פירוט אגח תשואה מעל 10% " xfId="6106"/>
    <cellStyle name="7_דיווחים נוספים_4.4. 2_דיווחים נוספים_1_פירוט אגח תשואה מעל 10% _15" xfId="11532"/>
    <cellStyle name="7_דיווחים נוספים_4.4. 2_דיווחים נוספים_15" xfId="11530"/>
    <cellStyle name="7_דיווחים נוספים_4.4. 2_דיווחים נוספים_פירוט אגח תשואה מעל 10% " xfId="6107"/>
    <cellStyle name="7_דיווחים נוספים_4.4. 2_דיווחים נוספים_פירוט אגח תשואה מעל 10% _15" xfId="11533"/>
    <cellStyle name="7_דיווחים נוספים_4.4. 2_פירוט אגח תשואה מעל 10% " xfId="6108"/>
    <cellStyle name="7_דיווחים נוספים_4.4. 2_פירוט אגח תשואה מעל 10% _1" xfId="6109"/>
    <cellStyle name="7_דיווחים נוספים_4.4. 2_פירוט אגח תשואה מעל 10% _1_15" xfId="11535"/>
    <cellStyle name="7_דיווחים נוספים_4.4. 2_פירוט אגח תשואה מעל 10% _15" xfId="11534"/>
    <cellStyle name="7_דיווחים נוספים_4.4. 2_פירוט אגח תשואה מעל 10% _פירוט אגח תשואה מעל 10% " xfId="6110"/>
    <cellStyle name="7_דיווחים נוספים_4.4. 2_פירוט אגח תשואה מעל 10% _פירוט אגח תשואה מעל 10% _15" xfId="11536"/>
    <cellStyle name="7_דיווחים נוספים_4.4._15" xfId="11528"/>
    <cellStyle name="7_דיווחים נוספים_4.4._דיווחים נוספים" xfId="6111"/>
    <cellStyle name="7_דיווחים נוספים_4.4._דיווחים נוספים_15" xfId="11537"/>
    <cellStyle name="7_דיווחים נוספים_4.4._דיווחים נוספים_פירוט אגח תשואה מעל 10% " xfId="6112"/>
    <cellStyle name="7_דיווחים נוספים_4.4._דיווחים נוספים_פירוט אגח תשואה מעל 10% _15" xfId="11538"/>
    <cellStyle name="7_דיווחים נוספים_4.4._פירוט אגח תשואה מעל 10% " xfId="6113"/>
    <cellStyle name="7_דיווחים נוספים_4.4._פירוט אגח תשואה מעל 10% _1" xfId="6114"/>
    <cellStyle name="7_דיווחים נוספים_4.4._פירוט אגח תשואה מעל 10% _1_15" xfId="11540"/>
    <cellStyle name="7_דיווחים נוספים_4.4._פירוט אגח תשואה מעל 10% _15" xfId="11539"/>
    <cellStyle name="7_דיווחים נוספים_4.4._פירוט אגח תשואה מעל 10% _פירוט אגח תשואה מעל 10% " xfId="6115"/>
    <cellStyle name="7_דיווחים נוספים_4.4._פירוט אגח תשואה מעל 10% _פירוט אגח תשואה מעל 10% _15" xfId="11541"/>
    <cellStyle name="7_דיווחים נוספים_דיווחים נוספים" xfId="6116"/>
    <cellStyle name="7_דיווחים נוספים_דיווחים נוספים 2" xfId="6117"/>
    <cellStyle name="7_דיווחים נוספים_דיווחים נוספים 2_15" xfId="11543"/>
    <cellStyle name="7_דיווחים נוספים_דיווחים נוספים 2_דיווחים נוספים" xfId="6118"/>
    <cellStyle name="7_דיווחים נוספים_דיווחים נוספים 2_דיווחים נוספים_1" xfId="6119"/>
    <cellStyle name="7_דיווחים נוספים_דיווחים נוספים 2_דיווחים נוספים_1_15" xfId="11545"/>
    <cellStyle name="7_דיווחים נוספים_דיווחים נוספים 2_דיווחים נוספים_1_פירוט אגח תשואה מעל 10% " xfId="6120"/>
    <cellStyle name="7_דיווחים נוספים_דיווחים נוספים 2_דיווחים נוספים_1_פירוט אגח תשואה מעל 10% _15" xfId="11546"/>
    <cellStyle name="7_דיווחים נוספים_דיווחים נוספים 2_דיווחים נוספים_15" xfId="11544"/>
    <cellStyle name="7_דיווחים נוספים_דיווחים נוספים 2_דיווחים נוספים_פירוט אגח תשואה מעל 10% " xfId="6121"/>
    <cellStyle name="7_דיווחים נוספים_דיווחים נוספים 2_דיווחים נוספים_פירוט אגח תשואה מעל 10% _15" xfId="11547"/>
    <cellStyle name="7_דיווחים נוספים_דיווחים נוספים 2_פירוט אגח תשואה מעל 10% " xfId="6122"/>
    <cellStyle name="7_דיווחים נוספים_דיווחים נוספים 2_פירוט אגח תשואה מעל 10% _1" xfId="6123"/>
    <cellStyle name="7_דיווחים נוספים_דיווחים נוספים 2_פירוט אגח תשואה מעל 10% _1_15" xfId="11549"/>
    <cellStyle name="7_דיווחים נוספים_דיווחים נוספים 2_פירוט אגח תשואה מעל 10% _15" xfId="11548"/>
    <cellStyle name="7_דיווחים נוספים_דיווחים נוספים 2_פירוט אגח תשואה מעל 10% _פירוט אגח תשואה מעל 10% " xfId="6124"/>
    <cellStyle name="7_דיווחים נוספים_דיווחים נוספים 2_פירוט אגח תשואה מעל 10% _פירוט אגח תשואה מעל 10% _15" xfId="11550"/>
    <cellStyle name="7_דיווחים נוספים_דיווחים נוספים_1" xfId="6125"/>
    <cellStyle name="7_דיווחים נוספים_דיווחים נוספים_1_15" xfId="11551"/>
    <cellStyle name="7_דיווחים נוספים_דיווחים נוספים_1_פירוט אגח תשואה מעל 10% " xfId="6126"/>
    <cellStyle name="7_דיווחים נוספים_דיווחים נוספים_1_פירוט אגח תשואה מעל 10% _15" xfId="11552"/>
    <cellStyle name="7_דיווחים נוספים_דיווחים נוספים_15" xfId="11542"/>
    <cellStyle name="7_דיווחים נוספים_דיווחים נוספים_4.4." xfId="6127"/>
    <cellStyle name="7_דיווחים נוספים_דיווחים נוספים_4.4. 2" xfId="6128"/>
    <cellStyle name="7_דיווחים נוספים_דיווחים נוספים_4.4. 2_15" xfId="11554"/>
    <cellStyle name="7_דיווחים נוספים_דיווחים נוספים_4.4. 2_דיווחים נוספים" xfId="6129"/>
    <cellStyle name="7_דיווחים נוספים_דיווחים נוספים_4.4. 2_דיווחים נוספים_1" xfId="6130"/>
    <cellStyle name="7_דיווחים נוספים_דיווחים נוספים_4.4. 2_דיווחים נוספים_1_15" xfId="11556"/>
    <cellStyle name="7_דיווחים נוספים_דיווחים נוספים_4.4. 2_דיווחים נוספים_1_פירוט אגח תשואה מעל 10% " xfId="6131"/>
    <cellStyle name="7_דיווחים נוספים_דיווחים נוספים_4.4. 2_דיווחים נוספים_1_פירוט אגח תשואה מעל 10% _15" xfId="11557"/>
    <cellStyle name="7_דיווחים נוספים_דיווחים נוספים_4.4. 2_דיווחים נוספים_15" xfId="11555"/>
    <cellStyle name="7_דיווחים נוספים_דיווחים נוספים_4.4. 2_דיווחים נוספים_פירוט אגח תשואה מעל 10% " xfId="6132"/>
    <cellStyle name="7_דיווחים נוספים_דיווחים נוספים_4.4. 2_דיווחים נוספים_פירוט אגח תשואה מעל 10% _15" xfId="11558"/>
    <cellStyle name="7_דיווחים נוספים_דיווחים נוספים_4.4. 2_פירוט אגח תשואה מעל 10% " xfId="6133"/>
    <cellStyle name="7_דיווחים נוספים_דיווחים נוספים_4.4. 2_פירוט אגח תשואה מעל 10% _1" xfId="6134"/>
    <cellStyle name="7_דיווחים נוספים_דיווחים נוספים_4.4. 2_פירוט אגח תשואה מעל 10% _1_15" xfId="11560"/>
    <cellStyle name="7_דיווחים נוספים_דיווחים נוספים_4.4. 2_פירוט אגח תשואה מעל 10% _15" xfId="11559"/>
    <cellStyle name="7_דיווחים נוספים_דיווחים נוספים_4.4. 2_פירוט אגח תשואה מעל 10% _פירוט אגח תשואה מעל 10% " xfId="6135"/>
    <cellStyle name="7_דיווחים נוספים_דיווחים נוספים_4.4. 2_פירוט אגח תשואה מעל 10% _פירוט אגח תשואה מעל 10% _15" xfId="11561"/>
    <cellStyle name="7_דיווחים נוספים_דיווחים נוספים_4.4._15" xfId="11553"/>
    <cellStyle name="7_דיווחים נוספים_דיווחים נוספים_4.4._דיווחים נוספים" xfId="6136"/>
    <cellStyle name="7_דיווחים נוספים_דיווחים נוספים_4.4._דיווחים נוספים_15" xfId="11562"/>
    <cellStyle name="7_דיווחים נוספים_דיווחים נוספים_4.4._דיווחים נוספים_פירוט אגח תשואה מעל 10% " xfId="6137"/>
    <cellStyle name="7_דיווחים נוספים_דיווחים נוספים_4.4._דיווחים נוספים_פירוט אגח תשואה מעל 10% _15" xfId="11563"/>
    <cellStyle name="7_דיווחים נוספים_דיווחים נוספים_4.4._פירוט אגח תשואה מעל 10% " xfId="6138"/>
    <cellStyle name="7_דיווחים נוספים_דיווחים נוספים_4.4._פירוט אגח תשואה מעל 10% _1" xfId="6139"/>
    <cellStyle name="7_דיווחים נוספים_דיווחים נוספים_4.4._פירוט אגח תשואה מעל 10% _1_15" xfId="11565"/>
    <cellStyle name="7_דיווחים נוספים_דיווחים נוספים_4.4._פירוט אגח תשואה מעל 10% _15" xfId="11564"/>
    <cellStyle name="7_דיווחים נוספים_דיווחים נוספים_4.4._פירוט אגח תשואה מעל 10% _פירוט אגח תשואה מעל 10% " xfId="6140"/>
    <cellStyle name="7_דיווחים נוספים_דיווחים נוספים_4.4._פירוט אגח תשואה מעל 10% _פירוט אגח תשואה מעל 10% _15" xfId="11566"/>
    <cellStyle name="7_דיווחים נוספים_דיווחים נוספים_דיווחים נוספים" xfId="6141"/>
    <cellStyle name="7_דיווחים נוספים_דיווחים נוספים_דיווחים נוספים_15" xfId="11567"/>
    <cellStyle name="7_דיווחים נוספים_דיווחים נוספים_דיווחים נוספים_פירוט אגח תשואה מעל 10% " xfId="6142"/>
    <cellStyle name="7_דיווחים נוספים_דיווחים נוספים_דיווחים נוספים_פירוט אגח תשואה מעל 10% _15" xfId="11568"/>
    <cellStyle name="7_דיווחים נוספים_דיווחים נוספים_פירוט אגח תשואה מעל 10% " xfId="6143"/>
    <cellStyle name="7_דיווחים נוספים_דיווחים נוספים_פירוט אגח תשואה מעל 10% _1" xfId="6144"/>
    <cellStyle name="7_דיווחים נוספים_דיווחים נוספים_פירוט אגח תשואה מעל 10% _1_15" xfId="11570"/>
    <cellStyle name="7_דיווחים נוספים_דיווחים נוספים_פירוט אגח תשואה מעל 10% _15" xfId="11569"/>
    <cellStyle name="7_דיווחים נוספים_דיווחים נוספים_פירוט אגח תשואה מעל 10% _פירוט אגח תשואה מעל 10% " xfId="6145"/>
    <cellStyle name="7_דיווחים נוספים_דיווחים נוספים_פירוט אגח תשואה מעל 10% _פירוט אגח תשואה מעל 10% _15" xfId="11571"/>
    <cellStyle name="7_דיווחים נוספים_פירוט אגח תשואה מעל 10% " xfId="6146"/>
    <cellStyle name="7_דיווחים נוספים_פירוט אגח תשואה מעל 10% _1" xfId="6147"/>
    <cellStyle name="7_דיווחים נוספים_פירוט אגח תשואה מעל 10% _1_15" xfId="11573"/>
    <cellStyle name="7_דיווחים נוספים_פירוט אגח תשואה מעל 10% _15" xfId="11572"/>
    <cellStyle name="7_דיווחים נוספים_פירוט אגח תשואה מעל 10% _פירוט אגח תשואה מעל 10% " xfId="6148"/>
    <cellStyle name="7_דיווחים נוספים_פירוט אגח תשואה מעל 10% _פירוט אגח תשואה מעל 10% _15" xfId="11574"/>
    <cellStyle name="7_הערות" xfId="6149"/>
    <cellStyle name="7_הערות 2" xfId="6150"/>
    <cellStyle name="7_הערות 2_15" xfId="11576"/>
    <cellStyle name="7_הערות 2_דיווחים נוספים" xfId="6151"/>
    <cellStyle name="7_הערות 2_דיווחים נוספים_1" xfId="6152"/>
    <cellStyle name="7_הערות 2_דיווחים נוספים_1_15" xfId="11578"/>
    <cellStyle name="7_הערות 2_דיווחים נוספים_1_פירוט אגח תשואה מעל 10% " xfId="6153"/>
    <cellStyle name="7_הערות 2_דיווחים נוספים_1_פירוט אגח תשואה מעל 10% _15" xfId="11579"/>
    <cellStyle name="7_הערות 2_דיווחים נוספים_15" xfId="11577"/>
    <cellStyle name="7_הערות 2_דיווחים נוספים_פירוט אגח תשואה מעל 10% " xfId="6154"/>
    <cellStyle name="7_הערות 2_דיווחים נוספים_פירוט אגח תשואה מעל 10% _15" xfId="11580"/>
    <cellStyle name="7_הערות 2_פירוט אגח תשואה מעל 10% " xfId="6155"/>
    <cellStyle name="7_הערות 2_פירוט אגח תשואה מעל 10% _1" xfId="6156"/>
    <cellStyle name="7_הערות 2_פירוט אגח תשואה מעל 10% _1_15" xfId="11582"/>
    <cellStyle name="7_הערות 2_פירוט אגח תשואה מעל 10% _15" xfId="11581"/>
    <cellStyle name="7_הערות 2_פירוט אגח תשואה מעל 10% _פירוט אגח תשואה מעל 10% " xfId="6157"/>
    <cellStyle name="7_הערות 2_פירוט אגח תשואה מעל 10% _פירוט אגח תשואה מעל 10% _15" xfId="11583"/>
    <cellStyle name="7_הערות_15" xfId="11575"/>
    <cellStyle name="7_הערות_4.4." xfId="6158"/>
    <cellStyle name="7_הערות_4.4. 2" xfId="6159"/>
    <cellStyle name="7_הערות_4.4. 2_15" xfId="11585"/>
    <cellStyle name="7_הערות_4.4. 2_דיווחים נוספים" xfId="6160"/>
    <cellStyle name="7_הערות_4.4. 2_דיווחים נוספים_1" xfId="6161"/>
    <cellStyle name="7_הערות_4.4. 2_דיווחים נוספים_1_15" xfId="11587"/>
    <cellStyle name="7_הערות_4.4. 2_דיווחים נוספים_1_פירוט אגח תשואה מעל 10% " xfId="6162"/>
    <cellStyle name="7_הערות_4.4. 2_דיווחים נוספים_1_פירוט אגח תשואה מעל 10% _15" xfId="11588"/>
    <cellStyle name="7_הערות_4.4. 2_דיווחים נוספים_15" xfId="11586"/>
    <cellStyle name="7_הערות_4.4. 2_דיווחים נוספים_פירוט אגח תשואה מעל 10% " xfId="6163"/>
    <cellStyle name="7_הערות_4.4. 2_דיווחים נוספים_פירוט אגח תשואה מעל 10% _15" xfId="11589"/>
    <cellStyle name="7_הערות_4.4. 2_פירוט אגח תשואה מעל 10% " xfId="6164"/>
    <cellStyle name="7_הערות_4.4. 2_פירוט אגח תשואה מעל 10% _1" xfId="6165"/>
    <cellStyle name="7_הערות_4.4. 2_פירוט אגח תשואה מעל 10% _1_15" xfId="11591"/>
    <cellStyle name="7_הערות_4.4. 2_פירוט אגח תשואה מעל 10% _15" xfId="11590"/>
    <cellStyle name="7_הערות_4.4. 2_פירוט אגח תשואה מעל 10% _פירוט אגח תשואה מעל 10% " xfId="6166"/>
    <cellStyle name="7_הערות_4.4. 2_פירוט אגח תשואה מעל 10% _פירוט אגח תשואה מעל 10% _15" xfId="11592"/>
    <cellStyle name="7_הערות_4.4._15" xfId="11584"/>
    <cellStyle name="7_הערות_4.4._דיווחים נוספים" xfId="6167"/>
    <cellStyle name="7_הערות_4.4._דיווחים נוספים_15" xfId="11593"/>
    <cellStyle name="7_הערות_4.4._דיווחים נוספים_פירוט אגח תשואה מעל 10% " xfId="6168"/>
    <cellStyle name="7_הערות_4.4._דיווחים נוספים_פירוט אגח תשואה מעל 10% _15" xfId="11594"/>
    <cellStyle name="7_הערות_4.4._פירוט אגח תשואה מעל 10% " xfId="6169"/>
    <cellStyle name="7_הערות_4.4._פירוט אגח תשואה מעל 10% _1" xfId="6170"/>
    <cellStyle name="7_הערות_4.4._פירוט אגח תשואה מעל 10% _1_15" xfId="11596"/>
    <cellStyle name="7_הערות_4.4._פירוט אגח תשואה מעל 10% _15" xfId="11595"/>
    <cellStyle name="7_הערות_4.4._פירוט אגח תשואה מעל 10% _פירוט אגח תשואה מעל 10% " xfId="6171"/>
    <cellStyle name="7_הערות_4.4._פירוט אגח תשואה מעל 10% _פירוט אגח תשואה מעל 10% _15" xfId="11597"/>
    <cellStyle name="7_הערות_דיווחים נוספים" xfId="6172"/>
    <cellStyle name="7_הערות_דיווחים נוספים_1" xfId="6173"/>
    <cellStyle name="7_הערות_דיווחים נוספים_1_15" xfId="11599"/>
    <cellStyle name="7_הערות_דיווחים נוספים_1_פירוט אגח תשואה מעל 10% " xfId="6174"/>
    <cellStyle name="7_הערות_דיווחים נוספים_1_פירוט אגח תשואה מעל 10% _15" xfId="11600"/>
    <cellStyle name="7_הערות_דיווחים נוספים_15" xfId="11598"/>
    <cellStyle name="7_הערות_דיווחים נוספים_פירוט אגח תשואה מעל 10% " xfId="6175"/>
    <cellStyle name="7_הערות_דיווחים נוספים_פירוט אגח תשואה מעל 10% _15" xfId="11601"/>
    <cellStyle name="7_הערות_פירוט אגח תשואה מעל 10% " xfId="6176"/>
    <cellStyle name="7_הערות_פירוט אגח תשואה מעל 10% _1" xfId="6177"/>
    <cellStyle name="7_הערות_פירוט אגח תשואה מעל 10% _1_15" xfId="11603"/>
    <cellStyle name="7_הערות_פירוט אגח תשואה מעל 10% _15" xfId="11602"/>
    <cellStyle name="7_הערות_פירוט אגח תשואה מעל 10% _פירוט אגח תשואה מעל 10% " xfId="6178"/>
    <cellStyle name="7_הערות_פירוט אגח תשואה מעל 10% _פירוט אגח תשואה מעל 10% _15" xfId="11604"/>
    <cellStyle name="7_יתרת מסגרות אשראי לניצול " xfId="6179"/>
    <cellStyle name="7_יתרת מסגרות אשראי לניצול  2" xfId="6180"/>
    <cellStyle name="7_יתרת מסגרות אשראי לניצול  2_15" xfId="11606"/>
    <cellStyle name="7_יתרת מסגרות אשראי לניצול  2_דיווחים נוספים" xfId="6181"/>
    <cellStyle name="7_יתרת מסגרות אשראי לניצול  2_דיווחים נוספים_1" xfId="6182"/>
    <cellStyle name="7_יתרת מסגרות אשראי לניצול  2_דיווחים נוספים_1_15" xfId="11608"/>
    <cellStyle name="7_יתרת מסגרות אשראי לניצול  2_דיווחים נוספים_1_פירוט אגח תשואה מעל 10% " xfId="6183"/>
    <cellStyle name="7_יתרת מסגרות אשראי לניצול  2_דיווחים נוספים_1_פירוט אגח תשואה מעל 10% _15" xfId="11609"/>
    <cellStyle name="7_יתרת מסגרות אשראי לניצול  2_דיווחים נוספים_15" xfId="11607"/>
    <cellStyle name="7_יתרת מסגרות אשראי לניצול  2_דיווחים נוספים_פירוט אגח תשואה מעל 10% " xfId="6184"/>
    <cellStyle name="7_יתרת מסגרות אשראי לניצול  2_דיווחים נוספים_פירוט אגח תשואה מעל 10% _15" xfId="11610"/>
    <cellStyle name="7_יתרת מסגרות אשראי לניצול  2_פירוט אגח תשואה מעל 10% " xfId="6185"/>
    <cellStyle name="7_יתרת מסגרות אשראי לניצול  2_פירוט אגח תשואה מעל 10% _1" xfId="6186"/>
    <cellStyle name="7_יתרת מסגרות אשראי לניצול  2_פירוט אגח תשואה מעל 10% _1_15" xfId="11612"/>
    <cellStyle name="7_יתרת מסגרות אשראי לניצול  2_פירוט אגח תשואה מעל 10% _15" xfId="11611"/>
    <cellStyle name="7_יתרת מסגרות אשראי לניצול  2_פירוט אגח תשואה מעל 10% _פירוט אגח תשואה מעל 10% " xfId="6187"/>
    <cellStyle name="7_יתרת מסגרות אשראי לניצול  2_פירוט אגח תשואה מעל 10% _פירוט אגח תשואה מעל 10% _15" xfId="11613"/>
    <cellStyle name="7_יתרת מסגרות אשראי לניצול _15" xfId="11605"/>
    <cellStyle name="7_יתרת מסגרות אשראי לניצול _4.4." xfId="6188"/>
    <cellStyle name="7_יתרת מסגרות אשראי לניצול _4.4. 2" xfId="6189"/>
    <cellStyle name="7_יתרת מסגרות אשראי לניצול _4.4. 2_15" xfId="11615"/>
    <cellStyle name="7_יתרת מסגרות אשראי לניצול _4.4. 2_דיווחים נוספים" xfId="6190"/>
    <cellStyle name="7_יתרת מסגרות אשראי לניצול _4.4. 2_דיווחים נוספים_1" xfId="6191"/>
    <cellStyle name="7_יתרת מסגרות אשראי לניצול _4.4. 2_דיווחים נוספים_1_15" xfId="11617"/>
    <cellStyle name="7_יתרת מסגרות אשראי לניצול _4.4. 2_דיווחים נוספים_1_פירוט אגח תשואה מעל 10% " xfId="6192"/>
    <cellStyle name="7_יתרת מסגרות אשראי לניצול _4.4. 2_דיווחים נוספים_1_פירוט אגח תשואה מעל 10% _15" xfId="11618"/>
    <cellStyle name="7_יתרת מסגרות אשראי לניצול _4.4. 2_דיווחים נוספים_15" xfId="11616"/>
    <cellStyle name="7_יתרת מסגרות אשראי לניצול _4.4. 2_דיווחים נוספים_פירוט אגח תשואה מעל 10% " xfId="6193"/>
    <cellStyle name="7_יתרת מסגרות אשראי לניצול _4.4. 2_דיווחים נוספים_פירוט אגח תשואה מעל 10% _15" xfId="11619"/>
    <cellStyle name="7_יתרת מסגרות אשראי לניצול _4.4. 2_פירוט אגח תשואה מעל 10% " xfId="6194"/>
    <cellStyle name="7_יתרת מסגרות אשראי לניצול _4.4. 2_פירוט אגח תשואה מעל 10% _1" xfId="6195"/>
    <cellStyle name="7_יתרת מסגרות אשראי לניצול _4.4. 2_פירוט אגח תשואה מעל 10% _1_15" xfId="11621"/>
    <cellStyle name="7_יתרת מסגרות אשראי לניצול _4.4. 2_פירוט אגח תשואה מעל 10% _15" xfId="11620"/>
    <cellStyle name="7_יתרת מסגרות אשראי לניצול _4.4. 2_פירוט אגח תשואה מעל 10% _פירוט אגח תשואה מעל 10% " xfId="6196"/>
    <cellStyle name="7_יתרת מסגרות אשראי לניצול _4.4. 2_פירוט אגח תשואה מעל 10% _פירוט אגח תשואה מעל 10% _15" xfId="11622"/>
    <cellStyle name="7_יתרת מסגרות אשראי לניצול _4.4._15" xfId="11614"/>
    <cellStyle name="7_יתרת מסגרות אשראי לניצול _4.4._דיווחים נוספים" xfId="6197"/>
    <cellStyle name="7_יתרת מסגרות אשראי לניצול _4.4._דיווחים נוספים_15" xfId="11623"/>
    <cellStyle name="7_יתרת מסגרות אשראי לניצול _4.4._דיווחים נוספים_פירוט אגח תשואה מעל 10% " xfId="6198"/>
    <cellStyle name="7_יתרת מסגרות אשראי לניצול _4.4._דיווחים נוספים_פירוט אגח תשואה מעל 10% _15" xfId="11624"/>
    <cellStyle name="7_יתרת מסגרות אשראי לניצול _4.4._פירוט אגח תשואה מעל 10% " xfId="6199"/>
    <cellStyle name="7_יתרת מסגרות אשראי לניצול _4.4._פירוט אגח תשואה מעל 10% _1" xfId="6200"/>
    <cellStyle name="7_יתרת מסגרות אשראי לניצול _4.4._פירוט אגח תשואה מעל 10% _1_15" xfId="11626"/>
    <cellStyle name="7_יתרת מסגרות אשראי לניצול _4.4._פירוט אגח תשואה מעל 10% _15" xfId="11625"/>
    <cellStyle name="7_יתרת מסגרות אשראי לניצול _4.4._פירוט אגח תשואה מעל 10% _פירוט אגח תשואה מעל 10% " xfId="6201"/>
    <cellStyle name="7_יתרת מסגרות אשראי לניצול _4.4._פירוט אגח תשואה מעל 10% _פירוט אגח תשואה מעל 10% _15" xfId="11627"/>
    <cellStyle name="7_יתרת מסגרות אשראי לניצול _דיווחים נוספים" xfId="6202"/>
    <cellStyle name="7_יתרת מסגרות אשראי לניצול _דיווחים נוספים_1" xfId="6203"/>
    <cellStyle name="7_יתרת מסגרות אשראי לניצול _דיווחים נוספים_1_15" xfId="11629"/>
    <cellStyle name="7_יתרת מסגרות אשראי לניצול _דיווחים נוספים_1_פירוט אגח תשואה מעל 10% " xfId="6204"/>
    <cellStyle name="7_יתרת מסגרות אשראי לניצול _דיווחים נוספים_1_פירוט אגח תשואה מעל 10% _15" xfId="11630"/>
    <cellStyle name="7_יתרת מסגרות אשראי לניצול _דיווחים נוספים_15" xfId="11628"/>
    <cellStyle name="7_יתרת מסגרות אשראי לניצול _דיווחים נוספים_פירוט אגח תשואה מעל 10% " xfId="6205"/>
    <cellStyle name="7_יתרת מסגרות אשראי לניצול _דיווחים נוספים_פירוט אגח תשואה מעל 10% _15" xfId="11631"/>
    <cellStyle name="7_יתרת מסגרות אשראי לניצול _פירוט אגח תשואה מעל 10% " xfId="6206"/>
    <cellStyle name="7_יתרת מסגרות אשראי לניצול _פירוט אגח תשואה מעל 10% _1" xfId="6207"/>
    <cellStyle name="7_יתרת מסגרות אשראי לניצול _פירוט אגח תשואה מעל 10% _1_15" xfId="11633"/>
    <cellStyle name="7_יתרת מסגרות אשראי לניצול _פירוט אגח תשואה מעל 10% _15" xfId="11632"/>
    <cellStyle name="7_יתרת מסגרות אשראי לניצול _פירוט אגח תשואה מעל 10% _פירוט אגח תשואה מעל 10% " xfId="6208"/>
    <cellStyle name="7_יתרת מסגרות אשראי לניצול _פירוט אגח תשואה מעל 10% _פירוט אגח תשואה מעל 10% _15" xfId="11634"/>
    <cellStyle name="7_משקל בתא100" xfId="6209"/>
    <cellStyle name="7_משקל בתא100 2" xfId="6210"/>
    <cellStyle name="7_משקל בתא100 2 2" xfId="6211"/>
    <cellStyle name="7_משקל בתא100 2 2_15" xfId="11637"/>
    <cellStyle name="7_משקל בתא100 2 2_דיווחים נוספים" xfId="6212"/>
    <cellStyle name="7_משקל בתא100 2 2_דיווחים נוספים_1" xfId="6213"/>
    <cellStyle name="7_משקל בתא100 2 2_דיווחים נוספים_1_15" xfId="11639"/>
    <cellStyle name="7_משקל בתא100 2 2_דיווחים נוספים_1_פירוט אגח תשואה מעל 10% " xfId="6214"/>
    <cellStyle name="7_משקל בתא100 2 2_דיווחים נוספים_1_פירוט אגח תשואה מעל 10% _15" xfId="11640"/>
    <cellStyle name="7_משקל בתא100 2 2_דיווחים נוספים_15" xfId="11638"/>
    <cellStyle name="7_משקל בתא100 2 2_דיווחים נוספים_פירוט אגח תשואה מעל 10% " xfId="6215"/>
    <cellStyle name="7_משקל בתא100 2 2_דיווחים נוספים_פירוט אגח תשואה מעל 10% _15" xfId="11641"/>
    <cellStyle name="7_משקל בתא100 2 2_פירוט אגח תשואה מעל 10% " xfId="6216"/>
    <cellStyle name="7_משקל בתא100 2 2_פירוט אגח תשואה מעל 10% _1" xfId="6217"/>
    <cellStyle name="7_משקל בתא100 2 2_פירוט אגח תשואה מעל 10% _1_15" xfId="11643"/>
    <cellStyle name="7_משקל בתא100 2 2_פירוט אגח תשואה מעל 10% _15" xfId="11642"/>
    <cellStyle name="7_משקל בתא100 2 2_פירוט אגח תשואה מעל 10% _פירוט אגח תשואה מעל 10% " xfId="6218"/>
    <cellStyle name="7_משקל בתא100 2 2_פירוט אגח תשואה מעל 10% _פירוט אגח תשואה מעל 10% _15" xfId="11644"/>
    <cellStyle name="7_משקל בתא100 2_15" xfId="11636"/>
    <cellStyle name="7_משקל בתא100 2_4.4." xfId="6219"/>
    <cellStyle name="7_משקל בתא100 2_4.4. 2" xfId="6220"/>
    <cellStyle name="7_משקל בתא100 2_4.4. 2_15" xfId="11646"/>
    <cellStyle name="7_משקל בתא100 2_4.4. 2_דיווחים נוספים" xfId="6221"/>
    <cellStyle name="7_משקל בתא100 2_4.4. 2_דיווחים נוספים_1" xfId="6222"/>
    <cellStyle name="7_משקל בתא100 2_4.4. 2_דיווחים נוספים_1_15" xfId="11648"/>
    <cellStyle name="7_משקל בתא100 2_4.4. 2_דיווחים נוספים_1_פירוט אגח תשואה מעל 10% " xfId="6223"/>
    <cellStyle name="7_משקל בתא100 2_4.4. 2_דיווחים נוספים_1_פירוט אגח תשואה מעל 10% _15" xfId="11649"/>
    <cellStyle name="7_משקל בתא100 2_4.4. 2_דיווחים נוספים_15" xfId="11647"/>
    <cellStyle name="7_משקל בתא100 2_4.4. 2_דיווחים נוספים_פירוט אגח תשואה מעל 10% " xfId="6224"/>
    <cellStyle name="7_משקל בתא100 2_4.4. 2_דיווחים נוספים_פירוט אגח תשואה מעל 10% _15" xfId="11650"/>
    <cellStyle name="7_משקל בתא100 2_4.4. 2_פירוט אגח תשואה מעל 10% " xfId="6225"/>
    <cellStyle name="7_משקל בתא100 2_4.4. 2_פירוט אגח תשואה מעל 10% _1" xfId="6226"/>
    <cellStyle name="7_משקל בתא100 2_4.4. 2_פירוט אגח תשואה מעל 10% _1_15" xfId="11652"/>
    <cellStyle name="7_משקל בתא100 2_4.4. 2_פירוט אגח תשואה מעל 10% _15" xfId="11651"/>
    <cellStyle name="7_משקל בתא100 2_4.4. 2_פירוט אגח תשואה מעל 10% _פירוט אגח תשואה מעל 10% " xfId="6227"/>
    <cellStyle name="7_משקל בתא100 2_4.4. 2_פירוט אגח תשואה מעל 10% _פירוט אגח תשואה מעל 10% _15" xfId="11653"/>
    <cellStyle name="7_משקל בתא100 2_4.4._15" xfId="11645"/>
    <cellStyle name="7_משקל בתא100 2_4.4._דיווחים נוספים" xfId="6228"/>
    <cellStyle name="7_משקל בתא100 2_4.4._דיווחים נוספים_15" xfId="11654"/>
    <cellStyle name="7_משקל בתא100 2_4.4._דיווחים נוספים_פירוט אגח תשואה מעל 10% " xfId="6229"/>
    <cellStyle name="7_משקל בתא100 2_4.4._דיווחים נוספים_פירוט אגח תשואה מעל 10% _15" xfId="11655"/>
    <cellStyle name="7_משקל בתא100 2_4.4._פירוט אגח תשואה מעל 10% " xfId="6230"/>
    <cellStyle name="7_משקל בתא100 2_4.4._פירוט אגח תשואה מעל 10% _1" xfId="6231"/>
    <cellStyle name="7_משקל בתא100 2_4.4._פירוט אגח תשואה מעל 10% _1_15" xfId="11657"/>
    <cellStyle name="7_משקל בתא100 2_4.4._פירוט אגח תשואה מעל 10% _15" xfId="11656"/>
    <cellStyle name="7_משקל בתא100 2_4.4._פירוט אגח תשואה מעל 10% _פירוט אגח תשואה מעל 10% " xfId="6232"/>
    <cellStyle name="7_משקל בתא100 2_4.4._פירוט אגח תשואה מעל 10% _פירוט אגח תשואה מעל 10% _15" xfId="11658"/>
    <cellStyle name="7_משקל בתא100 2_דיווחים נוספים" xfId="6233"/>
    <cellStyle name="7_משקל בתא100 2_דיווחים נוספים 2" xfId="6234"/>
    <cellStyle name="7_משקל בתא100 2_דיווחים נוספים 2_15" xfId="11660"/>
    <cellStyle name="7_משקל בתא100 2_דיווחים נוספים 2_דיווחים נוספים" xfId="6235"/>
    <cellStyle name="7_משקל בתא100 2_דיווחים נוספים 2_דיווחים נוספים_1" xfId="6236"/>
    <cellStyle name="7_משקל בתא100 2_דיווחים נוספים 2_דיווחים נוספים_1_15" xfId="11662"/>
    <cellStyle name="7_משקל בתא100 2_דיווחים נוספים 2_דיווחים נוספים_1_פירוט אגח תשואה מעל 10% " xfId="6237"/>
    <cellStyle name="7_משקל בתא100 2_דיווחים נוספים 2_דיווחים נוספים_1_פירוט אגח תשואה מעל 10% _15" xfId="11663"/>
    <cellStyle name="7_משקל בתא100 2_דיווחים נוספים 2_דיווחים נוספים_15" xfId="11661"/>
    <cellStyle name="7_משקל בתא100 2_דיווחים נוספים 2_דיווחים נוספים_פירוט אגח תשואה מעל 10% " xfId="6238"/>
    <cellStyle name="7_משקל בתא100 2_דיווחים נוספים 2_דיווחים נוספים_פירוט אגח תשואה מעל 10% _15" xfId="11664"/>
    <cellStyle name="7_משקל בתא100 2_דיווחים נוספים 2_פירוט אגח תשואה מעל 10% " xfId="6239"/>
    <cellStyle name="7_משקל בתא100 2_דיווחים נוספים 2_פירוט אגח תשואה מעל 10% _1" xfId="6240"/>
    <cellStyle name="7_משקל בתא100 2_דיווחים נוספים 2_פירוט אגח תשואה מעל 10% _1_15" xfId="11666"/>
    <cellStyle name="7_משקל בתא100 2_דיווחים נוספים 2_פירוט אגח תשואה מעל 10% _15" xfId="11665"/>
    <cellStyle name="7_משקל בתא100 2_דיווחים נוספים 2_פירוט אגח תשואה מעל 10% _פירוט אגח תשואה מעל 10% " xfId="6241"/>
    <cellStyle name="7_משקל בתא100 2_דיווחים נוספים 2_פירוט אגח תשואה מעל 10% _פירוט אגח תשואה מעל 10% _15" xfId="11667"/>
    <cellStyle name="7_משקל בתא100 2_דיווחים נוספים_1" xfId="6242"/>
    <cellStyle name="7_משקל בתא100 2_דיווחים נוספים_1 2" xfId="6243"/>
    <cellStyle name="7_משקל בתא100 2_דיווחים נוספים_1 2_15" xfId="11669"/>
    <cellStyle name="7_משקל בתא100 2_דיווחים נוספים_1 2_דיווחים נוספים" xfId="6244"/>
    <cellStyle name="7_משקל בתא100 2_דיווחים נוספים_1 2_דיווחים נוספים_1" xfId="6245"/>
    <cellStyle name="7_משקל בתא100 2_דיווחים נוספים_1 2_דיווחים נוספים_1_15" xfId="11671"/>
    <cellStyle name="7_משקל בתא100 2_דיווחים נוספים_1 2_דיווחים נוספים_1_פירוט אגח תשואה מעל 10% " xfId="6246"/>
    <cellStyle name="7_משקל בתא100 2_דיווחים נוספים_1 2_דיווחים נוספים_1_פירוט אגח תשואה מעל 10% _15" xfId="11672"/>
    <cellStyle name="7_משקל בתא100 2_דיווחים נוספים_1 2_דיווחים נוספים_15" xfId="11670"/>
    <cellStyle name="7_משקל בתא100 2_דיווחים נוספים_1 2_דיווחים נוספים_פירוט אגח תשואה מעל 10% " xfId="6247"/>
    <cellStyle name="7_משקל בתא100 2_דיווחים נוספים_1 2_דיווחים נוספים_פירוט אגח תשואה מעל 10% _15" xfId="11673"/>
    <cellStyle name="7_משקל בתא100 2_דיווחים נוספים_1 2_פירוט אגח תשואה מעל 10% " xfId="6248"/>
    <cellStyle name="7_משקל בתא100 2_דיווחים נוספים_1 2_פירוט אגח תשואה מעל 10% _1" xfId="6249"/>
    <cellStyle name="7_משקל בתא100 2_דיווחים נוספים_1 2_פירוט אגח תשואה מעל 10% _1_15" xfId="11675"/>
    <cellStyle name="7_משקל בתא100 2_דיווחים נוספים_1 2_פירוט אגח תשואה מעל 10% _15" xfId="11674"/>
    <cellStyle name="7_משקל בתא100 2_דיווחים נוספים_1 2_פירוט אגח תשואה מעל 10% _פירוט אגח תשואה מעל 10% " xfId="6250"/>
    <cellStyle name="7_משקל בתא100 2_דיווחים נוספים_1 2_פירוט אגח תשואה מעל 10% _פירוט אגח תשואה מעל 10% _15" xfId="11676"/>
    <cellStyle name="7_משקל בתא100 2_דיווחים נוספים_1_15" xfId="11668"/>
    <cellStyle name="7_משקל בתא100 2_דיווחים נוספים_1_4.4." xfId="6251"/>
    <cellStyle name="7_משקל בתא100 2_דיווחים נוספים_1_4.4. 2" xfId="6252"/>
    <cellStyle name="7_משקל בתא100 2_דיווחים נוספים_1_4.4. 2_15" xfId="11678"/>
    <cellStyle name="7_משקל בתא100 2_דיווחים נוספים_1_4.4. 2_דיווחים נוספים" xfId="6253"/>
    <cellStyle name="7_משקל בתא100 2_דיווחים נוספים_1_4.4. 2_דיווחים נוספים_1" xfId="6254"/>
    <cellStyle name="7_משקל בתא100 2_דיווחים נוספים_1_4.4. 2_דיווחים נוספים_1_15" xfId="11680"/>
    <cellStyle name="7_משקל בתא100 2_דיווחים נוספים_1_4.4. 2_דיווחים נוספים_1_פירוט אגח תשואה מעל 10% " xfId="6255"/>
    <cellStyle name="7_משקל בתא100 2_דיווחים נוספים_1_4.4. 2_דיווחים נוספים_1_פירוט אגח תשואה מעל 10% _15" xfId="11681"/>
    <cellStyle name="7_משקל בתא100 2_דיווחים נוספים_1_4.4. 2_דיווחים נוספים_15" xfId="11679"/>
    <cellStyle name="7_משקל בתא100 2_דיווחים נוספים_1_4.4. 2_דיווחים נוספים_פירוט אגח תשואה מעל 10% " xfId="6256"/>
    <cellStyle name="7_משקל בתא100 2_דיווחים נוספים_1_4.4. 2_דיווחים נוספים_פירוט אגח תשואה מעל 10% _15" xfId="11682"/>
    <cellStyle name="7_משקל בתא100 2_דיווחים נוספים_1_4.4. 2_פירוט אגח תשואה מעל 10% " xfId="6257"/>
    <cellStyle name="7_משקל בתא100 2_דיווחים נוספים_1_4.4. 2_פירוט אגח תשואה מעל 10% _1" xfId="6258"/>
    <cellStyle name="7_משקל בתא100 2_דיווחים נוספים_1_4.4. 2_פירוט אגח תשואה מעל 10% _1_15" xfId="11684"/>
    <cellStyle name="7_משקל בתא100 2_דיווחים נוספים_1_4.4. 2_פירוט אגח תשואה מעל 10% _15" xfId="11683"/>
    <cellStyle name="7_משקל בתא100 2_דיווחים נוספים_1_4.4. 2_פירוט אגח תשואה מעל 10% _פירוט אגח תשואה מעל 10% " xfId="6259"/>
    <cellStyle name="7_משקל בתא100 2_דיווחים נוספים_1_4.4. 2_פירוט אגח תשואה מעל 10% _פירוט אגח תשואה מעל 10% _15" xfId="11685"/>
    <cellStyle name="7_משקל בתא100 2_דיווחים נוספים_1_4.4._15" xfId="11677"/>
    <cellStyle name="7_משקל בתא100 2_דיווחים נוספים_1_4.4._דיווחים נוספים" xfId="6260"/>
    <cellStyle name="7_משקל בתא100 2_דיווחים נוספים_1_4.4._דיווחים נוספים_15" xfId="11686"/>
    <cellStyle name="7_משקל בתא100 2_דיווחים נוספים_1_4.4._דיווחים נוספים_פירוט אגח תשואה מעל 10% " xfId="6261"/>
    <cellStyle name="7_משקל בתא100 2_דיווחים נוספים_1_4.4._דיווחים נוספים_פירוט אגח תשואה מעל 10% _15" xfId="11687"/>
    <cellStyle name="7_משקל בתא100 2_דיווחים נוספים_1_4.4._פירוט אגח תשואה מעל 10% " xfId="6262"/>
    <cellStyle name="7_משקל בתא100 2_דיווחים נוספים_1_4.4._פירוט אגח תשואה מעל 10% _1" xfId="6263"/>
    <cellStyle name="7_משקל בתא100 2_דיווחים נוספים_1_4.4._פירוט אגח תשואה מעל 10% _1_15" xfId="11689"/>
    <cellStyle name="7_משקל בתא100 2_דיווחים נוספים_1_4.4._פירוט אגח תשואה מעל 10% _15" xfId="11688"/>
    <cellStyle name="7_משקל בתא100 2_דיווחים נוספים_1_4.4._פירוט אגח תשואה מעל 10% _פירוט אגח תשואה מעל 10% " xfId="6264"/>
    <cellStyle name="7_משקל בתא100 2_דיווחים נוספים_1_4.4._פירוט אגח תשואה מעל 10% _פירוט אגח תשואה מעל 10% _15" xfId="11690"/>
    <cellStyle name="7_משקל בתא100 2_דיווחים נוספים_1_דיווחים נוספים" xfId="6265"/>
    <cellStyle name="7_משקל בתא100 2_דיווחים נוספים_1_דיווחים נוספים_15" xfId="11691"/>
    <cellStyle name="7_משקל בתא100 2_דיווחים נוספים_1_דיווחים נוספים_פירוט אגח תשואה מעל 10% " xfId="6266"/>
    <cellStyle name="7_משקל בתא100 2_דיווחים נוספים_1_דיווחים נוספים_פירוט אגח תשואה מעל 10% _15" xfId="11692"/>
    <cellStyle name="7_משקל בתא100 2_דיווחים נוספים_1_פירוט אגח תשואה מעל 10% " xfId="6267"/>
    <cellStyle name="7_משקל בתא100 2_דיווחים נוספים_1_פירוט אגח תשואה מעל 10% _1" xfId="6268"/>
    <cellStyle name="7_משקל בתא100 2_דיווחים נוספים_1_פירוט אגח תשואה מעל 10% _1_15" xfId="11694"/>
    <cellStyle name="7_משקל בתא100 2_דיווחים נוספים_1_פירוט אגח תשואה מעל 10% _15" xfId="11693"/>
    <cellStyle name="7_משקל בתא100 2_דיווחים נוספים_1_פירוט אגח תשואה מעל 10% _פירוט אגח תשואה מעל 10% " xfId="6269"/>
    <cellStyle name="7_משקל בתא100 2_דיווחים נוספים_1_פירוט אגח תשואה מעל 10% _פירוט אגח תשואה מעל 10% _15" xfId="11695"/>
    <cellStyle name="7_משקל בתא100 2_דיווחים נוספים_15" xfId="11659"/>
    <cellStyle name="7_משקל בתא100 2_דיווחים נוספים_2" xfId="6270"/>
    <cellStyle name="7_משקל בתא100 2_דיווחים נוספים_2_15" xfId="11696"/>
    <cellStyle name="7_משקל בתא100 2_דיווחים נוספים_2_פירוט אגח תשואה מעל 10% " xfId="6271"/>
    <cellStyle name="7_משקל בתא100 2_דיווחים נוספים_2_פירוט אגח תשואה מעל 10% _15" xfId="11697"/>
    <cellStyle name="7_משקל בתא100 2_דיווחים נוספים_4.4." xfId="6272"/>
    <cellStyle name="7_משקל בתא100 2_דיווחים נוספים_4.4. 2" xfId="6273"/>
    <cellStyle name="7_משקל בתא100 2_דיווחים נוספים_4.4. 2_15" xfId="11699"/>
    <cellStyle name="7_משקל בתא100 2_דיווחים נוספים_4.4. 2_דיווחים נוספים" xfId="6274"/>
    <cellStyle name="7_משקל בתא100 2_דיווחים נוספים_4.4. 2_דיווחים נוספים_1" xfId="6275"/>
    <cellStyle name="7_משקל בתא100 2_דיווחים נוספים_4.4. 2_דיווחים נוספים_1_15" xfId="11701"/>
    <cellStyle name="7_משקל בתא100 2_דיווחים נוספים_4.4. 2_דיווחים נוספים_1_פירוט אגח תשואה מעל 10% " xfId="6276"/>
    <cellStyle name="7_משקל בתא100 2_דיווחים נוספים_4.4. 2_דיווחים נוספים_1_פירוט אגח תשואה מעל 10% _15" xfId="11702"/>
    <cellStyle name="7_משקל בתא100 2_דיווחים נוספים_4.4. 2_דיווחים נוספים_15" xfId="11700"/>
    <cellStyle name="7_משקל בתא100 2_דיווחים נוספים_4.4. 2_דיווחים נוספים_פירוט אגח תשואה מעל 10% " xfId="6277"/>
    <cellStyle name="7_משקל בתא100 2_דיווחים נוספים_4.4. 2_דיווחים נוספים_פירוט אגח תשואה מעל 10% _15" xfId="11703"/>
    <cellStyle name="7_משקל בתא100 2_דיווחים נוספים_4.4. 2_פירוט אגח תשואה מעל 10% " xfId="6278"/>
    <cellStyle name="7_משקל בתא100 2_דיווחים נוספים_4.4. 2_פירוט אגח תשואה מעל 10% _1" xfId="6279"/>
    <cellStyle name="7_משקל בתא100 2_דיווחים נוספים_4.4. 2_פירוט אגח תשואה מעל 10% _1_15" xfId="11705"/>
    <cellStyle name="7_משקל בתא100 2_דיווחים נוספים_4.4. 2_פירוט אגח תשואה מעל 10% _15" xfId="11704"/>
    <cellStyle name="7_משקל בתא100 2_דיווחים נוספים_4.4. 2_פירוט אגח תשואה מעל 10% _פירוט אגח תשואה מעל 10% " xfId="6280"/>
    <cellStyle name="7_משקל בתא100 2_דיווחים נוספים_4.4. 2_פירוט אגח תשואה מעל 10% _פירוט אגח תשואה מעל 10% _15" xfId="11706"/>
    <cellStyle name="7_משקל בתא100 2_דיווחים נוספים_4.4._15" xfId="11698"/>
    <cellStyle name="7_משקל בתא100 2_דיווחים נוספים_4.4._דיווחים נוספים" xfId="6281"/>
    <cellStyle name="7_משקל בתא100 2_דיווחים נוספים_4.4._דיווחים נוספים_15" xfId="11707"/>
    <cellStyle name="7_משקל בתא100 2_דיווחים נוספים_4.4._דיווחים נוספים_פירוט אגח תשואה מעל 10% " xfId="6282"/>
    <cellStyle name="7_משקל בתא100 2_דיווחים נוספים_4.4._דיווחים נוספים_פירוט אגח תשואה מעל 10% _15" xfId="11708"/>
    <cellStyle name="7_משקל בתא100 2_דיווחים נוספים_4.4._פירוט אגח תשואה מעל 10% " xfId="6283"/>
    <cellStyle name="7_משקל בתא100 2_דיווחים נוספים_4.4._פירוט אגח תשואה מעל 10% _1" xfId="6284"/>
    <cellStyle name="7_משקל בתא100 2_דיווחים נוספים_4.4._פירוט אגח תשואה מעל 10% _1_15" xfId="11710"/>
    <cellStyle name="7_משקל בתא100 2_דיווחים נוספים_4.4._פירוט אגח תשואה מעל 10% _15" xfId="11709"/>
    <cellStyle name="7_משקל בתא100 2_דיווחים נוספים_4.4._פירוט אגח תשואה מעל 10% _פירוט אגח תשואה מעל 10% " xfId="6285"/>
    <cellStyle name="7_משקל בתא100 2_דיווחים נוספים_4.4._פירוט אגח תשואה מעל 10% _פירוט אגח תשואה מעל 10% _15" xfId="11711"/>
    <cellStyle name="7_משקל בתא100 2_דיווחים נוספים_דיווחים נוספים" xfId="6286"/>
    <cellStyle name="7_משקל בתא100 2_דיווחים נוספים_דיווחים נוספים 2" xfId="6287"/>
    <cellStyle name="7_משקל בתא100 2_דיווחים נוספים_דיווחים נוספים 2_15" xfId="11713"/>
    <cellStyle name="7_משקל בתא100 2_דיווחים נוספים_דיווחים נוספים 2_דיווחים נוספים" xfId="6288"/>
    <cellStyle name="7_משקל בתא100 2_דיווחים נוספים_דיווחים נוספים 2_דיווחים נוספים_1" xfId="6289"/>
    <cellStyle name="7_משקל בתא100 2_דיווחים נוספים_דיווחים נוספים 2_דיווחים נוספים_1_15" xfId="11715"/>
    <cellStyle name="7_משקל בתא100 2_דיווחים נוספים_דיווחים נוספים 2_דיווחים נוספים_1_פירוט אגח תשואה מעל 10% " xfId="6290"/>
    <cellStyle name="7_משקל בתא100 2_דיווחים נוספים_דיווחים נוספים 2_דיווחים נוספים_1_פירוט אגח תשואה מעל 10% _15" xfId="11716"/>
    <cellStyle name="7_משקל בתא100 2_דיווחים נוספים_דיווחים נוספים 2_דיווחים נוספים_15" xfId="11714"/>
    <cellStyle name="7_משקל בתא100 2_דיווחים נוספים_דיווחים נוספים 2_דיווחים נוספים_פירוט אגח תשואה מעל 10% " xfId="6291"/>
    <cellStyle name="7_משקל בתא100 2_דיווחים נוספים_דיווחים נוספים 2_דיווחים נוספים_פירוט אגח תשואה מעל 10% _15" xfId="11717"/>
    <cellStyle name="7_משקל בתא100 2_דיווחים נוספים_דיווחים נוספים 2_פירוט אגח תשואה מעל 10% " xfId="6292"/>
    <cellStyle name="7_משקל בתא100 2_דיווחים נוספים_דיווחים נוספים 2_פירוט אגח תשואה מעל 10% _1" xfId="6293"/>
    <cellStyle name="7_משקל בתא100 2_דיווחים נוספים_דיווחים נוספים 2_פירוט אגח תשואה מעל 10% _1_15" xfId="11719"/>
    <cellStyle name="7_משקל בתא100 2_דיווחים נוספים_דיווחים נוספים 2_פירוט אגח תשואה מעל 10% _15" xfId="11718"/>
    <cellStyle name="7_משקל בתא100 2_דיווחים נוספים_דיווחים נוספים 2_פירוט אגח תשואה מעל 10% _פירוט אגח תשואה מעל 10% " xfId="6294"/>
    <cellStyle name="7_משקל בתא100 2_דיווחים נוספים_דיווחים נוספים 2_פירוט אגח תשואה מעל 10% _פירוט אגח תשואה מעל 10% _15" xfId="11720"/>
    <cellStyle name="7_משקל בתא100 2_דיווחים נוספים_דיווחים נוספים_1" xfId="6295"/>
    <cellStyle name="7_משקל בתא100 2_דיווחים נוספים_דיווחים נוספים_1_15" xfId="11721"/>
    <cellStyle name="7_משקל בתא100 2_דיווחים נוספים_דיווחים נוספים_1_פירוט אגח תשואה מעל 10% " xfId="6296"/>
    <cellStyle name="7_משקל בתא100 2_דיווחים נוספים_דיווחים נוספים_1_פירוט אגח תשואה מעל 10% _15" xfId="11722"/>
    <cellStyle name="7_משקל בתא100 2_דיווחים נוספים_דיווחים נוספים_15" xfId="11712"/>
    <cellStyle name="7_משקל בתא100 2_דיווחים נוספים_דיווחים נוספים_4.4." xfId="6297"/>
    <cellStyle name="7_משקל בתא100 2_דיווחים נוספים_דיווחים נוספים_4.4. 2" xfId="6298"/>
    <cellStyle name="7_משקל בתא100 2_דיווחים נוספים_דיווחים נוספים_4.4. 2_15" xfId="11724"/>
    <cellStyle name="7_משקל בתא100 2_דיווחים נוספים_דיווחים נוספים_4.4. 2_דיווחים נוספים" xfId="6299"/>
    <cellStyle name="7_משקל בתא100 2_דיווחים נוספים_דיווחים נוספים_4.4. 2_דיווחים נוספים_1" xfId="6300"/>
    <cellStyle name="7_משקל בתא100 2_דיווחים נוספים_דיווחים נוספים_4.4. 2_דיווחים נוספים_1_15" xfId="11726"/>
    <cellStyle name="7_משקל בתא100 2_דיווחים נוספים_דיווחים נוספים_4.4. 2_דיווחים נוספים_1_פירוט אגח תשואה מעל 10% " xfId="6301"/>
    <cellStyle name="7_משקל בתא100 2_דיווחים נוספים_דיווחים נוספים_4.4. 2_דיווחים נוספים_1_פירוט אגח תשואה מעל 10% _15" xfId="11727"/>
    <cellStyle name="7_משקל בתא100 2_דיווחים נוספים_דיווחים נוספים_4.4. 2_דיווחים נוספים_15" xfId="11725"/>
    <cellStyle name="7_משקל בתא100 2_דיווחים נוספים_דיווחים נוספים_4.4. 2_דיווחים נוספים_פירוט אגח תשואה מעל 10% " xfId="6302"/>
    <cellStyle name="7_משקל בתא100 2_דיווחים נוספים_דיווחים נוספים_4.4. 2_דיווחים נוספים_פירוט אגח תשואה מעל 10% _15" xfId="11728"/>
    <cellStyle name="7_משקל בתא100 2_דיווחים נוספים_דיווחים נוספים_4.4. 2_פירוט אגח תשואה מעל 10% " xfId="6303"/>
    <cellStyle name="7_משקל בתא100 2_דיווחים נוספים_דיווחים נוספים_4.4. 2_פירוט אגח תשואה מעל 10% _1" xfId="6304"/>
    <cellStyle name="7_משקל בתא100 2_דיווחים נוספים_דיווחים נוספים_4.4. 2_פירוט אגח תשואה מעל 10% _1_15" xfId="11730"/>
    <cellStyle name="7_משקל בתא100 2_דיווחים נוספים_דיווחים נוספים_4.4. 2_פירוט אגח תשואה מעל 10% _15" xfId="11729"/>
    <cellStyle name="7_משקל בתא100 2_דיווחים נוספים_דיווחים נוספים_4.4. 2_פירוט אגח תשואה מעל 10% _פירוט אגח תשואה מעל 10% " xfId="6305"/>
    <cellStyle name="7_משקל בתא100 2_דיווחים נוספים_דיווחים נוספים_4.4. 2_פירוט אגח תשואה מעל 10% _פירוט אגח תשואה מעל 10% _15" xfId="11731"/>
    <cellStyle name="7_משקל בתא100 2_דיווחים נוספים_דיווחים נוספים_4.4._15" xfId="11723"/>
    <cellStyle name="7_משקל בתא100 2_דיווחים נוספים_דיווחים נוספים_4.4._דיווחים נוספים" xfId="6306"/>
    <cellStyle name="7_משקל בתא100 2_דיווחים נוספים_דיווחים נוספים_4.4._דיווחים נוספים_15" xfId="11732"/>
    <cellStyle name="7_משקל בתא100 2_דיווחים נוספים_דיווחים נוספים_4.4._דיווחים נוספים_פירוט אגח תשואה מעל 10% " xfId="6307"/>
    <cellStyle name="7_משקל בתא100 2_דיווחים נוספים_דיווחים נוספים_4.4._דיווחים נוספים_פירוט אגח תשואה מעל 10% _15" xfId="11733"/>
    <cellStyle name="7_משקל בתא100 2_דיווחים נוספים_דיווחים נוספים_4.4._פירוט אגח תשואה מעל 10% " xfId="6308"/>
    <cellStyle name="7_משקל בתא100 2_דיווחים נוספים_דיווחים נוספים_4.4._פירוט אגח תשואה מעל 10% _1" xfId="6309"/>
    <cellStyle name="7_משקל בתא100 2_דיווחים נוספים_דיווחים נוספים_4.4._פירוט אגח תשואה מעל 10% _1_15" xfId="11735"/>
    <cellStyle name="7_משקל בתא100 2_דיווחים נוספים_דיווחים נוספים_4.4._פירוט אגח תשואה מעל 10% _15" xfId="11734"/>
    <cellStyle name="7_משקל בתא100 2_דיווחים נוספים_דיווחים נוספים_4.4._פירוט אגח תשואה מעל 10% _פירוט אגח תשואה מעל 10% " xfId="6310"/>
    <cellStyle name="7_משקל בתא100 2_דיווחים נוספים_דיווחים נוספים_4.4._פירוט אגח תשואה מעל 10% _פירוט אגח תשואה מעל 10% _15" xfId="11736"/>
    <cellStyle name="7_משקל בתא100 2_דיווחים נוספים_דיווחים נוספים_דיווחים נוספים" xfId="6311"/>
    <cellStyle name="7_משקל בתא100 2_דיווחים נוספים_דיווחים נוספים_דיווחים נוספים_15" xfId="11737"/>
    <cellStyle name="7_משקל בתא100 2_דיווחים נוספים_דיווחים נוספים_דיווחים נוספים_פירוט אגח תשואה מעל 10% " xfId="6312"/>
    <cellStyle name="7_משקל בתא100 2_דיווחים נוספים_דיווחים נוספים_דיווחים נוספים_פירוט אגח תשואה מעל 10% _15" xfId="11738"/>
    <cellStyle name="7_משקל בתא100 2_דיווחים נוספים_דיווחים נוספים_פירוט אגח תשואה מעל 10% " xfId="6313"/>
    <cellStyle name="7_משקל בתא100 2_דיווחים נוספים_דיווחים נוספים_פירוט אגח תשואה מעל 10% _1" xfId="6314"/>
    <cellStyle name="7_משקל בתא100 2_דיווחים נוספים_דיווחים נוספים_פירוט אגח תשואה מעל 10% _1_15" xfId="11740"/>
    <cellStyle name="7_משקל בתא100 2_דיווחים נוספים_דיווחים נוספים_פירוט אגח תשואה מעל 10% _15" xfId="11739"/>
    <cellStyle name="7_משקל בתא100 2_דיווחים נוספים_דיווחים נוספים_פירוט אגח תשואה מעל 10% _פירוט אגח תשואה מעל 10% " xfId="6315"/>
    <cellStyle name="7_משקל בתא100 2_דיווחים נוספים_דיווחים נוספים_פירוט אגח תשואה מעל 10% _פירוט אגח תשואה מעל 10% _15" xfId="11741"/>
    <cellStyle name="7_משקל בתא100 2_דיווחים נוספים_פירוט אגח תשואה מעל 10% " xfId="6316"/>
    <cellStyle name="7_משקל בתא100 2_דיווחים נוספים_פירוט אגח תשואה מעל 10% _1" xfId="6317"/>
    <cellStyle name="7_משקל בתא100 2_דיווחים נוספים_פירוט אגח תשואה מעל 10% _1_15" xfId="11743"/>
    <cellStyle name="7_משקל בתא100 2_דיווחים נוספים_פירוט אגח תשואה מעל 10% _15" xfId="11742"/>
    <cellStyle name="7_משקל בתא100 2_דיווחים נוספים_פירוט אגח תשואה מעל 10% _פירוט אגח תשואה מעל 10% " xfId="6318"/>
    <cellStyle name="7_משקל בתא100 2_דיווחים נוספים_פירוט אגח תשואה מעל 10% _פירוט אגח תשואה מעל 10% _15" xfId="11744"/>
    <cellStyle name="7_משקל בתא100 2_עסקאות שאושרו וטרם בוצעו  " xfId="6319"/>
    <cellStyle name="7_משקל בתא100 2_עסקאות שאושרו וטרם בוצעו   2" xfId="6320"/>
    <cellStyle name="7_משקל בתא100 2_עסקאות שאושרו וטרם בוצעו   2_15" xfId="11746"/>
    <cellStyle name="7_משקל בתא100 2_עסקאות שאושרו וטרם בוצעו   2_דיווחים נוספים" xfId="6321"/>
    <cellStyle name="7_משקל בתא100 2_עסקאות שאושרו וטרם בוצעו   2_דיווחים נוספים_1" xfId="6322"/>
    <cellStyle name="7_משקל בתא100 2_עסקאות שאושרו וטרם בוצעו   2_דיווחים נוספים_1_15" xfId="11748"/>
    <cellStyle name="7_משקל בתא100 2_עסקאות שאושרו וטרם בוצעו   2_דיווחים נוספים_1_פירוט אגח תשואה מעל 10% " xfId="6323"/>
    <cellStyle name="7_משקל בתא100 2_עסקאות שאושרו וטרם בוצעו   2_דיווחים נוספים_1_פירוט אגח תשואה מעל 10% _15" xfId="11749"/>
    <cellStyle name="7_משקל בתא100 2_עסקאות שאושרו וטרם בוצעו   2_דיווחים נוספים_15" xfId="11747"/>
    <cellStyle name="7_משקל בתא100 2_עסקאות שאושרו וטרם בוצעו   2_דיווחים נוספים_פירוט אגח תשואה מעל 10% " xfId="6324"/>
    <cellStyle name="7_משקל בתא100 2_עסקאות שאושרו וטרם בוצעו   2_דיווחים נוספים_פירוט אגח תשואה מעל 10% _15" xfId="11750"/>
    <cellStyle name="7_משקל בתא100 2_עסקאות שאושרו וטרם בוצעו   2_פירוט אגח תשואה מעל 10% " xfId="6325"/>
    <cellStyle name="7_משקל בתא100 2_עסקאות שאושרו וטרם בוצעו   2_פירוט אגח תשואה מעל 10% _1" xfId="6326"/>
    <cellStyle name="7_משקל בתא100 2_עסקאות שאושרו וטרם בוצעו   2_פירוט אגח תשואה מעל 10% _1_15" xfId="11752"/>
    <cellStyle name="7_משקל בתא100 2_עסקאות שאושרו וטרם בוצעו   2_פירוט אגח תשואה מעל 10% _15" xfId="11751"/>
    <cellStyle name="7_משקל בתא100 2_עסקאות שאושרו וטרם בוצעו   2_פירוט אגח תשואה מעל 10% _פירוט אגח תשואה מעל 10% " xfId="6327"/>
    <cellStyle name="7_משקל בתא100 2_עסקאות שאושרו וטרם בוצעו   2_פירוט אגח תשואה מעל 10% _פירוט אגח תשואה מעל 10% _15" xfId="11753"/>
    <cellStyle name="7_משקל בתא100 2_עסקאות שאושרו וטרם בוצעו  _15" xfId="11745"/>
    <cellStyle name="7_משקל בתא100 2_עסקאות שאושרו וטרם בוצעו  _דיווחים נוספים" xfId="6328"/>
    <cellStyle name="7_משקל בתא100 2_עסקאות שאושרו וטרם בוצעו  _דיווחים נוספים_15" xfId="11754"/>
    <cellStyle name="7_משקל בתא100 2_עסקאות שאושרו וטרם בוצעו  _דיווחים נוספים_פירוט אגח תשואה מעל 10% " xfId="6329"/>
    <cellStyle name="7_משקל בתא100 2_עסקאות שאושרו וטרם בוצעו  _דיווחים נוספים_פירוט אגח תשואה מעל 10% _15" xfId="11755"/>
    <cellStyle name="7_משקל בתא100 2_עסקאות שאושרו וטרם בוצעו  _פירוט אגח תשואה מעל 10% " xfId="6330"/>
    <cellStyle name="7_משקל בתא100 2_עסקאות שאושרו וטרם בוצעו  _פירוט אגח תשואה מעל 10% _1" xfId="6331"/>
    <cellStyle name="7_משקל בתא100 2_עסקאות שאושרו וטרם בוצעו  _פירוט אגח תשואה מעל 10% _1_15" xfId="11757"/>
    <cellStyle name="7_משקל בתא100 2_עסקאות שאושרו וטרם בוצעו  _פירוט אגח תשואה מעל 10% _15" xfId="11756"/>
    <cellStyle name="7_משקל בתא100 2_עסקאות שאושרו וטרם בוצעו  _פירוט אגח תשואה מעל 10% _פירוט אגח תשואה מעל 10% " xfId="6332"/>
    <cellStyle name="7_משקל בתא100 2_עסקאות שאושרו וטרם בוצעו  _פירוט אגח תשואה מעל 10% _פירוט אגח תשואה מעל 10% _15" xfId="11758"/>
    <cellStyle name="7_משקל בתא100 2_פירוט אגח תשואה מעל 10% " xfId="6333"/>
    <cellStyle name="7_משקל בתא100 2_פירוט אגח תשואה מעל 10%  2" xfId="6334"/>
    <cellStyle name="7_משקל בתא100 2_פירוט אגח תשואה מעל 10%  2_15" xfId="11760"/>
    <cellStyle name="7_משקל בתא100 2_פירוט אגח תשואה מעל 10%  2_דיווחים נוספים" xfId="6335"/>
    <cellStyle name="7_משקל בתא100 2_פירוט אגח תשואה מעל 10%  2_דיווחים נוספים_1" xfId="6336"/>
    <cellStyle name="7_משקל בתא100 2_פירוט אגח תשואה מעל 10%  2_דיווחים נוספים_1_15" xfId="11762"/>
    <cellStyle name="7_משקל בתא100 2_פירוט אגח תשואה מעל 10%  2_דיווחים נוספים_1_פירוט אגח תשואה מעל 10% " xfId="6337"/>
    <cellStyle name="7_משקל בתא100 2_פירוט אגח תשואה מעל 10%  2_דיווחים נוספים_1_פירוט אגח תשואה מעל 10% _15" xfId="11763"/>
    <cellStyle name="7_משקל בתא100 2_פירוט אגח תשואה מעל 10%  2_דיווחים נוספים_15" xfId="11761"/>
    <cellStyle name="7_משקל בתא100 2_פירוט אגח תשואה מעל 10%  2_דיווחים נוספים_פירוט אגח תשואה מעל 10% " xfId="6338"/>
    <cellStyle name="7_משקל בתא100 2_פירוט אגח תשואה מעל 10%  2_דיווחים נוספים_פירוט אגח תשואה מעל 10% _15" xfId="11764"/>
    <cellStyle name="7_משקל בתא100 2_פירוט אגח תשואה מעל 10%  2_פירוט אגח תשואה מעל 10% " xfId="6339"/>
    <cellStyle name="7_משקל בתא100 2_פירוט אגח תשואה מעל 10%  2_פירוט אגח תשואה מעל 10% _1" xfId="6340"/>
    <cellStyle name="7_משקל בתא100 2_פירוט אגח תשואה מעל 10%  2_פירוט אגח תשואה מעל 10% _1_15" xfId="11766"/>
    <cellStyle name="7_משקל בתא100 2_פירוט אגח תשואה מעל 10%  2_פירוט אגח תשואה מעל 10% _15" xfId="11765"/>
    <cellStyle name="7_משקל בתא100 2_פירוט אגח תשואה מעל 10%  2_פירוט אגח תשואה מעל 10% _פירוט אגח תשואה מעל 10% " xfId="6341"/>
    <cellStyle name="7_משקל בתא100 2_פירוט אגח תשואה מעל 10%  2_פירוט אגח תשואה מעל 10% _פירוט אגח תשואה מעל 10% _15" xfId="11767"/>
    <cellStyle name="7_משקל בתא100 2_פירוט אגח תשואה מעל 10% _1" xfId="6342"/>
    <cellStyle name="7_משקל בתא100 2_פירוט אגח תשואה מעל 10% _1_15" xfId="11768"/>
    <cellStyle name="7_משקל בתא100 2_פירוט אגח תשואה מעל 10% _1_פירוט אגח תשואה מעל 10% " xfId="6343"/>
    <cellStyle name="7_משקל בתא100 2_פירוט אגח תשואה מעל 10% _1_פירוט אגח תשואה מעל 10% _15" xfId="11769"/>
    <cellStyle name="7_משקל בתא100 2_פירוט אגח תשואה מעל 10% _15" xfId="11759"/>
    <cellStyle name="7_משקל בתא100 2_פירוט אגח תשואה מעל 10% _2" xfId="6344"/>
    <cellStyle name="7_משקל בתא100 2_פירוט אגח תשואה מעל 10% _2_15" xfId="11770"/>
    <cellStyle name="7_משקל בתא100 2_פירוט אגח תשואה מעל 10% _4.4." xfId="6345"/>
    <cellStyle name="7_משקל בתא100 2_פירוט אגח תשואה מעל 10% _4.4. 2" xfId="6346"/>
    <cellStyle name="7_משקל בתא100 2_פירוט אגח תשואה מעל 10% _4.4. 2_15" xfId="11772"/>
    <cellStyle name="7_משקל בתא100 2_פירוט אגח תשואה מעל 10% _4.4. 2_דיווחים נוספים" xfId="6347"/>
    <cellStyle name="7_משקל בתא100 2_פירוט אגח תשואה מעל 10% _4.4. 2_דיווחים נוספים_1" xfId="6348"/>
    <cellStyle name="7_משקל בתא100 2_פירוט אגח תשואה מעל 10% _4.4. 2_דיווחים נוספים_1_15" xfId="11774"/>
    <cellStyle name="7_משקל בתא100 2_פירוט אגח תשואה מעל 10% _4.4. 2_דיווחים נוספים_1_פירוט אגח תשואה מעל 10% " xfId="6349"/>
    <cellStyle name="7_משקל בתא100 2_פירוט אגח תשואה מעל 10% _4.4. 2_דיווחים נוספים_1_פירוט אגח תשואה מעל 10% _15" xfId="11775"/>
    <cellStyle name="7_משקל בתא100 2_פירוט אגח תשואה מעל 10% _4.4. 2_דיווחים נוספים_15" xfId="11773"/>
    <cellStyle name="7_משקל בתא100 2_פירוט אגח תשואה מעל 10% _4.4. 2_דיווחים נוספים_פירוט אגח תשואה מעל 10% " xfId="6350"/>
    <cellStyle name="7_משקל בתא100 2_פירוט אגח תשואה מעל 10% _4.4. 2_דיווחים נוספים_פירוט אגח תשואה מעל 10% _15" xfId="11776"/>
    <cellStyle name="7_משקל בתא100 2_פירוט אגח תשואה מעל 10% _4.4. 2_פירוט אגח תשואה מעל 10% " xfId="6351"/>
    <cellStyle name="7_משקל בתא100 2_פירוט אגח תשואה מעל 10% _4.4. 2_פירוט אגח תשואה מעל 10% _1" xfId="6352"/>
    <cellStyle name="7_משקל בתא100 2_פירוט אגח תשואה מעל 10% _4.4. 2_פירוט אגח תשואה מעל 10% _1_15" xfId="11778"/>
    <cellStyle name="7_משקל בתא100 2_פירוט אגח תשואה מעל 10% _4.4. 2_פירוט אגח תשואה מעל 10% _15" xfId="11777"/>
    <cellStyle name="7_משקל בתא100 2_פירוט אגח תשואה מעל 10% _4.4. 2_פירוט אגח תשואה מעל 10% _פירוט אגח תשואה מעל 10% " xfId="6353"/>
    <cellStyle name="7_משקל בתא100 2_פירוט אגח תשואה מעל 10% _4.4. 2_פירוט אגח תשואה מעל 10% _פירוט אגח תשואה מעל 10% _15" xfId="11779"/>
    <cellStyle name="7_משקל בתא100 2_פירוט אגח תשואה מעל 10% _4.4._15" xfId="11771"/>
    <cellStyle name="7_משקל בתא100 2_פירוט אגח תשואה מעל 10% _4.4._דיווחים נוספים" xfId="6354"/>
    <cellStyle name="7_משקל בתא100 2_פירוט אגח תשואה מעל 10% _4.4._דיווחים נוספים_15" xfId="11780"/>
    <cellStyle name="7_משקל בתא100 2_פירוט אגח תשואה מעל 10% _4.4._דיווחים נוספים_פירוט אגח תשואה מעל 10% " xfId="6355"/>
    <cellStyle name="7_משקל בתא100 2_פירוט אגח תשואה מעל 10% _4.4._דיווחים נוספים_פירוט אגח תשואה מעל 10% _15" xfId="11781"/>
    <cellStyle name="7_משקל בתא100 2_פירוט אגח תשואה מעל 10% _4.4._פירוט אגח תשואה מעל 10% " xfId="6356"/>
    <cellStyle name="7_משקל בתא100 2_פירוט אגח תשואה מעל 10% _4.4._פירוט אגח תשואה מעל 10% _1" xfId="6357"/>
    <cellStyle name="7_משקל בתא100 2_פירוט אגח תשואה מעל 10% _4.4._פירוט אגח תשואה מעל 10% _1_15" xfId="11783"/>
    <cellStyle name="7_משקל בתא100 2_פירוט אגח תשואה מעל 10% _4.4._פירוט אגח תשואה מעל 10% _15" xfId="11782"/>
    <cellStyle name="7_משקל בתא100 2_פירוט אגח תשואה מעל 10% _4.4._פירוט אגח תשואה מעל 10% _פירוט אגח תשואה מעל 10% " xfId="6358"/>
    <cellStyle name="7_משקל בתא100 2_פירוט אגח תשואה מעל 10% _4.4._פירוט אגח תשואה מעל 10% _פירוט אגח תשואה מעל 10% _15" xfId="11784"/>
    <cellStyle name="7_משקל בתא100 2_פירוט אגח תשואה מעל 10% _דיווחים נוספים" xfId="6359"/>
    <cellStyle name="7_משקל בתא100 2_פירוט אגח תשואה מעל 10% _דיווחים נוספים_1" xfId="6360"/>
    <cellStyle name="7_משקל בתא100 2_פירוט אגח תשואה מעל 10% _דיווחים נוספים_1_15" xfId="11786"/>
    <cellStyle name="7_משקל בתא100 2_פירוט אגח תשואה מעל 10% _דיווחים נוספים_1_פירוט אגח תשואה מעל 10% " xfId="6361"/>
    <cellStyle name="7_משקל בתא100 2_פירוט אגח תשואה מעל 10% _דיווחים נוספים_1_פירוט אגח תשואה מעל 10% _15" xfId="11787"/>
    <cellStyle name="7_משקל בתא100 2_פירוט אגח תשואה מעל 10% _דיווחים נוספים_15" xfId="11785"/>
    <cellStyle name="7_משקל בתא100 2_פירוט אגח תשואה מעל 10% _דיווחים נוספים_פירוט אגח תשואה מעל 10% " xfId="6362"/>
    <cellStyle name="7_משקל בתא100 2_פירוט אגח תשואה מעל 10% _דיווחים נוספים_פירוט אגח תשואה מעל 10% _15" xfId="11788"/>
    <cellStyle name="7_משקל בתא100 2_פירוט אגח תשואה מעל 10% _פירוט אגח תשואה מעל 10% " xfId="6363"/>
    <cellStyle name="7_משקל בתא100 2_פירוט אגח תשואה מעל 10% _פירוט אגח תשואה מעל 10% _1" xfId="6364"/>
    <cellStyle name="7_משקל בתא100 2_פירוט אגח תשואה מעל 10% _פירוט אגח תשואה מעל 10% _1_15" xfId="11790"/>
    <cellStyle name="7_משקל בתא100 2_פירוט אגח תשואה מעל 10% _פירוט אגח תשואה מעל 10% _15" xfId="11789"/>
    <cellStyle name="7_משקל בתא100 2_פירוט אגח תשואה מעל 10% _פירוט אגח תשואה מעל 10% _פירוט אגח תשואה מעל 10% " xfId="6365"/>
    <cellStyle name="7_משקל בתא100 2_פירוט אגח תשואה מעל 10% _פירוט אגח תשואה מעל 10% _פירוט אגח תשואה מעל 10% _15" xfId="11791"/>
    <cellStyle name="7_משקל בתא100 3" xfId="6366"/>
    <cellStyle name="7_משקל בתא100 3_15" xfId="11792"/>
    <cellStyle name="7_משקל בתא100 3_דיווחים נוספים" xfId="6367"/>
    <cellStyle name="7_משקל בתא100 3_דיווחים נוספים_1" xfId="6368"/>
    <cellStyle name="7_משקל בתא100 3_דיווחים נוספים_1_15" xfId="11794"/>
    <cellStyle name="7_משקל בתא100 3_דיווחים נוספים_1_פירוט אגח תשואה מעל 10% " xfId="6369"/>
    <cellStyle name="7_משקל בתא100 3_דיווחים נוספים_1_פירוט אגח תשואה מעל 10% _15" xfId="11795"/>
    <cellStyle name="7_משקל בתא100 3_דיווחים נוספים_15" xfId="11793"/>
    <cellStyle name="7_משקל בתא100 3_דיווחים נוספים_פירוט אגח תשואה מעל 10% " xfId="6370"/>
    <cellStyle name="7_משקל בתא100 3_דיווחים נוספים_פירוט אגח תשואה מעל 10% _15" xfId="11796"/>
    <cellStyle name="7_משקל בתא100 3_פירוט אגח תשואה מעל 10% " xfId="6371"/>
    <cellStyle name="7_משקל בתא100 3_פירוט אגח תשואה מעל 10% _1" xfId="6372"/>
    <cellStyle name="7_משקל בתא100 3_פירוט אגח תשואה מעל 10% _1_15" xfId="11798"/>
    <cellStyle name="7_משקל בתא100 3_פירוט אגח תשואה מעל 10% _15" xfId="11797"/>
    <cellStyle name="7_משקל בתא100 3_פירוט אגח תשואה מעל 10% _פירוט אגח תשואה מעל 10% " xfId="6373"/>
    <cellStyle name="7_משקל בתא100 3_פירוט אגח תשואה מעל 10% _פירוט אגח תשואה מעל 10% _15" xfId="11799"/>
    <cellStyle name="7_משקל בתא100_15" xfId="11635"/>
    <cellStyle name="7_משקל בתא100_4.4." xfId="6374"/>
    <cellStyle name="7_משקל בתא100_4.4. 2" xfId="6375"/>
    <cellStyle name="7_משקל בתא100_4.4. 2_15" xfId="11801"/>
    <cellStyle name="7_משקל בתא100_4.4. 2_דיווחים נוספים" xfId="6376"/>
    <cellStyle name="7_משקל בתא100_4.4. 2_דיווחים נוספים_1" xfId="6377"/>
    <cellStyle name="7_משקל בתא100_4.4. 2_דיווחים נוספים_1_15" xfId="11803"/>
    <cellStyle name="7_משקל בתא100_4.4. 2_דיווחים נוספים_1_פירוט אגח תשואה מעל 10% " xfId="6378"/>
    <cellStyle name="7_משקל בתא100_4.4. 2_דיווחים נוספים_1_פירוט אגח תשואה מעל 10% _15" xfId="11804"/>
    <cellStyle name="7_משקל בתא100_4.4. 2_דיווחים נוספים_15" xfId="11802"/>
    <cellStyle name="7_משקל בתא100_4.4. 2_דיווחים נוספים_פירוט אגח תשואה מעל 10% " xfId="6379"/>
    <cellStyle name="7_משקל בתא100_4.4. 2_דיווחים נוספים_פירוט אגח תשואה מעל 10% _15" xfId="11805"/>
    <cellStyle name="7_משקל בתא100_4.4. 2_פירוט אגח תשואה מעל 10% " xfId="6380"/>
    <cellStyle name="7_משקל בתא100_4.4. 2_פירוט אגח תשואה מעל 10% _1" xfId="6381"/>
    <cellStyle name="7_משקל בתא100_4.4. 2_פירוט אגח תשואה מעל 10% _1_15" xfId="11807"/>
    <cellStyle name="7_משקל בתא100_4.4. 2_פירוט אגח תשואה מעל 10% _15" xfId="11806"/>
    <cellStyle name="7_משקל בתא100_4.4. 2_פירוט אגח תשואה מעל 10% _פירוט אגח תשואה מעל 10% " xfId="6382"/>
    <cellStyle name="7_משקל בתא100_4.4. 2_פירוט אגח תשואה מעל 10% _פירוט אגח תשואה מעל 10% _15" xfId="11808"/>
    <cellStyle name="7_משקל בתא100_4.4._15" xfId="11800"/>
    <cellStyle name="7_משקל בתא100_4.4._דיווחים נוספים" xfId="6383"/>
    <cellStyle name="7_משקל בתא100_4.4._דיווחים נוספים_15" xfId="11809"/>
    <cellStyle name="7_משקל בתא100_4.4._דיווחים נוספים_פירוט אגח תשואה מעל 10% " xfId="6384"/>
    <cellStyle name="7_משקל בתא100_4.4._דיווחים נוספים_פירוט אגח תשואה מעל 10% _15" xfId="11810"/>
    <cellStyle name="7_משקל בתא100_4.4._פירוט אגח תשואה מעל 10% " xfId="6385"/>
    <cellStyle name="7_משקל בתא100_4.4._פירוט אגח תשואה מעל 10% _1" xfId="6386"/>
    <cellStyle name="7_משקל בתא100_4.4._פירוט אגח תשואה מעל 10% _1_15" xfId="11812"/>
    <cellStyle name="7_משקל בתא100_4.4._פירוט אגח תשואה מעל 10% _15" xfId="11811"/>
    <cellStyle name="7_משקל בתא100_4.4._פירוט אגח תשואה מעל 10% _פירוט אגח תשואה מעל 10% " xfId="6387"/>
    <cellStyle name="7_משקל בתא100_4.4._פירוט אגח תשואה מעל 10% _פירוט אגח תשואה מעל 10% _15" xfId="11813"/>
    <cellStyle name="7_משקל בתא100_דיווחים נוספים" xfId="6388"/>
    <cellStyle name="7_משקל בתא100_דיווחים נוספים 2" xfId="6389"/>
    <cellStyle name="7_משקל בתא100_דיווחים נוספים 2_15" xfId="11815"/>
    <cellStyle name="7_משקל בתא100_דיווחים נוספים 2_דיווחים נוספים" xfId="6390"/>
    <cellStyle name="7_משקל בתא100_דיווחים נוספים 2_דיווחים נוספים_1" xfId="6391"/>
    <cellStyle name="7_משקל בתא100_דיווחים נוספים 2_דיווחים נוספים_1_15" xfId="11817"/>
    <cellStyle name="7_משקל בתא100_דיווחים נוספים 2_דיווחים נוספים_1_פירוט אגח תשואה מעל 10% " xfId="6392"/>
    <cellStyle name="7_משקל בתא100_דיווחים נוספים 2_דיווחים נוספים_1_פירוט אגח תשואה מעל 10% _15" xfId="11818"/>
    <cellStyle name="7_משקל בתא100_דיווחים נוספים 2_דיווחים נוספים_15" xfId="11816"/>
    <cellStyle name="7_משקל בתא100_דיווחים נוספים 2_דיווחים נוספים_פירוט אגח תשואה מעל 10% " xfId="6393"/>
    <cellStyle name="7_משקל בתא100_דיווחים נוספים 2_דיווחים נוספים_פירוט אגח תשואה מעל 10% _15" xfId="11819"/>
    <cellStyle name="7_משקל בתא100_דיווחים נוספים 2_פירוט אגח תשואה מעל 10% " xfId="6394"/>
    <cellStyle name="7_משקל בתא100_דיווחים נוספים 2_פירוט אגח תשואה מעל 10% _1" xfId="6395"/>
    <cellStyle name="7_משקל בתא100_דיווחים נוספים 2_פירוט אגח תשואה מעל 10% _1_15" xfId="11821"/>
    <cellStyle name="7_משקל בתא100_דיווחים נוספים 2_פירוט אגח תשואה מעל 10% _15" xfId="11820"/>
    <cellStyle name="7_משקל בתא100_דיווחים נוספים 2_פירוט אגח תשואה מעל 10% _פירוט אגח תשואה מעל 10% " xfId="6396"/>
    <cellStyle name="7_משקל בתא100_דיווחים נוספים 2_פירוט אגח תשואה מעל 10% _פירוט אגח תשואה מעל 10% _15" xfId="11822"/>
    <cellStyle name="7_משקל בתא100_דיווחים נוספים_1" xfId="6397"/>
    <cellStyle name="7_משקל בתא100_דיווחים נוספים_1 2" xfId="6398"/>
    <cellStyle name="7_משקל בתא100_דיווחים נוספים_1 2_15" xfId="11824"/>
    <cellStyle name="7_משקל בתא100_דיווחים נוספים_1 2_דיווחים נוספים" xfId="6399"/>
    <cellStyle name="7_משקל בתא100_דיווחים נוספים_1 2_דיווחים נוספים_1" xfId="6400"/>
    <cellStyle name="7_משקל בתא100_דיווחים נוספים_1 2_דיווחים נוספים_1_15" xfId="11826"/>
    <cellStyle name="7_משקל בתא100_דיווחים נוספים_1 2_דיווחים נוספים_1_פירוט אגח תשואה מעל 10% " xfId="6401"/>
    <cellStyle name="7_משקל בתא100_דיווחים נוספים_1 2_דיווחים נוספים_1_פירוט אגח תשואה מעל 10% _15" xfId="11827"/>
    <cellStyle name="7_משקל בתא100_דיווחים נוספים_1 2_דיווחים נוספים_15" xfId="11825"/>
    <cellStyle name="7_משקל בתא100_דיווחים נוספים_1 2_דיווחים נוספים_פירוט אגח תשואה מעל 10% " xfId="6402"/>
    <cellStyle name="7_משקל בתא100_דיווחים נוספים_1 2_דיווחים נוספים_פירוט אגח תשואה מעל 10% _15" xfId="11828"/>
    <cellStyle name="7_משקל בתא100_דיווחים נוספים_1 2_פירוט אגח תשואה מעל 10% " xfId="6403"/>
    <cellStyle name="7_משקל בתא100_דיווחים נוספים_1 2_פירוט אגח תשואה מעל 10% _1" xfId="6404"/>
    <cellStyle name="7_משקל בתא100_דיווחים נוספים_1 2_פירוט אגח תשואה מעל 10% _1_15" xfId="11830"/>
    <cellStyle name="7_משקל בתא100_דיווחים נוספים_1 2_פירוט אגח תשואה מעל 10% _15" xfId="11829"/>
    <cellStyle name="7_משקל בתא100_דיווחים נוספים_1 2_פירוט אגח תשואה מעל 10% _פירוט אגח תשואה מעל 10% " xfId="6405"/>
    <cellStyle name="7_משקל בתא100_דיווחים נוספים_1 2_פירוט אגח תשואה מעל 10% _פירוט אגח תשואה מעל 10% _15" xfId="11831"/>
    <cellStyle name="7_משקל בתא100_דיווחים נוספים_1_15" xfId="11823"/>
    <cellStyle name="7_משקל בתא100_דיווחים נוספים_1_4.4." xfId="6406"/>
    <cellStyle name="7_משקל בתא100_דיווחים נוספים_1_4.4. 2" xfId="6407"/>
    <cellStyle name="7_משקל בתא100_דיווחים נוספים_1_4.4. 2_15" xfId="11833"/>
    <cellStyle name="7_משקל בתא100_דיווחים נוספים_1_4.4. 2_דיווחים נוספים" xfId="6408"/>
    <cellStyle name="7_משקל בתא100_דיווחים נוספים_1_4.4. 2_דיווחים נוספים_1" xfId="6409"/>
    <cellStyle name="7_משקל בתא100_דיווחים נוספים_1_4.4. 2_דיווחים נוספים_1_15" xfId="11835"/>
    <cellStyle name="7_משקל בתא100_דיווחים נוספים_1_4.4. 2_דיווחים נוספים_1_פירוט אגח תשואה מעל 10% " xfId="6410"/>
    <cellStyle name="7_משקל בתא100_דיווחים נוספים_1_4.4. 2_דיווחים נוספים_1_פירוט אגח תשואה מעל 10% _15" xfId="11836"/>
    <cellStyle name="7_משקל בתא100_דיווחים נוספים_1_4.4. 2_דיווחים נוספים_15" xfId="11834"/>
    <cellStyle name="7_משקל בתא100_דיווחים נוספים_1_4.4. 2_דיווחים נוספים_פירוט אגח תשואה מעל 10% " xfId="6411"/>
    <cellStyle name="7_משקל בתא100_דיווחים נוספים_1_4.4. 2_דיווחים נוספים_פירוט אגח תשואה מעל 10% _15" xfId="11837"/>
    <cellStyle name="7_משקל בתא100_דיווחים נוספים_1_4.4. 2_פירוט אגח תשואה מעל 10% " xfId="6412"/>
    <cellStyle name="7_משקל בתא100_דיווחים נוספים_1_4.4. 2_פירוט אגח תשואה מעל 10% _1" xfId="6413"/>
    <cellStyle name="7_משקל בתא100_דיווחים נוספים_1_4.4. 2_פירוט אגח תשואה מעל 10% _1_15" xfId="11839"/>
    <cellStyle name="7_משקל בתא100_דיווחים נוספים_1_4.4. 2_פירוט אגח תשואה מעל 10% _15" xfId="11838"/>
    <cellStyle name="7_משקל בתא100_דיווחים נוספים_1_4.4. 2_פירוט אגח תשואה מעל 10% _פירוט אגח תשואה מעל 10% " xfId="6414"/>
    <cellStyle name="7_משקל בתא100_דיווחים נוספים_1_4.4. 2_פירוט אגח תשואה מעל 10% _פירוט אגח תשואה מעל 10% _15" xfId="11840"/>
    <cellStyle name="7_משקל בתא100_דיווחים נוספים_1_4.4._15" xfId="11832"/>
    <cellStyle name="7_משקל בתא100_דיווחים נוספים_1_4.4._דיווחים נוספים" xfId="6415"/>
    <cellStyle name="7_משקל בתא100_דיווחים נוספים_1_4.4._דיווחים נוספים_15" xfId="11841"/>
    <cellStyle name="7_משקל בתא100_דיווחים נוספים_1_4.4._דיווחים נוספים_פירוט אגח תשואה מעל 10% " xfId="6416"/>
    <cellStyle name="7_משקל בתא100_דיווחים נוספים_1_4.4._דיווחים נוספים_פירוט אגח תשואה מעל 10% _15" xfId="11842"/>
    <cellStyle name="7_משקל בתא100_דיווחים נוספים_1_4.4._פירוט אגח תשואה מעל 10% " xfId="6417"/>
    <cellStyle name="7_משקל בתא100_דיווחים נוספים_1_4.4._פירוט אגח תשואה מעל 10% _1" xfId="6418"/>
    <cellStyle name="7_משקל בתא100_דיווחים נוספים_1_4.4._פירוט אגח תשואה מעל 10% _1_15" xfId="11844"/>
    <cellStyle name="7_משקל בתא100_דיווחים נוספים_1_4.4._פירוט אגח תשואה מעל 10% _15" xfId="11843"/>
    <cellStyle name="7_משקל בתא100_דיווחים נוספים_1_4.4._פירוט אגח תשואה מעל 10% _פירוט אגח תשואה מעל 10% " xfId="6419"/>
    <cellStyle name="7_משקל בתא100_דיווחים נוספים_1_4.4._פירוט אגח תשואה מעל 10% _פירוט אגח תשואה מעל 10% _15" xfId="11845"/>
    <cellStyle name="7_משקל בתא100_דיווחים נוספים_1_דיווחים נוספים" xfId="6420"/>
    <cellStyle name="7_משקל בתא100_דיווחים נוספים_1_דיווחים נוספים 2" xfId="6421"/>
    <cellStyle name="7_משקל בתא100_דיווחים נוספים_1_דיווחים נוספים 2_15" xfId="11847"/>
    <cellStyle name="7_משקל בתא100_דיווחים נוספים_1_דיווחים נוספים 2_דיווחים נוספים" xfId="6422"/>
    <cellStyle name="7_משקל בתא100_דיווחים נוספים_1_דיווחים נוספים 2_דיווחים נוספים_1" xfId="6423"/>
    <cellStyle name="7_משקל בתא100_דיווחים נוספים_1_דיווחים נוספים 2_דיווחים נוספים_1_15" xfId="11849"/>
    <cellStyle name="7_משקל בתא100_דיווחים נוספים_1_דיווחים נוספים 2_דיווחים נוספים_1_פירוט אגח תשואה מעל 10% " xfId="6424"/>
    <cellStyle name="7_משקל בתא100_דיווחים נוספים_1_דיווחים נוספים 2_דיווחים נוספים_1_פירוט אגח תשואה מעל 10% _15" xfId="11850"/>
    <cellStyle name="7_משקל בתא100_דיווחים נוספים_1_דיווחים נוספים 2_דיווחים נוספים_15" xfId="11848"/>
    <cellStyle name="7_משקל בתא100_דיווחים נוספים_1_דיווחים נוספים 2_דיווחים נוספים_פירוט אגח תשואה מעל 10% " xfId="6425"/>
    <cellStyle name="7_משקל בתא100_דיווחים נוספים_1_דיווחים נוספים 2_דיווחים נוספים_פירוט אגח תשואה מעל 10% _15" xfId="11851"/>
    <cellStyle name="7_משקל בתא100_דיווחים נוספים_1_דיווחים נוספים 2_פירוט אגח תשואה מעל 10% " xfId="6426"/>
    <cellStyle name="7_משקל בתא100_דיווחים נוספים_1_דיווחים נוספים 2_פירוט אגח תשואה מעל 10% _1" xfId="6427"/>
    <cellStyle name="7_משקל בתא100_דיווחים נוספים_1_דיווחים נוספים 2_פירוט אגח תשואה מעל 10% _1_15" xfId="11853"/>
    <cellStyle name="7_משקל בתא100_דיווחים נוספים_1_דיווחים נוספים 2_פירוט אגח תשואה מעל 10% _15" xfId="11852"/>
    <cellStyle name="7_משקל בתא100_דיווחים נוספים_1_דיווחים נוספים 2_פירוט אגח תשואה מעל 10% _פירוט אגח תשואה מעל 10% " xfId="6428"/>
    <cellStyle name="7_משקל בתא100_דיווחים נוספים_1_דיווחים נוספים 2_פירוט אגח תשואה מעל 10% _פירוט אגח תשואה מעל 10% _15" xfId="11854"/>
    <cellStyle name="7_משקל בתא100_דיווחים נוספים_1_דיווחים נוספים_1" xfId="6429"/>
    <cellStyle name="7_משקל בתא100_דיווחים נוספים_1_דיווחים נוספים_1_15" xfId="11855"/>
    <cellStyle name="7_משקל בתא100_דיווחים נוספים_1_דיווחים נוספים_1_פירוט אגח תשואה מעל 10% " xfId="6430"/>
    <cellStyle name="7_משקל בתא100_דיווחים נוספים_1_דיווחים נוספים_1_פירוט אגח תשואה מעל 10% _15" xfId="11856"/>
    <cellStyle name="7_משקל בתא100_דיווחים נוספים_1_דיווחים נוספים_15" xfId="11846"/>
    <cellStyle name="7_משקל בתא100_דיווחים נוספים_1_דיווחים נוספים_4.4." xfId="6431"/>
    <cellStyle name="7_משקל בתא100_דיווחים נוספים_1_דיווחים נוספים_4.4. 2" xfId="6432"/>
    <cellStyle name="7_משקל בתא100_דיווחים נוספים_1_דיווחים נוספים_4.4. 2_15" xfId="11858"/>
    <cellStyle name="7_משקל בתא100_דיווחים נוספים_1_דיווחים נוספים_4.4. 2_דיווחים נוספים" xfId="6433"/>
    <cellStyle name="7_משקל בתא100_דיווחים נוספים_1_דיווחים נוספים_4.4. 2_דיווחים נוספים_1" xfId="6434"/>
    <cellStyle name="7_משקל בתא100_דיווחים נוספים_1_דיווחים נוספים_4.4. 2_דיווחים נוספים_1_15" xfId="11860"/>
    <cellStyle name="7_משקל בתא100_דיווחים נוספים_1_דיווחים נוספים_4.4. 2_דיווחים נוספים_1_פירוט אגח תשואה מעל 10% " xfId="6435"/>
    <cellStyle name="7_משקל בתא100_דיווחים נוספים_1_דיווחים נוספים_4.4. 2_דיווחים נוספים_1_פירוט אגח תשואה מעל 10% _15" xfId="11861"/>
    <cellStyle name="7_משקל בתא100_דיווחים נוספים_1_דיווחים נוספים_4.4. 2_דיווחים נוספים_15" xfId="11859"/>
    <cellStyle name="7_משקל בתא100_דיווחים נוספים_1_דיווחים נוספים_4.4. 2_דיווחים נוספים_פירוט אגח תשואה מעל 10% " xfId="6436"/>
    <cellStyle name="7_משקל בתא100_דיווחים נוספים_1_דיווחים נוספים_4.4. 2_דיווחים נוספים_פירוט אגח תשואה מעל 10% _15" xfId="11862"/>
    <cellStyle name="7_משקל בתא100_דיווחים נוספים_1_דיווחים נוספים_4.4. 2_פירוט אגח תשואה מעל 10% " xfId="6437"/>
    <cellStyle name="7_משקל בתא100_דיווחים נוספים_1_דיווחים נוספים_4.4. 2_פירוט אגח תשואה מעל 10% _1" xfId="6438"/>
    <cellStyle name="7_משקל בתא100_דיווחים נוספים_1_דיווחים נוספים_4.4. 2_פירוט אגח תשואה מעל 10% _1_15" xfId="11864"/>
    <cellStyle name="7_משקל בתא100_דיווחים נוספים_1_דיווחים נוספים_4.4. 2_פירוט אגח תשואה מעל 10% _15" xfId="11863"/>
    <cellStyle name="7_משקל בתא100_דיווחים נוספים_1_דיווחים נוספים_4.4. 2_פירוט אגח תשואה מעל 10% _פירוט אגח תשואה מעל 10% " xfId="6439"/>
    <cellStyle name="7_משקל בתא100_דיווחים נוספים_1_דיווחים נוספים_4.4. 2_פירוט אגח תשואה מעל 10% _פירוט אגח תשואה מעל 10% _15" xfId="11865"/>
    <cellStyle name="7_משקל בתא100_דיווחים נוספים_1_דיווחים נוספים_4.4._15" xfId="11857"/>
    <cellStyle name="7_משקל בתא100_דיווחים נוספים_1_דיווחים נוספים_4.4._דיווחים נוספים" xfId="6440"/>
    <cellStyle name="7_משקל בתא100_דיווחים נוספים_1_דיווחים נוספים_4.4._דיווחים נוספים_15" xfId="11866"/>
    <cellStyle name="7_משקל בתא100_דיווחים נוספים_1_דיווחים נוספים_4.4._דיווחים נוספים_פירוט אגח תשואה מעל 10% " xfId="6441"/>
    <cellStyle name="7_משקל בתא100_דיווחים נוספים_1_דיווחים נוספים_4.4._דיווחים נוספים_פירוט אגח תשואה מעל 10% _15" xfId="11867"/>
    <cellStyle name="7_משקל בתא100_דיווחים נוספים_1_דיווחים נוספים_4.4._פירוט אגח תשואה מעל 10% " xfId="6442"/>
    <cellStyle name="7_משקל בתא100_דיווחים נוספים_1_דיווחים נוספים_4.4._פירוט אגח תשואה מעל 10% _1" xfId="6443"/>
    <cellStyle name="7_משקל בתא100_דיווחים נוספים_1_דיווחים נוספים_4.4._פירוט אגח תשואה מעל 10% _1_15" xfId="11869"/>
    <cellStyle name="7_משקל בתא100_דיווחים נוספים_1_דיווחים נוספים_4.4._פירוט אגח תשואה מעל 10% _15" xfId="11868"/>
    <cellStyle name="7_משקל בתא100_דיווחים נוספים_1_דיווחים נוספים_4.4._פירוט אגח תשואה מעל 10% _פירוט אגח תשואה מעל 10% " xfId="6444"/>
    <cellStyle name="7_משקל בתא100_דיווחים נוספים_1_דיווחים נוספים_4.4._פירוט אגח תשואה מעל 10% _פירוט אגח תשואה מעל 10% _15" xfId="11870"/>
    <cellStyle name="7_משקל בתא100_דיווחים נוספים_1_דיווחים נוספים_דיווחים נוספים" xfId="6445"/>
    <cellStyle name="7_משקל בתא100_דיווחים נוספים_1_דיווחים נוספים_דיווחים נוספים_15" xfId="11871"/>
    <cellStyle name="7_משקל בתא100_דיווחים נוספים_1_דיווחים נוספים_דיווחים נוספים_פירוט אגח תשואה מעל 10% " xfId="6446"/>
    <cellStyle name="7_משקל בתא100_דיווחים נוספים_1_דיווחים נוספים_דיווחים נוספים_פירוט אגח תשואה מעל 10% _15" xfId="11872"/>
    <cellStyle name="7_משקל בתא100_דיווחים נוספים_1_דיווחים נוספים_פירוט אגח תשואה מעל 10% " xfId="6447"/>
    <cellStyle name="7_משקל בתא100_דיווחים נוספים_1_דיווחים נוספים_פירוט אגח תשואה מעל 10% _1" xfId="6448"/>
    <cellStyle name="7_משקל בתא100_דיווחים נוספים_1_דיווחים נוספים_פירוט אגח תשואה מעל 10% _1_15" xfId="11874"/>
    <cellStyle name="7_משקל בתא100_דיווחים נוספים_1_דיווחים נוספים_פירוט אגח תשואה מעל 10% _15" xfId="11873"/>
    <cellStyle name="7_משקל בתא100_דיווחים נוספים_1_דיווחים נוספים_פירוט אגח תשואה מעל 10% _פירוט אגח תשואה מעל 10% " xfId="6449"/>
    <cellStyle name="7_משקל בתא100_דיווחים נוספים_1_דיווחים נוספים_פירוט אגח תשואה מעל 10% _פירוט אגח תשואה מעל 10% _15" xfId="11875"/>
    <cellStyle name="7_משקל בתא100_דיווחים נוספים_1_פירוט אגח תשואה מעל 10% " xfId="6450"/>
    <cellStyle name="7_משקל בתא100_דיווחים נוספים_1_פירוט אגח תשואה מעל 10% _1" xfId="6451"/>
    <cellStyle name="7_משקל בתא100_דיווחים נוספים_1_פירוט אגח תשואה מעל 10% _1_15" xfId="11877"/>
    <cellStyle name="7_משקל בתא100_דיווחים נוספים_1_פירוט אגח תשואה מעל 10% _15" xfId="11876"/>
    <cellStyle name="7_משקל בתא100_דיווחים נוספים_1_פירוט אגח תשואה מעל 10% _פירוט אגח תשואה מעל 10% " xfId="6452"/>
    <cellStyle name="7_משקל בתא100_דיווחים נוספים_1_פירוט אגח תשואה מעל 10% _פירוט אגח תשואה מעל 10% _15" xfId="11878"/>
    <cellStyle name="7_משקל בתא100_דיווחים נוספים_15" xfId="11814"/>
    <cellStyle name="7_משקל בתא100_דיווחים נוספים_2" xfId="6453"/>
    <cellStyle name="7_משקל בתא100_דיווחים נוספים_2 2" xfId="6454"/>
    <cellStyle name="7_משקל בתא100_דיווחים נוספים_2 2_15" xfId="11880"/>
    <cellStyle name="7_משקל בתא100_דיווחים נוספים_2 2_דיווחים נוספים" xfId="6455"/>
    <cellStyle name="7_משקל בתא100_דיווחים נוספים_2 2_דיווחים נוספים_1" xfId="6456"/>
    <cellStyle name="7_משקל בתא100_דיווחים נוספים_2 2_דיווחים נוספים_1_15" xfId="11882"/>
    <cellStyle name="7_משקל בתא100_דיווחים נוספים_2 2_דיווחים נוספים_1_פירוט אגח תשואה מעל 10% " xfId="6457"/>
    <cellStyle name="7_משקל בתא100_דיווחים נוספים_2 2_דיווחים נוספים_1_פירוט אגח תשואה מעל 10% _15" xfId="11883"/>
    <cellStyle name="7_משקל בתא100_דיווחים נוספים_2 2_דיווחים נוספים_15" xfId="11881"/>
    <cellStyle name="7_משקל בתא100_דיווחים נוספים_2 2_דיווחים נוספים_פירוט אגח תשואה מעל 10% " xfId="6458"/>
    <cellStyle name="7_משקל בתא100_דיווחים נוספים_2 2_דיווחים נוספים_פירוט אגח תשואה מעל 10% _15" xfId="11884"/>
    <cellStyle name="7_משקל בתא100_דיווחים נוספים_2 2_פירוט אגח תשואה מעל 10% " xfId="6459"/>
    <cellStyle name="7_משקל בתא100_דיווחים נוספים_2 2_פירוט אגח תשואה מעל 10% _1" xfId="6460"/>
    <cellStyle name="7_משקל בתא100_דיווחים נוספים_2 2_פירוט אגח תשואה מעל 10% _1_15" xfId="11886"/>
    <cellStyle name="7_משקל בתא100_דיווחים נוספים_2 2_פירוט אגח תשואה מעל 10% _15" xfId="11885"/>
    <cellStyle name="7_משקל בתא100_דיווחים נוספים_2 2_פירוט אגח תשואה מעל 10% _פירוט אגח תשואה מעל 10% " xfId="6461"/>
    <cellStyle name="7_משקל בתא100_דיווחים נוספים_2 2_פירוט אגח תשואה מעל 10% _פירוט אגח תשואה מעל 10% _15" xfId="11887"/>
    <cellStyle name="7_משקל בתא100_דיווחים נוספים_2_15" xfId="11879"/>
    <cellStyle name="7_משקל בתא100_דיווחים נוספים_2_4.4." xfId="6462"/>
    <cellStyle name="7_משקל בתא100_דיווחים נוספים_2_4.4. 2" xfId="6463"/>
    <cellStyle name="7_משקל בתא100_דיווחים נוספים_2_4.4. 2_15" xfId="11889"/>
    <cellStyle name="7_משקל בתא100_דיווחים נוספים_2_4.4. 2_דיווחים נוספים" xfId="6464"/>
    <cellStyle name="7_משקל בתא100_דיווחים נוספים_2_4.4. 2_דיווחים נוספים_1" xfId="6465"/>
    <cellStyle name="7_משקל בתא100_דיווחים נוספים_2_4.4. 2_דיווחים נוספים_1_15" xfId="11891"/>
    <cellStyle name="7_משקל בתא100_דיווחים נוספים_2_4.4. 2_דיווחים נוספים_1_פירוט אגח תשואה מעל 10% " xfId="6466"/>
    <cellStyle name="7_משקל בתא100_דיווחים נוספים_2_4.4. 2_דיווחים נוספים_1_פירוט אגח תשואה מעל 10% _15" xfId="11892"/>
    <cellStyle name="7_משקל בתא100_דיווחים נוספים_2_4.4. 2_דיווחים נוספים_15" xfId="11890"/>
    <cellStyle name="7_משקל בתא100_דיווחים נוספים_2_4.4. 2_דיווחים נוספים_פירוט אגח תשואה מעל 10% " xfId="6467"/>
    <cellStyle name="7_משקל בתא100_דיווחים נוספים_2_4.4. 2_דיווחים נוספים_פירוט אגח תשואה מעל 10% _15" xfId="11893"/>
    <cellStyle name="7_משקל בתא100_דיווחים נוספים_2_4.4. 2_פירוט אגח תשואה מעל 10% " xfId="6468"/>
    <cellStyle name="7_משקל בתא100_דיווחים נוספים_2_4.4. 2_פירוט אגח תשואה מעל 10% _1" xfId="6469"/>
    <cellStyle name="7_משקל בתא100_דיווחים נוספים_2_4.4. 2_פירוט אגח תשואה מעל 10% _1_15" xfId="11895"/>
    <cellStyle name="7_משקל בתא100_דיווחים נוספים_2_4.4. 2_פירוט אגח תשואה מעל 10% _15" xfId="11894"/>
    <cellStyle name="7_משקל בתא100_דיווחים נוספים_2_4.4. 2_פירוט אגח תשואה מעל 10% _פירוט אגח תשואה מעל 10% " xfId="6470"/>
    <cellStyle name="7_משקל בתא100_דיווחים נוספים_2_4.4. 2_פירוט אגח תשואה מעל 10% _פירוט אגח תשואה מעל 10% _15" xfId="11896"/>
    <cellStyle name="7_משקל בתא100_דיווחים נוספים_2_4.4._15" xfId="11888"/>
    <cellStyle name="7_משקל בתא100_דיווחים נוספים_2_4.4._דיווחים נוספים" xfId="6471"/>
    <cellStyle name="7_משקל בתא100_דיווחים נוספים_2_4.4._דיווחים נוספים_15" xfId="11897"/>
    <cellStyle name="7_משקל בתא100_דיווחים נוספים_2_4.4._דיווחים נוספים_פירוט אגח תשואה מעל 10% " xfId="6472"/>
    <cellStyle name="7_משקל בתא100_דיווחים נוספים_2_4.4._דיווחים נוספים_פירוט אגח תשואה מעל 10% _15" xfId="11898"/>
    <cellStyle name="7_משקל בתא100_דיווחים נוספים_2_4.4._פירוט אגח תשואה מעל 10% " xfId="6473"/>
    <cellStyle name="7_משקל בתא100_דיווחים נוספים_2_4.4._פירוט אגח תשואה מעל 10% _1" xfId="6474"/>
    <cellStyle name="7_משקל בתא100_דיווחים נוספים_2_4.4._פירוט אגח תשואה מעל 10% _1_15" xfId="11900"/>
    <cellStyle name="7_משקל בתא100_דיווחים נוספים_2_4.4._פירוט אגח תשואה מעל 10% _15" xfId="11899"/>
    <cellStyle name="7_משקל בתא100_דיווחים נוספים_2_4.4._פירוט אגח תשואה מעל 10% _פירוט אגח תשואה מעל 10% " xfId="6475"/>
    <cellStyle name="7_משקל בתא100_דיווחים נוספים_2_4.4._פירוט אגח תשואה מעל 10% _פירוט אגח תשואה מעל 10% _15" xfId="11901"/>
    <cellStyle name="7_משקל בתא100_דיווחים נוספים_2_דיווחים נוספים" xfId="6476"/>
    <cellStyle name="7_משקל בתא100_דיווחים נוספים_2_דיווחים נוספים_15" xfId="11902"/>
    <cellStyle name="7_משקל בתא100_דיווחים נוספים_2_דיווחים נוספים_פירוט אגח תשואה מעל 10% " xfId="6477"/>
    <cellStyle name="7_משקל בתא100_דיווחים נוספים_2_דיווחים נוספים_פירוט אגח תשואה מעל 10% _15" xfId="11903"/>
    <cellStyle name="7_משקל בתא100_דיווחים נוספים_2_פירוט אגח תשואה מעל 10% " xfId="6478"/>
    <cellStyle name="7_משקל בתא100_דיווחים נוספים_2_פירוט אגח תשואה מעל 10% _1" xfId="6479"/>
    <cellStyle name="7_משקל בתא100_דיווחים נוספים_2_פירוט אגח תשואה מעל 10% _1_15" xfId="11905"/>
    <cellStyle name="7_משקל בתא100_דיווחים נוספים_2_פירוט אגח תשואה מעל 10% _15" xfId="11904"/>
    <cellStyle name="7_משקל בתא100_דיווחים נוספים_2_פירוט אגח תשואה מעל 10% _פירוט אגח תשואה מעל 10% " xfId="6480"/>
    <cellStyle name="7_משקל בתא100_דיווחים נוספים_2_פירוט אגח תשואה מעל 10% _פירוט אגח תשואה מעל 10% _15" xfId="11906"/>
    <cellStyle name="7_משקל בתא100_דיווחים נוספים_3" xfId="6481"/>
    <cellStyle name="7_משקל בתא100_דיווחים נוספים_3_15" xfId="11907"/>
    <cellStyle name="7_משקל בתא100_דיווחים נוספים_3_פירוט אגח תשואה מעל 10% " xfId="6482"/>
    <cellStyle name="7_משקל בתא100_דיווחים נוספים_3_פירוט אגח תשואה מעל 10% _15" xfId="11908"/>
    <cellStyle name="7_משקל בתא100_דיווחים נוספים_4.4." xfId="6483"/>
    <cellStyle name="7_משקל בתא100_דיווחים נוספים_4.4. 2" xfId="6484"/>
    <cellStyle name="7_משקל בתא100_דיווחים נוספים_4.4. 2_15" xfId="11910"/>
    <cellStyle name="7_משקל בתא100_דיווחים נוספים_4.4. 2_דיווחים נוספים" xfId="6485"/>
    <cellStyle name="7_משקל בתא100_דיווחים נוספים_4.4. 2_דיווחים נוספים_1" xfId="6486"/>
    <cellStyle name="7_משקל בתא100_דיווחים נוספים_4.4. 2_דיווחים נוספים_1_15" xfId="11912"/>
    <cellStyle name="7_משקל בתא100_דיווחים נוספים_4.4. 2_דיווחים נוספים_1_פירוט אגח תשואה מעל 10% " xfId="6487"/>
    <cellStyle name="7_משקל בתא100_דיווחים נוספים_4.4. 2_דיווחים נוספים_1_פירוט אגח תשואה מעל 10% _15" xfId="11913"/>
    <cellStyle name="7_משקל בתא100_דיווחים נוספים_4.4. 2_דיווחים נוספים_15" xfId="11911"/>
    <cellStyle name="7_משקל בתא100_דיווחים נוספים_4.4. 2_דיווחים נוספים_פירוט אגח תשואה מעל 10% " xfId="6488"/>
    <cellStyle name="7_משקל בתא100_דיווחים נוספים_4.4. 2_דיווחים נוספים_פירוט אגח תשואה מעל 10% _15" xfId="11914"/>
    <cellStyle name="7_משקל בתא100_דיווחים נוספים_4.4. 2_פירוט אגח תשואה מעל 10% " xfId="6489"/>
    <cellStyle name="7_משקל בתא100_דיווחים נוספים_4.4. 2_פירוט אגח תשואה מעל 10% _1" xfId="6490"/>
    <cellStyle name="7_משקל בתא100_דיווחים נוספים_4.4. 2_פירוט אגח תשואה מעל 10% _1_15" xfId="11916"/>
    <cellStyle name="7_משקל בתא100_דיווחים נוספים_4.4. 2_פירוט אגח תשואה מעל 10% _15" xfId="11915"/>
    <cellStyle name="7_משקל בתא100_דיווחים נוספים_4.4. 2_פירוט אגח תשואה מעל 10% _פירוט אגח תשואה מעל 10% " xfId="6491"/>
    <cellStyle name="7_משקל בתא100_דיווחים נוספים_4.4. 2_פירוט אגח תשואה מעל 10% _פירוט אגח תשואה מעל 10% _15" xfId="11917"/>
    <cellStyle name="7_משקל בתא100_דיווחים נוספים_4.4._15" xfId="11909"/>
    <cellStyle name="7_משקל בתא100_דיווחים נוספים_4.4._דיווחים נוספים" xfId="6492"/>
    <cellStyle name="7_משקל בתא100_דיווחים נוספים_4.4._דיווחים נוספים_15" xfId="11918"/>
    <cellStyle name="7_משקל בתא100_דיווחים נוספים_4.4._דיווחים נוספים_פירוט אגח תשואה מעל 10% " xfId="6493"/>
    <cellStyle name="7_משקל בתא100_דיווחים נוספים_4.4._דיווחים נוספים_פירוט אגח תשואה מעל 10% _15" xfId="11919"/>
    <cellStyle name="7_משקל בתא100_דיווחים נוספים_4.4._פירוט אגח תשואה מעל 10% " xfId="6494"/>
    <cellStyle name="7_משקל בתא100_דיווחים נוספים_4.4._פירוט אגח תשואה מעל 10% _1" xfId="6495"/>
    <cellStyle name="7_משקל בתא100_דיווחים נוספים_4.4._פירוט אגח תשואה מעל 10% _1_15" xfId="11921"/>
    <cellStyle name="7_משקל בתא100_דיווחים נוספים_4.4._פירוט אגח תשואה מעל 10% _15" xfId="11920"/>
    <cellStyle name="7_משקל בתא100_דיווחים נוספים_4.4._פירוט אגח תשואה מעל 10% _פירוט אגח תשואה מעל 10% " xfId="6496"/>
    <cellStyle name="7_משקל בתא100_דיווחים נוספים_4.4._פירוט אגח תשואה מעל 10% _פירוט אגח תשואה מעל 10% _15" xfId="11922"/>
    <cellStyle name="7_משקל בתא100_דיווחים נוספים_דיווחים נוספים" xfId="6497"/>
    <cellStyle name="7_משקל בתא100_דיווחים נוספים_דיווחים נוספים 2" xfId="6498"/>
    <cellStyle name="7_משקל בתא100_דיווחים נוספים_דיווחים נוספים 2_15" xfId="11924"/>
    <cellStyle name="7_משקל בתא100_דיווחים נוספים_דיווחים נוספים 2_דיווחים נוספים" xfId="6499"/>
    <cellStyle name="7_משקל בתא100_דיווחים נוספים_דיווחים נוספים 2_דיווחים נוספים_1" xfId="6500"/>
    <cellStyle name="7_משקל בתא100_דיווחים נוספים_דיווחים נוספים 2_דיווחים נוספים_1_15" xfId="11926"/>
    <cellStyle name="7_משקל בתא100_דיווחים נוספים_דיווחים נוספים 2_דיווחים נוספים_1_פירוט אגח תשואה מעל 10% " xfId="6501"/>
    <cellStyle name="7_משקל בתא100_דיווחים נוספים_דיווחים נוספים 2_דיווחים נוספים_1_פירוט אגח תשואה מעל 10% _15" xfId="11927"/>
    <cellStyle name="7_משקל בתא100_דיווחים נוספים_דיווחים נוספים 2_דיווחים נוספים_15" xfId="11925"/>
    <cellStyle name="7_משקל בתא100_דיווחים נוספים_דיווחים נוספים 2_דיווחים נוספים_פירוט אגח תשואה מעל 10% " xfId="6502"/>
    <cellStyle name="7_משקל בתא100_דיווחים נוספים_דיווחים נוספים 2_דיווחים נוספים_פירוט אגח תשואה מעל 10% _15" xfId="11928"/>
    <cellStyle name="7_משקל בתא100_דיווחים נוספים_דיווחים נוספים 2_פירוט אגח תשואה מעל 10% " xfId="6503"/>
    <cellStyle name="7_משקל בתא100_דיווחים נוספים_דיווחים נוספים 2_פירוט אגח תשואה מעל 10% _1" xfId="6504"/>
    <cellStyle name="7_משקל בתא100_דיווחים נוספים_דיווחים נוספים 2_פירוט אגח תשואה מעל 10% _1_15" xfId="11930"/>
    <cellStyle name="7_משקל בתא100_דיווחים נוספים_דיווחים נוספים 2_פירוט אגח תשואה מעל 10% _15" xfId="11929"/>
    <cellStyle name="7_משקל בתא100_דיווחים נוספים_דיווחים נוספים 2_פירוט אגח תשואה מעל 10% _פירוט אגח תשואה מעל 10% " xfId="6505"/>
    <cellStyle name="7_משקל בתא100_דיווחים נוספים_דיווחים נוספים 2_פירוט אגח תשואה מעל 10% _פירוט אגח תשואה מעל 10% _15" xfId="11931"/>
    <cellStyle name="7_משקל בתא100_דיווחים נוספים_דיווחים נוספים_1" xfId="6506"/>
    <cellStyle name="7_משקל בתא100_דיווחים נוספים_דיווחים נוספים_1_15" xfId="11932"/>
    <cellStyle name="7_משקל בתא100_דיווחים נוספים_דיווחים נוספים_1_פירוט אגח תשואה מעל 10% " xfId="6507"/>
    <cellStyle name="7_משקל בתא100_דיווחים נוספים_דיווחים נוספים_1_פירוט אגח תשואה מעל 10% _15" xfId="11933"/>
    <cellStyle name="7_משקל בתא100_דיווחים נוספים_דיווחים נוספים_15" xfId="11923"/>
    <cellStyle name="7_משקל בתא100_דיווחים נוספים_דיווחים נוספים_4.4." xfId="6508"/>
    <cellStyle name="7_משקל בתא100_דיווחים נוספים_דיווחים נוספים_4.4. 2" xfId="6509"/>
    <cellStyle name="7_משקל בתא100_דיווחים נוספים_דיווחים נוספים_4.4. 2_15" xfId="11935"/>
    <cellStyle name="7_משקל בתא100_דיווחים נוספים_דיווחים נוספים_4.4. 2_דיווחים נוספים" xfId="6510"/>
    <cellStyle name="7_משקל בתא100_דיווחים נוספים_דיווחים נוספים_4.4. 2_דיווחים נוספים_1" xfId="6511"/>
    <cellStyle name="7_משקל בתא100_דיווחים נוספים_דיווחים נוספים_4.4. 2_דיווחים נוספים_1_15" xfId="11937"/>
    <cellStyle name="7_משקל בתא100_דיווחים נוספים_דיווחים נוספים_4.4. 2_דיווחים נוספים_1_פירוט אגח תשואה מעל 10% " xfId="6512"/>
    <cellStyle name="7_משקל בתא100_דיווחים נוספים_דיווחים נוספים_4.4. 2_דיווחים נוספים_1_פירוט אגח תשואה מעל 10% _15" xfId="11938"/>
    <cellStyle name="7_משקל בתא100_דיווחים נוספים_דיווחים נוספים_4.4. 2_דיווחים נוספים_15" xfId="11936"/>
    <cellStyle name="7_משקל בתא100_דיווחים נוספים_דיווחים נוספים_4.4. 2_דיווחים נוספים_פירוט אגח תשואה מעל 10% " xfId="6513"/>
    <cellStyle name="7_משקל בתא100_דיווחים נוספים_דיווחים נוספים_4.4. 2_דיווחים נוספים_פירוט אגח תשואה מעל 10% _15" xfId="11939"/>
    <cellStyle name="7_משקל בתא100_דיווחים נוספים_דיווחים נוספים_4.4. 2_פירוט אגח תשואה מעל 10% " xfId="6514"/>
    <cellStyle name="7_משקל בתא100_דיווחים נוספים_דיווחים נוספים_4.4. 2_פירוט אגח תשואה מעל 10% _1" xfId="6515"/>
    <cellStyle name="7_משקל בתא100_דיווחים נוספים_דיווחים נוספים_4.4. 2_פירוט אגח תשואה מעל 10% _1_15" xfId="11941"/>
    <cellStyle name="7_משקל בתא100_דיווחים נוספים_דיווחים נוספים_4.4. 2_פירוט אגח תשואה מעל 10% _15" xfId="11940"/>
    <cellStyle name="7_משקל בתא100_דיווחים נוספים_דיווחים נוספים_4.4. 2_פירוט אגח תשואה מעל 10% _פירוט אגח תשואה מעל 10% " xfId="6516"/>
    <cellStyle name="7_משקל בתא100_דיווחים נוספים_דיווחים נוספים_4.4. 2_פירוט אגח תשואה מעל 10% _פירוט אגח תשואה מעל 10% _15" xfId="11942"/>
    <cellStyle name="7_משקל בתא100_דיווחים נוספים_דיווחים נוספים_4.4._15" xfId="11934"/>
    <cellStyle name="7_משקל בתא100_דיווחים נוספים_דיווחים נוספים_4.4._דיווחים נוספים" xfId="6517"/>
    <cellStyle name="7_משקל בתא100_דיווחים נוספים_דיווחים נוספים_4.4._דיווחים נוספים_15" xfId="11943"/>
    <cellStyle name="7_משקל בתא100_דיווחים נוספים_דיווחים נוספים_4.4._דיווחים נוספים_פירוט אגח תשואה מעל 10% " xfId="6518"/>
    <cellStyle name="7_משקל בתא100_דיווחים נוספים_דיווחים נוספים_4.4._דיווחים נוספים_פירוט אגח תשואה מעל 10% _15" xfId="11944"/>
    <cellStyle name="7_משקל בתא100_דיווחים נוספים_דיווחים נוספים_4.4._פירוט אגח תשואה מעל 10% " xfId="6519"/>
    <cellStyle name="7_משקל בתא100_דיווחים נוספים_דיווחים נוספים_4.4._פירוט אגח תשואה מעל 10% _1" xfId="6520"/>
    <cellStyle name="7_משקל בתא100_דיווחים נוספים_דיווחים נוספים_4.4._פירוט אגח תשואה מעל 10% _1_15" xfId="11946"/>
    <cellStyle name="7_משקל בתא100_דיווחים נוספים_דיווחים נוספים_4.4._פירוט אגח תשואה מעל 10% _15" xfId="11945"/>
    <cellStyle name="7_משקל בתא100_דיווחים נוספים_דיווחים נוספים_4.4._פירוט אגח תשואה מעל 10% _פירוט אגח תשואה מעל 10% " xfId="6521"/>
    <cellStyle name="7_משקל בתא100_דיווחים נוספים_דיווחים נוספים_4.4._פירוט אגח תשואה מעל 10% _פירוט אגח תשואה מעל 10% _15" xfId="11947"/>
    <cellStyle name="7_משקל בתא100_דיווחים נוספים_דיווחים נוספים_דיווחים נוספים" xfId="6522"/>
    <cellStyle name="7_משקל בתא100_דיווחים נוספים_דיווחים נוספים_דיווחים נוספים_15" xfId="11948"/>
    <cellStyle name="7_משקל בתא100_דיווחים נוספים_דיווחים נוספים_דיווחים נוספים_פירוט אגח תשואה מעל 10% " xfId="6523"/>
    <cellStyle name="7_משקל בתא100_דיווחים נוספים_דיווחים נוספים_דיווחים נוספים_פירוט אגח תשואה מעל 10% _15" xfId="11949"/>
    <cellStyle name="7_משקל בתא100_דיווחים נוספים_דיווחים נוספים_פירוט אגח תשואה מעל 10% " xfId="6524"/>
    <cellStyle name="7_משקל בתא100_דיווחים נוספים_דיווחים נוספים_פירוט אגח תשואה מעל 10% _1" xfId="6525"/>
    <cellStyle name="7_משקל בתא100_דיווחים נוספים_דיווחים נוספים_פירוט אגח תשואה מעל 10% _1_15" xfId="11951"/>
    <cellStyle name="7_משקל בתא100_דיווחים נוספים_דיווחים נוספים_פירוט אגח תשואה מעל 10% _15" xfId="11950"/>
    <cellStyle name="7_משקל בתא100_דיווחים נוספים_דיווחים נוספים_פירוט אגח תשואה מעל 10% _פירוט אגח תשואה מעל 10% " xfId="6526"/>
    <cellStyle name="7_משקל בתא100_דיווחים נוספים_דיווחים נוספים_פירוט אגח תשואה מעל 10% _פירוט אגח תשואה מעל 10% _15" xfId="11952"/>
    <cellStyle name="7_משקל בתא100_דיווחים נוספים_פירוט אגח תשואה מעל 10% " xfId="6527"/>
    <cellStyle name="7_משקל בתא100_דיווחים נוספים_פירוט אגח תשואה מעל 10% _1" xfId="6528"/>
    <cellStyle name="7_משקל בתא100_דיווחים נוספים_פירוט אגח תשואה מעל 10% _1_15" xfId="11954"/>
    <cellStyle name="7_משקל בתא100_דיווחים נוספים_פירוט אגח תשואה מעל 10% _15" xfId="11953"/>
    <cellStyle name="7_משקל בתא100_דיווחים נוספים_פירוט אגח תשואה מעל 10% _פירוט אגח תשואה מעל 10% " xfId="6529"/>
    <cellStyle name="7_משקל בתא100_דיווחים נוספים_פירוט אגח תשואה מעל 10% _פירוט אגח תשואה מעל 10% _15" xfId="11955"/>
    <cellStyle name="7_משקל בתא100_הערות" xfId="6530"/>
    <cellStyle name="7_משקל בתא100_הערות 2" xfId="6531"/>
    <cellStyle name="7_משקל בתא100_הערות 2_15" xfId="11957"/>
    <cellStyle name="7_משקל בתא100_הערות 2_דיווחים נוספים" xfId="6532"/>
    <cellStyle name="7_משקל בתא100_הערות 2_דיווחים נוספים_1" xfId="6533"/>
    <cellStyle name="7_משקל בתא100_הערות 2_דיווחים נוספים_1_15" xfId="11959"/>
    <cellStyle name="7_משקל בתא100_הערות 2_דיווחים נוספים_1_פירוט אגח תשואה מעל 10% " xfId="6534"/>
    <cellStyle name="7_משקל בתא100_הערות 2_דיווחים נוספים_1_פירוט אגח תשואה מעל 10% _15" xfId="11960"/>
    <cellStyle name="7_משקל בתא100_הערות 2_דיווחים נוספים_15" xfId="11958"/>
    <cellStyle name="7_משקל בתא100_הערות 2_דיווחים נוספים_פירוט אגח תשואה מעל 10% " xfId="6535"/>
    <cellStyle name="7_משקל בתא100_הערות 2_דיווחים נוספים_פירוט אגח תשואה מעל 10% _15" xfId="11961"/>
    <cellStyle name="7_משקל בתא100_הערות 2_פירוט אגח תשואה מעל 10% " xfId="6536"/>
    <cellStyle name="7_משקל בתא100_הערות 2_פירוט אגח תשואה מעל 10% _1" xfId="6537"/>
    <cellStyle name="7_משקל בתא100_הערות 2_פירוט אגח תשואה מעל 10% _1_15" xfId="11963"/>
    <cellStyle name="7_משקל בתא100_הערות 2_פירוט אגח תשואה מעל 10% _15" xfId="11962"/>
    <cellStyle name="7_משקל בתא100_הערות 2_פירוט אגח תשואה מעל 10% _פירוט אגח תשואה מעל 10% " xfId="6538"/>
    <cellStyle name="7_משקל בתא100_הערות 2_פירוט אגח תשואה מעל 10% _פירוט אגח תשואה מעל 10% _15" xfId="11964"/>
    <cellStyle name="7_משקל בתא100_הערות_15" xfId="11956"/>
    <cellStyle name="7_משקל בתא100_הערות_4.4." xfId="6539"/>
    <cellStyle name="7_משקל בתא100_הערות_4.4. 2" xfId="6540"/>
    <cellStyle name="7_משקל בתא100_הערות_4.4. 2_15" xfId="11966"/>
    <cellStyle name="7_משקל בתא100_הערות_4.4. 2_דיווחים נוספים" xfId="6541"/>
    <cellStyle name="7_משקל בתא100_הערות_4.4. 2_דיווחים נוספים_1" xfId="6542"/>
    <cellStyle name="7_משקל בתא100_הערות_4.4. 2_דיווחים נוספים_1_15" xfId="11968"/>
    <cellStyle name="7_משקל בתא100_הערות_4.4. 2_דיווחים נוספים_1_פירוט אגח תשואה מעל 10% " xfId="6543"/>
    <cellStyle name="7_משקל בתא100_הערות_4.4. 2_דיווחים נוספים_1_פירוט אגח תשואה מעל 10% _15" xfId="11969"/>
    <cellStyle name="7_משקל בתא100_הערות_4.4. 2_דיווחים נוספים_15" xfId="11967"/>
    <cellStyle name="7_משקל בתא100_הערות_4.4. 2_דיווחים נוספים_פירוט אגח תשואה מעל 10% " xfId="6544"/>
    <cellStyle name="7_משקל בתא100_הערות_4.4. 2_דיווחים נוספים_פירוט אגח תשואה מעל 10% _15" xfId="11970"/>
    <cellStyle name="7_משקל בתא100_הערות_4.4. 2_פירוט אגח תשואה מעל 10% " xfId="6545"/>
    <cellStyle name="7_משקל בתא100_הערות_4.4. 2_פירוט אגח תשואה מעל 10% _1" xfId="6546"/>
    <cellStyle name="7_משקל בתא100_הערות_4.4. 2_פירוט אגח תשואה מעל 10% _1_15" xfId="11972"/>
    <cellStyle name="7_משקל בתא100_הערות_4.4. 2_פירוט אגח תשואה מעל 10% _15" xfId="11971"/>
    <cellStyle name="7_משקל בתא100_הערות_4.4. 2_פירוט אגח תשואה מעל 10% _פירוט אגח תשואה מעל 10% " xfId="6547"/>
    <cellStyle name="7_משקל בתא100_הערות_4.4. 2_פירוט אגח תשואה מעל 10% _פירוט אגח תשואה מעל 10% _15" xfId="11973"/>
    <cellStyle name="7_משקל בתא100_הערות_4.4._15" xfId="11965"/>
    <cellStyle name="7_משקל בתא100_הערות_4.4._דיווחים נוספים" xfId="6548"/>
    <cellStyle name="7_משקל בתא100_הערות_4.4._דיווחים נוספים_15" xfId="11974"/>
    <cellStyle name="7_משקל בתא100_הערות_4.4._דיווחים נוספים_פירוט אגח תשואה מעל 10% " xfId="6549"/>
    <cellStyle name="7_משקל בתא100_הערות_4.4._דיווחים נוספים_פירוט אגח תשואה מעל 10% _15" xfId="11975"/>
    <cellStyle name="7_משקל בתא100_הערות_4.4._פירוט אגח תשואה מעל 10% " xfId="6550"/>
    <cellStyle name="7_משקל בתא100_הערות_4.4._פירוט אגח תשואה מעל 10% _1" xfId="6551"/>
    <cellStyle name="7_משקל בתא100_הערות_4.4._פירוט אגח תשואה מעל 10% _1_15" xfId="11977"/>
    <cellStyle name="7_משקל בתא100_הערות_4.4._פירוט אגח תשואה מעל 10% _15" xfId="11976"/>
    <cellStyle name="7_משקל בתא100_הערות_4.4._פירוט אגח תשואה מעל 10% _פירוט אגח תשואה מעל 10% " xfId="6552"/>
    <cellStyle name="7_משקל בתא100_הערות_4.4._פירוט אגח תשואה מעל 10% _פירוט אגח תשואה מעל 10% _15" xfId="11978"/>
    <cellStyle name="7_משקל בתא100_הערות_דיווחים נוספים" xfId="6553"/>
    <cellStyle name="7_משקל בתא100_הערות_דיווחים נוספים_1" xfId="6554"/>
    <cellStyle name="7_משקל בתא100_הערות_דיווחים נוספים_1_15" xfId="11980"/>
    <cellStyle name="7_משקל בתא100_הערות_דיווחים נוספים_1_פירוט אגח תשואה מעל 10% " xfId="6555"/>
    <cellStyle name="7_משקל בתא100_הערות_דיווחים נוספים_1_פירוט אגח תשואה מעל 10% _15" xfId="11981"/>
    <cellStyle name="7_משקל בתא100_הערות_דיווחים נוספים_15" xfId="11979"/>
    <cellStyle name="7_משקל בתא100_הערות_דיווחים נוספים_פירוט אגח תשואה מעל 10% " xfId="6556"/>
    <cellStyle name="7_משקל בתא100_הערות_דיווחים נוספים_פירוט אגח תשואה מעל 10% _15" xfId="11982"/>
    <cellStyle name="7_משקל בתא100_הערות_פירוט אגח תשואה מעל 10% " xfId="6557"/>
    <cellStyle name="7_משקל בתא100_הערות_פירוט אגח תשואה מעל 10% _1" xfId="6558"/>
    <cellStyle name="7_משקל בתא100_הערות_פירוט אגח תשואה מעל 10% _1_15" xfId="11984"/>
    <cellStyle name="7_משקל בתא100_הערות_פירוט אגח תשואה מעל 10% _15" xfId="11983"/>
    <cellStyle name="7_משקל בתא100_הערות_פירוט אגח תשואה מעל 10% _פירוט אגח תשואה מעל 10% " xfId="6559"/>
    <cellStyle name="7_משקל בתא100_הערות_פירוט אגח תשואה מעל 10% _פירוט אגח תשואה מעל 10% _15" xfId="11985"/>
    <cellStyle name="7_משקל בתא100_יתרת מסגרות אשראי לניצול " xfId="6560"/>
    <cellStyle name="7_משקל בתא100_יתרת מסגרות אשראי לניצול  2" xfId="6561"/>
    <cellStyle name="7_משקל בתא100_יתרת מסגרות אשראי לניצול  2_15" xfId="11987"/>
    <cellStyle name="7_משקל בתא100_יתרת מסגרות אשראי לניצול  2_דיווחים נוספים" xfId="6562"/>
    <cellStyle name="7_משקל בתא100_יתרת מסגרות אשראי לניצול  2_דיווחים נוספים_1" xfId="6563"/>
    <cellStyle name="7_משקל בתא100_יתרת מסגרות אשראי לניצול  2_דיווחים נוספים_1_15" xfId="11989"/>
    <cellStyle name="7_משקל בתא100_יתרת מסגרות אשראי לניצול  2_דיווחים נוספים_1_פירוט אגח תשואה מעל 10% " xfId="6564"/>
    <cellStyle name="7_משקל בתא100_יתרת מסגרות אשראי לניצול  2_דיווחים נוספים_1_פירוט אגח תשואה מעל 10% _15" xfId="11990"/>
    <cellStyle name="7_משקל בתא100_יתרת מסגרות אשראי לניצול  2_דיווחים נוספים_15" xfId="11988"/>
    <cellStyle name="7_משקל בתא100_יתרת מסגרות אשראי לניצול  2_דיווחים נוספים_פירוט אגח תשואה מעל 10% " xfId="6565"/>
    <cellStyle name="7_משקל בתא100_יתרת מסגרות אשראי לניצול  2_דיווחים נוספים_פירוט אגח תשואה מעל 10% _15" xfId="11991"/>
    <cellStyle name="7_משקל בתא100_יתרת מסגרות אשראי לניצול  2_פירוט אגח תשואה מעל 10% " xfId="6566"/>
    <cellStyle name="7_משקל בתא100_יתרת מסגרות אשראי לניצול  2_פירוט אגח תשואה מעל 10% _1" xfId="6567"/>
    <cellStyle name="7_משקל בתא100_יתרת מסגרות אשראי לניצול  2_פירוט אגח תשואה מעל 10% _1_15" xfId="11993"/>
    <cellStyle name="7_משקל בתא100_יתרת מסגרות אשראי לניצול  2_פירוט אגח תשואה מעל 10% _15" xfId="11992"/>
    <cellStyle name="7_משקל בתא100_יתרת מסגרות אשראי לניצול  2_פירוט אגח תשואה מעל 10% _פירוט אגח תשואה מעל 10% " xfId="6568"/>
    <cellStyle name="7_משקל בתא100_יתרת מסגרות אשראי לניצול  2_פירוט אגח תשואה מעל 10% _פירוט אגח תשואה מעל 10% _15" xfId="11994"/>
    <cellStyle name="7_משקל בתא100_יתרת מסגרות אשראי לניצול _15" xfId="11986"/>
    <cellStyle name="7_משקל בתא100_יתרת מסגרות אשראי לניצול _4.4." xfId="6569"/>
    <cellStyle name="7_משקל בתא100_יתרת מסגרות אשראי לניצול _4.4. 2" xfId="6570"/>
    <cellStyle name="7_משקל בתא100_יתרת מסגרות אשראי לניצול _4.4. 2_15" xfId="11996"/>
    <cellStyle name="7_משקל בתא100_יתרת מסגרות אשראי לניצול _4.4. 2_דיווחים נוספים" xfId="6571"/>
    <cellStyle name="7_משקל בתא100_יתרת מסגרות אשראי לניצול _4.4. 2_דיווחים נוספים_1" xfId="6572"/>
    <cellStyle name="7_משקל בתא100_יתרת מסגרות אשראי לניצול _4.4. 2_דיווחים נוספים_1_15" xfId="11998"/>
    <cellStyle name="7_משקל בתא100_יתרת מסגרות אשראי לניצול _4.4. 2_דיווחים נוספים_1_פירוט אגח תשואה מעל 10% " xfId="6573"/>
    <cellStyle name="7_משקל בתא100_יתרת מסגרות אשראי לניצול _4.4. 2_דיווחים נוספים_1_פירוט אגח תשואה מעל 10% _15" xfId="11999"/>
    <cellStyle name="7_משקל בתא100_יתרת מסגרות אשראי לניצול _4.4. 2_דיווחים נוספים_15" xfId="11997"/>
    <cellStyle name="7_משקל בתא100_יתרת מסגרות אשראי לניצול _4.4. 2_דיווחים נוספים_פירוט אגח תשואה מעל 10% " xfId="6574"/>
    <cellStyle name="7_משקל בתא100_יתרת מסגרות אשראי לניצול _4.4. 2_דיווחים נוספים_פירוט אגח תשואה מעל 10% _15" xfId="12000"/>
    <cellStyle name="7_משקל בתא100_יתרת מסגרות אשראי לניצול _4.4. 2_פירוט אגח תשואה מעל 10% " xfId="6575"/>
    <cellStyle name="7_משקל בתא100_יתרת מסגרות אשראי לניצול _4.4. 2_פירוט אגח תשואה מעל 10% _1" xfId="6576"/>
    <cellStyle name="7_משקל בתא100_יתרת מסגרות אשראי לניצול _4.4. 2_פירוט אגח תשואה מעל 10% _1_15" xfId="12002"/>
    <cellStyle name="7_משקל בתא100_יתרת מסגרות אשראי לניצול _4.4. 2_פירוט אגח תשואה מעל 10% _15" xfId="12001"/>
    <cellStyle name="7_משקל בתא100_יתרת מסגרות אשראי לניצול _4.4. 2_פירוט אגח תשואה מעל 10% _פירוט אגח תשואה מעל 10% " xfId="6577"/>
    <cellStyle name="7_משקל בתא100_יתרת מסגרות אשראי לניצול _4.4. 2_פירוט אגח תשואה מעל 10% _פירוט אגח תשואה מעל 10% _15" xfId="12003"/>
    <cellStyle name="7_משקל בתא100_יתרת מסגרות אשראי לניצול _4.4._15" xfId="11995"/>
    <cellStyle name="7_משקל בתא100_יתרת מסגרות אשראי לניצול _4.4._דיווחים נוספים" xfId="6578"/>
    <cellStyle name="7_משקל בתא100_יתרת מסגרות אשראי לניצול _4.4._דיווחים נוספים_15" xfId="12004"/>
    <cellStyle name="7_משקל בתא100_יתרת מסגרות אשראי לניצול _4.4._דיווחים נוספים_פירוט אגח תשואה מעל 10% " xfId="6579"/>
    <cellStyle name="7_משקל בתא100_יתרת מסגרות אשראי לניצול _4.4._דיווחים נוספים_פירוט אגח תשואה מעל 10% _15" xfId="12005"/>
    <cellStyle name="7_משקל בתא100_יתרת מסגרות אשראי לניצול _4.4._פירוט אגח תשואה מעל 10% " xfId="6580"/>
    <cellStyle name="7_משקל בתא100_יתרת מסגרות אשראי לניצול _4.4._פירוט אגח תשואה מעל 10% _1" xfId="6581"/>
    <cellStyle name="7_משקל בתא100_יתרת מסגרות אשראי לניצול _4.4._פירוט אגח תשואה מעל 10% _1_15" xfId="12007"/>
    <cellStyle name="7_משקל בתא100_יתרת מסגרות אשראי לניצול _4.4._פירוט אגח תשואה מעל 10% _15" xfId="12006"/>
    <cellStyle name="7_משקל בתא100_יתרת מסגרות אשראי לניצול _4.4._פירוט אגח תשואה מעל 10% _פירוט אגח תשואה מעל 10% " xfId="6582"/>
    <cellStyle name="7_משקל בתא100_יתרת מסגרות אשראי לניצול _4.4._פירוט אגח תשואה מעל 10% _פירוט אגח תשואה מעל 10% _15" xfId="12008"/>
    <cellStyle name="7_משקל בתא100_יתרת מסגרות אשראי לניצול _דיווחים נוספים" xfId="6583"/>
    <cellStyle name="7_משקל בתא100_יתרת מסגרות אשראי לניצול _דיווחים נוספים_1" xfId="6584"/>
    <cellStyle name="7_משקל בתא100_יתרת מסגרות אשראי לניצול _דיווחים נוספים_1_15" xfId="12010"/>
    <cellStyle name="7_משקל בתא100_יתרת מסגרות אשראי לניצול _דיווחים נוספים_1_פירוט אגח תשואה מעל 10% " xfId="6585"/>
    <cellStyle name="7_משקל בתא100_יתרת מסגרות אשראי לניצול _דיווחים נוספים_1_פירוט אגח תשואה מעל 10% _15" xfId="12011"/>
    <cellStyle name="7_משקל בתא100_יתרת מסגרות אשראי לניצול _דיווחים נוספים_15" xfId="12009"/>
    <cellStyle name="7_משקל בתא100_יתרת מסגרות אשראי לניצול _דיווחים נוספים_פירוט אגח תשואה מעל 10% " xfId="6586"/>
    <cellStyle name="7_משקל בתא100_יתרת מסגרות אשראי לניצול _דיווחים נוספים_פירוט אגח תשואה מעל 10% _15" xfId="12012"/>
    <cellStyle name="7_משקל בתא100_יתרת מסגרות אשראי לניצול _פירוט אגח תשואה מעל 10% " xfId="6587"/>
    <cellStyle name="7_משקל בתא100_יתרת מסגרות אשראי לניצול _פירוט אגח תשואה מעל 10% _1" xfId="6588"/>
    <cellStyle name="7_משקל בתא100_יתרת מסגרות אשראי לניצול _פירוט אגח תשואה מעל 10% _1_15" xfId="12014"/>
    <cellStyle name="7_משקל בתא100_יתרת מסגרות אשראי לניצול _פירוט אגח תשואה מעל 10% _15" xfId="12013"/>
    <cellStyle name="7_משקל בתא100_יתרת מסגרות אשראי לניצול _פירוט אגח תשואה מעל 10% _פירוט אגח תשואה מעל 10% " xfId="6589"/>
    <cellStyle name="7_משקל בתא100_יתרת מסגרות אשראי לניצול _פירוט אגח תשואה מעל 10% _פירוט אגח תשואה מעל 10% _15" xfId="12015"/>
    <cellStyle name="7_משקל בתא100_עסקאות שאושרו וטרם בוצעו  " xfId="6590"/>
    <cellStyle name="7_משקל בתא100_עסקאות שאושרו וטרם בוצעו   2" xfId="6591"/>
    <cellStyle name="7_משקל בתא100_עסקאות שאושרו וטרם בוצעו   2_15" xfId="12017"/>
    <cellStyle name="7_משקל בתא100_עסקאות שאושרו וטרם בוצעו   2_דיווחים נוספים" xfId="6592"/>
    <cellStyle name="7_משקל בתא100_עסקאות שאושרו וטרם בוצעו   2_דיווחים נוספים_1" xfId="6593"/>
    <cellStyle name="7_משקל בתא100_עסקאות שאושרו וטרם בוצעו   2_דיווחים נוספים_1_15" xfId="12019"/>
    <cellStyle name="7_משקל בתא100_עסקאות שאושרו וטרם בוצעו   2_דיווחים נוספים_1_פירוט אגח תשואה מעל 10% " xfId="6594"/>
    <cellStyle name="7_משקל בתא100_עסקאות שאושרו וטרם בוצעו   2_דיווחים נוספים_1_פירוט אגח תשואה מעל 10% _15" xfId="12020"/>
    <cellStyle name="7_משקל בתא100_עסקאות שאושרו וטרם בוצעו   2_דיווחים נוספים_15" xfId="12018"/>
    <cellStyle name="7_משקל בתא100_עסקאות שאושרו וטרם בוצעו   2_דיווחים נוספים_פירוט אגח תשואה מעל 10% " xfId="6595"/>
    <cellStyle name="7_משקל בתא100_עסקאות שאושרו וטרם בוצעו   2_דיווחים נוספים_פירוט אגח תשואה מעל 10% _15" xfId="12021"/>
    <cellStyle name="7_משקל בתא100_עסקאות שאושרו וטרם בוצעו   2_פירוט אגח תשואה מעל 10% " xfId="6596"/>
    <cellStyle name="7_משקל בתא100_עסקאות שאושרו וטרם בוצעו   2_פירוט אגח תשואה מעל 10% _1" xfId="6597"/>
    <cellStyle name="7_משקל בתא100_עסקאות שאושרו וטרם בוצעו   2_פירוט אגח תשואה מעל 10% _1_15" xfId="12023"/>
    <cellStyle name="7_משקל בתא100_עסקאות שאושרו וטרם בוצעו   2_פירוט אגח תשואה מעל 10% _15" xfId="12022"/>
    <cellStyle name="7_משקל בתא100_עסקאות שאושרו וטרם בוצעו   2_פירוט אגח תשואה מעל 10% _פירוט אגח תשואה מעל 10% " xfId="6598"/>
    <cellStyle name="7_משקל בתא100_עסקאות שאושרו וטרם בוצעו   2_פירוט אגח תשואה מעל 10% _פירוט אגח תשואה מעל 10% _15" xfId="12024"/>
    <cellStyle name="7_משקל בתא100_עסקאות שאושרו וטרם בוצעו  _1" xfId="6599"/>
    <cellStyle name="7_משקל בתא100_עסקאות שאושרו וטרם בוצעו  _1 2" xfId="6600"/>
    <cellStyle name="7_משקל בתא100_עסקאות שאושרו וטרם בוצעו  _1 2_15" xfId="12026"/>
    <cellStyle name="7_משקל בתא100_עסקאות שאושרו וטרם בוצעו  _1 2_דיווחים נוספים" xfId="6601"/>
    <cellStyle name="7_משקל בתא100_עסקאות שאושרו וטרם בוצעו  _1 2_דיווחים נוספים_1" xfId="6602"/>
    <cellStyle name="7_משקל בתא100_עסקאות שאושרו וטרם בוצעו  _1 2_דיווחים נוספים_1_15" xfId="12028"/>
    <cellStyle name="7_משקל בתא100_עסקאות שאושרו וטרם בוצעו  _1 2_דיווחים נוספים_1_פירוט אגח תשואה מעל 10% " xfId="6603"/>
    <cellStyle name="7_משקל בתא100_עסקאות שאושרו וטרם בוצעו  _1 2_דיווחים נוספים_1_פירוט אגח תשואה מעל 10% _15" xfId="12029"/>
    <cellStyle name="7_משקל בתא100_עסקאות שאושרו וטרם בוצעו  _1 2_דיווחים נוספים_15" xfId="12027"/>
    <cellStyle name="7_משקל בתא100_עסקאות שאושרו וטרם בוצעו  _1 2_דיווחים נוספים_פירוט אגח תשואה מעל 10% " xfId="6604"/>
    <cellStyle name="7_משקל בתא100_עסקאות שאושרו וטרם בוצעו  _1 2_דיווחים נוספים_פירוט אגח תשואה מעל 10% _15" xfId="12030"/>
    <cellStyle name="7_משקל בתא100_עסקאות שאושרו וטרם בוצעו  _1 2_פירוט אגח תשואה מעל 10% " xfId="6605"/>
    <cellStyle name="7_משקל בתא100_עסקאות שאושרו וטרם בוצעו  _1 2_פירוט אגח תשואה מעל 10% _1" xfId="6606"/>
    <cellStyle name="7_משקל בתא100_עסקאות שאושרו וטרם בוצעו  _1 2_פירוט אגח תשואה מעל 10% _1_15" xfId="12032"/>
    <cellStyle name="7_משקל בתא100_עסקאות שאושרו וטרם בוצעו  _1 2_פירוט אגח תשואה מעל 10% _15" xfId="12031"/>
    <cellStyle name="7_משקל בתא100_עסקאות שאושרו וטרם בוצעו  _1 2_פירוט אגח תשואה מעל 10% _פירוט אגח תשואה מעל 10% " xfId="6607"/>
    <cellStyle name="7_משקל בתא100_עסקאות שאושרו וטרם בוצעו  _1 2_פירוט אגח תשואה מעל 10% _פירוט אגח תשואה מעל 10% _15" xfId="12033"/>
    <cellStyle name="7_משקל בתא100_עסקאות שאושרו וטרם בוצעו  _1_15" xfId="12025"/>
    <cellStyle name="7_משקל בתא100_עסקאות שאושרו וטרם בוצעו  _1_דיווחים נוספים" xfId="6608"/>
    <cellStyle name="7_משקל בתא100_עסקאות שאושרו וטרם בוצעו  _1_דיווחים נוספים_15" xfId="12034"/>
    <cellStyle name="7_משקל בתא100_עסקאות שאושרו וטרם בוצעו  _1_דיווחים נוספים_פירוט אגח תשואה מעל 10% " xfId="6609"/>
    <cellStyle name="7_משקל בתא100_עסקאות שאושרו וטרם בוצעו  _1_דיווחים נוספים_פירוט אגח תשואה מעל 10% _15" xfId="12035"/>
    <cellStyle name="7_משקל בתא100_עסקאות שאושרו וטרם בוצעו  _1_פירוט אגח תשואה מעל 10% " xfId="6610"/>
    <cellStyle name="7_משקל בתא100_עסקאות שאושרו וטרם בוצעו  _1_פירוט אגח תשואה מעל 10% _1" xfId="6611"/>
    <cellStyle name="7_משקל בתא100_עסקאות שאושרו וטרם בוצעו  _1_פירוט אגח תשואה מעל 10% _1_15" xfId="12037"/>
    <cellStyle name="7_משקל בתא100_עסקאות שאושרו וטרם בוצעו  _1_פירוט אגח תשואה מעל 10% _15" xfId="12036"/>
    <cellStyle name="7_משקל בתא100_עסקאות שאושרו וטרם בוצעו  _1_פירוט אגח תשואה מעל 10% _פירוט אגח תשואה מעל 10% " xfId="6612"/>
    <cellStyle name="7_משקל בתא100_עסקאות שאושרו וטרם בוצעו  _1_פירוט אגח תשואה מעל 10% _פירוט אגח תשואה מעל 10% _15" xfId="12038"/>
    <cellStyle name="7_משקל בתא100_עסקאות שאושרו וטרם בוצעו  _15" xfId="12016"/>
    <cellStyle name="7_משקל בתא100_עסקאות שאושרו וטרם בוצעו  _4.4." xfId="6613"/>
    <cellStyle name="7_משקל בתא100_עסקאות שאושרו וטרם בוצעו  _4.4. 2" xfId="6614"/>
    <cellStyle name="7_משקל בתא100_עסקאות שאושרו וטרם בוצעו  _4.4. 2_15" xfId="12040"/>
    <cellStyle name="7_משקל בתא100_עסקאות שאושרו וטרם בוצעו  _4.4. 2_דיווחים נוספים" xfId="6615"/>
    <cellStyle name="7_משקל בתא100_עסקאות שאושרו וטרם בוצעו  _4.4. 2_דיווחים נוספים_1" xfId="6616"/>
    <cellStyle name="7_משקל בתא100_עסקאות שאושרו וטרם בוצעו  _4.4. 2_דיווחים נוספים_1_15" xfId="12042"/>
    <cellStyle name="7_משקל בתא100_עסקאות שאושרו וטרם בוצעו  _4.4. 2_דיווחים נוספים_1_פירוט אגח תשואה מעל 10% " xfId="6617"/>
    <cellStyle name="7_משקל בתא100_עסקאות שאושרו וטרם בוצעו  _4.4. 2_דיווחים נוספים_1_פירוט אגח תשואה מעל 10% _15" xfId="12043"/>
    <cellStyle name="7_משקל בתא100_עסקאות שאושרו וטרם בוצעו  _4.4. 2_דיווחים נוספים_15" xfId="12041"/>
    <cellStyle name="7_משקל בתא100_עסקאות שאושרו וטרם בוצעו  _4.4. 2_דיווחים נוספים_פירוט אגח תשואה מעל 10% " xfId="6618"/>
    <cellStyle name="7_משקל בתא100_עסקאות שאושרו וטרם בוצעו  _4.4. 2_דיווחים נוספים_פירוט אגח תשואה מעל 10% _15" xfId="12044"/>
    <cellStyle name="7_משקל בתא100_עסקאות שאושרו וטרם בוצעו  _4.4. 2_פירוט אגח תשואה מעל 10% " xfId="6619"/>
    <cellStyle name="7_משקל בתא100_עסקאות שאושרו וטרם בוצעו  _4.4. 2_פירוט אגח תשואה מעל 10% _1" xfId="6620"/>
    <cellStyle name="7_משקל בתא100_עסקאות שאושרו וטרם בוצעו  _4.4. 2_פירוט אגח תשואה מעל 10% _1_15" xfId="12046"/>
    <cellStyle name="7_משקל בתא100_עסקאות שאושרו וטרם בוצעו  _4.4. 2_פירוט אגח תשואה מעל 10% _15" xfId="12045"/>
    <cellStyle name="7_משקל בתא100_עסקאות שאושרו וטרם בוצעו  _4.4. 2_פירוט אגח תשואה מעל 10% _פירוט אגח תשואה מעל 10% " xfId="6621"/>
    <cellStyle name="7_משקל בתא100_עסקאות שאושרו וטרם בוצעו  _4.4. 2_פירוט אגח תשואה מעל 10% _פירוט אגח תשואה מעל 10% _15" xfId="12047"/>
    <cellStyle name="7_משקל בתא100_עסקאות שאושרו וטרם בוצעו  _4.4._15" xfId="12039"/>
    <cellStyle name="7_משקל בתא100_עסקאות שאושרו וטרם בוצעו  _4.4._דיווחים נוספים" xfId="6622"/>
    <cellStyle name="7_משקל בתא100_עסקאות שאושרו וטרם בוצעו  _4.4._דיווחים נוספים_15" xfId="12048"/>
    <cellStyle name="7_משקל בתא100_עסקאות שאושרו וטרם בוצעו  _4.4._דיווחים נוספים_פירוט אגח תשואה מעל 10% " xfId="6623"/>
    <cellStyle name="7_משקל בתא100_עסקאות שאושרו וטרם בוצעו  _4.4._דיווחים נוספים_פירוט אגח תשואה מעל 10% _15" xfId="12049"/>
    <cellStyle name="7_משקל בתא100_עסקאות שאושרו וטרם בוצעו  _4.4._פירוט אגח תשואה מעל 10% " xfId="6624"/>
    <cellStyle name="7_משקל בתא100_עסקאות שאושרו וטרם בוצעו  _4.4._פירוט אגח תשואה מעל 10% _1" xfId="6625"/>
    <cellStyle name="7_משקל בתא100_עסקאות שאושרו וטרם בוצעו  _4.4._פירוט אגח תשואה מעל 10% _1_15" xfId="12051"/>
    <cellStyle name="7_משקל בתא100_עסקאות שאושרו וטרם בוצעו  _4.4._פירוט אגח תשואה מעל 10% _15" xfId="12050"/>
    <cellStyle name="7_משקל בתא100_עסקאות שאושרו וטרם בוצעו  _4.4._פירוט אגח תשואה מעל 10% _פירוט אגח תשואה מעל 10% " xfId="6626"/>
    <cellStyle name="7_משקל בתא100_עסקאות שאושרו וטרם בוצעו  _4.4._פירוט אגח תשואה מעל 10% _פירוט אגח תשואה מעל 10% _15" xfId="12052"/>
    <cellStyle name="7_משקל בתא100_עסקאות שאושרו וטרם בוצעו  _דיווחים נוספים" xfId="6627"/>
    <cellStyle name="7_משקל בתא100_עסקאות שאושרו וטרם בוצעו  _דיווחים נוספים_1" xfId="6628"/>
    <cellStyle name="7_משקל בתא100_עסקאות שאושרו וטרם בוצעו  _דיווחים נוספים_1_15" xfId="12054"/>
    <cellStyle name="7_משקל בתא100_עסקאות שאושרו וטרם בוצעו  _דיווחים נוספים_1_פירוט אגח תשואה מעל 10% " xfId="6629"/>
    <cellStyle name="7_משקל בתא100_עסקאות שאושרו וטרם בוצעו  _דיווחים נוספים_1_פירוט אגח תשואה מעל 10% _15" xfId="12055"/>
    <cellStyle name="7_משקל בתא100_עסקאות שאושרו וטרם בוצעו  _דיווחים נוספים_15" xfId="12053"/>
    <cellStyle name="7_משקל בתא100_עסקאות שאושרו וטרם בוצעו  _דיווחים נוספים_פירוט אגח תשואה מעל 10% " xfId="6630"/>
    <cellStyle name="7_משקל בתא100_עסקאות שאושרו וטרם בוצעו  _דיווחים נוספים_פירוט אגח תשואה מעל 10% _15" xfId="12056"/>
    <cellStyle name="7_משקל בתא100_עסקאות שאושרו וטרם בוצעו  _פירוט אגח תשואה מעל 10% " xfId="6631"/>
    <cellStyle name="7_משקל בתא100_עסקאות שאושרו וטרם בוצעו  _פירוט אגח תשואה מעל 10% _1" xfId="6632"/>
    <cellStyle name="7_משקל בתא100_עסקאות שאושרו וטרם בוצעו  _פירוט אגח תשואה מעל 10% _1_15" xfId="12058"/>
    <cellStyle name="7_משקל בתא100_עסקאות שאושרו וטרם בוצעו  _פירוט אגח תשואה מעל 10% _15" xfId="12057"/>
    <cellStyle name="7_משקל בתא100_עסקאות שאושרו וטרם בוצעו  _פירוט אגח תשואה מעל 10% _פירוט אגח תשואה מעל 10% " xfId="6633"/>
    <cellStyle name="7_משקל בתא100_עסקאות שאושרו וטרם בוצעו  _פירוט אגח תשואה מעל 10% _פירוט אגח תשואה מעל 10% _15" xfId="12059"/>
    <cellStyle name="7_משקל בתא100_פירוט אגח תשואה מעל 10% " xfId="6634"/>
    <cellStyle name="7_משקל בתא100_פירוט אגח תשואה מעל 10%  2" xfId="6635"/>
    <cellStyle name="7_משקל בתא100_פירוט אגח תשואה מעל 10%  2_15" xfId="12061"/>
    <cellStyle name="7_משקל בתא100_פירוט אגח תשואה מעל 10%  2_דיווחים נוספים" xfId="6636"/>
    <cellStyle name="7_משקל בתא100_פירוט אגח תשואה מעל 10%  2_דיווחים נוספים_1" xfId="6637"/>
    <cellStyle name="7_משקל בתא100_פירוט אגח תשואה מעל 10%  2_דיווחים נוספים_1_15" xfId="12063"/>
    <cellStyle name="7_משקל בתא100_פירוט אגח תשואה מעל 10%  2_דיווחים נוספים_1_פירוט אגח תשואה מעל 10% " xfId="6638"/>
    <cellStyle name="7_משקל בתא100_פירוט אגח תשואה מעל 10%  2_דיווחים נוספים_1_פירוט אגח תשואה מעל 10% _15" xfId="12064"/>
    <cellStyle name="7_משקל בתא100_פירוט אגח תשואה מעל 10%  2_דיווחים נוספים_15" xfId="12062"/>
    <cellStyle name="7_משקל בתא100_פירוט אגח תשואה מעל 10%  2_דיווחים נוספים_פירוט אגח תשואה מעל 10% " xfId="6639"/>
    <cellStyle name="7_משקל בתא100_פירוט אגח תשואה מעל 10%  2_דיווחים נוספים_פירוט אגח תשואה מעל 10% _15" xfId="12065"/>
    <cellStyle name="7_משקל בתא100_פירוט אגח תשואה מעל 10%  2_פירוט אגח תשואה מעל 10% " xfId="6640"/>
    <cellStyle name="7_משקל בתא100_פירוט אגח תשואה מעל 10%  2_פירוט אגח תשואה מעל 10% _1" xfId="6641"/>
    <cellStyle name="7_משקל בתא100_פירוט אגח תשואה מעל 10%  2_פירוט אגח תשואה מעל 10% _1_15" xfId="12067"/>
    <cellStyle name="7_משקל בתא100_פירוט אגח תשואה מעל 10%  2_פירוט אגח תשואה מעל 10% _15" xfId="12066"/>
    <cellStyle name="7_משקל בתא100_פירוט אגח תשואה מעל 10%  2_פירוט אגח תשואה מעל 10% _פירוט אגח תשואה מעל 10% " xfId="6642"/>
    <cellStyle name="7_משקל בתא100_פירוט אגח תשואה מעל 10%  2_פירוט אגח תשואה מעל 10% _פירוט אגח תשואה מעל 10% _15" xfId="12068"/>
    <cellStyle name="7_משקל בתא100_פירוט אגח תשואה מעל 10% _1" xfId="6643"/>
    <cellStyle name="7_משקל בתא100_פירוט אגח תשואה מעל 10% _1_15" xfId="12069"/>
    <cellStyle name="7_משקל בתא100_פירוט אגח תשואה מעל 10% _1_פירוט אגח תשואה מעל 10% " xfId="6644"/>
    <cellStyle name="7_משקל בתא100_פירוט אגח תשואה מעל 10% _1_פירוט אגח תשואה מעל 10% _15" xfId="12070"/>
    <cellStyle name="7_משקל בתא100_פירוט אגח תשואה מעל 10% _15" xfId="12060"/>
    <cellStyle name="7_משקל בתא100_פירוט אגח תשואה מעל 10% _2" xfId="6645"/>
    <cellStyle name="7_משקל בתא100_פירוט אגח תשואה מעל 10% _2_15" xfId="12071"/>
    <cellStyle name="7_משקל בתא100_פירוט אגח תשואה מעל 10% _4.4." xfId="6646"/>
    <cellStyle name="7_משקל בתא100_פירוט אגח תשואה מעל 10% _4.4. 2" xfId="6647"/>
    <cellStyle name="7_משקל בתא100_פירוט אגח תשואה מעל 10% _4.4. 2_15" xfId="12073"/>
    <cellStyle name="7_משקל בתא100_פירוט אגח תשואה מעל 10% _4.4. 2_דיווחים נוספים" xfId="6648"/>
    <cellStyle name="7_משקל בתא100_פירוט אגח תשואה מעל 10% _4.4. 2_דיווחים נוספים_1" xfId="6649"/>
    <cellStyle name="7_משקל בתא100_פירוט אגח תשואה מעל 10% _4.4. 2_דיווחים נוספים_1_15" xfId="12075"/>
    <cellStyle name="7_משקל בתא100_פירוט אגח תשואה מעל 10% _4.4. 2_דיווחים נוספים_1_פירוט אגח תשואה מעל 10% " xfId="6650"/>
    <cellStyle name="7_משקל בתא100_פירוט אגח תשואה מעל 10% _4.4. 2_דיווחים נוספים_1_פירוט אגח תשואה מעל 10% _15" xfId="12076"/>
    <cellStyle name="7_משקל בתא100_פירוט אגח תשואה מעל 10% _4.4. 2_דיווחים נוספים_15" xfId="12074"/>
    <cellStyle name="7_משקל בתא100_פירוט אגח תשואה מעל 10% _4.4. 2_דיווחים נוספים_פירוט אגח תשואה מעל 10% " xfId="6651"/>
    <cellStyle name="7_משקל בתא100_פירוט אגח תשואה מעל 10% _4.4. 2_דיווחים נוספים_פירוט אגח תשואה מעל 10% _15" xfId="12077"/>
    <cellStyle name="7_משקל בתא100_פירוט אגח תשואה מעל 10% _4.4. 2_פירוט אגח תשואה מעל 10% " xfId="6652"/>
    <cellStyle name="7_משקל בתא100_פירוט אגח תשואה מעל 10% _4.4. 2_פירוט אגח תשואה מעל 10% _1" xfId="6653"/>
    <cellStyle name="7_משקל בתא100_פירוט אגח תשואה מעל 10% _4.4. 2_פירוט אגח תשואה מעל 10% _1_15" xfId="12079"/>
    <cellStyle name="7_משקל בתא100_פירוט אגח תשואה מעל 10% _4.4. 2_פירוט אגח תשואה מעל 10% _15" xfId="12078"/>
    <cellStyle name="7_משקל בתא100_פירוט אגח תשואה מעל 10% _4.4. 2_פירוט אגח תשואה מעל 10% _פירוט אגח תשואה מעל 10% " xfId="6654"/>
    <cellStyle name="7_משקל בתא100_פירוט אגח תשואה מעל 10% _4.4. 2_פירוט אגח תשואה מעל 10% _פירוט אגח תשואה מעל 10% _15" xfId="12080"/>
    <cellStyle name="7_משקל בתא100_פירוט אגח תשואה מעל 10% _4.4._15" xfId="12072"/>
    <cellStyle name="7_משקל בתא100_פירוט אגח תשואה מעל 10% _4.4._דיווחים נוספים" xfId="6655"/>
    <cellStyle name="7_משקל בתא100_פירוט אגח תשואה מעל 10% _4.4._דיווחים נוספים_15" xfId="12081"/>
    <cellStyle name="7_משקל בתא100_פירוט אגח תשואה מעל 10% _4.4._דיווחים נוספים_פירוט אגח תשואה מעל 10% " xfId="6656"/>
    <cellStyle name="7_משקל בתא100_פירוט אגח תשואה מעל 10% _4.4._דיווחים נוספים_פירוט אגח תשואה מעל 10% _15" xfId="12082"/>
    <cellStyle name="7_משקל בתא100_פירוט אגח תשואה מעל 10% _4.4._פירוט אגח תשואה מעל 10% " xfId="6657"/>
    <cellStyle name="7_משקל בתא100_פירוט אגח תשואה מעל 10% _4.4._פירוט אגח תשואה מעל 10% _1" xfId="6658"/>
    <cellStyle name="7_משקל בתא100_פירוט אגח תשואה מעל 10% _4.4._פירוט אגח תשואה מעל 10% _1_15" xfId="12084"/>
    <cellStyle name="7_משקל בתא100_פירוט אגח תשואה מעל 10% _4.4._פירוט אגח תשואה מעל 10% _15" xfId="12083"/>
    <cellStyle name="7_משקל בתא100_פירוט אגח תשואה מעל 10% _4.4._פירוט אגח תשואה מעל 10% _פירוט אגח תשואה מעל 10% " xfId="6659"/>
    <cellStyle name="7_משקל בתא100_פירוט אגח תשואה מעל 10% _4.4._פירוט אגח תשואה מעל 10% _פירוט אגח תשואה מעל 10% _15" xfId="12085"/>
    <cellStyle name="7_משקל בתא100_פירוט אגח תשואה מעל 10% _דיווחים נוספים" xfId="6660"/>
    <cellStyle name="7_משקל בתא100_פירוט אגח תשואה מעל 10% _דיווחים נוספים_1" xfId="6661"/>
    <cellStyle name="7_משקל בתא100_פירוט אגח תשואה מעל 10% _דיווחים נוספים_1_15" xfId="12087"/>
    <cellStyle name="7_משקל בתא100_פירוט אגח תשואה מעל 10% _דיווחים נוספים_1_פירוט אגח תשואה מעל 10% " xfId="6662"/>
    <cellStyle name="7_משקל בתא100_פירוט אגח תשואה מעל 10% _דיווחים נוספים_1_פירוט אגח תשואה מעל 10% _15" xfId="12088"/>
    <cellStyle name="7_משקל בתא100_פירוט אגח תשואה מעל 10% _דיווחים נוספים_15" xfId="12086"/>
    <cellStyle name="7_משקל בתא100_פירוט אגח תשואה מעל 10% _דיווחים נוספים_פירוט אגח תשואה מעל 10% " xfId="6663"/>
    <cellStyle name="7_משקל בתא100_פירוט אגח תשואה מעל 10% _דיווחים נוספים_פירוט אגח תשואה מעל 10% _15" xfId="12089"/>
    <cellStyle name="7_משקל בתא100_פירוט אגח תשואה מעל 10% _פירוט אגח תשואה מעל 10% " xfId="6664"/>
    <cellStyle name="7_משקל בתא100_פירוט אגח תשואה מעל 10% _פירוט אגח תשואה מעל 10% _1" xfId="6665"/>
    <cellStyle name="7_משקל בתא100_פירוט אגח תשואה מעל 10% _פירוט אגח תשואה מעל 10% _1_15" xfId="12091"/>
    <cellStyle name="7_משקל בתא100_פירוט אגח תשואה מעל 10% _פירוט אגח תשואה מעל 10% _15" xfId="12090"/>
    <cellStyle name="7_משקל בתא100_פירוט אגח תשואה מעל 10% _פירוט אגח תשואה מעל 10% _פירוט אגח תשואה מעל 10% " xfId="6666"/>
    <cellStyle name="7_משקל בתא100_פירוט אגח תשואה מעל 10% _פירוט אגח תשואה מעל 10% _פירוט אגח תשואה מעל 10% _15" xfId="12092"/>
    <cellStyle name="7_עסקאות שאושרו וטרם בוצעו  " xfId="6667"/>
    <cellStyle name="7_עסקאות שאושרו וטרם בוצעו   2" xfId="6668"/>
    <cellStyle name="7_עסקאות שאושרו וטרם בוצעו   2_15" xfId="12094"/>
    <cellStyle name="7_עסקאות שאושרו וטרם בוצעו   2_דיווחים נוספים" xfId="6669"/>
    <cellStyle name="7_עסקאות שאושרו וטרם בוצעו   2_דיווחים נוספים_1" xfId="6670"/>
    <cellStyle name="7_עסקאות שאושרו וטרם בוצעו   2_דיווחים נוספים_1_15" xfId="12096"/>
    <cellStyle name="7_עסקאות שאושרו וטרם בוצעו   2_דיווחים נוספים_1_פירוט אגח תשואה מעל 10% " xfId="6671"/>
    <cellStyle name="7_עסקאות שאושרו וטרם בוצעו   2_דיווחים נוספים_1_פירוט אגח תשואה מעל 10% _15" xfId="12097"/>
    <cellStyle name="7_עסקאות שאושרו וטרם בוצעו   2_דיווחים נוספים_15" xfId="12095"/>
    <cellStyle name="7_עסקאות שאושרו וטרם בוצעו   2_דיווחים נוספים_פירוט אגח תשואה מעל 10% " xfId="6672"/>
    <cellStyle name="7_עסקאות שאושרו וטרם בוצעו   2_דיווחים נוספים_פירוט אגח תשואה מעל 10% _15" xfId="12098"/>
    <cellStyle name="7_עסקאות שאושרו וטרם בוצעו   2_פירוט אגח תשואה מעל 10% " xfId="6673"/>
    <cellStyle name="7_עסקאות שאושרו וטרם בוצעו   2_פירוט אגח תשואה מעל 10% _1" xfId="6674"/>
    <cellStyle name="7_עסקאות שאושרו וטרם בוצעו   2_פירוט אגח תשואה מעל 10% _1_15" xfId="12100"/>
    <cellStyle name="7_עסקאות שאושרו וטרם בוצעו   2_פירוט אגח תשואה מעל 10% _15" xfId="12099"/>
    <cellStyle name="7_עסקאות שאושרו וטרם בוצעו   2_פירוט אגח תשואה מעל 10% _פירוט אגח תשואה מעל 10% " xfId="6675"/>
    <cellStyle name="7_עסקאות שאושרו וטרם בוצעו   2_פירוט אגח תשואה מעל 10% _פירוט אגח תשואה מעל 10% _15" xfId="12101"/>
    <cellStyle name="7_עסקאות שאושרו וטרם בוצעו  _1" xfId="6676"/>
    <cellStyle name="7_עסקאות שאושרו וטרם בוצעו  _1 2" xfId="6677"/>
    <cellStyle name="7_עסקאות שאושרו וטרם בוצעו  _1 2_15" xfId="12103"/>
    <cellStyle name="7_עסקאות שאושרו וטרם בוצעו  _1 2_דיווחים נוספים" xfId="6678"/>
    <cellStyle name="7_עסקאות שאושרו וטרם בוצעו  _1 2_דיווחים נוספים_1" xfId="6679"/>
    <cellStyle name="7_עסקאות שאושרו וטרם בוצעו  _1 2_דיווחים נוספים_1_15" xfId="12105"/>
    <cellStyle name="7_עסקאות שאושרו וטרם בוצעו  _1 2_דיווחים נוספים_1_פירוט אגח תשואה מעל 10% " xfId="6680"/>
    <cellStyle name="7_עסקאות שאושרו וטרם בוצעו  _1 2_דיווחים נוספים_1_פירוט אגח תשואה מעל 10% _15" xfId="12106"/>
    <cellStyle name="7_עסקאות שאושרו וטרם בוצעו  _1 2_דיווחים נוספים_15" xfId="12104"/>
    <cellStyle name="7_עסקאות שאושרו וטרם בוצעו  _1 2_דיווחים נוספים_פירוט אגח תשואה מעל 10% " xfId="6681"/>
    <cellStyle name="7_עסקאות שאושרו וטרם בוצעו  _1 2_דיווחים נוספים_פירוט אגח תשואה מעל 10% _15" xfId="12107"/>
    <cellStyle name="7_עסקאות שאושרו וטרם בוצעו  _1 2_פירוט אגח תשואה מעל 10% " xfId="6682"/>
    <cellStyle name="7_עסקאות שאושרו וטרם בוצעו  _1 2_פירוט אגח תשואה מעל 10% _1" xfId="6683"/>
    <cellStyle name="7_עסקאות שאושרו וטרם בוצעו  _1 2_פירוט אגח תשואה מעל 10% _1_15" xfId="12109"/>
    <cellStyle name="7_עסקאות שאושרו וטרם בוצעו  _1 2_פירוט אגח תשואה מעל 10% _15" xfId="12108"/>
    <cellStyle name="7_עסקאות שאושרו וטרם בוצעו  _1 2_פירוט אגח תשואה מעל 10% _פירוט אגח תשואה מעל 10% " xfId="6684"/>
    <cellStyle name="7_עסקאות שאושרו וטרם בוצעו  _1 2_פירוט אגח תשואה מעל 10% _פירוט אגח תשואה מעל 10% _15" xfId="12110"/>
    <cellStyle name="7_עסקאות שאושרו וטרם בוצעו  _1_15" xfId="12102"/>
    <cellStyle name="7_עסקאות שאושרו וטרם בוצעו  _1_דיווחים נוספים" xfId="6685"/>
    <cellStyle name="7_עסקאות שאושרו וטרם בוצעו  _1_דיווחים נוספים_15" xfId="12111"/>
    <cellStyle name="7_עסקאות שאושרו וטרם בוצעו  _1_דיווחים נוספים_פירוט אגח תשואה מעל 10% " xfId="6686"/>
    <cellStyle name="7_עסקאות שאושרו וטרם בוצעו  _1_דיווחים נוספים_פירוט אגח תשואה מעל 10% _15" xfId="12112"/>
    <cellStyle name="7_עסקאות שאושרו וטרם בוצעו  _1_פירוט אגח תשואה מעל 10% " xfId="6687"/>
    <cellStyle name="7_עסקאות שאושרו וטרם בוצעו  _1_פירוט אגח תשואה מעל 10% _1" xfId="6688"/>
    <cellStyle name="7_עסקאות שאושרו וטרם בוצעו  _1_פירוט אגח תשואה מעל 10% _1_15" xfId="12114"/>
    <cellStyle name="7_עסקאות שאושרו וטרם בוצעו  _1_פירוט אגח תשואה מעל 10% _15" xfId="12113"/>
    <cellStyle name="7_עסקאות שאושרו וטרם בוצעו  _1_פירוט אגח תשואה מעל 10% _פירוט אגח תשואה מעל 10% " xfId="6689"/>
    <cellStyle name="7_עסקאות שאושרו וטרם בוצעו  _1_פירוט אגח תשואה מעל 10% _פירוט אגח תשואה מעל 10% _15" xfId="12115"/>
    <cellStyle name="7_עסקאות שאושרו וטרם בוצעו  _15" xfId="12093"/>
    <cellStyle name="7_עסקאות שאושרו וטרם בוצעו  _4.4." xfId="6690"/>
    <cellStyle name="7_עסקאות שאושרו וטרם בוצעו  _4.4. 2" xfId="6691"/>
    <cellStyle name="7_עסקאות שאושרו וטרם בוצעו  _4.4. 2_15" xfId="12117"/>
    <cellStyle name="7_עסקאות שאושרו וטרם בוצעו  _4.4. 2_דיווחים נוספים" xfId="6692"/>
    <cellStyle name="7_עסקאות שאושרו וטרם בוצעו  _4.4. 2_דיווחים נוספים_1" xfId="6693"/>
    <cellStyle name="7_עסקאות שאושרו וטרם בוצעו  _4.4. 2_דיווחים נוספים_1_15" xfId="12119"/>
    <cellStyle name="7_עסקאות שאושרו וטרם בוצעו  _4.4. 2_דיווחים נוספים_1_פירוט אגח תשואה מעל 10% " xfId="6694"/>
    <cellStyle name="7_עסקאות שאושרו וטרם בוצעו  _4.4. 2_דיווחים נוספים_1_פירוט אגח תשואה מעל 10% _15" xfId="12120"/>
    <cellStyle name="7_עסקאות שאושרו וטרם בוצעו  _4.4. 2_דיווחים נוספים_15" xfId="12118"/>
    <cellStyle name="7_עסקאות שאושרו וטרם בוצעו  _4.4. 2_דיווחים נוספים_פירוט אגח תשואה מעל 10% " xfId="6695"/>
    <cellStyle name="7_עסקאות שאושרו וטרם בוצעו  _4.4. 2_דיווחים נוספים_פירוט אגח תשואה מעל 10% _15" xfId="12121"/>
    <cellStyle name="7_עסקאות שאושרו וטרם בוצעו  _4.4. 2_פירוט אגח תשואה מעל 10% " xfId="6696"/>
    <cellStyle name="7_עסקאות שאושרו וטרם בוצעו  _4.4. 2_פירוט אגח תשואה מעל 10% _1" xfId="6697"/>
    <cellStyle name="7_עסקאות שאושרו וטרם בוצעו  _4.4. 2_פירוט אגח תשואה מעל 10% _1_15" xfId="12123"/>
    <cellStyle name="7_עסקאות שאושרו וטרם בוצעו  _4.4. 2_פירוט אגח תשואה מעל 10% _15" xfId="12122"/>
    <cellStyle name="7_עסקאות שאושרו וטרם בוצעו  _4.4. 2_פירוט אגח תשואה מעל 10% _פירוט אגח תשואה מעל 10% " xfId="6698"/>
    <cellStyle name="7_עסקאות שאושרו וטרם בוצעו  _4.4. 2_פירוט אגח תשואה מעל 10% _פירוט אגח תשואה מעל 10% _15" xfId="12124"/>
    <cellStyle name="7_עסקאות שאושרו וטרם בוצעו  _4.4._15" xfId="12116"/>
    <cellStyle name="7_עסקאות שאושרו וטרם בוצעו  _4.4._דיווחים נוספים" xfId="6699"/>
    <cellStyle name="7_עסקאות שאושרו וטרם בוצעו  _4.4._דיווחים נוספים_15" xfId="12125"/>
    <cellStyle name="7_עסקאות שאושרו וטרם בוצעו  _4.4._דיווחים נוספים_פירוט אגח תשואה מעל 10% " xfId="6700"/>
    <cellStyle name="7_עסקאות שאושרו וטרם בוצעו  _4.4._דיווחים נוספים_פירוט אגח תשואה מעל 10% _15" xfId="12126"/>
    <cellStyle name="7_עסקאות שאושרו וטרם בוצעו  _4.4._פירוט אגח תשואה מעל 10% " xfId="6701"/>
    <cellStyle name="7_עסקאות שאושרו וטרם בוצעו  _4.4._פירוט אגח תשואה מעל 10% _1" xfId="6702"/>
    <cellStyle name="7_עסקאות שאושרו וטרם בוצעו  _4.4._פירוט אגח תשואה מעל 10% _1_15" xfId="12128"/>
    <cellStyle name="7_עסקאות שאושרו וטרם בוצעו  _4.4._פירוט אגח תשואה מעל 10% _15" xfId="12127"/>
    <cellStyle name="7_עסקאות שאושרו וטרם בוצעו  _4.4._פירוט אגח תשואה מעל 10% _פירוט אגח תשואה מעל 10% " xfId="6703"/>
    <cellStyle name="7_עסקאות שאושרו וטרם בוצעו  _4.4._פירוט אגח תשואה מעל 10% _פירוט אגח תשואה מעל 10% _15" xfId="12129"/>
    <cellStyle name="7_עסקאות שאושרו וטרם בוצעו  _דיווחים נוספים" xfId="6704"/>
    <cellStyle name="7_עסקאות שאושרו וטרם בוצעו  _דיווחים נוספים_1" xfId="6705"/>
    <cellStyle name="7_עסקאות שאושרו וטרם בוצעו  _דיווחים נוספים_1_15" xfId="12131"/>
    <cellStyle name="7_עסקאות שאושרו וטרם בוצעו  _דיווחים נוספים_1_פירוט אגח תשואה מעל 10% " xfId="6706"/>
    <cellStyle name="7_עסקאות שאושרו וטרם בוצעו  _דיווחים נוספים_1_פירוט אגח תשואה מעל 10% _15" xfId="12132"/>
    <cellStyle name="7_עסקאות שאושרו וטרם בוצעו  _דיווחים נוספים_15" xfId="12130"/>
    <cellStyle name="7_עסקאות שאושרו וטרם בוצעו  _דיווחים נוספים_פירוט אגח תשואה מעל 10% " xfId="6707"/>
    <cellStyle name="7_עסקאות שאושרו וטרם בוצעו  _דיווחים נוספים_פירוט אגח תשואה מעל 10% _15" xfId="12133"/>
    <cellStyle name="7_עסקאות שאושרו וטרם בוצעו  _פירוט אגח תשואה מעל 10% " xfId="6708"/>
    <cellStyle name="7_עסקאות שאושרו וטרם בוצעו  _פירוט אגח תשואה מעל 10% _1" xfId="6709"/>
    <cellStyle name="7_עסקאות שאושרו וטרם בוצעו  _פירוט אגח תשואה מעל 10% _1_15" xfId="12135"/>
    <cellStyle name="7_עסקאות שאושרו וטרם בוצעו  _פירוט אגח תשואה מעל 10% _15" xfId="12134"/>
    <cellStyle name="7_עסקאות שאושרו וטרם בוצעו  _פירוט אגח תשואה מעל 10% _פירוט אגח תשואה מעל 10% " xfId="6710"/>
    <cellStyle name="7_עסקאות שאושרו וטרם בוצעו  _פירוט אגח תשואה מעל 10% _פירוט אגח תשואה מעל 10% _15" xfId="12136"/>
    <cellStyle name="7_פירוט אגח תשואה מעל 10% " xfId="6711"/>
    <cellStyle name="7_פירוט אגח תשואה מעל 10%  2" xfId="6712"/>
    <cellStyle name="7_פירוט אגח תשואה מעל 10%  2_15" xfId="12138"/>
    <cellStyle name="7_פירוט אגח תשואה מעל 10%  2_דיווחים נוספים" xfId="6713"/>
    <cellStyle name="7_פירוט אגח תשואה מעל 10%  2_דיווחים נוספים_1" xfId="6714"/>
    <cellStyle name="7_פירוט אגח תשואה מעל 10%  2_דיווחים נוספים_1_15" xfId="12140"/>
    <cellStyle name="7_פירוט אגח תשואה מעל 10%  2_דיווחים נוספים_1_פירוט אגח תשואה מעל 10% " xfId="6715"/>
    <cellStyle name="7_פירוט אגח תשואה מעל 10%  2_דיווחים נוספים_1_פירוט אגח תשואה מעל 10% _15" xfId="12141"/>
    <cellStyle name="7_פירוט אגח תשואה מעל 10%  2_דיווחים נוספים_15" xfId="12139"/>
    <cellStyle name="7_פירוט אגח תשואה מעל 10%  2_דיווחים נוספים_פירוט אגח תשואה מעל 10% " xfId="6716"/>
    <cellStyle name="7_פירוט אגח תשואה מעל 10%  2_דיווחים נוספים_פירוט אגח תשואה מעל 10% _15" xfId="12142"/>
    <cellStyle name="7_פירוט אגח תשואה מעל 10%  2_פירוט אגח תשואה מעל 10% " xfId="6717"/>
    <cellStyle name="7_פירוט אגח תשואה מעל 10%  2_פירוט אגח תשואה מעל 10% _1" xfId="6718"/>
    <cellStyle name="7_פירוט אגח תשואה מעל 10%  2_פירוט אגח תשואה מעל 10% _1_15" xfId="12144"/>
    <cellStyle name="7_פירוט אגח תשואה מעל 10%  2_פירוט אגח תשואה מעל 10% _15" xfId="12143"/>
    <cellStyle name="7_פירוט אגח תשואה מעל 10%  2_פירוט אגח תשואה מעל 10% _פירוט אגח תשואה מעל 10% " xfId="6719"/>
    <cellStyle name="7_פירוט אגח תשואה מעל 10%  2_פירוט אגח תשואה מעל 10% _פירוט אגח תשואה מעל 10% _15" xfId="12145"/>
    <cellStyle name="7_פירוט אגח תשואה מעל 10% _1" xfId="6720"/>
    <cellStyle name="7_פירוט אגח תשואה מעל 10% _1_15" xfId="12146"/>
    <cellStyle name="7_פירוט אגח תשואה מעל 10% _1_פירוט אגח תשואה מעל 10% " xfId="6721"/>
    <cellStyle name="7_פירוט אגח תשואה מעל 10% _1_פירוט אגח תשואה מעל 10% _15" xfId="12147"/>
    <cellStyle name="7_פירוט אגח תשואה מעל 10% _15" xfId="12137"/>
    <cellStyle name="7_פירוט אגח תשואה מעל 10% _2" xfId="6722"/>
    <cellStyle name="7_פירוט אגח תשואה מעל 10% _2_15" xfId="12148"/>
    <cellStyle name="7_פירוט אגח תשואה מעל 10% _4.4." xfId="6723"/>
    <cellStyle name="7_פירוט אגח תשואה מעל 10% _4.4. 2" xfId="6724"/>
    <cellStyle name="7_פירוט אגח תשואה מעל 10% _4.4. 2_15" xfId="12150"/>
    <cellStyle name="7_פירוט אגח תשואה מעל 10% _4.4. 2_דיווחים נוספים" xfId="6725"/>
    <cellStyle name="7_פירוט אגח תשואה מעל 10% _4.4. 2_דיווחים נוספים_1" xfId="6726"/>
    <cellStyle name="7_פירוט אגח תשואה מעל 10% _4.4. 2_דיווחים נוספים_1_15" xfId="12152"/>
    <cellStyle name="7_פירוט אגח תשואה מעל 10% _4.4. 2_דיווחים נוספים_1_פירוט אגח תשואה מעל 10% " xfId="6727"/>
    <cellStyle name="7_פירוט אגח תשואה מעל 10% _4.4. 2_דיווחים נוספים_1_פירוט אגח תשואה מעל 10% _15" xfId="12153"/>
    <cellStyle name="7_פירוט אגח תשואה מעל 10% _4.4. 2_דיווחים נוספים_15" xfId="12151"/>
    <cellStyle name="7_פירוט אגח תשואה מעל 10% _4.4. 2_דיווחים נוספים_פירוט אגח תשואה מעל 10% " xfId="6728"/>
    <cellStyle name="7_פירוט אגח תשואה מעל 10% _4.4. 2_דיווחים נוספים_פירוט אגח תשואה מעל 10% _15" xfId="12154"/>
    <cellStyle name="7_פירוט אגח תשואה מעל 10% _4.4. 2_פירוט אגח תשואה מעל 10% " xfId="6729"/>
    <cellStyle name="7_פירוט אגח תשואה מעל 10% _4.4. 2_פירוט אגח תשואה מעל 10% _1" xfId="6730"/>
    <cellStyle name="7_פירוט אגח תשואה מעל 10% _4.4. 2_פירוט אגח תשואה מעל 10% _1_15" xfId="12156"/>
    <cellStyle name="7_פירוט אגח תשואה מעל 10% _4.4. 2_פירוט אגח תשואה מעל 10% _15" xfId="12155"/>
    <cellStyle name="7_פירוט אגח תשואה מעל 10% _4.4. 2_פירוט אגח תשואה מעל 10% _פירוט אגח תשואה מעל 10% " xfId="6731"/>
    <cellStyle name="7_פירוט אגח תשואה מעל 10% _4.4. 2_פירוט אגח תשואה מעל 10% _פירוט אגח תשואה מעל 10% _15" xfId="12157"/>
    <cellStyle name="7_פירוט אגח תשואה מעל 10% _4.4._15" xfId="12149"/>
    <cellStyle name="7_פירוט אגח תשואה מעל 10% _4.4._דיווחים נוספים" xfId="6732"/>
    <cellStyle name="7_פירוט אגח תשואה מעל 10% _4.4._דיווחים נוספים_15" xfId="12158"/>
    <cellStyle name="7_פירוט אגח תשואה מעל 10% _4.4._דיווחים נוספים_פירוט אגח תשואה מעל 10% " xfId="6733"/>
    <cellStyle name="7_פירוט אגח תשואה מעל 10% _4.4._דיווחים נוספים_פירוט אגח תשואה מעל 10% _15" xfId="12159"/>
    <cellStyle name="7_פירוט אגח תשואה מעל 10% _4.4._פירוט אגח תשואה מעל 10% " xfId="6734"/>
    <cellStyle name="7_פירוט אגח תשואה מעל 10% _4.4._פירוט אגח תשואה מעל 10% _1" xfId="6735"/>
    <cellStyle name="7_פירוט אגח תשואה מעל 10% _4.4._פירוט אגח תשואה מעל 10% _1_15" xfId="12161"/>
    <cellStyle name="7_פירוט אגח תשואה מעל 10% _4.4._פירוט אגח תשואה מעל 10% _15" xfId="12160"/>
    <cellStyle name="7_פירוט אגח תשואה מעל 10% _4.4._פירוט אגח תשואה מעל 10% _פירוט אגח תשואה מעל 10% " xfId="6736"/>
    <cellStyle name="7_פירוט אגח תשואה מעל 10% _4.4._פירוט אגח תשואה מעל 10% _פירוט אגח תשואה מעל 10% _15" xfId="12162"/>
    <cellStyle name="7_פירוט אגח תשואה מעל 10% _דיווחים נוספים" xfId="6737"/>
    <cellStyle name="7_פירוט אגח תשואה מעל 10% _דיווחים נוספים_1" xfId="6738"/>
    <cellStyle name="7_פירוט אגח תשואה מעל 10% _דיווחים נוספים_1_15" xfId="12164"/>
    <cellStyle name="7_פירוט אגח תשואה מעל 10% _דיווחים נוספים_1_פירוט אגח תשואה מעל 10% " xfId="6739"/>
    <cellStyle name="7_פירוט אגח תשואה מעל 10% _דיווחים נוספים_1_פירוט אגח תשואה מעל 10% _15" xfId="12165"/>
    <cellStyle name="7_פירוט אגח תשואה מעל 10% _דיווחים נוספים_15" xfId="12163"/>
    <cellStyle name="7_פירוט אגח תשואה מעל 10% _דיווחים נוספים_פירוט אגח תשואה מעל 10% " xfId="6740"/>
    <cellStyle name="7_פירוט אגח תשואה מעל 10% _דיווחים נוספים_פירוט אגח תשואה מעל 10% _15" xfId="12166"/>
    <cellStyle name="7_פירוט אגח תשואה מעל 10% _פירוט אגח תשואה מעל 10% " xfId="6741"/>
    <cellStyle name="7_פירוט אגח תשואה מעל 10% _פירוט אגח תשואה מעל 10% _1" xfId="6742"/>
    <cellStyle name="7_פירוט אגח תשואה מעל 10% _פירוט אגח תשואה מעל 10% _1_15" xfId="12168"/>
    <cellStyle name="7_פירוט אגח תשואה מעל 10% _פירוט אגח תשואה מעל 10% _15" xfId="12167"/>
    <cellStyle name="7_פירוט אגח תשואה מעל 10% _פירוט אגח תשואה מעל 10% _פירוט אגח תשואה מעל 10% " xfId="6743"/>
    <cellStyle name="7_פירוט אגח תשואה מעל 10% _פירוט אגח תשואה מעל 10% _פירוט אגח תשואה מעל 10% _15" xfId="12169"/>
    <cellStyle name="8" xfId="6744"/>
    <cellStyle name="8 2" xfId="6745"/>
    <cellStyle name="8 2 2" xfId="6746"/>
    <cellStyle name="8 2_15" xfId="12171"/>
    <cellStyle name="8 3" xfId="6747"/>
    <cellStyle name="8_15" xfId="12170"/>
    <cellStyle name="8_15_1" xfId="16748"/>
    <cellStyle name="8_16" xfId="14729"/>
    <cellStyle name="8_4.4." xfId="6748"/>
    <cellStyle name="8_4.4. 2" xfId="6749"/>
    <cellStyle name="8_4.4. 2_15" xfId="12173"/>
    <cellStyle name="8_4.4. 2_דיווחים נוספים" xfId="6750"/>
    <cellStyle name="8_4.4. 2_דיווחים נוספים_1" xfId="6751"/>
    <cellStyle name="8_4.4. 2_דיווחים נוספים_1_15" xfId="12175"/>
    <cellStyle name="8_4.4. 2_דיווחים נוספים_1_פירוט אגח תשואה מעל 10% " xfId="6752"/>
    <cellStyle name="8_4.4. 2_דיווחים נוספים_1_פירוט אגח תשואה מעל 10% _15" xfId="12176"/>
    <cellStyle name="8_4.4. 2_דיווחים נוספים_15" xfId="12174"/>
    <cellStyle name="8_4.4. 2_דיווחים נוספים_פירוט אגח תשואה מעל 10% " xfId="6753"/>
    <cellStyle name="8_4.4. 2_דיווחים נוספים_פירוט אגח תשואה מעל 10% _15" xfId="12177"/>
    <cellStyle name="8_4.4. 2_פירוט אגח תשואה מעל 10% " xfId="6754"/>
    <cellStyle name="8_4.4. 2_פירוט אגח תשואה מעל 10% _1" xfId="6755"/>
    <cellStyle name="8_4.4. 2_פירוט אגח תשואה מעל 10% _1_15" xfId="12179"/>
    <cellStyle name="8_4.4. 2_פירוט אגח תשואה מעל 10% _15" xfId="12178"/>
    <cellStyle name="8_4.4. 2_פירוט אגח תשואה מעל 10% _פירוט אגח תשואה מעל 10% " xfId="6756"/>
    <cellStyle name="8_4.4. 2_פירוט אגח תשואה מעל 10% _פירוט אגח תשואה מעל 10% _15" xfId="12180"/>
    <cellStyle name="8_4.4._15" xfId="12172"/>
    <cellStyle name="8_4.4._דיווחים נוספים" xfId="6757"/>
    <cellStyle name="8_4.4._דיווחים נוספים_15" xfId="12181"/>
    <cellStyle name="8_4.4._דיווחים נוספים_פירוט אגח תשואה מעל 10% " xfId="6758"/>
    <cellStyle name="8_4.4._דיווחים נוספים_פירוט אגח תשואה מעל 10% _15" xfId="12182"/>
    <cellStyle name="8_4.4._פירוט אגח תשואה מעל 10% " xfId="6759"/>
    <cellStyle name="8_4.4._פירוט אגח תשואה מעל 10% _1" xfId="6760"/>
    <cellStyle name="8_4.4._פירוט אגח תשואה מעל 10% _1_15" xfId="12184"/>
    <cellStyle name="8_4.4._פירוט אגח תשואה מעל 10% _15" xfId="12183"/>
    <cellStyle name="8_4.4._פירוט אגח תשואה מעל 10% _פירוט אגח תשואה מעל 10% " xfId="6761"/>
    <cellStyle name="8_4.4._פירוט אגח תשואה מעל 10% _פירוט אגח תשואה מעל 10% _15" xfId="12185"/>
    <cellStyle name="8_Anafim" xfId="6762"/>
    <cellStyle name="8_Anafim 2" xfId="6763"/>
    <cellStyle name="8_Anafim 2 2" xfId="6764"/>
    <cellStyle name="8_Anafim 2 2_15" xfId="12188"/>
    <cellStyle name="8_Anafim 2 2_דיווחים נוספים" xfId="6765"/>
    <cellStyle name="8_Anafim 2 2_דיווחים נוספים_1" xfId="6766"/>
    <cellStyle name="8_Anafim 2 2_דיווחים נוספים_1_15" xfId="12190"/>
    <cellStyle name="8_Anafim 2 2_דיווחים נוספים_1_פירוט אגח תשואה מעל 10% " xfId="6767"/>
    <cellStyle name="8_Anafim 2 2_דיווחים נוספים_1_פירוט אגח תשואה מעל 10% _15" xfId="12191"/>
    <cellStyle name="8_Anafim 2 2_דיווחים נוספים_15" xfId="12189"/>
    <cellStyle name="8_Anafim 2 2_דיווחים נוספים_פירוט אגח תשואה מעל 10% " xfId="6768"/>
    <cellStyle name="8_Anafim 2 2_דיווחים נוספים_פירוט אגח תשואה מעל 10% _15" xfId="12192"/>
    <cellStyle name="8_Anafim 2 2_פירוט אגח תשואה מעל 10% " xfId="6769"/>
    <cellStyle name="8_Anafim 2 2_פירוט אגח תשואה מעל 10% _1" xfId="6770"/>
    <cellStyle name="8_Anafim 2 2_פירוט אגח תשואה מעל 10% _1_15" xfId="12194"/>
    <cellStyle name="8_Anafim 2 2_פירוט אגח תשואה מעל 10% _15" xfId="12193"/>
    <cellStyle name="8_Anafim 2 2_פירוט אגח תשואה מעל 10% _פירוט אגח תשואה מעל 10% " xfId="6771"/>
    <cellStyle name="8_Anafim 2 2_פירוט אגח תשואה מעל 10% _פירוט אגח תשואה מעל 10% _15" xfId="12195"/>
    <cellStyle name="8_Anafim 2_15" xfId="12187"/>
    <cellStyle name="8_Anafim 2_4.4." xfId="6772"/>
    <cellStyle name="8_Anafim 2_4.4. 2" xfId="6773"/>
    <cellStyle name="8_Anafim 2_4.4. 2_15" xfId="12197"/>
    <cellStyle name="8_Anafim 2_4.4. 2_דיווחים נוספים" xfId="6774"/>
    <cellStyle name="8_Anafim 2_4.4. 2_דיווחים נוספים_1" xfId="6775"/>
    <cellStyle name="8_Anafim 2_4.4. 2_דיווחים נוספים_1_15" xfId="12199"/>
    <cellStyle name="8_Anafim 2_4.4. 2_דיווחים נוספים_1_פירוט אגח תשואה מעל 10% " xfId="6776"/>
    <cellStyle name="8_Anafim 2_4.4. 2_דיווחים נוספים_1_פירוט אגח תשואה מעל 10% _15" xfId="12200"/>
    <cellStyle name="8_Anafim 2_4.4. 2_דיווחים נוספים_15" xfId="12198"/>
    <cellStyle name="8_Anafim 2_4.4. 2_דיווחים נוספים_פירוט אגח תשואה מעל 10% " xfId="6777"/>
    <cellStyle name="8_Anafim 2_4.4. 2_דיווחים נוספים_פירוט אגח תשואה מעל 10% _15" xfId="12201"/>
    <cellStyle name="8_Anafim 2_4.4. 2_פירוט אגח תשואה מעל 10% " xfId="6778"/>
    <cellStyle name="8_Anafim 2_4.4. 2_פירוט אגח תשואה מעל 10% _1" xfId="6779"/>
    <cellStyle name="8_Anafim 2_4.4. 2_פירוט אגח תשואה מעל 10% _1_15" xfId="12203"/>
    <cellStyle name="8_Anafim 2_4.4. 2_פירוט אגח תשואה מעל 10% _15" xfId="12202"/>
    <cellStyle name="8_Anafim 2_4.4. 2_פירוט אגח תשואה מעל 10% _פירוט אגח תשואה מעל 10% " xfId="6780"/>
    <cellStyle name="8_Anafim 2_4.4. 2_פירוט אגח תשואה מעל 10% _פירוט אגח תשואה מעל 10% _15" xfId="12204"/>
    <cellStyle name="8_Anafim 2_4.4._15" xfId="12196"/>
    <cellStyle name="8_Anafim 2_4.4._דיווחים נוספים" xfId="6781"/>
    <cellStyle name="8_Anafim 2_4.4._דיווחים נוספים_15" xfId="12205"/>
    <cellStyle name="8_Anafim 2_4.4._דיווחים נוספים_פירוט אגח תשואה מעל 10% " xfId="6782"/>
    <cellStyle name="8_Anafim 2_4.4._דיווחים נוספים_פירוט אגח תשואה מעל 10% _15" xfId="12206"/>
    <cellStyle name="8_Anafim 2_4.4._פירוט אגח תשואה מעל 10% " xfId="6783"/>
    <cellStyle name="8_Anafim 2_4.4._פירוט אגח תשואה מעל 10% _1" xfId="6784"/>
    <cellStyle name="8_Anafim 2_4.4._פירוט אגח תשואה מעל 10% _1_15" xfId="12208"/>
    <cellStyle name="8_Anafim 2_4.4._פירוט אגח תשואה מעל 10% _15" xfId="12207"/>
    <cellStyle name="8_Anafim 2_4.4._פירוט אגח תשואה מעל 10% _פירוט אגח תשואה מעל 10% " xfId="6785"/>
    <cellStyle name="8_Anafim 2_4.4._פירוט אגח תשואה מעל 10% _פירוט אגח תשואה מעל 10% _15" xfId="12209"/>
    <cellStyle name="8_Anafim 2_דיווחים נוספים" xfId="6786"/>
    <cellStyle name="8_Anafim 2_דיווחים נוספים 2" xfId="6787"/>
    <cellStyle name="8_Anafim 2_דיווחים נוספים 2_15" xfId="12211"/>
    <cellStyle name="8_Anafim 2_דיווחים נוספים 2_דיווחים נוספים" xfId="6788"/>
    <cellStyle name="8_Anafim 2_דיווחים נוספים 2_דיווחים נוספים_1" xfId="6789"/>
    <cellStyle name="8_Anafim 2_דיווחים נוספים 2_דיווחים נוספים_1_15" xfId="12213"/>
    <cellStyle name="8_Anafim 2_דיווחים נוספים 2_דיווחים נוספים_1_פירוט אגח תשואה מעל 10% " xfId="6790"/>
    <cellStyle name="8_Anafim 2_דיווחים נוספים 2_דיווחים נוספים_1_פירוט אגח תשואה מעל 10% _15" xfId="12214"/>
    <cellStyle name="8_Anafim 2_דיווחים נוספים 2_דיווחים נוספים_15" xfId="12212"/>
    <cellStyle name="8_Anafim 2_דיווחים נוספים 2_דיווחים נוספים_פירוט אגח תשואה מעל 10% " xfId="6791"/>
    <cellStyle name="8_Anafim 2_דיווחים נוספים 2_דיווחים נוספים_פירוט אגח תשואה מעל 10% _15" xfId="12215"/>
    <cellStyle name="8_Anafim 2_דיווחים נוספים 2_פירוט אגח תשואה מעל 10% " xfId="6792"/>
    <cellStyle name="8_Anafim 2_דיווחים נוספים 2_פירוט אגח תשואה מעל 10% _1" xfId="6793"/>
    <cellStyle name="8_Anafim 2_דיווחים נוספים 2_פירוט אגח תשואה מעל 10% _1_15" xfId="12217"/>
    <cellStyle name="8_Anafim 2_דיווחים נוספים 2_פירוט אגח תשואה מעל 10% _15" xfId="12216"/>
    <cellStyle name="8_Anafim 2_דיווחים נוספים 2_פירוט אגח תשואה מעל 10% _פירוט אגח תשואה מעל 10% " xfId="6794"/>
    <cellStyle name="8_Anafim 2_דיווחים נוספים 2_פירוט אגח תשואה מעל 10% _פירוט אגח תשואה מעל 10% _15" xfId="12218"/>
    <cellStyle name="8_Anafim 2_דיווחים נוספים_1" xfId="6795"/>
    <cellStyle name="8_Anafim 2_דיווחים נוספים_1 2" xfId="6796"/>
    <cellStyle name="8_Anafim 2_דיווחים נוספים_1 2_15" xfId="12220"/>
    <cellStyle name="8_Anafim 2_דיווחים נוספים_1 2_דיווחים נוספים" xfId="6797"/>
    <cellStyle name="8_Anafim 2_דיווחים נוספים_1 2_דיווחים נוספים_1" xfId="6798"/>
    <cellStyle name="8_Anafim 2_דיווחים נוספים_1 2_דיווחים נוספים_1_15" xfId="12222"/>
    <cellStyle name="8_Anafim 2_דיווחים נוספים_1 2_דיווחים נוספים_1_פירוט אגח תשואה מעל 10% " xfId="6799"/>
    <cellStyle name="8_Anafim 2_דיווחים נוספים_1 2_דיווחים נוספים_1_פירוט אגח תשואה מעל 10% _15" xfId="12223"/>
    <cellStyle name="8_Anafim 2_דיווחים נוספים_1 2_דיווחים נוספים_15" xfId="12221"/>
    <cellStyle name="8_Anafim 2_דיווחים נוספים_1 2_דיווחים נוספים_פירוט אגח תשואה מעל 10% " xfId="6800"/>
    <cellStyle name="8_Anafim 2_דיווחים נוספים_1 2_דיווחים נוספים_פירוט אגח תשואה מעל 10% _15" xfId="12224"/>
    <cellStyle name="8_Anafim 2_דיווחים נוספים_1 2_פירוט אגח תשואה מעל 10% " xfId="6801"/>
    <cellStyle name="8_Anafim 2_דיווחים נוספים_1 2_פירוט אגח תשואה מעל 10% _1" xfId="6802"/>
    <cellStyle name="8_Anafim 2_דיווחים נוספים_1 2_פירוט אגח תשואה מעל 10% _1_15" xfId="12226"/>
    <cellStyle name="8_Anafim 2_דיווחים נוספים_1 2_פירוט אגח תשואה מעל 10% _15" xfId="12225"/>
    <cellStyle name="8_Anafim 2_דיווחים נוספים_1 2_פירוט אגח תשואה מעל 10% _פירוט אגח תשואה מעל 10% " xfId="6803"/>
    <cellStyle name="8_Anafim 2_דיווחים נוספים_1 2_פירוט אגח תשואה מעל 10% _פירוט אגח תשואה מעל 10% _15" xfId="12227"/>
    <cellStyle name="8_Anafim 2_דיווחים נוספים_1_15" xfId="12219"/>
    <cellStyle name="8_Anafim 2_דיווחים נוספים_1_4.4." xfId="6804"/>
    <cellStyle name="8_Anafim 2_דיווחים נוספים_1_4.4. 2" xfId="6805"/>
    <cellStyle name="8_Anafim 2_דיווחים נוספים_1_4.4. 2_15" xfId="12229"/>
    <cellStyle name="8_Anafim 2_דיווחים נוספים_1_4.4. 2_דיווחים נוספים" xfId="6806"/>
    <cellStyle name="8_Anafim 2_דיווחים נוספים_1_4.4. 2_דיווחים נוספים_1" xfId="6807"/>
    <cellStyle name="8_Anafim 2_דיווחים נוספים_1_4.4. 2_דיווחים נוספים_1_15" xfId="12231"/>
    <cellStyle name="8_Anafim 2_דיווחים נוספים_1_4.4. 2_דיווחים נוספים_1_פירוט אגח תשואה מעל 10% " xfId="6808"/>
    <cellStyle name="8_Anafim 2_דיווחים נוספים_1_4.4. 2_דיווחים נוספים_1_פירוט אגח תשואה מעל 10% _15" xfId="12232"/>
    <cellStyle name="8_Anafim 2_דיווחים נוספים_1_4.4. 2_דיווחים נוספים_15" xfId="12230"/>
    <cellStyle name="8_Anafim 2_דיווחים נוספים_1_4.4. 2_דיווחים נוספים_פירוט אגח תשואה מעל 10% " xfId="6809"/>
    <cellStyle name="8_Anafim 2_דיווחים נוספים_1_4.4. 2_דיווחים נוספים_פירוט אגח תשואה מעל 10% _15" xfId="12233"/>
    <cellStyle name="8_Anafim 2_דיווחים נוספים_1_4.4. 2_פירוט אגח תשואה מעל 10% " xfId="6810"/>
    <cellStyle name="8_Anafim 2_דיווחים נוספים_1_4.4. 2_פירוט אגח תשואה מעל 10% _1" xfId="6811"/>
    <cellStyle name="8_Anafim 2_דיווחים נוספים_1_4.4. 2_פירוט אגח תשואה מעל 10% _1_15" xfId="12235"/>
    <cellStyle name="8_Anafim 2_דיווחים נוספים_1_4.4. 2_פירוט אגח תשואה מעל 10% _15" xfId="12234"/>
    <cellStyle name="8_Anafim 2_דיווחים נוספים_1_4.4. 2_פירוט אגח תשואה מעל 10% _פירוט אגח תשואה מעל 10% " xfId="6812"/>
    <cellStyle name="8_Anafim 2_דיווחים נוספים_1_4.4. 2_פירוט אגח תשואה מעל 10% _פירוט אגח תשואה מעל 10% _15" xfId="12236"/>
    <cellStyle name="8_Anafim 2_דיווחים נוספים_1_4.4._15" xfId="12228"/>
    <cellStyle name="8_Anafim 2_דיווחים נוספים_1_4.4._דיווחים נוספים" xfId="6813"/>
    <cellStyle name="8_Anafim 2_דיווחים נוספים_1_4.4._דיווחים נוספים_15" xfId="12237"/>
    <cellStyle name="8_Anafim 2_דיווחים נוספים_1_4.4._דיווחים נוספים_פירוט אגח תשואה מעל 10% " xfId="6814"/>
    <cellStyle name="8_Anafim 2_דיווחים נוספים_1_4.4._דיווחים נוספים_פירוט אגח תשואה מעל 10% _15" xfId="12238"/>
    <cellStyle name="8_Anafim 2_דיווחים נוספים_1_4.4._פירוט אגח תשואה מעל 10% " xfId="6815"/>
    <cellStyle name="8_Anafim 2_דיווחים נוספים_1_4.4._פירוט אגח תשואה מעל 10% _1" xfId="6816"/>
    <cellStyle name="8_Anafim 2_דיווחים נוספים_1_4.4._פירוט אגח תשואה מעל 10% _1_15" xfId="12240"/>
    <cellStyle name="8_Anafim 2_דיווחים נוספים_1_4.4._פירוט אגח תשואה מעל 10% _15" xfId="12239"/>
    <cellStyle name="8_Anafim 2_דיווחים נוספים_1_4.4._פירוט אגח תשואה מעל 10% _פירוט אגח תשואה מעל 10% " xfId="6817"/>
    <cellStyle name="8_Anafim 2_דיווחים נוספים_1_4.4._פירוט אגח תשואה מעל 10% _פירוט אגח תשואה מעל 10% _15" xfId="12241"/>
    <cellStyle name="8_Anafim 2_דיווחים נוספים_1_דיווחים נוספים" xfId="6818"/>
    <cellStyle name="8_Anafim 2_דיווחים נוספים_1_דיווחים נוספים_15" xfId="12242"/>
    <cellStyle name="8_Anafim 2_דיווחים נוספים_1_דיווחים נוספים_פירוט אגח תשואה מעל 10% " xfId="6819"/>
    <cellStyle name="8_Anafim 2_דיווחים נוספים_1_דיווחים נוספים_פירוט אגח תשואה מעל 10% _15" xfId="12243"/>
    <cellStyle name="8_Anafim 2_דיווחים נוספים_1_פירוט אגח תשואה מעל 10% " xfId="6820"/>
    <cellStyle name="8_Anafim 2_דיווחים נוספים_1_פירוט אגח תשואה מעל 10% _1" xfId="6821"/>
    <cellStyle name="8_Anafim 2_דיווחים נוספים_1_פירוט אגח תשואה מעל 10% _1_15" xfId="12245"/>
    <cellStyle name="8_Anafim 2_דיווחים נוספים_1_פירוט אגח תשואה מעל 10% _15" xfId="12244"/>
    <cellStyle name="8_Anafim 2_דיווחים נוספים_1_פירוט אגח תשואה מעל 10% _פירוט אגח תשואה מעל 10% " xfId="6822"/>
    <cellStyle name="8_Anafim 2_דיווחים נוספים_1_פירוט אגח תשואה מעל 10% _פירוט אגח תשואה מעל 10% _15" xfId="12246"/>
    <cellStyle name="8_Anafim 2_דיווחים נוספים_15" xfId="12210"/>
    <cellStyle name="8_Anafim 2_דיווחים נוספים_2" xfId="6823"/>
    <cellStyle name="8_Anafim 2_דיווחים נוספים_2_15" xfId="12247"/>
    <cellStyle name="8_Anafim 2_דיווחים נוספים_2_פירוט אגח תשואה מעל 10% " xfId="6824"/>
    <cellStyle name="8_Anafim 2_דיווחים נוספים_2_פירוט אגח תשואה מעל 10% _15" xfId="12248"/>
    <cellStyle name="8_Anafim 2_דיווחים נוספים_4.4." xfId="6825"/>
    <cellStyle name="8_Anafim 2_דיווחים נוספים_4.4. 2" xfId="6826"/>
    <cellStyle name="8_Anafim 2_דיווחים נוספים_4.4. 2_15" xfId="12250"/>
    <cellStyle name="8_Anafim 2_דיווחים נוספים_4.4. 2_דיווחים נוספים" xfId="6827"/>
    <cellStyle name="8_Anafim 2_דיווחים נוספים_4.4. 2_דיווחים נוספים_1" xfId="6828"/>
    <cellStyle name="8_Anafim 2_דיווחים נוספים_4.4. 2_דיווחים נוספים_1_15" xfId="12252"/>
    <cellStyle name="8_Anafim 2_דיווחים נוספים_4.4. 2_דיווחים נוספים_1_פירוט אגח תשואה מעל 10% " xfId="6829"/>
    <cellStyle name="8_Anafim 2_דיווחים נוספים_4.4. 2_דיווחים נוספים_1_פירוט אגח תשואה מעל 10% _15" xfId="12253"/>
    <cellStyle name="8_Anafim 2_דיווחים נוספים_4.4. 2_דיווחים נוספים_15" xfId="12251"/>
    <cellStyle name="8_Anafim 2_דיווחים נוספים_4.4. 2_דיווחים נוספים_פירוט אגח תשואה מעל 10% " xfId="6830"/>
    <cellStyle name="8_Anafim 2_דיווחים נוספים_4.4. 2_דיווחים נוספים_פירוט אגח תשואה מעל 10% _15" xfId="12254"/>
    <cellStyle name="8_Anafim 2_דיווחים נוספים_4.4. 2_פירוט אגח תשואה מעל 10% " xfId="6831"/>
    <cellStyle name="8_Anafim 2_דיווחים נוספים_4.4. 2_פירוט אגח תשואה מעל 10% _1" xfId="6832"/>
    <cellStyle name="8_Anafim 2_דיווחים נוספים_4.4. 2_פירוט אגח תשואה מעל 10% _1_15" xfId="12256"/>
    <cellStyle name="8_Anafim 2_דיווחים נוספים_4.4. 2_פירוט אגח תשואה מעל 10% _15" xfId="12255"/>
    <cellStyle name="8_Anafim 2_דיווחים נוספים_4.4. 2_פירוט אגח תשואה מעל 10% _פירוט אגח תשואה מעל 10% " xfId="6833"/>
    <cellStyle name="8_Anafim 2_דיווחים נוספים_4.4. 2_פירוט אגח תשואה מעל 10% _פירוט אגח תשואה מעל 10% _15" xfId="12257"/>
    <cellStyle name="8_Anafim 2_דיווחים נוספים_4.4._15" xfId="12249"/>
    <cellStyle name="8_Anafim 2_דיווחים נוספים_4.4._דיווחים נוספים" xfId="6834"/>
    <cellStyle name="8_Anafim 2_דיווחים נוספים_4.4._דיווחים נוספים_15" xfId="12258"/>
    <cellStyle name="8_Anafim 2_דיווחים נוספים_4.4._דיווחים נוספים_פירוט אגח תשואה מעל 10% " xfId="6835"/>
    <cellStyle name="8_Anafim 2_דיווחים נוספים_4.4._דיווחים נוספים_פירוט אגח תשואה מעל 10% _15" xfId="12259"/>
    <cellStyle name="8_Anafim 2_דיווחים נוספים_4.4._פירוט אגח תשואה מעל 10% " xfId="6836"/>
    <cellStyle name="8_Anafim 2_דיווחים נוספים_4.4._פירוט אגח תשואה מעל 10% _1" xfId="6837"/>
    <cellStyle name="8_Anafim 2_דיווחים נוספים_4.4._פירוט אגח תשואה מעל 10% _1_15" xfId="12261"/>
    <cellStyle name="8_Anafim 2_דיווחים נוספים_4.4._פירוט אגח תשואה מעל 10% _15" xfId="12260"/>
    <cellStyle name="8_Anafim 2_דיווחים נוספים_4.4._פירוט אגח תשואה מעל 10% _פירוט אגח תשואה מעל 10% " xfId="6838"/>
    <cellStyle name="8_Anafim 2_דיווחים נוספים_4.4._פירוט אגח תשואה מעל 10% _פירוט אגח תשואה מעל 10% _15" xfId="12262"/>
    <cellStyle name="8_Anafim 2_דיווחים נוספים_דיווחים נוספים" xfId="6839"/>
    <cellStyle name="8_Anafim 2_דיווחים נוספים_דיווחים נוספים 2" xfId="6840"/>
    <cellStyle name="8_Anafim 2_דיווחים נוספים_דיווחים נוספים 2_15" xfId="12264"/>
    <cellStyle name="8_Anafim 2_דיווחים נוספים_דיווחים נוספים 2_דיווחים נוספים" xfId="6841"/>
    <cellStyle name="8_Anafim 2_דיווחים נוספים_דיווחים נוספים 2_דיווחים נוספים_1" xfId="6842"/>
    <cellStyle name="8_Anafim 2_דיווחים נוספים_דיווחים נוספים 2_דיווחים נוספים_1_15" xfId="12266"/>
    <cellStyle name="8_Anafim 2_דיווחים נוספים_דיווחים נוספים 2_דיווחים נוספים_1_פירוט אגח תשואה מעל 10% " xfId="6843"/>
    <cellStyle name="8_Anafim 2_דיווחים נוספים_דיווחים נוספים 2_דיווחים נוספים_1_פירוט אגח תשואה מעל 10% _15" xfId="12267"/>
    <cellStyle name="8_Anafim 2_דיווחים נוספים_דיווחים נוספים 2_דיווחים נוספים_15" xfId="12265"/>
    <cellStyle name="8_Anafim 2_דיווחים נוספים_דיווחים נוספים 2_דיווחים נוספים_פירוט אגח תשואה מעל 10% " xfId="6844"/>
    <cellStyle name="8_Anafim 2_דיווחים נוספים_דיווחים נוספים 2_דיווחים נוספים_פירוט אגח תשואה מעל 10% _15" xfId="12268"/>
    <cellStyle name="8_Anafim 2_דיווחים נוספים_דיווחים נוספים 2_פירוט אגח תשואה מעל 10% " xfId="6845"/>
    <cellStyle name="8_Anafim 2_דיווחים נוספים_דיווחים נוספים 2_פירוט אגח תשואה מעל 10% _1" xfId="6846"/>
    <cellStyle name="8_Anafim 2_דיווחים נוספים_דיווחים נוספים 2_פירוט אגח תשואה מעל 10% _1_15" xfId="12270"/>
    <cellStyle name="8_Anafim 2_דיווחים נוספים_דיווחים נוספים 2_פירוט אגח תשואה מעל 10% _15" xfId="12269"/>
    <cellStyle name="8_Anafim 2_דיווחים נוספים_דיווחים נוספים 2_פירוט אגח תשואה מעל 10% _פירוט אגח תשואה מעל 10% " xfId="6847"/>
    <cellStyle name="8_Anafim 2_דיווחים נוספים_דיווחים נוספים 2_פירוט אגח תשואה מעל 10% _פירוט אגח תשואה מעל 10% _15" xfId="12271"/>
    <cellStyle name="8_Anafim 2_דיווחים נוספים_דיווחים נוספים_1" xfId="6848"/>
    <cellStyle name="8_Anafim 2_דיווחים נוספים_דיווחים נוספים_1_15" xfId="12272"/>
    <cellStyle name="8_Anafim 2_דיווחים נוספים_דיווחים נוספים_1_פירוט אגח תשואה מעל 10% " xfId="6849"/>
    <cellStyle name="8_Anafim 2_דיווחים נוספים_דיווחים נוספים_1_פירוט אגח תשואה מעל 10% _15" xfId="12273"/>
    <cellStyle name="8_Anafim 2_דיווחים נוספים_דיווחים נוספים_15" xfId="12263"/>
    <cellStyle name="8_Anafim 2_דיווחים נוספים_דיווחים נוספים_4.4." xfId="6850"/>
    <cellStyle name="8_Anafim 2_דיווחים נוספים_דיווחים נוספים_4.4. 2" xfId="6851"/>
    <cellStyle name="8_Anafim 2_דיווחים נוספים_דיווחים נוספים_4.4. 2_15" xfId="12275"/>
    <cellStyle name="8_Anafim 2_דיווחים נוספים_דיווחים נוספים_4.4. 2_דיווחים נוספים" xfId="6852"/>
    <cellStyle name="8_Anafim 2_דיווחים נוספים_דיווחים נוספים_4.4. 2_דיווחים נוספים_1" xfId="6853"/>
    <cellStyle name="8_Anafim 2_דיווחים נוספים_דיווחים נוספים_4.4. 2_דיווחים נוספים_1_15" xfId="12277"/>
    <cellStyle name="8_Anafim 2_דיווחים נוספים_דיווחים נוספים_4.4. 2_דיווחים נוספים_1_פירוט אגח תשואה מעל 10% " xfId="6854"/>
    <cellStyle name="8_Anafim 2_דיווחים נוספים_דיווחים נוספים_4.4. 2_דיווחים נוספים_1_פירוט אגח תשואה מעל 10% _15" xfId="12278"/>
    <cellStyle name="8_Anafim 2_דיווחים נוספים_דיווחים נוספים_4.4. 2_דיווחים נוספים_15" xfId="12276"/>
    <cellStyle name="8_Anafim 2_דיווחים נוספים_דיווחים נוספים_4.4. 2_דיווחים נוספים_פירוט אגח תשואה מעל 10% " xfId="6855"/>
    <cellStyle name="8_Anafim 2_דיווחים נוספים_דיווחים נוספים_4.4. 2_דיווחים נוספים_פירוט אגח תשואה מעל 10% _15" xfId="12279"/>
    <cellStyle name="8_Anafim 2_דיווחים נוספים_דיווחים נוספים_4.4. 2_פירוט אגח תשואה מעל 10% " xfId="6856"/>
    <cellStyle name="8_Anafim 2_דיווחים נוספים_דיווחים נוספים_4.4. 2_פירוט אגח תשואה מעל 10% _1" xfId="6857"/>
    <cellStyle name="8_Anafim 2_דיווחים נוספים_דיווחים נוספים_4.4. 2_פירוט אגח תשואה מעל 10% _1_15" xfId="12281"/>
    <cellStyle name="8_Anafim 2_דיווחים נוספים_דיווחים נוספים_4.4. 2_פירוט אגח תשואה מעל 10% _15" xfId="12280"/>
    <cellStyle name="8_Anafim 2_דיווחים נוספים_דיווחים נוספים_4.4. 2_פירוט אגח תשואה מעל 10% _פירוט אגח תשואה מעל 10% " xfId="6858"/>
    <cellStyle name="8_Anafim 2_דיווחים נוספים_דיווחים נוספים_4.4. 2_פירוט אגח תשואה מעל 10% _פירוט אגח תשואה מעל 10% _15" xfId="12282"/>
    <cellStyle name="8_Anafim 2_דיווחים נוספים_דיווחים נוספים_4.4._15" xfId="12274"/>
    <cellStyle name="8_Anafim 2_דיווחים נוספים_דיווחים נוספים_4.4._דיווחים נוספים" xfId="6859"/>
    <cellStyle name="8_Anafim 2_דיווחים נוספים_דיווחים נוספים_4.4._דיווחים נוספים_15" xfId="12283"/>
    <cellStyle name="8_Anafim 2_דיווחים נוספים_דיווחים נוספים_4.4._דיווחים נוספים_פירוט אגח תשואה מעל 10% " xfId="6860"/>
    <cellStyle name="8_Anafim 2_דיווחים נוספים_דיווחים נוספים_4.4._דיווחים נוספים_פירוט אגח תשואה מעל 10% _15" xfId="12284"/>
    <cellStyle name="8_Anafim 2_דיווחים נוספים_דיווחים נוספים_4.4._פירוט אגח תשואה מעל 10% " xfId="6861"/>
    <cellStyle name="8_Anafim 2_דיווחים נוספים_דיווחים נוספים_4.4._פירוט אגח תשואה מעל 10% _1" xfId="6862"/>
    <cellStyle name="8_Anafim 2_דיווחים נוספים_דיווחים נוספים_4.4._פירוט אגח תשואה מעל 10% _1_15" xfId="12286"/>
    <cellStyle name="8_Anafim 2_דיווחים נוספים_דיווחים נוספים_4.4._פירוט אגח תשואה מעל 10% _15" xfId="12285"/>
    <cellStyle name="8_Anafim 2_דיווחים נוספים_דיווחים נוספים_4.4._פירוט אגח תשואה מעל 10% _פירוט אגח תשואה מעל 10% " xfId="6863"/>
    <cellStyle name="8_Anafim 2_דיווחים נוספים_דיווחים נוספים_4.4._פירוט אגח תשואה מעל 10% _פירוט אגח תשואה מעל 10% _15" xfId="12287"/>
    <cellStyle name="8_Anafim 2_דיווחים נוספים_דיווחים נוספים_דיווחים נוספים" xfId="6864"/>
    <cellStyle name="8_Anafim 2_דיווחים נוספים_דיווחים נוספים_דיווחים נוספים_15" xfId="12288"/>
    <cellStyle name="8_Anafim 2_דיווחים נוספים_דיווחים נוספים_דיווחים נוספים_פירוט אגח תשואה מעל 10% " xfId="6865"/>
    <cellStyle name="8_Anafim 2_דיווחים נוספים_דיווחים נוספים_דיווחים נוספים_פירוט אגח תשואה מעל 10% _15" xfId="12289"/>
    <cellStyle name="8_Anafim 2_דיווחים נוספים_דיווחים נוספים_פירוט אגח תשואה מעל 10% " xfId="6866"/>
    <cellStyle name="8_Anafim 2_דיווחים נוספים_דיווחים נוספים_פירוט אגח תשואה מעל 10% _1" xfId="6867"/>
    <cellStyle name="8_Anafim 2_דיווחים נוספים_דיווחים נוספים_פירוט אגח תשואה מעל 10% _1_15" xfId="12291"/>
    <cellStyle name="8_Anafim 2_דיווחים נוספים_דיווחים נוספים_פירוט אגח תשואה מעל 10% _15" xfId="12290"/>
    <cellStyle name="8_Anafim 2_דיווחים נוספים_דיווחים נוספים_פירוט אגח תשואה מעל 10% _פירוט אגח תשואה מעל 10% " xfId="6868"/>
    <cellStyle name="8_Anafim 2_דיווחים נוספים_דיווחים נוספים_פירוט אגח תשואה מעל 10% _פירוט אגח תשואה מעל 10% _15" xfId="12292"/>
    <cellStyle name="8_Anafim 2_דיווחים נוספים_פירוט אגח תשואה מעל 10% " xfId="6869"/>
    <cellStyle name="8_Anafim 2_דיווחים נוספים_פירוט אגח תשואה מעל 10% _1" xfId="6870"/>
    <cellStyle name="8_Anafim 2_דיווחים נוספים_פירוט אגח תשואה מעל 10% _1_15" xfId="12294"/>
    <cellStyle name="8_Anafim 2_דיווחים נוספים_פירוט אגח תשואה מעל 10% _15" xfId="12293"/>
    <cellStyle name="8_Anafim 2_דיווחים נוספים_פירוט אגח תשואה מעל 10% _פירוט אגח תשואה מעל 10% " xfId="6871"/>
    <cellStyle name="8_Anafim 2_דיווחים נוספים_פירוט אגח תשואה מעל 10% _פירוט אגח תשואה מעל 10% _15" xfId="12295"/>
    <cellStyle name="8_Anafim 2_עסקאות שאושרו וטרם בוצעו  " xfId="6872"/>
    <cellStyle name="8_Anafim 2_עסקאות שאושרו וטרם בוצעו   2" xfId="6873"/>
    <cellStyle name="8_Anafim 2_עסקאות שאושרו וטרם בוצעו   2_15" xfId="12297"/>
    <cellStyle name="8_Anafim 2_עסקאות שאושרו וטרם בוצעו   2_דיווחים נוספים" xfId="6874"/>
    <cellStyle name="8_Anafim 2_עסקאות שאושרו וטרם בוצעו   2_דיווחים נוספים_1" xfId="6875"/>
    <cellStyle name="8_Anafim 2_עסקאות שאושרו וטרם בוצעו   2_דיווחים נוספים_1_15" xfId="12299"/>
    <cellStyle name="8_Anafim 2_עסקאות שאושרו וטרם בוצעו   2_דיווחים נוספים_1_פירוט אגח תשואה מעל 10% " xfId="6876"/>
    <cellStyle name="8_Anafim 2_עסקאות שאושרו וטרם בוצעו   2_דיווחים נוספים_1_פירוט אגח תשואה מעל 10% _15" xfId="12300"/>
    <cellStyle name="8_Anafim 2_עסקאות שאושרו וטרם בוצעו   2_דיווחים נוספים_15" xfId="12298"/>
    <cellStyle name="8_Anafim 2_עסקאות שאושרו וטרם בוצעו   2_דיווחים נוספים_פירוט אגח תשואה מעל 10% " xfId="6877"/>
    <cellStyle name="8_Anafim 2_עסקאות שאושרו וטרם בוצעו   2_דיווחים נוספים_פירוט אגח תשואה מעל 10% _15" xfId="12301"/>
    <cellStyle name="8_Anafim 2_עסקאות שאושרו וטרם בוצעו   2_פירוט אגח תשואה מעל 10% " xfId="6878"/>
    <cellStyle name="8_Anafim 2_עסקאות שאושרו וטרם בוצעו   2_פירוט אגח תשואה מעל 10% _1" xfId="6879"/>
    <cellStyle name="8_Anafim 2_עסקאות שאושרו וטרם בוצעו   2_פירוט אגח תשואה מעל 10% _1_15" xfId="12303"/>
    <cellStyle name="8_Anafim 2_עסקאות שאושרו וטרם בוצעו   2_פירוט אגח תשואה מעל 10% _15" xfId="12302"/>
    <cellStyle name="8_Anafim 2_עסקאות שאושרו וטרם בוצעו   2_פירוט אגח תשואה מעל 10% _פירוט אגח תשואה מעל 10% " xfId="6880"/>
    <cellStyle name="8_Anafim 2_עסקאות שאושרו וטרם בוצעו   2_פירוט אגח תשואה מעל 10% _פירוט אגח תשואה מעל 10% _15" xfId="12304"/>
    <cellStyle name="8_Anafim 2_עסקאות שאושרו וטרם בוצעו  _15" xfId="12296"/>
    <cellStyle name="8_Anafim 2_עסקאות שאושרו וטרם בוצעו  _דיווחים נוספים" xfId="6881"/>
    <cellStyle name="8_Anafim 2_עסקאות שאושרו וטרם בוצעו  _דיווחים נוספים_15" xfId="12305"/>
    <cellStyle name="8_Anafim 2_עסקאות שאושרו וטרם בוצעו  _דיווחים נוספים_פירוט אגח תשואה מעל 10% " xfId="6882"/>
    <cellStyle name="8_Anafim 2_עסקאות שאושרו וטרם בוצעו  _דיווחים נוספים_פירוט אגח תשואה מעל 10% _15" xfId="12306"/>
    <cellStyle name="8_Anafim 2_עסקאות שאושרו וטרם בוצעו  _פירוט אגח תשואה מעל 10% " xfId="6883"/>
    <cellStyle name="8_Anafim 2_עסקאות שאושרו וטרם בוצעו  _פירוט אגח תשואה מעל 10% _1" xfId="6884"/>
    <cellStyle name="8_Anafim 2_עסקאות שאושרו וטרם בוצעו  _פירוט אגח תשואה מעל 10% _1_15" xfId="12308"/>
    <cellStyle name="8_Anafim 2_עסקאות שאושרו וטרם בוצעו  _פירוט אגח תשואה מעל 10% _15" xfId="12307"/>
    <cellStyle name="8_Anafim 2_עסקאות שאושרו וטרם בוצעו  _פירוט אגח תשואה מעל 10% _פירוט אגח תשואה מעל 10% " xfId="6885"/>
    <cellStyle name="8_Anafim 2_עסקאות שאושרו וטרם בוצעו  _פירוט אגח תשואה מעל 10% _פירוט אגח תשואה מעל 10% _15" xfId="12309"/>
    <cellStyle name="8_Anafim 2_פירוט אגח תשואה מעל 10% " xfId="6886"/>
    <cellStyle name="8_Anafim 2_פירוט אגח תשואה מעל 10%  2" xfId="6887"/>
    <cellStyle name="8_Anafim 2_פירוט אגח תשואה מעל 10%  2_15" xfId="12311"/>
    <cellStyle name="8_Anafim 2_פירוט אגח תשואה מעל 10%  2_דיווחים נוספים" xfId="6888"/>
    <cellStyle name="8_Anafim 2_פירוט אגח תשואה מעל 10%  2_דיווחים נוספים_1" xfId="6889"/>
    <cellStyle name="8_Anafim 2_פירוט אגח תשואה מעל 10%  2_דיווחים נוספים_1_15" xfId="12313"/>
    <cellStyle name="8_Anafim 2_פירוט אגח תשואה מעל 10%  2_דיווחים נוספים_1_פירוט אגח תשואה מעל 10% " xfId="6890"/>
    <cellStyle name="8_Anafim 2_פירוט אגח תשואה מעל 10%  2_דיווחים נוספים_1_פירוט אגח תשואה מעל 10% _15" xfId="12314"/>
    <cellStyle name="8_Anafim 2_פירוט אגח תשואה מעל 10%  2_דיווחים נוספים_15" xfId="12312"/>
    <cellStyle name="8_Anafim 2_פירוט אגח תשואה מעל 10%  2_דיווחים נוספים_פירוט אגח תשואה מעל 10% " xfId="6891"/>
    <cellStyle name="8_Anafim 2_פירוט אגח תשואה מעל 10%  2_דיווחים נוספים_פירוט אגח תשואה מעל 10% _15" xfId="12315"/>
    <cellStyle name="8_Anafim 2_פירוט אגח תשואה מעל 10%  2_פירוט אגח תשואה מעל 10% " xfId="6892"/>
    <cellStyle name="8_Anafim 2_פירוט אגח תשואה מעל 10%  2_פירוט אגח תשואה מעל 10% _1" xfId="6893"/>
    <cellStyle name="8_Anafim 2_פירוט אגח תשואה מעל 10%  2_פירוט אגח תשואה מעל 10% _1_15" xfId="12317"/>
    <cellStyle name="8_Anafim 2_פירוט אגח תשואה מעל 10%  2_פירוט אגח תשואה מעל 10% _15" xfId="12316"/>
    <cellStyle name="8_Anafim 2_פירוט אגח תשואה מעל 10%  2_פירוט אגח תשואה מעל 10% _פירוט אגח תשואה מעל 10% " xfId="6894"/>
    <cellStyle name="8_Anafim 2_פירוט אגח תשואה מעל 10%  2_פירוט אגח תשואה מעל 10% _פירוט אגח תשואה מעל 10% _15" xfId="12318"/>
    <cellStyle name="8_Anafim 2_פירוט אגח תשואה מעל 10% _1" xfId="6895"/>
    <cellStyle name="8_Anafim 2_פירוט אגח תשואה מעל 10% _1_15" xfId="12319"/>
    <cellStyle name="8_Anafim 2_פירוט אגח תשואה מעל 10% _1_פירוט אגח תשואה מעל 10% " xfId="6896"/>
    <cellStyle name="8_Anafim 2_פירוט אגח תשואה מעל 10% _1_פירוט אגח תשואה מעל 10% _15" xfId="12320"/>
    <cellStyle name="8_Anafim 2_פירוט אגח תשואה מעל 10% _15" xfId="12310"/>
    <cellStyle name="8_Anafim 2_פירוט אגח תשואה מעל 10% _2" xfId="6897"/>
    <cellStyle name="8_Anafim 2_פירוט אגח תשואה מעל 10% _2_15" xfId="12321"/>
    <cellStyle name="8_Anafim 2_פירוט אגח תשואה מעל 10% _4.4." xfId="6898"/>
    <cellStyle name="8_Anafim 2_פירוט אגח תשואה מעל 10% _4.4. 2" xfId="6899"/>
    <cellStyle name="8_Anafim 2_פירוט אגח תשואה מעל 10% _4.4. 2_15" xfId="12323"/>
    <cellStyle name="8_Anafim 2_פירוט אגח תשואה מעל 10% _4.4. 2_דיווחים נוספים" xfId="6900"/>
    <cellStyle name="8_Anafim 2_פירוט אגח תשואה מעל 10% _4.4. 2_דיווחים נוספים_1" xfId="6901"/>
    <cellStyle name="8_Anafim 2_פירוט אגח תשואה מעל 10% _4.4. 2_דיווחים נוספים_1_15" xfId="12325"/>
    <cellStyle name="8_Anafim 2_פירוט אגח תשואה מעל 10% _4.4. 2_דיווחים נוספים_1_פירוט אגח תשואה מעל 10% " xfId="6902"/>
    <cellStyle name="8_Anafim 2_פירוט אגח תשואה מעל 10% _4.4. 2_דיווחים נוספים_1_פירוט אגח תשואה מעל 10% _15" xfId="12326"/>
    <cellStyle name="8_Anafim 2_פירוט אגח תשואה מעל 10% _4.4. 2_דיווחים נוספים_15" xfId="12324"/>
    <cellStyle name="8_Anafim 2_פירוט אגח תשואה מעל 10% _4.4. 2_דיווחים נוספים_פירוט אגח תשואה מעל 10% " xfId="6903"/>
    <cellStyle name="8_Anafim 2_פירוט אגח תשואה מעל 10% _4.4. 2_דיווחים נוספים_פירוט אגח תשואה מעל 10% _15" xfId="12327"/>
    <cellStyle name="8_Anafim 2_פירוט אגח תשואה מעל 10% _4.4. 2_פירוט אגח תשואה מעל 10% " xfId="6904"/>
    <cellStyle name="8_Anafim 2_פירוט אגח תשואה מעל 10% _4.4. 2_פירוט אגח תשואה מעל 10% _1" xfId="6905"/>
    <cellStyle name="8_Anafim 2_פירוט אגח תשואה מעל 10% _4.4. 2_פירוט אגח תשואה מעל 10% _1_15" xfId="12329"/>
    <cellStyle name="8_Anafim 2_פירוט אגח תשואה מעל 10% _4.4. 2_פירוט אגח תשואה מעל 10% _15" xfId="12328"/>
    <cellStyle name="8_Anafim 2_פירוט אגח תשואה מעל 10% _4.4. 2_פירוט אגח תשואה מעל 10% _פירוט אגח תשואה מעל 10% " xfId="6906"/>
    <cellStyle name="8_Anafim 2_פירוט אגח תשואה מעל 10% _4.4. 2_פירוט אגח תשואה מעל 10% _פירוט אגח תשואה מעל 10% _15" xfId="12330"/>
    <cellStyle name="8_Anafim 2_פירוט אגח תשואה מעל 10% _4.4._15" xfId="12322"/>
    <cellStyle name="8_Anafim 2_פירוט אגח תשואה מעל 10% _4.4._דיווחים נוספים" xfId="6907"/>
    <cellStyle name="8_Anafim 2_פירוט אגח תשואה מעל 10% _4.4._דיווחים נוספים_15" xfId="12331"/>
    <cellStyle name="8_Anafim 2_פירוט אגח תשואה מעל 10% _4.4._דיווחים נוספים_פירוט אגח תשואה מעל 10% " xfId="6908"/>
    <cellStyle name="8_Anafim 2_פירוט אגח תשואה מעל 10% _4.4._דיווחים נוספים_פירוט אגח תשואה מעל 10% _15" xfId="12332"/>
    <cellStyle name="8_Anafim 2_פירוט אגח תשואה מעל 10% _4.4._פירוט אגח תשואה מעל 10% " xfId="6909"/>
    <cellStyle name="8_Anafim 2_פירוט אגח תשואה מעל 10% _4.4._פירוט אגח תשואה מעל 10% _1" xfId="6910"/>
    <cellStyle name="8_Anafim 2_פירוט אגח תשואה מעל 10% _4.4._פירוט אגח תשואה מעל 10% _1_15" xfId="12334"/>
    <cellStyle name="8_Anafim 2_פירוט אגח תשואה מעל 10% _4.4._פירוט אגח תשואה מעל 10% _15" xfId="12333"/>
    <cellStyle name="8_Anafim 2_פירוט אגח תשואה מעל 10% _4.4._פירוט אגח תשואה מעל 10% _פירוט אגח תשואה מעל 10% " xfId="6911"/>
    <cellStyle name="8_Anafim 2_פירוט אגח תשואה מעל 10% _4.4._פירוט אגח תשואה מעל 10% _פירוט אגח תשואה מעל 10% _15" xfId="12335"/>
    <cellStyle name="8_Anafim 2_פירוט אגח תשואה מעל 10% _דיווחים נוספים" xfId="6912"/>
    <cellStyle name="8_Anafim 2_פירוט אגח תשואה מעל 10% _דיווחים נוספים_1" xfId="6913"/>
    <cellStyle name="8_Anafim 2_פירוט אגח תשואה מעל 10% _דיווחים נוספים_1_15" xfId="12337"/>
    <cellStyle name="8_Anafim 2_פירוט אגח תשואה מעל 10% _דיווחים נוספים_1_פירוט אגח תשואה מעל 10% " xfId="6914"/>
    <cellStyle name="8_Anafim 2_פירוט אגח תשואה מעל 10% _דיווחים נוספים_1_פירוט אגח תשואה מעל 10% _15" xfId="12338"/>
    <cellStyle name="8_Anafim 2_פירוט אגח תשואה מעל 10% _דיווחים נוספים_15" xfId="12336"/>
    <cellStyle name="8_Anafim 2_פירוט אגח תשואה מעל 10% _דיווחים נוספים_פירוט אגח תשואה מעל 10% " xfId="6915"/>
    <cellStyle name="8_Anafim 2_פירוט אגח תשואה מעל 10% _דיווחים נוספים_פירוט אגח תשואה מעל 10% _15" xfId="12339"/>
    <cellStyle name="8_Anafim 2_פירוט אגח תשואה מעל 10% _פירוט אגח תשואה מעל 10% " xfId="6916"/>
    <cellStyle name="8_Anafim 2_פירוט אגח תשואה מעל 10% _פירוט אגח תשואה מעל 10% _1" xfId="6917"/>
    <cellStyle name="8_Anafim 2_פירוט אגח תשואה מעל 10% _פירוט אגח תשואה מעל 10% _1_15" xfId="12341"/>
    <cellStyle name="8_Anafim 2_פירוט אגח תשואה מעל 10% _פירוט אגח תשואה מעל 10% _15" xfId="12340"/>
    <cellStyle name="8_Anafim 2_פירוט אגח תשואה מעל 10% _פירוט אגח תשואה מעל 10% _פירוט אגח תשואה מעל 10% " xfId="6918"/>
    <cellStyle name="8_Anafim 2_פירוט אגח תשואה מעל 10% _פירוט אגח תשואה מעל 10% _פירוט אגח תשואה מעל 10% _15" xfId="12342"/>
    <cellStyle name="8_Anafim 3" xfId="6919"/>
    <cellStyle name="8_Anafim 3_15" xfId="12343"/>
    <cellStyle name="8_Anafim 3_דיווחים נוספים" xfId="6920"/>
    <cellStyle name="8_Anafim 3_דיווחים נוספים_1" xfId="6921"/>
    <cellStyle name="8_Anafim 3_דיווחים נוספים_1_15" xfId="12345"/>
    <cellStyle name="8_Anafim 3_דיווחים נוספים_1_פירוט אגח תשואה מעל 10% " xfId="6922"/>
    <cellStyle name="8_Anafim 3_דיווחים נוספים_1_פירוט אגח תשואה מעל 10% _15" xfId="12346"/>
    <cellStyle name="8_Anafim 3_דיווחים נוספים_15" xfId="12344"/>
    <cellStyle name="8_Anafim 3_דיווחים נוספים_פירוט אגח תשואה מעל 10% " xfId="6923"/>
    <cellStyle name="8_Anafim 3_דיווחים נוספים_פירוט אגח תשואה מעל 10% _15" xfId="12347"/>
    <cellStyle name="8_Anafim 3_פירוט אגח תשואה מעל 10% " xfId="6924"/>
    <cellStyle name="8_Anafim 3_פירוט אגח תשואה מעל 10% _1" xfId="6925"/>
    <cellStyle name="8_Anafim 3_פירוט אגח תשואה מעל 10% _1_15" xfId="12349"/>
    <cellStyle name="8_Anafim 3_פירוט אגח תשואה מעל 10% _15" xfId="12348"/>
    <cellStyle name="8_Anafim 3_פירוט אגח תשואה מעל 10% _פירוט אגח תשואה מעל 10% " xfId="6926"/>
    <cellStyle name="8_Anafim 3_פירוט אגח תשואה מעל 10% _פירוט אגח תשואה מעל 10% _15" xfId="12350"/>
    <cellStyle name="8_Anafim_15" xfId="12186"/>
    <cellStyle name="8_Anafim_4.4." xfId="6927"/>
    <cellStyle name="8_Anafim_4.4. 2" xfId="6928"/>
    <cellStyle name="8_Anafim_4.4. 2_15" xfId="12352"/>
    <cellStyle name="8_Anafim_4.4. 2_דיווחים נוספים" xfId="6929"/>
    <cellStyle name="8_Anafim_4.4. 2_דיווחים נוספים_1" xfId="6930"/>
    <cellStyle name="8_Anafim_4.4. 2_דיווחים נוספים_1_15" xfId="12354"/>
    <cellStyle name="8_Anafim_4.4. 2_דיווחים נוספים_1_פירוט אגח תשואה מעל 10% " xfId="6931"/>
    <cellStyle name="8_Anafim_4.4. 2_דיווחים נוספים_1_פירוט אגח תשואה מעל 10% _15" xfId="12355"/>
    <cellStyle name="8_Anafim_4.4. 2_דיווחים נוספים_15" xfId="12353"/>
    <cellStyle name="8_Anafim_4.4. 2_דיווחים נוספים_פירוט אגח תשואה מעל 10% " xfId="6932"/>
    <cellStyle name="8_Anafim_4.4. 2_דיווחים נוספים_פירוט אגח תשואה מעל 10% _15" xfId="12356"/>
    <cellStyle name="8_Anafim_4.4. 2_פירוט אגח תשואה מעל 10% " xfId="6933"/>
    <cellStyle name="8_Anafim_4.4. 2_פירוט אגח תשואה מעל 10% _1" xfId="6934"/>
    <cellStyle name="8_Anafim_4.4. 2_פירוט אגח תשואה מעל 10% _1_15" xfId="12358"/>
    <cellStyle name="8_Anafim_4.4. 2_פירוט אגח תשואה מעל 10% _15" xfId="12357"/>
    <cellStyle name="8_Anafim_4.4. 2_פירוט אגח תשואה מעל 10% _פירוט אגח תשואה מעל 10% " xfId="6935"/>
    <cellStyle name="8_Anafim_4.4. 2_פירוט אגח תשואה מעל 10% _פירוט אגח תשואה מעל 10% _15" xfId="12359"/>
    <cellStyle name="8_Anafim_4.4._15" xfId="12351"/>
    <cellStyle name="8_Anafim_4.4._דיווחים נוספים" xfId="6936"/>
    <cellStyle name="8_Anafim_4.4._דיווחים נוספים_15" xfId="12360"/>
    <cellStyle name="8_Anafim_4.4._דיווחים נוספים_פירוט אגח תשואה מעל 10% " xfId="6937"/>
    <cellStyle name="8_Anafim_4.4._דיווחים נוספים_פירוט אגח תשואה מעל 10% _15" xfId="12361"/>
    <cellStyle name="8_Anafim_4.4._פירוט אגח תשואה מעל 10% " xfId="6938"/>
    <cellStyle name="8_Anafim_4.4._פירוט אגח תשואה מעל 10% _1" xfId="6939"/>
    <cellStyle name="8_Anafim_4.4._פירוט אגח תשואה מעל 10% _1_15" xfId="12363"/>
    <cellStyle name="8_Anafim_4.4._פירוט אגח תשואה מעל 10% _15" xfId="12362"/>
    <cellStyle name="8_Anafim_4.4._פירוט אגח תשואה מעל 10% _פירוט אגח תשואה מעל 10% " xfId="6940"/>
    <cellStyle name="8_Anafim_4.4._פירוט אגח תשואה מעל 10% _פירוט אגח תשואה מעל 10% _15" xfId="12364"/>
    <cellStyle name="8_Anafim_דיווחים נוספים" xfId="6941"/>
    <cellStyle name="8_Anafim_דיווחים נוספים 2" xfId="6942"/>
    <cellStyle name="8_Anafim_דיווחים נוספים 2_15" xfId="12366"/>
    <cellStyle name="8_Anafim_דיווחים נוספים 2_דיווחים נוספים" xfId="6943"/>
    <cellStyle name="8_Anafim_דיווחים נוספים 2_דיווחים נוספים_1" xfId="6944"/>
    <cellStyle name="8_Anafim_דיווחים נוספים 2_דיווחים נוספים_1_15" xfId="12368"/>
    <cellStyle name="8_Anafim_דיווחים נוספים 2_דיווחים נוספים_1_פירוט אגח תשואה מעל 10% " xfId="6945"/>
    <cellStyle name="8_Anafim_דיווחים נוספים 2_דיווחים נוספים_1_פירוט אגח תשואה מעל 10% _15" xfId="12369"/>
    <cellStyle name="8_Anafim_דיווחים נוספים 2_דיווחים נוספים_15" xfId="12367"/>
    <cellStyle name="8_Anafim_דיווחים נוספים 2_דיווחים נוספים_פירוט אגח תשואה מעל 10% " xfId="6946"/>
    <cellStyle name="8_Anafim_דיווחים נוספים 2_דיווחים נוספים_פירוט אגח תשואה מעל 10% _15" xfId="12370"/>
    <cellStyle name="8_Anafim_דיווחים נוספים 2_פירוט אגח תשואה מעל 10% " xfId="6947"/>
    <cellStyle name="8_Anafim_דיווחים נוספים 2_פירוט אגח תשואה מעל 10% _1" xfId="6948"/>
    <cellStyle name="8_Anafim_דיווחים נוספים 2_פירוט אגח תשואה מעל 10% _1_15" xfId="12372"/>
    <cellStyle name="8_Anafim_דיווחים נוספים 2_פירוט אגח תשואה מעל 10% _15" xfId="12371"/>
    <cellStyle name="8_Anafim_דיווחים נוספים 2_פירוט אגח תשואה מעל 10% _פירוט אגח תשואה מעל 10% " xfId="6949"/>
    <cellStyle name="8_Anafim_דיווחים נוספים 2_פירוט אגח תשואה מעל 10% _פירוט אגח תשואה מעל 10% _15" xfId="12373"/>
    <cellStyle name="8_Anafim_דיווחים נוספים_1" xfId="6950"/>
    <cellStyle name="8_Anafim_דיווחים נוספים_1 2" xfId="6951"/>
    <cellStyle name="8_Anafim_דיווחים נוספים_1 2_15" xfId="12375"/>
    <cellStyle name="8_Anafim_דיווחים נוספים_1 2_דיווחים נוספים" xfId="6952"/>
    <cellStyle name="8_Anafim_דיווחים נוספים_1 2_דיווחים נוספים_1" xfId="6953"/>
    <cellStyle name="8_Anafim_דיווחים נוספים_1 2_דיווחים נוספים_1_15" xfId="12377"/>
    <cellStyle name="8_Anafim_דיווחים נוספים_1 2_דיווחים נוספים_1_פירוט אגח תשואה מעל 10% " xfId="6954"/>
    <cellStyle name="8_Anafim_דיווחים נוספים_1 2_דיווחים נוספים_1_פירוט אגח תשואה מעל 10% _15" xfId="12378"/>
    <cellStyle name="8_Anafim_דיווחים נוספים_1 2_דיווחים נוספים_15" xfId="12376"/>
    <cellStyle name="8_Anafim_דיווחים נוספים_1 2_דיווחים נוספים_פירוט אגח תשואה מעל 10% " xfId="6955"/>
    <cellStyle name="8_Anafim_דיווחים נוספים_1 2_דיווחים נוספים_פירוט אגח תשואה מעל 10% _15" xfId="12379"/>
    <cellStyle name="8_Anafim_דיווחים נוספים_1 2_פירוט אגח תשואה מעל 10% " xfId="6956"/>
    <cellStyle name="8_Anafim_דיווחים נוספים_1 2_פירוט אגח תשואה מעל 10% _1" xfId="6957"/>
    <cellStyle name="8_Anafim_דיווחים נוספים_1 2_פירוט אגח תשואה מעל 10% _1_15" xfId="12381"/>
    <cellStyle name="8_Anafim_דיווחים נוספים_1 2_פירוט אגח תשואה מעל 10% _15" xfId="12380"/>
    <cellStyle name="8_Anafim_דיווחים נוספים_1 2_פירוט אגח תשואה מעל 10% _פירוט אגח תשואה מעל 10% " xfId="6958"/>
    <cellStyle name="8_Anafim_דיווחים נוספים_1 2_פירוט אגח תשואה מעל 10% _פירוט אגח תשואה מעל 10% _15" xfId="12382"/>
    <cellStyle name="8_Anafim_דיווחים נוספים_1_15" xfId="12374"/>
    <cellStyle name="8_Anafim_דיווחים נוספים_1_4.4." xfId="6959"/>
    <cellStyle name="8_Anafim_דיווחים נוספים_1_4.4. 2" xfId="6960"/>
    <cellStyle name="8_Anafim_דיווחים נוספים_1_4.4. 2_15" xfId="12384"/>
    <cellStyle name="8_Anafim_דיווחים נוספים_1_4.4. 2_דיווחים נוספים" xfId="6961"/>
    <cellStyle name="8_Anafim_דיווחים נוספים_1_4.4. 2_דיווחים נוספים_1" xfId="6962"/>
    <cellStyle name="8_Anafim_דיווחים נוספים_1_4.4. 2_דיווחים נוספים_1_15" xfId="12386"/>
    <cellStyle name="8_Anafim_דיווחים נוספים_1_4.4. 2_דיווחים נוספים_1_פירוט אגח תשואה מעל 10% " xfId="6963"/>
    <cellStyle name="8_Anafim_דיווחים נוספים_1_4.4. 2_דיווחים נוספים_1_פירוט אגח תשואה מעל 10% _15" xfId="12387"/>
    <cellStyle name="8_Anafim_דיווחים נוספים_1_4.4. 2_דיווחים נוספים_15" xfId="12385"/>
    <cellStyle name="8_Anafim_דיווחים נוספים_1_4.4. 2_דיווחים נוספים_פירוט אגח תשואה מעל 10% " xfId="6964"/>
    <cellStyle name="8_Anafim_דיווחים נוספים_1_4.4. 2_דיווחים נוספים_פירוט אגח תשואה מעל 10% _15" xfId="12388"/>
    <cellStyle name="8_Anafim_דיווחים נוספים_1_4.4. 2_פירוט אגח תשואה מעל 10% " xfId="6965"/>
    <cellStyle name="8_Anafim_דיווחים נוספים_1_4.4. 2_פירוט אגח תשואה מעל 10% _1" xfId="6966"/>
    <cellStyle name="8_Anafim_דיווחים נוספים_1_4.4. 2_פירוט אגח תשואה מעל 10% _1_15" xfId="12390"/>
    <cellStyle name="8_Anafim_דיווחים נוספים_1_4.4. 2_פירוט אגח תשואה מעל 10% _15" xfId="12389"/>
    <cellStyle name="8_Anafim_דיווחים נוספים_1_4.4. 2_פירוט אגח תשואה מעל 10% _פירוט אגח תשואה מעל 10% " xfId="6967"/>
    <cellStyle name="8_Anafim_דיווחים נוספים_1_4.4. 2_פירוט אגח תשואה מעל 10% _פירוט אגח תשואה מעל 10% _15" xfId="12391"/>
    <cellStyle name="8_Anafim_דיווחים נוספים_1_4.4._15" xfId="12383"/>
    <cellStyle name="8_Anafim_דיווחים נוספים_1_4.4._דיווחים נוספים" xfId="6968"/>
    <cellStyle name="8_Anafim_דיווחים נוספים_1_4.4._דיווחים נוספים_15" xfId="12392"/>
    <cellStyle name="8_Anafim_דיווחים נוספים_1_4.4._דיווחים נוספים_פירוט אגח תשואה מעל 10% " xfId="6969"/>
    <cellStyle name="8_Anafim_דיווחים נוספים_1_4.4._דיווחים נוספים_פירוט אגח תשואה מעל 10% _15" xfId="12393"/>
    <cellStyle name="8_Anafim_דיווחים נוספים_1_4.4._פירוט אגח תשואה מעל 10% " xfId="6970"/>
    <cellStyle name="8_Anafim_דיווחים נוספים_1_4.4._פירוט אגח תשואה מעל 10% _1" xfId="6971"/>
    <cellStyle name="8_Anafim_דיווחים נוספים_1_4.4._פירוט אגח תשואה מעל 10% _1_15" xfId="12395"/>
    <cellStyle name="8_Anafim_דיווחים נוספים_1_4.4._פירוט אגח תשואה מעל 10% _15" xfId="12394"/>
    <cellStyle name="8_Anafim_דיווחים נוספים_1_4.4._פירוט אגח תשואה מעל 10% _פירוט אגח תשואה מעל 10% " xfId="6972"/>
    <cellStyle name="8_Anafim_דיווחים נוספים_1_4.4._פירוט אגח תשואה מעל 10% _פירוט אגח תשואה מעל 10% _15" xfId="12396"/>
    <cellStyle name="8_Anafim_דיווחים נוספים_1_דיווחים נוספים" xfId="6973"/>
    <cellStyle name="8_Anafim_דיווחים נוספים_1_דיווחים נוספים 2" xfId="6974"/>
    <cellStyle name="8_Anafim_דיווחים נוספים_1_דיווחים נוספים 2_15" xfId="12398"/>
    <cellStyle name="8_Anafim_דיווחים נוספים_1_דיווחים נוספים 2_דיווחים נוספים" xfId="6975"/>
    <cellStyle name="8_Anafim_דיווחים נוספים_1_דיווחים נוספים 2_דיווחים נוספים_1" xfId="6976"/>
    <cellStyle name="8_Anafim_דיווחים נוספים_1_דיווחים נוספים 2_דיווחים נוספים_1_15" xfId="12400"/>
    <cellStyle name="8_Anafim_דיווחים נוספים_1_דיווחים נוספים 2_דיווחים נוספים_1_פירוט אגח תשואה מעל 10% " xfId="6977"/>
    <cellStyle name="8_Anafim_דיווחים נוספים_1_דיווחים נוספים 2_דיווחים נוספים_1_פירוט אגח תשואה מעל 10% _15" xfId="12401"/>
    <cellStyle name="8_Anafim_דיווחים נוספים_1_דיווחים נוספים 2_דיווחים נוספים_15" xfId="12399"/>
    <cellStyle name="8_Anafim_דיווחים נוספים_1_דיווחים נוספים 2_דיווחים נוספים_פירוט אגח תשואה מעל 10% " xfId="6978"/>
    <cellStyle name="8_Anafim_דיווחים נוספים_1_דיווחים נוספים 2_דיווחים נוספים_פירוט אגח תשואה מעל 10% _15" xfId="12402"/>
    <cellStyle name="8_Anafim_דיווחים נוספים_1_דיווחים נוספים 2_פירוט אגח תשואה מעל 10% " xfId="6979"/>
    <cellStyle name="8_Anafim_דיווחים נוספים_1_דיווחים נוספים 2_פירוט אגח תשואה מעל 10% _1" xfId="6980"/>
    <cellStyle name="8_Anafim_דיווחים נוספים_1_דיווחים נוספים 2_פירוט אגח תשואה מעל 10% _1_15" xfId="12404"/>
    <cellStyle name="8_Anafim_דיווחים נוספים_1_דיווחים נוספים 2_פירוט אגח תשואה מעל 10% _15" xfId="12403"/>
    <cellStyle name="8_Anafim_דיווחים נוספים_1_דיווחים נוספים 2_פירוט אגח תשואה מעל 10% _פירוט אגח תשואה מעל 10% " xfId="6981"/>
    <cellStyle name="8_Anafim_דיווחים נוספים_1_דיווחים נוספים 2_פירוט אגח תשואה מעל 10% _פירוט אגח תשואה מעל 10% _15" xfId="12405"/>
    <cellStyle name="8_Anafim_דיווחים נוספים_1_דיווחים נוספים_1" xfId="6982"/>
    <cellStyle name="8_Anafim_דיווחים נוספים_1_דיווחים נוספים_1_15" xfId="12406"/>
    <cellStyle name="8_Anafim_דיווחים נוספים_1_דיווחים נוספים_1_פירוט אגח תשואה מעל 10% " xfId="6983"/>
    <cellStyle name="8_Anafim_דיווחים נוספים_1_דיווחים נוספים_1_פירוט אגח תשואה מעל 10% _15" xfId="12407"/>
    <cellStyle name="8_Anafim_דיווחים נוספים_1_דיווחים נוספים_15" xfId="12397"/>
    <cellStyle name="8_Anafim_דיווחים נוספים_1_דיווחים נוספים_4.4." xfId="6984"/>
    <cellStyle name="8_Anafim_דיווחים נוספים_1_דיווחים נוספים_4.4. 2" xfId="6985"/>
    <cellStyle name="8_Anafim_דיווחים נוספים_1_דיווחים נוספים_4.4. 2_15" xfId="12409"/>
    <cellStyle name="8_Anafim_דיווחים נוספים_1_דיווחים נוספים_4.4. 2_דיווחים נוספים" xfId="6986"/>
    <cellStyle name="8_Anafim_דיווחים נוספים_1_דיווחים נוספים_4.4. 2_דיווחים נוספים_1" xfId="6987"/>
    <cellStyle name="8_Anafim_דיווחים נוספים_1_דיווחים נוספים_4.4. 2_דיווחים נוספים_1_15" xfId="12411"/>
    <cellStyle name="8_Anafim_דיווחים נוספים_1_דיווחים נוספים_4.4. 2_דיווחים נוספים_1_פירוט אגח תשואה מעל 10% " xfId="6988"/>
    <cellStyle name="8_Anafim_דיווחים נוספים_1_דיווחים נוספים_4.4. 2_דיווחים נוספים_1_פירוט אגח תשואה מעל 10% _15" xfId="12412"/>
    <cellStyle name="8_Anafim_דיווחים נוספים_1_דיווחים נוספים_4.4. 2_דיווחים נוספים_15" xfId="12410"/>
    <cellStyle name="8_Anafim_דיווחים נוספים_1_דיווחים נוספים_4.4. 2_דיווחים נוספים_פירוט אגח תשואה מעל 10% " xfId="6989"/>
    <cellStyle name="8_Anafim_דיווחים נוספים_1_דיווחים נוספים_4.4. 2_דיווחים נוספים_פירוט אגח תשואה מעל 10% _15" xfId="12413"/>
    <cellStyle name="8_Anafim_דיווחים נוספים_1_דיווחים נוספים_4.4. 2_פירוט אגח תשואה מעל 10% " xfId="6990"/>
    <cellStyle name="8_Anafim_דיווחים נוספים_1_דיווחים נוספים_4.4. 2_פירוט אגח תשואה מעל 10% _1" xfId="6991"/>
    <cellStyle name="8_Anafim_דיווחים נוספים_1_דיווחים נוספים_4.4. 2_פירוט אגח תשואה מעל 10% _1_15" xfId="12415"/>
    <cellStyle name="8_Anafim_דיווחים נוספים_1_דיווחים נוספים_4.4. 2_פירוט אגח תשואה מעל 10% _15" xfId="12414"/>
    <cellStyle name="8_Anafim_דיווחים נוספים_1_דיווחים נוספים_4.4. 2_פירוט אגח תשואה מעל 10% _פירוט אגח תשואה מעל 10% " xfId="6992"/>
    <cellStyle name="8_Anafim_דיווחים נוספים_1_דיווחים נוספים_4.4. 2_פירוט אגח תשואה מעל 10% _פירוט אגח תשואה מעל 10% _15" xfId="12416"/>
    <cellStyle name="8_Anafim_דיווחים נוספים_1_דיווחים נוספים_4.4._15" xfId="12408"/>
    <cellStyle name="8_Anafim_דיווחים נוספים_1_דיווחים נוספים_4.4._דיווחים נוספים" xfId="6993"/>
    <cellStyle name="8_Anafim_דיווחים נוספים_1_דיווחים נוספים_4.4._דיווחים נוספים_15" xfId="12417"/>
    <cellStyle name="8_Anafim_דיווחים נוספים_1_דיווחים נוספים_4.4._דיווחים נוספים_פירוט אגח תשואה מעל 10% " xfId="6994"/>
    <cellStyle name="8_Anafim_דיווחים נוספים_1_דיווחים נוספים_4.4._דיווחים נוספים_פירוט אגח תשואה מעל 10% _15" xfId="12418"/>
    <cellStyle name="8_Anafim_דיווחים נוספים_1_דיווחים נוספים_4.4._פירוט אגח תשואה מעל 10% " xfId="6995"/>
    <cellStyle name="8_Anafim_דיווחים נוספים_1_דיווחים נוספים_4.4._פירוט אגח תשואה מעל 10% _1" xfId="6996"/>
    <cellStyle name="8_Anafim_דיווחים נוספים_1_דיווחים נוספים_4.4._פירוט אגח תשואה מעל 10% _1_15" xfId="12420"/>
    <cellStyle name="8_Anafim_דיווחים נוספים_1_דיווחים נוספים_4.4._פירוט אגח תשואה מעל 10% _15" xfId="12419"/>
    <cellStyle name="8_Anafim_דיווחים נוספים_1_דיווחים נוספים_4.4._פירוט אגח תשואה מעל 10% _פירוט אגח תשואה מעל 10% " xfId="6997"/>
    <cellStyle name="8_Anafim_דיווחים נוספים_1_דיווחים נוספים_4.4._פירוט אגח תשואה מעל 10% _פירוט אגח תשואה מעל 10% _15" xfId="12421"/>
    <cellStyle name="8_Anafim_דיווחים נוספים_1_דיווחים נוספים_דיווחים נוספים" xfId="6998"/>
    <cellStyle name="8_Anafim_דיווחים נוספים_1_דיווחים נוספים_דיווחים נוספים_15" xfId="12422"/>
    <cellStyle name="8_Anafim_דיווחים נוספים_1_דיווחים נוספים_דיווחים נוספים_פירוט אגח תשואה מעל 10% " xfId="6999"/>
    <cellStyle name="8_Anafim_דיווחים נוספים_1_דיווחים נוספים_דיווחים נוספים_פירוט אגח תשואה מעל 10% _15" xfId="12423"/>
    <cellStyle name="8_Anafim_דיווחים נוספים_1_דיווחים נוספים_פירוט אגח תשואה מעל 10% " xfId="7000"/>
    <cellStyle name="8_Anafim_דיווחים נוספים_1_דיווחים נוספים_פירוט אגח תשואה מעל 10% _1" xfId="7001"/>
    <cellStyle name="8_Anafim_דיווחים נוספים_1_דיווחים נוספים_פירוט אגח תשואה מעל 10% _1_15" xfId="12425"/>
    <cellStyle name="8_Anafim_דיווחים נוספים_1_דיווחים נוספים_פירוט אגח תשואה מעל 10% _15" xfId="12424"/>
    <cellStyle name="8_Anafim_דיווחים נוספים_1_דיווחים נוספים_פירוט אגח תשואה מעל 10% _פירוט אגח תשואה מעל 10% " xfId="7002"/>
    <cellStyle name="8_Anafim_דיווחים נוספים_1_דיווחים נוספים_פירוט אגח תשואה מעל 10% _פירוט אגח תשואה מעל 10% _15" xfId="12426"/>
    <cellStyle name="8_Anafim_דיווחים נוספים_1_פירוט אגח תשואה מעל 10% " xfId="7003"/>
    <cellStyle name="8_Anafim_דיווחים נוספים_1_פירוט אגח תשואה מעל 10% _1" xfId="7004"/>
    <cellStyle name="8_Anafim_דיווחים נוספים_1_פירוט אגח תשואה מעל 10% _1_15" xfId="12428"/>
    <cellStyle name="8_Anafim_דיווחים נוספים_1_פירוט אגח תשואה מעל 10% _15" xfId="12427"/>
    <cellStyle name="8_Anafim_דיווחים נוספים_1_פירוט אגח תשואה מעל 10% _פירוט אגח תשואה מעל 10% " xfId="7005"/>
    <cellStyle name="8_Anafim_דיווחים נוספים_1_פירוט אגח תשואה מעל 10% _פירוט אגח תשואה מעל 10% _15" xfId="12429"/>
    <cellStyle name="8_Anafim_דיווחים נוספים_15" xfId="12365"/>
    <cellStyle name="8_Anafim_דיווחים נוספים_2" xfId="7006"/>
    <cellStyle name="8_Anafim_דיווחים נוספים_2 2" xfId="7007"/>
    <cellStyle name="8_Anafim_דיווחים נוספים_2 2_15" xfId="12431"/>
    <cellStyle name="8_Anafim_דיווחים נוספים_2 2_דיווחים נוספים" xfId="7008"/>
    <cellStyle name="8_Anafim_דיווחים נוספים_2 2_דיווחים נוספים_1" xfId="7009"/>
    <cellStyle name="8_Anafim_דיווחים נוספים_2 2_דיווחים נוספים_1_15" xfId="12433"/>
    <cellStyle name="8_Anafim_דיווחים נוספים_2 2_דיווחים נוספים_1_פירוט אגח תשואה מעל 10% " xfId="7010"/>
    <cellStyle name="8_Anafim_דיווחים נוספים_2 2_דיווחים נוספים_1_פירוט אגח תשואה מעל 10% _15" xfId="12434"/>
    <cellStyle name="8_Anafim_דיווחים נוספים_2 2_דיווחים נוספים_15" xfId="12432"/>
    <cellStyle name="8_Anafim_דיווחים נוספים_2 2_דיווחים נוספים_פירוט אגח תשואה מעל 10% " xfId="7011"/>
    <cellStyle name="8_Anafim_דיווחים נוספים_2 2_דיווחים נוספים_פירוט אגח תשואה מעל 10% _15" xfId="12435"/>
    <cellStyle name="8_Anafim_דיווחים נוספים_2 2_פירוט אגח תשואה מעל 10% " xfId="7012"/>
    <cellStyle name="8_Anafim_דיווחים נוספים_2 2_פירוט אגח תשואה מעל 10% _1" xfId="7013"/>
    <cellStyle name="8_Anafim_דיווחים נוספים_2 2_פירוט אגח תשואה מעל 10% _1_15" xfId="12437"/>
    <cellStyle name="8_Anafim_דיווחים נוספים_2 2_פירוט אגח תשואה מעל 10% _15" xfId="12436"/>
    <cellStyle name="8_Anafim_דיווחים נוספים_2 2_פירוט אגח תשואה מעל 10% _פירוט אגח תשואה מעל 10% " xfId="7014"/>
    <cellStyle name="8_Anafim_דיווחים נוספים_2 2_פירוט אגח תשואה מעל 10% _פירוט אגח תשואה מעל 10% _15" xfId="12438"/>
    <cellStyle name="8_Anafim_דיווחים נוספים_2_15" xfId="12430"/>
    <cellStyle name="8_Anafim_דיווחים נוספים_2_4.4." xfId="7015"/>
    <cellStyle name="8_Anafim_דיווחים נוספים_2_4.4. 2" xfId="7016"/>
    <cellStyle name="8_Anafim_דיווחים נוספים_2_4.4. 2_15" xfId="12440"/>
    <cellStyle name="8_Anafim_דיווחים נוספים_2_4.4. 2_דיווחים נוספים" xfId="7017"/>
    <cellStyle name="8_Anafim_דיווחים נוספים_2_4.4. 2_דיווחים נוספים_1" xfId="7018"/>
    <cellStyle name="8_Anafim_דיווחים נוספים_2_4.4. 2_דיווחים נוספים_1_15" xfId="12442"/>
    <cellStyle name="8_Anafim_דיווחים נוספים_2_4.4. 2_דיווחים נוספים_1_פירוט אגח תשואה מעל 10% " xfId="7019"/>
    <cellStyle name="8_Anafim_דיווחים נוספים_2_4.4. 2_דיווחים נוספים_1_פירוט אגח תשואה מעל 10% _15" xfId="12443"/>
    <cellStyle name="8_Anafim_דיווחים נוספים_2_4.4. 2_דיווחים נוספים_15" xfId="12441"/>
    <cellStyle name="8_Anafim_דיווחים נוספים_2_4.4. 2_דיווחים נוספים_פירוט אגח תשואה מעל 10% " xfId="7020"/>
    <cellStyle name="8_Anafim_דיווחים נוספים_2_4.4. 2_דיווחים נוספים_פירוט אגח תשואה מעל 10% _15" xfId="12444"/>
    <cellStyle name="8_Anafim_דיווחים נוספים_2_4.4. 2_פירוט אגח תשואה מעל 10% " xfId="7021"/>
    <cellStyle name="8_Anafim_דיווחים נוספים_2_4.4. 2_פירוט אגח תשואה מעל 10% _1" xfId="7022"/>
    <cellStyle name="8_Anafim_דיווחים נוספים_2_4.4. 2_פירוט אגח תשואה מעל 10% _1_15" xfId="12446"/>
    <cellStyle name="8_Anafim_דיווחים נוספים_2_4.4. 2_פירוט אגח תשואה מעל 10% _15" xfId="12445"/>
    <cellStyle name="8_Anafim_דיווחים נוספים_2_4.4. 2_פירוט אגח תשואה מעל 10% _פירוט אגח תשואה מעל 10% " xfId="7023"/>
    <cellStyle name="8_Anafim_דיווחים נוספים_2_4.4. 2_פירוט אגח תשואה מעל 10% _פירוט אגח תשואה מעל 10% _15" xfId="12447"/>
    <cellStyle name="8_Anafim_דיווחים נוספים_2_4.4._15" xfId="12439"/>
    <cellStyle name="8_Anafim_דיווחים נוספים_2_4.4._דיווחים נוספים" xfId="7024"/>
    <cellStyle name="8_Anafim_דיווחים נוספים_2_4.4._דיווחים נוספים_15" xfId="12448"/>
    <cellStyle name="8_Anafim_דיווחים נוספים_2_4.4._דיווחים נוספים_פירוט אגח תשואה מעל 10% " xfId="7025"/>
    <cellStyle name="8_Anafim_דיווחים נוספים_2_4.4._דיווחים נוספים_פירוט אגח תשואה מעל 10% _15" xfId="12449"/>
    <cellStyle name="8_Anafim_דיווחים נוספים_2_4.4._פירוט אגח תשואה מעל 10% " xfId="7026"/>
    <cellStyle name="8_Anafim_דיווחים נוספים_2_4.4._פירוט אגח תשואה מעל 10% _1" xfId="7027"/>
    <cellStyle name="8_Anafim_דיווחים נוספים_2_4.4._פירוט אגח תשואה מעל 10% _1_15" xfId="12451"/>
    <cellStyle name="8_Anafim_דיווחים נוספים_2_4.4._פירוט אגח תשואה מעל 10% _15" xfId="12450"/>
    <cellStyle name="8_Anafim_דיווחים נוספים_2_4.4._פירוט אגח תשואה מעל 10% _פירוט אגח תשואה מעל 10% " xfId="7028"/>
    <cellStyle name="8_Anafim_דיווחים נוספים_2_4.4._פירוט אגח תשואה מעל 10% _פירוט אגח תשואה מעל 10% _15" xfId="12452"/>
    <cellStyle name="8_Anafim_דיווחים נוספים_2_דיווחים נוספים" xfId="7029"/>
    <cellStyle name="8_Anafim_דיווחים נוספים_2_דיווחים נוספים_15" xfId="12453"/>
    <cellStyle name="8_Anafim_דיווחים נוספים_2_דיווחים נוספים_פירוט אגח תשואה מעל 10% " xfId="7030"/>
    <cellStyle name="8_Anafim_דיווחים נוספים_2_דיווחים נוספים_פירוט אגח תשואה מעל 10% _15" xfId="12454"/>
    <cellStyle name="8_Anafim_דיווחים נוספים_2_פירוט אגח תשואה מעל 10% " xfId="7031"/>
    <cellStyle name="8_Anafim_דיווחים נוספים_2_פירוט אגח תשואה מעל 10% _1" xfId="7032"/>
    <cellStyle name="8_Anafim_דיווחים נוספים_2_פירוט אגח תשואה מעל 10% _1_15" xfId="12456"/>
    <cellStyle name="8_Anafim_דיווחים נוספים_2_פירוט אגח תשואה מעל 10% _15" xfId="12455"/>
    <cellStyle name="8_Anafim_דיווחים נוספים_2_פירוט אגח תשואה מעל 10% _פירוט אגח תשואה מעל 10% " xfId="7033"/>
    <cellStyle name="8_Anafim_דיווחים נוספים_2_פירוט אגח תשואה מעל 10% _פירוט אגח תשואה מעל 10% _15" xfId="12457"/>
    <cellStyle name="8_Anafim_דיווחים נוספים_3" xfId="7034"/>
    <cellStyle name="8_Anafim_דיווחים נוספים_3_15" xfId="12458"/>
    <cellStyle name="8_Anafim_דיווחים נוספים_3_פירוט אגח תשואה מעל 10% " xfId="7035"/>
    <cellStyle name="8_Anafim_דיווחים נוספים_3_פירוט אגח תשואה מעל 10% _15" xfId="12459"/>
    <cellStyle name="8_Anafim_דיווחים נוספים_4.4." xfId="7036"/>
    <cellStyle name="8_Anafim_דיווחים נוספים_4.4. 2" xfId="7037"/>
    <cellStyle name="8_Anafim_דיווחים נוספים_4.4. 2_15" xfId="12461"/>
    <cellStyle name="8_Anafim_דיווחים נוספים_4.4. 2_דיווחים נוספים" xfId="7038"/>
    <cellStyle name="8_Anafim_דיווחים נוספים_4.4. 2_דיווחים נוספים_1" xfId="7039"/>
    <cellStyle name="8_Anafim_דיווחים נוספים_4.4. 2_דיווחים נוספים_1_15" xfId="12463"/>
    <cellStyle name="8_Anafim_דיווחים נוספים_4.4. 2_דיווחים נוספים_1_פירוט אגח תשואה מעל 10% " xfId="7040"/>
    <cellStyle name="8_Anafim_דיווחים נוספים_4.4. 2_דיווחים נוספים_1_פירוט אגח תשואה מעל 10% _15" xfId="12464"/>
    <cellStyle name="8_Anafim_דיווחים נוספים_4.4. 2_דיווחים נוספים_15" xfId="12462"/>
    <cellStyle name="8_Anafim_דיווחים נוספים_4.4. 2_דיווחים נוספים_פירוט אגח תשואה מעל 10% " xfId="7041"/>
    <cellStyle name="8_Anafim_דיווחים נוספים_4.4. 2_דיווחים נוספים_פירוט אגח תשואה מעל 10% _15" xfId="12465"/>
    <cellStyle name="8_Anafim_דיווחים נוספים_4.4. 2_פירוט אגח תשואה מעל 10% " xfId="7042"/>
    <cellStyle name="8_Anafim_דיווחים נוספים_4.4. 2_פירוט אגח תשואה מעל 10% _1" xfId="7043"/>
    <cellStyle name="8_Anafim_דיווחים נוספים_4.4. 2_פירוט אגח תשואה מעל 10% _1_15" xfId="12467"/>
    <cellStyle name="8_Anafim_דיווחים נוספים_4.4. 2_פירוט אגח תשואה מעל 10% _15" xfId="12466"/>
    <cellStyle name="8_Anafim_דיווחים נוספים_4.4. 2_פירוט אגח תשואה מעל 10% _פירוט אגח תשואה מעל 10% " xfId="7044"/>
    <cellStyle name="8_Anafim_דיווחים נוספים_4.4. 2_פירוט אגח תשואה מעל 10% _פירוט אגח תשואה מעל 10% _15" xfId="12468"/>
    <cellStyle name="8_Anafim_דיווחים נוספים_4.4._15" xfId="12460"/>
    <cellStyle name="8_Anafim_דיווחים נוספים_4.4._דיווחים נוספים" xfId="7045"/>
    <cellStyle name="8_Anafim_דיווחים נוספים_4.4._דיווחים נוספים_15" xfId="12469"/>
    <cellStyle name="8_Anafim_דיווחים נוספים_4.4._דיווחים נוספים_פירוט אגח תשואה מעל 10% " xfId="7046"/>
    <cellStyle name="8_Anafim_דיווחים נוספים_4.4._דיווחים נוספים_פירוט אגח תשואה מעל 10% _15" xfId="12470"/>
    <cellStyle name="8_Anafim_דיווחים נוספים_4.4._פירוט אגח תשואה מעל 10% " xfId="7047"/>
    <cellStyle name="8_Anafim_דיווחים נוספים_4.4._פירוט אגח תשואה מעל 10% _1" xfId="7048"/>
    <cellStyle name="8_Anafim_דיווחים נוספים_4.4._פירוט אגח תשואה מעל 10% _1_15" xfId="12472"/>
    <cellStyle name="8_Anafim_דיווחים נוספים_4.4._פירוט אגח תשואה מעל 10% _15" xfId="12471"/>
    <cellStyle name="8_Anafim_דיווחים נוספים_4.4._פירוט אגח תשואה מעל 10% _פירוט אגח תשואה מעל 10% " xfId="7049"/>
    <cellStyle name="8_Anafim_דיווחים נוספים_4.4._פירוט אגח תשואה מעל 10% _פירוט אגח תשואה מעל 10% _15" xfId="12473"/>
    <cellStyle name="8_Anafim_דיווחים נוספים_דיווחים נוספים" xfId="7050"/>
    <cellStyle name="8_Anafim_דיווחים נוספים_דיווחים נוספים 2" xfId="7051"/>
    <cellStyle name="8_Anafim_דיווחים נוספים_דיווחים נוספים 2_15" xfId="12475"/>
    <cellStyle name="8_Anafim_דיווחים נוספים_דיווחים נוספים 2_דיווחים נוספים" xfId="7052"/>
    <cellStyle name="8_Anafim_דיווחים נוספים_דיווחים נוספים 2_דיווחים נוספים_1" xfId="7053"/>
    <cellStyle name="8_Anafim_דיווחים נוספים_דיווחים נוספים 2_דיווחים נוספים_1_15" xfId="12477"/>
    <cellStyle name="8_Anafim_דיווחים נוספים_דיווחים נוספים 2_דיווחים נוספים_1_פירוט אגח תשואה מעל 10% " xfId="7054"/>
    <cellStyle name="8_Anafim_דיווחים נוספים_דיווחים נוספים 2_דיווחים נוספים_1_פירוט אגח תשואה מעל 10% _15" xfId="12478"/>
    <cellStyle name="8_Anafim_דיווחים נוספים_דיווחים נוספים 2_דיווחים נוספים_15" xfId="12476"/>
    <cellStyle name="8_Anafim_דיווחים נוספים_דיווחים נוספים 2_דיווחים נוספים_פירוט אגח תשואה מעל 10% " xfId="7055"/>
    <cellStyle name="8_Anafim_דיווחים נוספים_דיווחים נוספים 2_דיווחים נוספים_פירוט אגח תשואה מעל 10% _15" xfId="12479"/>
    <cellStyle name="8_Anafim_דיווחים נוספים_דיווחים נוספים 2_פירוט אגח תשואה מעל 10% " xfId="7056"/>
    <cellStyle name="8_Anafim_דיווחים נוספים_דיווחים נוספים 2_פירוט אגח תשואה מעל 10% _1" xfId="7057"/>
    <cellStyle name="8_Anafim_דיווחים נוספים_דיווחים נוספים 2_פירוט אגח תשואה מעל 10% _1_15" xfId="12481"/>
    <cellStyle name="8_Anafim_דיווחים נוספים_דיווחים נוספים 2_פירוט אגח תשואה מעל 10% _15" xfId="12480"/>
    <cellStyle name="8_Anafim_דיווחים נוספים_דיווחים נוספים 2_פירוט אגח תשואה מעל 10% _פירוט אגח תשואה מעל 10% " xfId="7058"/>
    <cellStyle name="8_Anafim_דיווחים נוספים_דיווחים נוספים 2_פירוט אגח תשואה מעל 10% _פירוט אגח תשואה מעל 10% _15" xfId="12482"/>
    <cellStyle name="8_Anafim_דיווחים נוספים_דיווחים נוספים_1" xfId="7059"/>
    <cellStyle name="8_Anafim_דיווחים נוספים_דיווחים נוספים_1_15" xfId="12483"/>
    <cellStyle name="8_Anafim_דיווחים נוספים_דיווחים נוספים_1_פירוט אגח תשואה מעל 10% " xfId="7060"/>
    <cellStyle name="8_Anafim_דיווחים נוספים_דיווחים נוספים_1_פירוט אגח תשואה מעל 10% _15" xfId="12484"/>
    <cellStyle name="8_Anafim_דיווחים נוספים_דיווחים נוספים_15" xfId="12474"/>
    <cellStyle name="8_Anafim_דיווחים נוספים_דיווחים נוספים_4.4." xfId="7061"/>
    <cellStyle name="8_Anafim_דיווחים נוספים_דיווחים נוספים_4.4. 2" xfId="7062"/>
    <cellStyle name="8_Anafim_דיווחים נוספים_דיווחים נוספים_4.4. 2_15" xfId="12486"/>
    <cellStyle name="8_Anafim_דיווחים נוספים_דיווחים נוספים_4.4. 2_דיווחים נוספים" xfId="7063"/>
    <cellStyle name="8_Anafim_דיווחים נוספים_דיווחים נוספים_4.4. 2_דיווחים נוספים_1" xfId="7064"/>
    <cellStyle name="8_Anafim_דיווחים נוספים_דיווחים נוספים_4.4. 2_דיווחים נוספים_1_15" xfId="12488"/>
    <cellStyle name="8_Anafim_דיווחים נוספים_דיווחים נוספים_4.4. 2_דיווחים נוספים_1_פירוט אגח תשואה מעל 10% " xfId="7065"/>
    <cellStyle name="8_Anafim_דיווחים נוספים_דיווחים נוספים_4.4. 2_דיווחים נוספים_1_פירוט אגח תשואה מעל 10% _15" xfId="12489"/>
    <cellStyle name="8_Anafim_דיווחים נוספים_דיווחים נוספים_4.4. 2_דיווחים נוספים_15" xfId="12487"/>
    <cellStyle name="8_Anafim_דיווחים נוספים_דיווחים נוספים_4.4. 2_דיווחים נוספים_פירוט אגח תשואה מעל 10% " xfId="7066"/>
    <cellStyle name="8_Anafim_דיווחים נוספים_דיווחים נוספים_4.4. 2_דיווחים נוספים_פירוט אגח תשואה מעל 10% _15" xfId="12490"/>
    <cellStyle name="8_Anafim_דיווחים נוספים_דיווחים נוספים_4.4. 2_פירוט אגח תשואה מעל 10% " xfId="7067"/>
    <cellStyle name="8_Anafim_דיווחים נוספים_דיווחים נוספים_4.4. 2_פירוט אגח תשואה מעל 10% _1" xfId="7068"/>
    <cellStyle name="8_Anafim_דיווחים נוספים_דיווחים נוספים_4.4. 2_פירוט אגח תשואה מעל 10% _1_15" xfId="12492"/>
    <cellStyle name="8_Anafim_דיווחים נוספים_דיווחים נוספים_4.4. 2_פירוט אגח תשואה מעל 10% _15" xfId="12491"/>
    <cellStyle name="8_Anafim_דיווחים נוספים_דיווחים נוספים_4.4. 2_פירוט אגח תשואה מעל 10% _פירוט אגח תשואה מעל 10% " xfId="7069"/>
    <cellStyle name="8_Anafim_דיווחים נוספים_דיווחים נוספים_4.4. 2_פירוט אגח תשואה מעל 10% _פירוט אגח תשואה מעל 10% _15" xfId="12493"/>
    <cellStyle name="8_Anafim_דיווחים נוספים_דיווחים נוספים_4.4._15" xfId="12485"/>
    <cellStyle name="8_Anafim_דיווחים נוספים_דיווחים נוספים_4.4._דיווחים נוספים" xfId="7070"/>
    <cellStyle name="8_Anafim_דיווחים נוספים_דיווחים נוספים_4.4._דיווחים נוספים_15" xfId="12494"/>
    <cellStyle name="8_Anafim_דיווחים נוספים_דיווחים נוספים_4.4._דיווחים נוספים_פירוט אגח תשואה מעל 10% " xfId="7071"/>
    <cellStyle name="8_Anafim_דיווחים נוספים_דיווחים נוספים_4.4._דיווחים נוספים_פירוט אגח תשואה מעל 10% _15" xfId="12495"/>
    <cellStyle name="8_Anafim_דיווחים נוספים_דיווחים נוספים_4.4._פירוט אגח תשואה מעל 10% " xfId="7072"/>
    <cellStyle name="8_Anafim_דיווחים נוספים_דיווחים נוספים_4.4._פירוט אגח תשואה מעל 10% _1" xfId="7073"/>
    <cellStyle name="8_Anafim_דיווחים נוספים_דיווחים נוספים_4.4._פירוט אגח תשואה מעל 10% _1_15" xfId="12497"/>
    <cellStyle name="8_Anafim_דיווחים נוספים_דיווחים נוספים_4.4._פירוט אגח תשואה מעל 10% _15" xfId="12496"/>
    <cellStyle name="8_Anafim_דיווחים נוספים_דיווחים נוספים_4.4._פירוט אגח תשואה מעל 10% _פירוט אגח תשואה מעל 10% " xfId="7074"/>
    <cellStyle name="8_Anafim_דיווחים נוספים_דיווחים נוספים_4.4._פירוט אגח תשואה מעל 10% _פירוט אגח תשואה מעל 10% _15" xfId="12498"/>
    <cellStyle name="8_Anafim_דיווחים נוספים_דיווחים נוספים_דיווחים נוספים" xfId="7075"/>
    <cellStyle name="8_Anafim_דיווחים נוספים_דיווחים נוספים_דיווחים נוספים_15" xfId="12499"/>
    <cellStyle name="8_Anafim_דיווחים נוספים_דיווחים נוספים_דיווחים נוספים_פירוט אגח תשואה מעל 10% " xfId="7076"/>
    <cellStyle name="8_Anafim_דיווחים נוספים_דיווחים נוספים_דיווחים נוספים_פירוט אגח תשואה מעל 10% _15" xfId="12500"/>
    <cellStyle name="8_Anafim_דיווחים נוספים_דיווחים נוספים_פירוט אגח תשואה מעל 10% " xfId="7077"/>
    <cellStyle name="8_Anafim_דיווחים נוספים_דיווחים נוספים_פירוט אגח תשואה מעל 10% _1" xfId="7078"/>
    <cellStyle name="8_Anafim_דיווחים נוספים_דיווחים נוספים_פירוט אגח תשואה מעל 10% _1_15" xfId="12502"/>
    <cellStyle name="8_Anafim_דיווחים נוספים_דיווחים נוספים_פירוט אגח תשואה מעל 10% _15" xfId="12501"/>
    <cellStyle name="8_Anafim_דיווחים נוספים_דיווחים נוספים_פירוט אגח תשואה מעל 10% _פירוט אגח תשואה מעל 10% " xfId="7079"/>
    <cellStyle name="8_Anafim_דיווחים נוספים_דיווחים נוספים_פירוט אגח תשואה מעל 10% _פירוט אגח תשואה מעל 10% _15" xfId="12503"/>
    <cellStyle name="8_Anafim_דיווחים נוספים_פירוט אגח תשואה מעל 10% " xfId="7080"/>
    <cellStyle name="8_Anafim_דיווחים נוספים_פירוט אגח תשואה מעל 10% _1" xfId="7081"/>
    <cellStyle name="8_Anafim_דיווחים נוספים_פירוט אגח תשואה מעל 10% _1_15" xfId="12505"/>
    <cellStyle name="8_Anafim_דיווחים נוספים_פירוט אגח תשואה מעל 10% _15" xfId="12504"/>
    <cellStyle name="8_Anafim_דיווחים נוספים_פירוט אגח תשואה מעל 10% _פירוט אגח תשואה מעל 10% " xfId="7082"/>
    <cellStyle name="8_Anafim_דיווחים נוספים_פירוט אגח תשואה מעל 10% _פירוט אגח תשואה מעל 10% _15" xfId="12506"/>
    <cellStyle name="8_Anafim_הערות" xfId="7083"/>
    <cellStyle name="8_Anafim_הערות 2" xfId="7084"/>
    <cellStyle name="8_Anafim_הערות 2_15" xfId="12508"/>
    <cellStyle name="8_Anafim_הערות 2_דיווחים נוספים" xfId="7085"/>
    <cellStyle name="8_Anafim_הערות 2_דיווחים נוספים_1" xfId="7086"/>
    <cellStyle name="8_Anafim_הערות 2_דיווחים נוספים_1_15" xfId="12510"/>
    <cellStyle name="8_Anafim_הערות 2_דיווחים נוספים_1_פירוט אגח תשואה מעל 10% " xfId="7087"/>
    <cellStyle name="8_Anafim_הערות 2_דיווחים נוספים_1_פירוט אגח תשואה מעל 10% _15" xfId="12511"/>
    <cellStyle name="8_Anafim_הערות 2_דיווחים נוספים_15" xfId="12509"/>
    <cellStyle name="8_Anafim_הערות 2_דיווחים נוספים_פירוט אגח תשואה מעל 10% " xfId="7088"/>
    <cellStyle name="8_Anafim_הערות 2_דיווחים נוספים_פירוט אגח תשואה מעל 10% _15" xfId="12512"/>
    <cellStyle name="8_Anafim_הערות 2_פירוט אגח תשואה מעל 10% " xfId="7089"/>
    <cellStyle name="8_Anafim_הערות 2_פירוט אגח תשואה מעל 10% _1" xfId="7090"/>
    <cellStyle name="8_Anafim_הערות 2_פירוט אגח תשואה מעל 10% _1_15" xfId="12514"/>
    <cellStyle name="8_Anafim_הערות 2_פירוט אגח תשואה מעל 10% _15" xfId="12513"/>
    <cellStyle name="8_Anafim_הערות 2_פירוט אגח תשואה מעל 10% _פירוט אגח תשואה מעל 10% " xfId="7091"/>
    <cellStyle name="8_Anafim_הערות 2_פירוט אגח תשואה מעל 10% _פירוט אגח תשואה מעל 10% _15" xfId="12515"/>
    <cellStyle name="8_Anafim_הערות_15" xfId="12507"/>
    <cellStyle name="8_Anafim_הערות_4.4." xfId="7092"/>
    <cellStyle name="8_Anafim_הערות_4.4. 2" xfId="7093"/>
    <cellStyle name="8_Anafim_הערות_4.4. 2_15" xfId="12517"/>
    <cellStyle name="8_Anafim_הערות_4.4. 2_דיווחים נוספים" xfId="7094"/>
    <cellStyle name="8_Anafim_הערות_4.4. 2_דיווחים נוספים_1" xfId="7095"/>
    <cellStyle name="8_Anafim_הערות_4.4. 2_דיווחים נוספים_1_15" xfId="12519"/>
    <cellStyle name="8_Anafim_הערות_4.4. 2_דיווחים נוספים_1_פירוט אגח תשואה מעל 10% " xfId="7096"/>
    <cellStyle name="8_Anafim_הערות_4.4. 2_דיווחים נוספים_1_פירוט אגח תשואה מעל 10% _15" xfId="12520"/>
    <cellStyle name="8_Anafim_הערות_4.4. 2_דיווחים נוספים_15" xfId="12518"/>
    <cellStyle name="8_Anafim_הערות_4.4. 2_דיווחים נוספים_פירוט אגח תשואה מעל 10% " xfId="7097"/>
    <cellStyle name="8_Anafim_הערות_4.4. 2_דיווחים נוספים_פירוט אגח תשואה מעל 10% _15" xfId="12521"/>
    <cellStyle name="8_Anafim_הערות_4.4. 2_פירוט אגח תשואה מעל 10% " xfId="7098"/>
    <cellStyle name="8_Anafim_הערות_4.4. 2_פירוט אגח תשואה מעל 10% _1" xfId="7099"/>
    <cellStyle name="8_Anafim_הערות_4.4. 2_פירוט אגח תשואה מעל 10% _1_15" xfId="12523"/>
    <cellStyle name="8_Anafim_הערות_4.4. 2_פירוט אגח תשואה מעל 10% _15" xfId="12522"/>
    <cellStyle name="8_Anafim_הערות_4.4. 2_פירוט אגח תשואה מעל 10% _פירוט אגח תשואה מעל 10% " xfId="7100"/>
    <cellStyle name="8_Anafim_הערות_4.4. 2_פירוט אגח תשואה מעל 10% _פירוט אגח תשואה מעל 10% _15" xfId="12524"/>
    <cellStyle name="8_Anafim_הערות_4.4._15" xfId="12516"/>
    <cellStyle name="8_Anafim_הערות_4.4._דיווחים נוספים" xfId="7101"/>
    <cellStyle name="8_Anafim_הערות_4.4._דיווחים נוספים_15" xfId="12525"/>
    <cellStyle name="8_Anafim_הערות_4.4._דיווחים נוספים_פירוט אגח תשואה מעל 10% " xfId="7102"/>
    <cellStyle name="8_Anafim_הערות_4.4._דיווחים נוספים_פירוט אגח תשואה מעל 10% _15" xfId="12526"/>
    <cellStyle name="8_Anafim_הערות_4.4._פירוט אגח תשואה מעל 10% " xfId="7103"/>
    <cellStyle name="8_Anafim_הערות_4.4._פירוט אגח תשואה מעל 10% _1" xfId="7104"/>
    <cellStyle name="8_Anafim_הערות_4.4._פירוט אגח תשואה מעל 10% _1_15" xfId="12528"/>
    <cellStyle name="8_Anafim_הערות_4.4._פירוט אגח תשואה מעל 10% _15" xfId="12527"/>
    <cellStyle name="8_Anafim_הערות_4.4._פירוט אגח תשואה מעל 10% _פירוט אגח תשואה מעל 10% " xfId="7105"/>
    <cellStyle name="8_Anafim_הערות_4.4._פירוט אגח תשואה מעל 10% _פירוט אגח תשואה מעל 10% _15" xfId="12529"/>
    <cellStyle name="8_Anafim_הערות_דיווחים נוספים" xfId="7106"/>
    <cellStyle name="8_Anafim_הערות_דיווחים נוספים_1" xfId="7107"/>
    <cellStyle name="8_Anafim_הערות_דיווחים נוספים_1_15" xfId="12531"/>
    <cellStyle name="8_Anafim_הערות_דיווחים נוספים_1_פירוט אגח תשואה מעל 10% " xfId="7108"/>
    <cellStyle name="8_Anafim_הערות_דיווחים נוספים_1_פירוט אגח תשואה מעל 10% _15" xfId="12532"/>
    <cellStyle name="8_Anafim_הערות_דיווחים נוספים_15" xfId="12530"/>
    <cellStyle name="8_Anafim_הערות_דיווחים נוספים_פירוט אגח תשואה מעל 10% " xfId="7109"/>
    <cellStyle name="8_Anafim_הערות_דיווחים נוספים_פירוט אגח תשואה מעל 10% _15" xfId="12533"/>
    <cellStyle name="8_Anafim_הערות_פירוט אגח תשואה מעל 10% " xfId="7110"/>
    <cellStyle name="8_Anafim_הערות_פירוט אגח תשואה מעל 10% _1" xfId="7111"/>
    <cellStyle name="8_Anafim_הערות_פירוט אגח תשואה מעל 10% _1_15" xfId="12535"/>
    <cellStyle name="8_Anafim_הערות_פירוט אגח תשואה מעל 10% _15" xfId="12534"/>
    <cellStyle name="8_Anafim_הערות_פירוט אגח תשואה מעל 10% _פירוט אגח תשואה מעל 10% " xfId="7112"/>
    <cellStyle name="8_Anafim_הערות_פירוט אגח תשואה מעל 10% _פירוט אגח תשואה מעל 10% _15" xfId="12536"/>
    <cellStyle name="8_Anafim_יתרת מסגרות אשראי לניצול " xfId="7113"/>
    <cellStyle name="8_Anafim_יתרת מסגרות אשראי לניצול  2" xfId="7114"/>
    <cellStyle name="8_Anafim_יתרת מסגרות אשראי לניצול  2_15" xfId="12538"/>
    <cellStyle name="8_Anafim_יתרת מסגרות אשראי לניצול  2_דיווחים נוספים" xfId="7115"/>
    <cellStyle name="8_Anafim_יתרת מסגרות אשראי לניצול  2_דיווחים נוספים_1" xfId="7116"/>
    <cellStyle name="8_Anafim_יתרת מסגרות אשראי לניצול  2_דיווחים נוספים_1_15" xfId="12540"/>
    <cellStyle name="8_Anafim_יתרת מסגרות אשראי לניצול  2_דיווחים נוספים_1_פירוט אגח תשואה מעל 10% " xfId="7117"/>
    <cellStyle name="8_Anafim_יתרת מסגרות אשראי לניצול  2_דיווחים נוספים_1_פירוט אגח תשואה מעל 10% _15" xfId="12541"/>
    <cellStyle name="8_Anafim_יתרת מסגרות אשראי לניצול  2_דיווחים נוספים_15" xfId="12539"/>
    <cellStyle name="8_Anafim_יתרת מסגרות אשראי לניצול  2_דיווחים נוספים_פירוט אגח תשואה מעל 10% " xfId="7118"/>
    <cellStyle name="8_Anafim_יתרת מסגרות אשראי לניצול  2_דיווחים נוספים_פירוט אגח תשואה מעל 10% _15" xfId="12542"/>
    <cellStyle name="8_Anafim_יתרת מסגרות אשראי לניצול  2_פירוט אגח תשואה מעל 10% " xfId="7119"/>
    <cellStyle name="8_Anafim_יתרת מסגרות אשראי לניצול  2_פירוט אגח תשואה מעל 10% _1" xfId="7120"/>
    <cellStyle name="8_Anafim_יתרת מסגרות אשראי לניצול  2_פירוט אגח תשואה מעל 10% _1_15" xfId="12544"/>
    <cellStyle name="8_Anafim_יתרת מסגרות אשראי לניצול  2_פירוט אגח תשואה מעל 10% _15" xfId="12543"/>
    <cellStyle name="8_Anafim_יתרת מסגרות אשראי לניצול  2_פירוט אגח תשואה מעל 10% _פירוט אגח תשואה מעל 10% " xfId="7121"/>
    <cellStyle name="8_Anafim_יתרת מסגרות אשראי לניצול  2_פירוט אגח תשואה מעל 10% _פירוט אגח תשואה מעל 10% _15" xfId="12545"/>
    <cellStyle name="8_Anafim_יתרת מסגרות אשראי לניצול _15" xfId="12537"/>
    <cellStyle name="8_Anafim_יתרת מסגרות אשראי לניצול _4.4." xfId="7122"/>
    <cellStyle name="8_Anafim_יתרת מסגרות אשראי לניצול _4.4. 2" xfId="7123"/>
    <cellStyle name="8_Anafim_יתרת מסגרות אשראי לניצול _4.4. 2_15" xfId="12547"/>
    <cellStyle name="8_Anafim_יתרת מסגרות אשראי לניצול _4.4. 2_דיווחים נוספים" xfId="7124"/>
    <cellStyle name="8_Anafim_יתרת מסגרות אשראי לניצול _4.4. 2_דיווחים נוספים_1" xfId="7125"/>
    <cellStyle name="8_Anafim_יתרת מסגרות אשראי לניצול _4.4. 2_דיווחים נוספים_1_15" xfId="12549"/>
    <cellStyle name="8_Anafim_יתרת מסגרות אשראי לניצול _4.4. 2_דיווחים נוספים_1_פירוט אגח תשואה מעל 10% " xfId="7126"/>
    <cellStyle name="8_Anafim_יתרת מסגרות אשראי לניצול _4.4. 2_דיווחים נוספים_1_פירוט אגח תשואה מעל 10% _15" xfId="12550"/>
    <cellStyle name="8_Anafim_יתרת מסגרות אשראי לניצול _4.4. 2_דיווחים נוספים_15" xfId="12548"/>
    <cellStyle name="8_Anafim_יתרת מסגרות אשראי לניצול _4.4. 2_דיווחים נוספים_פירוט אגח תשואה מעל 10% " xfId="7127"/>
    <cellStyle name="8_Anafim_יתרת מסגרות אשראי לניצול _4.4. 2_דיווחים נוספים_פירוט אגח תשואה מעל 10% _15" xfId="12551"/>
    <cellStyle name="8_Anafim_יתרת מסגרות אשראי לניצול _4.4. 2_פירוט אגח תשואה מעל 10% " xfId="7128"/>
    <cellStyle name="8_Anafim_יתרת מסגרות אשראי לניצול _4.4. 2_פירוט אגח תשואה מעל 10% _1" xfId="7129"/>
    <cellStyle name="8_Anafim_יתרת מסגרות אשראי לניצול _4.4. 2_פירוט אגח תשואה מעל 10% _1_15" xfId="12553"/>
    <cellStyle name="8_Anafim_יתרת מסגרות אשראי לניצול _4.4. 2_פירוט אגח תשואה מעל 10% _15" xfId="12552"/>
    <cellStyle name="8_Anafim_יתרת מסגרות אשראי לניצול _4.4. 2_פירוט אגח תשואה מעל 10% _פירוט אגח תשואה מעל 10% " xfId="7130"/>
    <cellStyle name="8_Anafim_יתרת מסגרות אשראי לניצול _4.4. 2_פירוט אגח תשואה מעל 10% _פירוט אגח תשואה מעל 10% _15" xfId="12554"/>
    <cellStyle name="8_Anafim_יתרת מסגרות אשראי לניצול _4.4._15" xfId="12546"/>
    <cellStyle name="8_Anafim_יתרת מסגרות אשראי לניצול _4.4._דיווחים נוספים" xfId="7131"/>
    <cellStyle name="8_Anafim_יתרת מסגרות אשראי לניצול _4.4._דיווחים נוספים_15" xfId="12555"/>
    <cellStyle name="8_Anafim_יתרת מסגרות אשראי לניצול _4.4._דיווחים נוספים_פירוט אגח תשואה מעל 10% " xfId="7132"/>
    <cellStyle name="8_Anafim_יתרת מסגרות אשראי לניצול _4.4._דיווחים נוספים_פירוט אגח תשואה מעל 10% _15" xfId="12556"/>
    <cellStyle name="8_Anafim_יתרת מסגרות אשראי לניצול _4.4._פירוט אגח תשואה מעל 10% " xfId="7133"/>
    <cellStyle name="8_Anafim_יתרת מסגרות אשראי לניצול _4.4._פירוט אגח תשואה מעל 10% _1" xfId="7134"/>
    <cellStyle name="8_Anafim_יתרת מסגרות אשראי לניצול _4.4._פירוט אגח תשואה מעל 10% _1_15" xfId="12558"/>
    <cellStyle name="8_Anafim_יתרת מסגרות אשראי לניצול _4.4._פירוט אגח תשואה מעל 10% _15" xfId="12557"/>
    <cellStyle name="8_Anafim_יתרת מסגרות אשראי לניצול _4.4._פירוט אגח תשואה מעל 10% _פירוט אגח תשואה מעל 10% " xfId="7135"/>
    <cellStyle name="8_Anafim_יתרת מסגרות אשראי לניצול _4.4._פירוט אגח תשואה מעל 10% _פירוט אגח תשואה מעל 10% _15" xfId="12559"/>
    <cellStyle name="8_Anafim_יתרת מסגרות אשראי לניצול _דיווחים נוספים" xfId="7136"/>
    <cellStyle name="8_Anafim_יתרת מסגרות אשראי לניצול _דיווחים נוספים_1" xfId="7137"/>
    <cellStyle name="8_Anafim_יתרת מסגרות אשראי לניצול _דיווחים נוספים_1_15" xfId="12561"/>
    <cellStyle name="8_Anafim_יתרת מסגרות אשראי לניצול _דיווחים נוספים_1_פירוט אגח תשואה מעל 10% " xfId="7138"/>
    <cellStyle name="8_Anafim_יתרת מסגרות אשראי לניצול _דיווחים נוספים_1_פירוט אגח תשואה מעל 10% _15" xfId="12562"/>
    <cellStyle name="8_Anafim_יתרת מסגרות אשראי לניצול _דיווחים נוספים_15" xfId="12560"/>
    <cellStyle name="8_Anafim_יתרת מסגרות אשראי לניצול _דיווחים נוספים_פירוט אגח תשואה מעל 10% " xfId="7139"/>
    <cellStyle name="8_Anafim_יתרת מסגרות אשראי לניצול _דיווחים נוספים_פירוט אגח תשואה מעל 10% _15" xfId="12563"/>
    <cellStyle name="8_Anafim_יתרת מסגרות אשראי לניצול _פירוט אגח תשואה מעל 10% " xfId="7140"/>
    <cellStyle name="8_Anafim_יתרת מסגרות אשראי לניצול _פירוט אגח תשואה מעל 10% _1" xfId="7141"/>
    <cellStyle name="8_Anafim_יתרת מסגרות אשראי לניצול _פירוט אגח תשואה מעל 10% _1_15" xfId="12565"/>
    <cellStyle name="8_Anafim_יתרת מסגרות אשראי לניצול _פירוט אגח תשואה מעל 10% _15" xfId="12564"/>
    <cellStyle name="8_Anafim_יתרת מסגרות אשראי לניצול _פירוט אגח תשואה מעל 10% _פירוט אגח תשואה מעל 10% " xfId="7142"/>
    <cellStyle name="8_Anafim_יתרת מסגרות אשראי לניצול _פירוט אגח תשואה מעל 10% _פירוט אגח תשואה מעל 10% _15" xfId="12566"/>
    <cellStyle name="8_Anafim_עסקאות שאושרו וטרם בוצעו  " xfId="7143"/>
    <cellStyle name="8_Anafim_עסקאות שאושרו וטרם בוצעו   2" xfId="7144"/>
    <cellStyle name="8_Anafim_עסקאות שאושרו וטרם בוצעו   2_15" xfId="12568"/>
    <cellStyle name="8_Anafim_עסקאות שאושרו וטרם בוצעו   2_דיווחים נוספים" xfId="7145"/>
    <cellStyle name="8_Anafim_עסקאות שאושרו וטרם בוצעו   2_דיווחים נוספים_1" xfId="7146"/>
    <cellStyle name="8_Anafim_עסקאות שאושרו וטרם בוצעו   2_דיווחים נוספים_1_15" xfId="12570"/>
    <cellStyle name="8_Anafim_עסקאות שאושרו וטרם בוצעו   2_דיווחים נוספים_1_פירוט אגח תשואה מעל 10% " xfId="7147"/>
    <cellStyle name="8_Anafim_עסקאות שאושרו וטרם בוצעו   2_דיווחים נוספים_1_פירוט אגח תשואה מעל 10% _15" xfId="12571"/>
    <cellStyle name="8_Anafim_עסקאות שאושרו וטרם בוצעו   2_דיווחים נוספים_15" xfId="12569"/>
    <cellStyle name="8_Anafim_עסקאות שאושרו וטרם בוצעו   2_דיווחים נוספים_פירוט אגח תשואה מעל 10% " xfId="7148"/>
    <cellStyle name="8_Anafim_עסקאות שאושרו וטרם בוצעו   2_דיווחים נוספים_פירוט אגח תשואה מעל 10% _15" xfId="12572"/>
    <cellStyle name="8_Anafim_עסקאות שאושרו וטרם בוצעו   2_פירוט אגח תשואה מעל 10% " xfId="7149"/>
    <cellStyle name="8_Anafim_עסקאות שאושרו וטרם בוצעו   2_פירוט אגח תשואה מעל 10% _1" xfId="7150"/>
    <cellStyle name="8_Anafim_עסקאות שאושרו וטרם בוצעו   2_פירוט אגח תשואה מעל 10% _1_15" xfId="12574"/>
    <cellStyle name="8_Anafim_עסקאות שאושרו וטרם בוצעו   2_פירוט אגח תשואה מעל 10% _15" xfId="12573"/>
    <cellStyle name="8_Anafim_עסקאות שאושרו וטרם בוצעו   2_פירוט אגח תשואה מעל 10% _פירוט אגח תשואה מעל 10% " xfId="7151"/>
    <cellStyle name="8_Anafim_עסקאות שאושרו וטרם בוצעו   2_פירוט אגח תשואה מעל 10% _פירוט אגח תשואה מעל 10% _15" xfId="12575"/>
    <cellStyle name="8_Anafim_עסקאות שאושרו וטרם בוצעו  _1" xfId="7152"/>
    <cellStyle name="8_Anafim_עסקאות שאושרו וטרם בוצעו  _1 2" xfId="7153"/>
    <cellStyle name="8_Anafim_עסקאות שאושרו וטרם בוצעו  _1 2_15" xfId="12577"/>
    <cellStyle name="8_Anafim_עסקאות שאושרו וטרם בוצעו  _1 2_דיווחים נוספים" xfId="7154"/>
    <cellStyle name="8_Anafim_עסקאות שאושרו וטרם בוצעו  _1 2_דיווחים נוספים_1" xfId="7155"/>
    <cellStyle name="8_Anafim_עסקאות שאושרו וטרם בוצעו  _1 2_דיווחים נוספים_1_15" xfId="12579"/>
    <cellStyle name="8_Anafim_עסקאות שאושרו וטרם בוצעו  _1 2_דיווחים נוספים_1_פירוט אגח תשואה מעל 10% " xfId="7156"/>
    <cellStyle name="8_Anafim_עסקאות שאושרו וטרם בוצעו  _1 2_דיווחים נוספים_1_פירוט אגח תשואה מעל 10% _15" xfId="12580"/>
    <cellStyle name="8_Anafim_עסקאות שאושרו וטרם בוצעו  _1 2_דיווחים נוספים_15" xfId="12578"/>
    <cellStyle name="8_Anafim_עסקאות שאושרו וטרם בוצעו  _1 2_דיווחים נוספים_פירוט אגח תשואה מעל 10% " xfId="7157"/>
    <cellStyle name="8_Anafim_עסקאות שאושרו וטרם בוצעו  _1 2_דיווחים נוספים_פירוט אגח תשואה מעל 10% _15" xfId="12581"/>
    <cellStyle name="8_Anafim_עסקאות שאושרו וטרם בוצעו  _1 2_פירוט אגח תשואה מעל 10% " xfId="7158"/>
    <cellStyle name="8_Anafim_עסקאות שאושרו וטרם בוצעו  _1 2_פירוט אגח תשואה מעל 10% _1" xfId="7159"/>
    <cellStyle name="8_Anafim_עסקאות שאושרו וטרם בוצעו  _1 2_פירוט אגח תשואה מעל 10% _1_15" xfId="12583"/>
    <cellStyle name="8_Anafim_עסקאות שאושרו וטרם בוצעו  _1 2_פירוט אגח תשואה מעל 10% _15" xfId="12582"/>
    <cellStyle name="8_Anafim_עסקאות שאושרו וטרם בוצעו  _1 2_פירוט אגח תשואה מעל 10% _פירוט אגח תשואה מעל 10% " xfId="7160"/>
    <cellStyle name="8_Anafim_עסקאות שאושרו וטרם בוצעו  _1 2_פירוט אגח תשואה מעל 10% _פירוט אגח תשואה מעל 10% _15" xfId="12584"/>
    <cellStyle name="8_Anafim_עסקאות שאושרו וטרם בוצעו  _1_15" xfId="12576"/>
    <cellStyle name="8_Anafim_עסקאות שאושרו וטרם בוצעו  _1_דיווחים נוספים" xfId="7161"/>
    <cellStyle name="8_Anafim_עסקאות שאושרו וטרם בוצעו  _1_דיווחים נוספים_15" xfId="12585"/>
    <cellStyle name="8_Anafim_עסקאות שאושרו וטרם בוצעו  _1_דיווחים נוספים_פירוט אגח תשואה מעל 10% " xfId="7162"/>
    <cellStyle name="8_Anafim_עסקאות שאושרו וטרם בוצעו  _1_דיווחים נוספים_פירוט אגח תשואה מעל 10% _15" xfId="12586"/>
    <cellStyle name="8_Anafim_עסקאות שאושרו וטרם בוצעו  _1_פירוט אגח תשואה מעל 10% " xfId="7163"/>
    <cellStyle name="8_Anafim_עסקאות שאושרו וטרם בוצעו  _1_פירוט אגח תשואה מעל 10% _1" xfId="7164"/>
    <cellStyle name="8_Anafim_עסקאות שאושרו וטרם בוצעו  _1_פירוט אגח תשואה מעל 10% _1_15" xfId="12588"/>
    <cellStyle name="8_Anafim_עסקאות שאושרו וטרם בוצעו  _1_פירוט אגח תשואה מעל 10% _15" xfId="12587"/>
    <cellStyle name="8_Anafim_עסקאות שאושרו וטרם בוצעו  _1_פירוט אגח תשואה מעל 10% _פירוט אגח תשואה מעל 10% " xfId="7165"/>
    <cellStyle name="8_Anafim_עסקאות שאושרו וטרם בוצעו  _1_פירוט אגח תשואה מעל 10% _פירוט אגח תשואה מעל 10% _15" xfId="12589"/>
    <cellStyle name="8_Anafim_עסקאות שאושרו וטרם בוצעו  _15" xfId="12567"/>
    <cellStyle name="8_Anafim_עסקאות שאושרו וטרם בוצעו  _4.4." xfId="7166"/>
    <cellStyle name="8_Anafim_עסקאות שאושרו וטרם בוצעו  _4.4. 2" xfId="7167"/>
    <cellStyle name="8_Anafim_עסקאות שאושרו וטרם בוצעו  _4.4. 2_15" xfId="12591"/>
    <cellStyle name="8_Anafim_עסקאות שאושרו וטרם בוצעו  _4.4. 2_דיווחים נוספים" xfId="7168"/>
    <cellStyle name="8_Anafim_עסקאות שאושרו וטרם בוצעו  _4.4. 2_דיווחים נוספים_1" xfId="7169"/>
    <cellStyle name="8_Anafim_עסקאות שאושרו וטרם בוצעו  _4.4. 2_דיווחים נוספים_1_15" xfId="12593"/>
    <cellStyle name="8_Anafim_עסקאות שאושרו וטרם בוצעו  _4.4. 2_דיווחים נוספים_1_פירוט אגח תשואה מעל 10% " xfId="7170"/>
    <cellStyle name="8_Anafim_עסקאות שאושרו וטרם בוצעו  _4.4. 2_דיווחים נוספים_1_פירוט אגח תשואה מעל 10% _15" xfId="12594"/>
    <cellStyle name="8_Anafim_עסקאות שאושרו וטרם בוצעו  _4.4. 2_דיווחים נוספים_15" xfId="12592"/>
    <cellStyle name="8_Anafim_עסקאות שאושרו וטרם בוצעו  _4.4. 2_דיווחים נוספים_פירוט אגח תשואה מעל 10% " xfId="7171"/>
    <cellStyle name="8_Anafim_עסקאות שאושרו וטרם בוצעו  _4.4. 2_דיווחים נוספים_פירוט אגח תשואה מעל 10% _15" xfId="12595"/>
    <cellStyle name="8_Anafim_עסקאות שאושרו וטרם בוצעו  _4.4. 2_פירוט אגח תשואה מעל 10% " xfId="7172"/>
    <cellStyle name="8_Anafim_עסקאות שאושרו וטרם בוצעו  _4.4. 2_פירוט אגח תשואה מעל 10% _1" xfId="7173"/>
    <cellStyle name="8_Anafim_עסקאות שאושרו וטרם בוצעו  _4.4. 2_פירוט אגח תשואה מעל 10% _1_15" xfId="12597"/>
    <cellStyle name="8_Anafim_עסקאות שאושרו וטרם בוצעו  _4.4. 2_פירוט אגח תשואה מעל 10% _15" xfId="12596"/>
    <cellStyle name="8_Anafim_עסקאות שאושרו וטרם בוצעו  _4.4. 2_פירוט אגח תשואה מעל 10% _פירוט אגח תשואה מעל 10% " xfId="7174"/>
    <cellStyle name="8_Anafim_עסקאות שאושרו וטרם בוצעו  _4.4. 2_פירוט אגח תשואה מעל 10% _פירוט אגח תשואה מעל 10% _15" xfId="12598"/>
    <cellStyle name="8_Anafim_עסקאות שאושרו וטרם בוצעו  _4.4._15" xfId="12590"/>
    <cellStyle name="8_Anafim_עסקאות שאושרו וטרם בוצעו  _4.4._דיווחים נוספים" xfId="7175"/>
    <cellStyle name="8_Anafim_עסקאות שאושרו וטרם בוצעו  _4.4._דיווחים נוספים_15" xfId="12599"/>
    <cellStyle name="8_Anafim_עסקאות שאושרו וטרם בוצעו  _4.4._דיווחים נוספים_פירוט אגח תשואה מעל 10% " xfId="7176"/>
    <cellStyle name="8_Anafim_עסקאות שאושרו וטרם בוצעו  _4.4._דיווחים נוספים_פירוט אגח תשואה מעל 10% _15" xfId="12600"/>
    <cellStyle name="8_Anafim_עסקאות שאושרו וטרם בוצעו  _4.4._פירוט אגח תשואה מעל 10% " xfId="7177"/>
    <cellStyle name="8_Anafim_עסקאות שאושרו וטרם בוצעו  _4.4._פירוט אגח תשואה מעל 10% _1" xfId="7178"/>
    <cellStyle name="8_Anafim_עסקאות שאושרו וטרם בוצעו  _4.4._פירוט אגח תשואה מעל 10% _1_15" xfId="12602"/>
    <cellStyle name="8_Anafim_עסקאות שאושרו וטרם בוצעו  _4.4._פירוט אגח תשואה מעל 10% _15" xfId="12601"/>
    <cellStyle name="8_Anafim_עסקאות שאושרו וטרם בוצעו  _4.4._פירוט אגח תשואה מעל 10% _פירוט אגח תשואה מעל 10% " xfId="7179"/>
    <cellStyle name="8_Anafim_עסקאות שאושרו וטרם בוצעו  _4.4._פירוט אגח תשואה מעל 10% _פירוט אגח תשואה מעל 10% _15" xfId="12603"/>
    <cellStyle name="8_Anafim_עסקאות שאושרו וטרם בוצעו  _דיווחים נוספים" xfId="7180"/>
    <cellStyle name="8_Anafim_עסקאות שאושרו וטרם בוצעו  _דיווחים נוספים_1" xfId="7181"/>
    <cellStyle name="8_Anafim_עסקאות שאושרו וטרם בוצעו  _דיווחים נוספים_1_15" xfId="12605"/>
    <cellStyle name="8_Anafim_עסקאות שאושרו וטרם בוצעו  _דיווחים נוספים_1_פירוט אגח תשואה מעל 10% " xfId="7182"/>
    <cellStyle name="8_Anafim_עסקאות שאושרו וטרם בוצעו  _דיווחים נוספים_1_פירוט אגח תשואה מעל 10% _15" xfId="12606"/>
    <cellStyle name="8_Anafim_עסקאות שאושרו וטרם בוצעו  _דיווחים נוספים_15" xfId="12604"/>
    <cellStyle name="8_Anafim_עסקאות שאושרו וטרם בוצעו  _דיווחים נוספים_פירוט אגח תשואה מעל 10% " xfId="7183"/>
    <cellStyle name="8_Anafim_עסקאות שאושרו וטרם בוצעו  _דיווחים נוספים_פירוט אגח תשואה מעל 10% _15" xfId="12607"/>
    <cellStyle name="8_Anafim_עסקאות שאושרו וטרם בוצעו  _פירוט אגח תשואה מעל 10% " xfId="7184"/>
    <cellStyle name="8_Anafim_עסקאות שאושרו וטרם בוצעו  _פירוט אגח תשואה מעל 10% _1" xfId="7185"/>
    <cellStyle name="8_Anafim_עסקאות שאושרו וטרם בוצעו  _פירוט אגח תשואה מעל 10% _1_15" xfId="12609"/>
    <cellStyle name="8_Anafim_עסקאות שאושרו וטרם בוצעו  _פירוט אגח תשואה מעל 10% _15" xfId="12608"/>
    <cellStyle name="8_Anafim_עסקאות שאושרו וטרם בוצעו  _פירוט אגח תשואה מעל 10% _פירוט אגח תשואה מעל 10% " xfId="7186"/>
    <cellStyle name="8_Anafim_עסקאות שאושרו וטרם בוצעו  _פירוט אגח תשואה מעל 10% _פירוט אגח תשואה מעל 10% _15" xfId="12610"/>
    <cellStyle name="8_Anafim_פירוט אגח תשואה מעל 10% " xfId="7187"/>
    <cellStyle name="8_Anafim_פירוט אגח תשואה מעל 10%  2" xfId="7188"/>
    <cellStyle name="8_Anafim_פירוט אגח תשואה מעל 10%  2_15" xfId="12612"/>
    <cellStyle name="8_Anafim_פירוט אגח תשואה מעל 10%  2_דיווחים נוספים" xfId="7189"/>
    <cellStyle name="8_Anafim_פירוט אגח תשואה מעל 10%  2_דיווחים נוספים_1" xfId="7190"/>
    <cellStyle name="8_Anafim_פירוט אגח תשואה מעל 10%  2_דיווחים נוספים_1_15" xfId="12614"/>
    <cellStyle name="8_Anafim_פירוט אגח תשואה מעל 10%  2_דיווחים נוספים_1_פירוט אגח תשואה מעל 10% " xfId="7191"/>
    <cellStyle name="8_Anafim_פירוט אגח תשואה מעל 10%  2_דיווחים נוספים_1_פירוט אגח תשואה מעל 10% _15" xfId="12615"/>
    <cellStyle name="8_Anafim_פירוט אגח תשואה מעל 10%  2_דיווחים נוספים_15" xfId="12613"/>
    <cellStyle name="8_Anafim_פירוט אגח תשואה מעל 10%  2_דיווחים נוספים_פירוט אגח תשואה מעל 10% " xfId="7192"/>
    <cellStyle name="8_Anafim_פירוט אגח תשואה מעל 10%  2_דיווחים נוספים_פירוט אגח תשואה מעל 10% _15" xfId="12616"/>
    <cellStyle name="8_Anafim_פירוט אגח תשואה מעל 10%  2_פירוט אגח תשואה מעל 10% " xfId="7193"/>
    <cellStyle name="8_Anafim_פירוט אגח תשואה מעל 10%  2_פירוט אגח תשואה מעל 10% _1" xfId="7194"/>
    <cellStyle name="8_Anafim_פירוט אגח תשואה מעל 10%  2_פירוט אגח תשואה מעל 10% _1_15" xfId="12618"/>
    <cellStyle name="8_Anafim_פירוט אגח תשואה מעל 10%  2_פירוט אגח תשואה מעל 10% _15" xfId="12617"/>
    <cellStyle name="8_Anafim_פירוט אגח תשואה מעל 10%  2_פירוט אגח תשואה מעל 10% _פירוט אגח תשואה מעל 10% " xfId="7195"/>
    <cellStyle name="8_Anafim_פירוט אגח תשואה מעל 10%  2_פירוט אגח תשואה מעל 10% _פירוט אגח תשואה מעל 10% _15" xfId="12619"/>
    <cellStyle name="8_Anafim_פירוט אגח תשואה מעל 10% _1" xfId="7196"/>
    <cellStyle name="8_Anafim_פירוט אגח תשואה מעל 10% _1_15" xfId="12620"/>
    <cellStyle name="8_Anafim_פירוט אגח תשואה מעל 10% _1_פירוט אגח תשואה מעל 10% " xfId="7197"/>
    <cellStyle name="8_Anafim_פירוט אגח תשואה מעל 10% _1_פירוט אגח תשואה מעל 10% _15" xfId="12621"/>
    <cellStyle name="8_Anafim_פירוט אגח תשואה מעל 10% _15" xfId="12611"/>
    <cellStyle name="8_Anafim_פירוט אגח תשואה מעל 10% _2" xfId="7198"/>
    <cellStyle name="8_Anafim_פירוט אגח תשואה מעל 10% _2_15" xfId="12622"/>
    <cellStyle name="8_Anafim_פירוט אגח תשואה מעל 10% _4.4." xfId="7199"/>
    <cellStyle name="8_Anafim_פירוט אגח תשואה מעל 10% _4.4. 2" xfId="7200"/>
    <cellStyle name="8_Anafim_פירוט אגח תשואה מעל 10% _4.4. 2_15" xfId="12624"/>
    <cellStyle name="8_Anafim_פירוט אגח תשואה מעל 10% _4.4. 2_דיווחים נוספים" xfId="7201"/>
    <cellStyle name="8_Anafim_פירוט אגח תשואה מעל 10% _4.4. 2_דיווחים נוספים_1" xfId="7202"/>
    <cellStyle name="8_Anafim_פירוט אגח תשואה מעל 10% _4.4. 2_דיווחים נוספים_1_15" xfId="12626"/>
    <cellStyle name="8_Anafim_פירוט אגח תשואה מעל 10% _4.4. 2_דיווחים נוספים_1_פירוט אגח תשואה מעל 10% " xfId="7203"/>
    <cellStyle name="8_Anafim_פירוט אגח תשואה מעל 10% _4.4. 2_דיווחים נוספים_1_פירוט אגח תשואה מעל 10% _15" xfId="12627"/>
    <cellStyle name="8_Anafim_פירוט אגח תשואה מעל 10% _4.4. 2_דיווחים נוספים_15" xfId="12625"/>
    <cellStyle name="8_Anafim_פירוט אגח תשואה מעל 10% _4.4. 2_דיווחים נוספים_פירוט אגח תשואה מעל 10% " xfId="7204"/>
    <cellStyle name="8_Anafim_פירוט אגח תשואה מעל 10% _4.4. 2_דיווחים נוספים_פירוט אגח תשואה מעל 10% _15" xfId="12628"/>
    <cellStyle name="8_Anafim_פירוט אגח תשואה מעל 10% _4.4. 2_פירוט אגח תשואה מעל 10% " xfId="7205"/>
    <cellStyle name="8_Anafim_פירוט אגח תשואה מעל 10% _4.4. 2_פירוט אגח תשואה מעל 10% _1" xfId="7206"/>
    <cellStyle name="8_Anafim_פירוט אגח תשואה מעל 10% _4.4. 2_פירוט אגח תשואה מעל 10% _1_15" xfId="12630"/>
    <cellStyle name="8_Anafim_פירוט אגח תשואה מעל 10% _4.4. 2_פירוט אגח תשואה מעל 10% _15" xfId="12629"/>
    <cellStyle name="8_Anafim_פירוט אגח תשואה מעל 10% _4.4. 2_פירוט אגח תשואה מעל 10% _פירוט אגח תשואה מעל 10% " xfId="7207"/>
    <cellStyle name="8_Anafim_פירוט אגח תשואה מעל 10% _4.4. 2_פירוט אגח תשואה מעל 10% _פירוט אגח תשואה מעל 10% _15" xfId="12631"/>
    <cellStyle name="8_Anafim_פירוט אגח תשואה מעל 10% _4.4._15" xfId="12623"/>
    <cellStyle name="8_Anafim_פירוט אגח תשואה מעל 10% _4.4._דיווחים נוספים" xfId="7208"/>
    <cellStyle name="8_Anafim_פירוט אגח תשואה מעל 10% _4.4._דיווחים נוספים_15" xfId="12632"/>
    <cellStyle name="8_Anafim_פירוט אגח תשואה מעל 10% _4.4._דיווחים נוספים_פירוט אגח תשואה מעל 10% " xfId="7209"/>
    <cellStyle name="8_Anafim_פירוט אגח תשואה מעל 10% _4.4._דיווחים נוספים_פירוט אגח תשואה מעל 10% _15" xfId="12633"/>
    <cellStyle name="8_Anafim_פירוט אגח תשואה מעל 10% _4.4._פירוט אגח תשואה מעל 10% " xfId="7210"/>
    <cellStyle name="8_Anafim_פירוט אגח תשואה מעל 10% _4.4._פירוט אגח תשואה מעל 10% _1" xfId="7211"/>
    <cellStyle name="8_Anafim_פירוט אגח תשואה מעל 10% _4.4._פירוט אגח תשואה מעל 10% _1_15" xfId="12635"/>
    <cellStyle name="8_Anafim_פירוט אגח תשואה מעל 10% _4.4._פירוט אגח תשואה מעל 10% _15" xfId="12634"/>
    <cellStyle name="8_Anafim_פירוט אגח תשואה מעל 10% _4.4._פירוט אגח תשואה מעל 10% _פירוט אגח תשואה מעל 10% " xfId="7212"/>
    <cellStyle name="8_Anafim_פירוט אגח תשואה מעל 10% _4.4._פירוט אגח תשואה מעל 10% _פירוט אגח תשואה מעל 10% _15" xfId="12636"/>
    <cellStyle name="8_Anafim_פירוט אגח תשואה מעל 10% _דיווחים נוספים" xfId="7213"/>
    <cellStyle name="8_Anafim_פירוט אגח תשואה מעל 10% _דיווחים נוספים_1" xfId="7214"/>
    <cellStyle name="8_Anafim_פירוט אגח תשואה מעל 10% _דיווחים נוספים_1_15" xfId="12638"/>
    <cellStyle name="8_Anafim_פירוט אגח תשואה מעל 10% _דיווחים נוספים_1_פירוט אגח תשואה מעל 10% " xfId="7215"/>
    <cellStyle name="8_Anafim_פירוט אגח תשואה מעל 10% _דיווחים נוספים_1_פירוט אגח תשואה מעל 10% _15" xfId="12639"/>
    <cellStyle name="8_Anafim_פירוט אגח תשואה מעל 10% _דיווחים נוספים_15" xfId="12637"/>
    <cellStyle name="8_Anafim_פירוט אגח תשואה מעל 10% _דיווחים נוספים_פירוט אגח תשואה מעל 10% " xfId="7216"/>
    <cellStyle name="8_Anafim_פירוט אגח תשואה מעל 10% _דיווחים נוספים_פירוט אגח תשואה מעל 10% _15" xfId="12640"/>
    <cellStyle name="8_Anafim_פירוט אגח תשואה מעל 10% _פירוט אגח תשואה מעל 10% " xfId="7217"/>
    <cellStyle name="8_Anafim_פירוט אגח תשואה מעל 10% _פירוט אגח תשואה מעל 10% _1" xfId="7218"/>
    <cellStyle name="8_Anafim_פירוט אגח תשואה מעל 10% _פירוט אגח תשואה מעל 10% _1_15" xfId="12642"/>
    <cellStyle name="8_Anafim_פירוט אגח תשואה מעל 10% _פירוט אגח תשואה מעל 10% _15" xfId="12641"/>
    <cellStyle name="8_Anafim_פירוט אגח תשואה מעל 10% _פירוט אגח תשואה מעל 10% _פירוט אגח תשואה מעל 10% " xfId="7219"/>
    <cellStyle name="8_Anafim_פירוט אגח תשואה מעל 10% _פירוט אגח תשואה מעל 10% _פירוט אגח תשואה מעל 10% _15" xfId="12643"/>
    <cellStyle name="8_אחזקות בעלי ענין -DATA - ערכים" xfId="14730"/>
    <cellStyle name="8_דיווחים נוספים" xfId="7220"/>
    <cellStyle name="8_דיווחים נוספים 2" xfId="7221"/>
    <cellStyle name="8_דיווחים נוספים 2_15" xfId="12645"/>
    <cellStyle name="8_דיווחים נוספים 2_דיווחים נוספים" xfId="7222"/>
    <cellStyle name="8_דיווחים נוספים 2_דיווחים נוספים_1" xfId="7223"/>
    <cellStyle name="8_דיווחים נוספים 2_דיווחים נוספים_1_15" xfId="12647"/>
    <cellStyle name="8_דיווחים נוספים 2_דיווחים נוספים_1_פירוט אגח תשואה מעל 10% " xfId="7224"/>
    <cellStyle name="8_דיווחים נוספים 2_דיווחים נוספים_1_פירוט אגח תשואה מעל 10% _15" xfId="12648"/>
    <cellStyle name="8_דיווחים נוספים 2_דיווחים נוספים_15" xfId="12646"/>
    <cellStyle name="8_דיווחים נוספים 2_דיווחים נוספים_פירוט אגח תשואה מעל 10% " xfId="7225"/>
    <cellStyle name="8_דיווחים נוספים 2_דיווחים נוספים_פירוט אגח תשואה מעל 10% _15" xfId="12649"/>
    <cellStyle name="8_דיווחים נוספים 2_פירוט אגח תשואה מעל 10% " xfId="7226"/>
    <cellStyle name="8_דיווחים נוספים 2_פירוט אגח תשואה מעל 10% _1" xfId="7227"/>
    <cellStyle name="8_דיווחים נוספים 2_פירוט אגח תשואה מעל 10% _1_15" xfId="12651"/>
    <cellStyle name="8_דיווחים נוספים 2_פירוט אגח תשואה מעל 10% _15" xfId="12650"/>
    <cellStyle name="8_דיווחים נוספים 2_פירוט אגח תשואה מעל 10% _פירוט אגח תשואה מעל 10% " xfId="7228"/>
    <cellStyle name="8_דיווחים נוספים 2_פירוט אגח תשואה מעל 10% _פירוט אגח תשואה מעל 10% _15" xfId="12652"/>
    <cellStyle name="8_דיווחים נוספים_1" xfId="7229"/>
    <cellStyle name="8_דיווחים נוספים_1 2" xfId="7230"/>
    <cellStyle name="8_דיווחים נוספים_1 2_15" xfId="12654"/>
    <cellStyle name="8_דיווחים נוספים_1 2_דיווחים נוספים" xfId="7231"/>
    <cellStyle name="8_דיווחים נוספים_1 2_דיווחים נוספים_1" xfId="7232"/>
    <cellStyle name="8_דיווחים נוספים_1 2_דיווחים נוספים_1_15" xfId="12656"/>
    <cellStyle name="8_דיווחים נוספים_1 2_דיווחים נוספים_1_פירוט אגח תשואה מעל 10% " xfId="7233"/>
    <cellStyle name="8_דיווחים נוספים_1 2_דיווחים נוספים_1_פירוט אגח תשואה מעל 10% _15" xfId="12657"/>
    <cellStyle name="8_דיווחים נוספים_1 2_דיווחים נוספים_15" xfId="12655"/>
    <cellStyle name="8_דיווחים נוספים_1 2_דיווחים נוספים_פירוט אגח תשואה מעל 10% " xfId="7234"/>
    <cellStyle name="8_דיווחים נוספים_1 2_דיווחים נוספים_פירוט אגח תשואה מעל 10% _15" xfId="12658"/>
    <cellStyle name="8_דיווחים נוספים_1 2_פירוט אגח תשואה מעל 10% " xfId="7235"/>
    <cellStyle name="8_דיווחים נוספים_1 2_פירוט אגח תשואה מעל 10% _1" xfId="7236"/>
    <cellStyle name="8_דיווחים נוספים_1 2_פירוט אגח תשואה מעל 10% _1_15" xfId="12660"/>
    <cellStyle name="8_דיווחים נוספים_1 2_פירוט אגח תשואה מעל 10% _15" xfId="12659"/>
    <cellStyle name="8_דיווחים נוספים_1 2_פירוט אגח תשואה מעל 10% _פירוט אגח תשואה מעל 10% " xfId="7237"/>
    <cellStyle name="8_דיווחים נוספים_1 2_פירוט אגח תשואה מעל 10% _פירוט אגח תשואה מעל 10% _15" xfId="12661"/>
    <cellStyle name="8_דיווחים נוספים_1_15" xfId="12653"/>
    <cellStyle name="8_דיווחים נוספים_1_4.4." xfId="7238"/>
    <cellStyle name="8_דיווחים נוספים_1_4.4. 2" xfId="7239"/>
    <cellStyle name="8_דיווחים נוספים_1_4.4. 2_15" xfId="12663"/>
    <cellStyle name="8_דיווחים נוספים_1_4.4. 2_דיווחים נוספים" xfId="7240"/>
    <cellStyle name="8_דיווחים נוספים_1_4.4. 2_דיווחים נוספים_1" xfId="7241"/>
    <cellStyle name="8_דיווחים נוספים_1_4.4. 2_דיווחים נוספים_1_15" xfId="12665"/>
    <cellStyle name="8_דיווחים נוספים_1_4.4. 2_דיווחים נוספים_1_פירוט אגח תשואה מעל 10% " xfId="7242"/>
    <cellStyle name="8_דיווחים נוספים_1_4.4. 2_דיווחים נוספים_1_פירוט אגח תשואה מעל 10% _15" xfId="12666"/>
    <cellStyle name="8_דיווחים נוספים_1_4.4. 2_דיווחים נוספים_15" xfId="12664"/>
    <cellStyle name="8_דיווחים נוספים_1_4.4. 2_דיווחים נוספים_פירוט אגח תשואה מעל 10% " xfId="7243"/>
    <cellStyle name="8_דיווחים נוספים_1_4.4. 2_דיווחים נוספים_פירוט אגח תשואה מעל 10% _15" xfId="12667"/>
    <cellStyle name="8_דיווחים נוספים_1_4.4. 2_פירוט אגח תשואה מעל 10% " xfId="7244"/>
    <cellStyle name="8_דיווחים נוספים_1_4.4. 2_פירוט אגח תשואה מעל 10% _1" xfId="7245"/>
    <cellStyle name="8_דיווחים נוספים_1_4.4. 2_פירוט אגח תשואה מעל 10% _1_15" xfId="12669"/>
    <cellStyle name="8_דיווחים נוספים_1_4.4. 2_פירוט אגח תשואה מעל 10% _15" xfId="12668"/>
    <cellStyle name="8_דיווחים נוספים_1_4.4. 2_פירוט אגח תשואה מעל 10% _פירוט אגח תשואה מעל 10% " xfId="7246"/>
    <cellStyle name="8_דיווחים נוספים_1_4.4. 2_פירוט אגח תשואה מעל 10% _פירוט אגח תשואה מעל 10% _15" xfId="12670"/>
    <cellStyle name="8_דיווחים נוספים_1_4.4._15" xfId="12662"/>
    <cellStyle name="8_דיווחים נוספים_1_4.4._דיווחים נוספים" xfId="7247"/>
    <cellStyle name="8_דיווחים נוספים_1_4.4._דיווחים נוספים_15" xfId="12671"/>
    <cellStyle name="8_דיווחים נוספים_1_4.4._דיווחים נוספים_פירוט אגח תשואה מעל 10% " xfId="7248"/>
    <cellStyle name="8_דיווחים נוספים_1_4.4._דיווחים נוספים_פירוט אגח תשואה מעל 10% _15" xfId="12672"/>
    <cellStyle name="8_דיווחים נוספים_1_4.4._פירוט אגח תשואה מעל 10% " xfId="7249"/>
    <cellStyle name="8_דיווחים נוספים_1_4.4._פירוט אגח תשואה מעל 10% _1" xfId="7250"/>
    <cellStyle name="8_דיווחים נוספים_1_4.4._פירוט אגח תשואה מעל 10% _1_15" xfId="12674"/>
    <cellStyle name="8_דיווחים נוספים_1_4.4._פירוט אגח תשואה מעל 10% _15" xfId="12673"/>
    <cellStyle name="8_דיווחים נוספים_1_4.4._פירוט אגח תשואה מעל 10% _פירוט אגח תשואה מעל 10% " xfId="7251"/>
    <cellStyle name="8_דיווחים נוספים_1_4.4._פירוט אגח תשואה מעל 10% _פירוט אגח תשואה מעל 10% _15" xfId="12675"/>
    <cellStyle name="8_דיווחים נוספים_1_דיווחים נוספים" xfId="7252"/>
    <cellStyle name="8_דיווחים נוספים_1_דיווחים נוספים 2" xfId="7253"/>
    <cellStyle name="8_דיווחים נוספים_1_דיווחים נוספים 2_15" xfId="12677"/>
    <cellStyle name="8_דיווחים נוספים_1_דיווחים נוספים 2_דיווחים נוספים" xfId="7254"/>
    <cellStyle name="8_דיווחים נוספים_1_דיווחים נוספים 2_דיווחים נוספים_1" xfId="7255"/>
    <cellStyle name="8_דיווחים נוספים_1_דיווחים נוספים 2_דיווחים נוספים_1_15" xfId="12679"/>
    <cellStyle name="8_דיווחים נוספים_1_דיווחים נוספים 2_דיווחים נוספים_1_פירוט אגח תשואה מעל 10% " xfId="7256"/>
    <cellStyle name="8_דיווחים נוספים_1_דיווחים נוספים 2_דיווחים נוספים_1_פירוט אגח תשואה מעל 10% _15" xfId="12680"/>
    <cellStyle name="8_דיווחים נוספים_1_דיווחים נוספים 2_דיווחים נוספים_15" xfId="12678"/>
    <cellStyle name="8_דיווחים נוספים_1_דיווחים נוספים 2_דיווחים נוספים_פירוט אגח תשואה מעל 10% " xfId="7257"/>
    <cellStyle name="8_דיווחים נוספים_1_דיווחים נוספים 2_דיווחים נוספים_פירוט אגח תשואה מעל 10% _15" xfId="12681"/>
    <cellStyle name="8_דיווחים נוספים_1_דיווחים נוספים 2_פירוט אגח תשואה מעל 10% " xfId="7258"/>
    <cellStyle name="8_דיווחים נוספים_1_דיווחים נוספים 2_פירוט אגח תשואה מעל 10% _1" xfId="7259"/>
    <cellStyle name="8_דיווחים נוספים_1_דיווחים נוספים 2_פירוט אגח תשואה מעל 10% _1_15" xfId="12683"/>
    <cellStyle name="8_דיווחים נוספים_1_דיווחים נוספים 2_פירוט אגח תשואה מעל 10% _15" xfId="12682"/>
    <cellStyle name="8_דיווחים נוספים_1_דיווחים נוספים 2_פירוט אגח תשואה מעל 10% _פירוט אגח תשואה מעל 10% " xfId="7260"/>
    <cellStyle name="8_דיווחים נוספים_1_דיווחים נוספים 2_פירוט אגח תשואה מעל 10% _פירוט אגח תשואה מעל 10% _15" xfId="12684"/>
    <cellStyle name="8_דיווחים נוספים_1_דיווחים נוספים_1" xfId="7261"/>
    <cellStyle name="8_דיווחים נוספים_1_דיווחים נוספים_1_15" xfId="12685"/>
    <cellStyle name="8_דיווחים נוספים_1_דיווחים נוספים_1_פירוט אגח תשואה מעל 10% " xfId="7262"/>
    <cellStyle name="8_דיווחים נוספים_1_דיווחים נוספים_1_פירוט אגח תשואה מעל 10% _15" xfId="12686"/>
    <cellStyle name="8_דיווחים נוספים_1_דיווחים נוספים_15" xfId="12676"/>
    <cellStyle name="8_דיווחים נוספים_1_דיווחים נוספים_4.4." xfId="7263"/>
    <cellStyle name="8_דיווחים נוספים_1_דיווחים נוספים_4.4. 2" xfId="7264"/>
    <cellStyle name="8_דיווחים נוספים_1_דיווחים נוספים_4.4. 2_15" xfId="12688"/>
    <cellStyle name="8_דיווחים נוספים_1_דיווחים נוספים_4.4. 2_דיווחים נוספים" xfId="7265"/>
    <cellStyle name="8_דיווחים נוספים_1_דיווחים נוספים_4.4. 2_דיווחים נוספים_1" xfId="7266"/>
    <cellStyle name="8_דיווחים נוספים_1_דיווחים נוספים_4.4. 2_דיווחים נוספים_1_15" xfId="12690"/>
    <cellStyle name="8_דיווחים נוספים_1_דיווחים נוספים_4.4. 2_דיווחים נוספים_1_פירוט אגח תשואה מעל 10% " xfId="7267"/>
    <cellStyle name="8_דיווחים נוספים_1_דיווחים נוספים_4.4. 2_דיווחים נוספים_1_פירוט אגח תשואה מעל 10% _15" xfId="12691"/>
    <cellStyle name="8_דיווחים נוספים_1_דיווחים נוספים_4.4. 2_דיווחים נוספים_15" xfId="12689"/>
    <cellStyle name="8_דיווחים נוספים_1_דיווחים נוספים_4.4. 2_דיווחים נוספים_פירוט אגח תשואה מעל 10% " xfId="7268"/>
    <cellStyle name="8_דיווחים נוספים_1_דיווחים נוספים_4.4. 2_דיווחים נוספים_פירוט אגח תשואה מעל 10% _15" xfId="12692"/>
    <cellStyle name="8_דיווחים נוספים_1_דיווחים נוספים_4.4. 2_פירוט אגח תשואה מעל 10% " xfId="7269"/>
    <cellStyle name="8_דיווחים נוספים_1_דיווחים נוספים_4.4. 2_פירוט אגח תשואה מעל 10% _1" xfId="7270"/>
    <cellStyle name="8_דיווחים נוספים_1_דיווחים נוספים_4.4. 2_פירוט אגח תשואה מעל 10% _1_15" xfId="12694"/>
    <cellStyle name="8_דיווחים נוספים_1_דיווחים נוספים_4.4. 2_פירוט אגח תשואה מעל 10% _15" xfId="12693"/>
    <cellStyle name="8_דיווחים נוספים_1_דיווחים נוספים_4.4. 2_פירוט אגח תשואה מעל 10% _פירוט אגח תשואה מעל 10% " xfId="7271"/>
    <cellStyle name="8_דיווחים נוספים_1_דיווחים נוספים_4.4. 2_פירוט אגח תשואה מעל 10% _פירוט אגח תשואה מעל 10% _15" xfId="12695"/>
    <cellStyle name="8_דיווחים נוספים_1_דיווחים נוספים_4.4._15" xfId="12687"/>
    <cellStyle name="8_דיווחים נוספים_1_דיווחים נוספים_4.4._דיווחים נוספים" xfId="7272"/>
    <cellStyle name="8_דיווחים נוספים_1_דיווחים נוספים_4.4._דיווחים נוספים_15" xfId="12696"/>
    <cellStyle name="8_דיווחים נוספים_1_דיווחים נוספים_4.4._דיווחים נוספים_פירוט אגח תשואה מעל 10% " xfId="7273"/>
    <cellStyle name="8_דיווחים נוספים_1_דיווחים נוספים_4.4._דיווחים נוספים_פירוט אגח תשואה מעל 10% _15" xfId="12697"/>
    <cellStyle name="8_דיווחים נוספים_1_דיווחים נוספים_4.4._פירוט אגח תשואה מעל 10% " xfId="7274"/>
    <cellStyle name="8_דיווחים נוספים_1_דיווחים נוספים_4.4._פירוט אגח תשואה מעל 10% _1" xfId="7275"/>
    <cellStyle name="8_דיווחים נוספים_1_דיווחים נוספים_4.4._פירוט אגח תשואה מעל 10% _1_15" xfId="12699"/>
    <cellStyle name="8_דיווחים נוספים_1_דיווחים נוספים_4.4._פירוט אגח תשואה מעל 10% _15" xfId="12698"/>
    <cellStyle name="8_דיווחים נוספים_1_דיווחים נוספים_4.4._פירוט אגח תשואה מעל 10% _פירוט אגח תשואה מעל 10% " xfId="7276"/>
    <cellStyle name="8_דיווחים נוספים_1_דיווחים נוספים_4.4._פירוט אגח תשואה מעל 10% _פירוט אגח תשואה מעל 10% _15" xfId="12700"/>
    <cellStyle name="8_דיווחים נוספים_1_דיווחים נוספים_דיווחים נוספים" xfId="7277"/>
    <cellStyle name="8_דיווחים נוספים_1_דיווחים נוספים_דיווחים נוספים_15" xfId="12701"/>
    <cellStyle name="8_דיווחים נוספים_1_דיווחים נוספים_דיווחים נוספים_פירוט אגח תשואה מעל 10% " xfId="7278"/>
    <cellStyle name="8_דיווחים נוספים_1_דיווחים נוספים_דיווחים נוספים_פירוט אגח תשואה מעל 10% _15" xfId="12702"/>
    <cellStyle name="8_דיווחים נוספים_1_דיווחים נוספים_פירוט אגח תשואה מעל 10% " xfId="7279"/>
    <cellStyle name="8_דיווחים נוספים_1_דיווחים נוספים_פירוט אגח תשואה מעל 10% _1" xfId="7280"/>
    <cellStyle name="8_דיווחים נוספים_1_דיווחים נוספים_פירוט אגח תשואה מעל 10% _1_15" xfId="12704"/>
    <cellStyle name="8_דיווחים נוספים_1_דיווחים נוספים_פירוט אגח תשואה מעל 10% _15" xfId="12703"/>
    <cellStyle name="8_דיווחים נוספים_1_דיווחים נוספים_פירוט אגח תשואה מעל 10% _פירוט אגח תשואה מעל 10% " xfId="7281"/>
    <cellStyle name="8_דיווחים נוספים_1_דיווחים נוספים_פירוט אגח תשואה מעל 10% _פירוט אגח תשואה מעל 10% _15" xfId="12705"/>
    <cellStyle name="8_דיווחים נוספים_1_פירוט אגח תשואה מעל 10% " xfId="7282"/>
    <cellStyle name="8_דיווחים נוספים_1_פירוט אגח תשואה מעל 10% _1" xfId="7283"/>
    <cellStyle name="8_דיווחים נוספים_1_פירוט אגח תשואה מעל 10% _1_15" xfId="12707"/>
    <cellStyle name="8_דיווחים נוספים_1_פירוט אגח תשואה מעל 10% _15" xfId="12706"/>
    <cellStyle name="8_דיווחים נוספים_1_פירוט אגח תשואה מעל 10% _פירוט אגח תשואה מעל 10% " xfId="7284"/>
    <cellStyle name="8_דיווחים נוספים_1_פירוט אגח תשואה מעל 10% _פירוט אגח תשואה מעל 10% _15" xfId="12708"/>
    <cellStyle name="8_דיווחים נוספים_15" xfId="12644"/>
    <cellStyle name="8_דיווחים נוספים_2" xfId="7285"/>
    <cellStyle name="8_דיווחים נוספים_2 2" xfId="7286"/>
    <cellStyle name="8_דיווחים נוספים_2 2_15" xfId="12710"/>
    <cellStyle name="8_דיווחים נוספים_2 2_דיווחים נוספים" xfId="7287"/>
    <cellStyle name="8_דיווחים נוספים_2 2_דיווחים נוספים_1" xfId="7288"/>
    <cellStyle name="8_דיווחים נוספים_2 2_דיווחים נוספים_1_15" xfId="12712"/>
    <cellStyle name="8_דיווחים נוספים_2 2_דיווחים נוספים_1_פירוט אגח תשואה מעל 10% " xfId="7289"/>
    <cellStyle name="8_דיווחים נוספים_2 2_דיווחים נוספים_1_פירוט אגח תשואה מעל 10% _15" xfId="12713"/>
    <cellStyle name="8_דיווחים נוספים_2 2_דיווחים נוספים_15" xfId="12711"/>
    <cellStyle name="8_דיווחים נוספים_2 2_דיווחים נוספים_פירוט אגח תשואה מעל 10% " xfId="7290"/>
    <cellStyle name="8_דיווחים נוספים_2 2_דיווחים נוספים_פירוט אגח תשואה מעל 10% _15" xfId="12714"/>
    <cellStyle name="8_דיווחים נוספים_2 2_פירוט אגח תשואה מעל 10% " xfId="7291"/>
    <cellStyle name="8_דיווחים נוספים_2 2_פירוט אגח תשואה מעל 10% _1" xfId="7292"/>
    <cellStyle name="8_דיווחים נוספים_2 2_פירוט אגח תשואה מעל 10% _1_15" xfId="12716"/>
    <cellStyle name="8_דיווחים נוספים_2 2_פירוט אגח תשואה מעל 10% _15" xfId="12715"/>
    <cellStyle name="8_דיווחים נוספים_2 2_פירוט אגח תשואה מעל 10% _פירוט אגח תשואה מעל 10% " xfId="7293"/>
    <cellStyle name="8_דיווחים נוספים_2 2_פירוט אגח תשואה מעל 10% _פירוט אגח תשואה מעל 10% _15" xfId="12717"/>
    <cellStyle name="8_דיווחים נוספים_2_15" xfId="12709"/>
    <cellStyle name="8_דיווחים נוספים_2_4.4." xfId="7294"/>
    <cellStyle name="8_דיווחים נוספים_2_4.4. 2" xfId="7295"/>
    <cellStyle name="8_דיווחים נוספים_2_4.4. 2_15" xfId="12719"/>
    <cellStyle name="8_דיווחים נוספים_2_4.4. 2_דיווחים נוספים" xfId="7296"/>
    <cellStyle name="8_דיווחים נוספים_2_4.4. 2_דיווחים נוספים_1" xfId="7297"/>
    <cellStyle name="8_דיווחים נוספים_2_4.4. 2_דיווחים נוספים_1_15" xfId="12721"/>
    <cellStyle name="8_דיווחים נוספים_2_4.4. 2_דיווחים נוספים_1_פירוט אגח תשואה מעל 10% " xfId="7298"/>
    <cellStyle name="8_דיווחים נוספים_2_4.4. 2_דיווחים נוספים_1_פירוט אגח תשואה מעל 10% _15" xfId="12722"/>
    <cellStyle name="8_דיווחים נוספים_2_4.4. 2_דיווחים נוספים_15" xfId="12720"/>
    <cellStyle name="8_דיווחים נוספים_2_4.4. 2_דיווחים נוספים_פירוט אגח תשואה מעל 10% " xfId="7299"/>
    <cellStyle name="8_דיווחים נוספים_2_4.4. 2_דיווחים נוספים_פירוט אגח תשואה מעל 10% _15" xfId="12723"/>
    <cellStyle name="8_דיווחים נוספים_2_4.4. 2_פירוט אגח תשואה מעל 10% " xfId="7300"/>
    <cellStyle name="8_דיווחים נוספים_2_4.4. 2_פירוט אגח תשואה מעל 10% _1" xfId="7301"/>
    <cellStyle name="8_דיווחים נוספים_2_4.4. 2_פירוט אגח תשואה מעל 10% _1_15" xfId="12725"/>
    <cellStyle name="8_דיווחים נוספים_2_4.4. 2_פירוט אגח תשואה מעל 10% _15" xfId="12724"/>
    <cellStyle name="8_דיווחים נוספים_2_4.4. 2_פירוט אגח תשואה מעל 10% _פירוט אגח תשואה מעל 10% " xfId="7302"/>
    <cellStyle name="8_דיווחים נוספים_2_4.4. 2_פירוט אגח תשואה מעל 10% _פירוט אגח תשואה מעל 10% _15" xfId="12726"/>
    <cellStyle name="8_דיווחים נוספים_2_4.4._15" xfId="12718"/>
    <cellStyle name="8_דיווחים נוספים_2_4.4._דיווחים נוספים" xfId="7303"/>
    <cellStyle name="8_דיווחים נוספים_2_4.4._דיווחים נוספים_15" xfId="12727"/>
    <cellStyle name="8_דיווחים נוספים_2_4.4._דיווחים נוספים_פירוט אגח תשואה מעל 10% " xfId="7304"/>
    <cellStyle name="8_דיווחים נוספים_2_4.4._דיווחים נוספים_פירוט אגח תשואה מעל 10% _15" xfId="12728"/>
    <cellStyle name="8_דיווחים נוספים_2_4.4._פירוט אגח תשואה מעל 10% " xfId="7305"/>
    <cellStyle name="8_דיווחים נוספים_2_4.4._פירוט אגח תשואה מעל 10% _1" xfId="7306"/>
    <cellStyle name="8_דיווחים נוספים_2_4.4._פירוט אגח תשואה מעל 10% _1_15" xfId="12730"/>
    <cellStyle name="8_דיווחים נוספים_2_4.4._פירוט אגח תשואה מעל 10% _15" xfId="12729"/>
    <cellStyle name="8_דיווחים נוספים_2_4.4._פירוט אגח תשואה מעל 10% _פירוט אגח תשואה מעל 10% " xfId="7307"/>
    <cellStyle name="8_דיווחים נוספים_2_4.4._פירוט אגח תשואה מעל 10% _פירוט אגח תשואה מעל 10% _15" xfId="12731"/>
    <cellStyle name="8_דיווחים נוספים_2_דיווחים נוספים" xfId="7308"/>
    <cellStyle name="8_דיווחים נוספים_2_דיווחים נוספים_15" xfId="12732"/>
    <cellStyle name="8_דיווחים נוספים_2_דיווחים נוספים_פירוט אגח תשואה מעל 10% " xfId="7309"/>
    <cellStyle name="8_דיווחים נוספים_2_דיווחים נוספים_פירוט אגח תשואה מעל 10% _15" xfId="12733"/>
    <cellStyle name="8_דיווחים נוספים_2_פירוט אגח תשואה מעל 10% " xfId="7310"/>
    <cellStyle name="8_דיווחים נוספים_2_פירוט אגח תשואה מעל 10% _1" xfId="7311"/>
    <cellStyle name="8_דיווחים נוספים_2_פירוט אגח תשואה מעל 10% _1_15" xfId="12735"/>
    <cellStyle name="8_דיווחים נוספים_2_פירוט אגח תשואה מעל 10% _15" xfId="12734"/>
    <cellStyle name="8_דיווחים נוספים_2_פירוט אגח תשואה מעל 10% _פירוט אגח תשואה מעל 10% " xfId="7312"/>
    <cellStyle name="8_דיווחים נוספים_2_פירוט אגח תשואה מעל 10% _פירוט אגח תשואה מעל 10% _15" xfId="12736"/>
    <cellStyle name="8_דיווחים נוספים_3" xfId="7313"/>
    <cellStyle name="8_דיווחים נוספים_3_15" xfId="12737"/>
    <cellStyle name="8_דיווחים נוספים_3_פירוט אגח תשואה מעל 10% " xfId="7314"/>
    <cellStyle name="8_דיווחים נוספים_3_פירוט אגח תשואה מעל 10% _15" xfId="12738"/>
    <cellStyle name="8_דיווחים נוספים_4.4." xfId="7315"/>
    <cellStyle name="8_דיווחים נוספים_4.4. 2" xfId="7316"/>
    <cellStyle name="8_דיווחים נוספים_4.4. 2_15" xfId="12740"/>
    <cellStyle name="8_דיווחים נוספים_4.4. 2_דיווחים נוספים" xfId="7317"/>
    <cellStyle name="8_דיווחים נוספים_4.4. 2_דיווחים נוספים_1" xfId="7318"/>
    <cellStyle name="8_דיווחים נוספים_4.4. 2_דיווחים נוספים_1_15" xfId="12742"/>
    <cellStyle name="8_דיווחים נוספים_4.4. 2_דיווחים נוספים_1_פירוט אגח תשואה מעל 10% " xfId="7319"/>
    <cellStyle name="8_דיווחים נוספים_4.4. 2_דיווחים נוספים_1_פירוט אגח תשואה מעל 10% _15" xfId="12743"/>
    <cellStyle name="8_דיווחים נוספים_4.4. 2_דיווחים נוספים_15" xfId="12741"/>
    <cellStyle name="8_דיווחים נוספים_4.4. 2_דיווחים נוספים_פירוט אגח תשואה מעל 10% " xfId="7320"/>
    <cellStyle name="8_דיווחים נוספים_4.4. 2_דיווחים נוספים_פירוט אגח תשואה מעל 10% _15" xfId="12744"/>
    <cellStyle name="8_דיווחים נוספים_4.4. 2_פירוט אגח תשואה מעל 10% " xfId="7321"/>
    <cellStyle name="8_דיווחים נוספים_4.4. 2_פירוט אגח תשואה מעל 10% _1" xfId="7322"/>
    <cellStyle name="8_דיווחים נוספים_4.4. 2_פירוט אגח תשואה מעל 10% _1_15" xfId="12746"/>
    <cellStyle name="8_דיווחים נוספים_4.4. 2_פירוט אגח תשואה מעל 10% _15" xfId="12745"/>
    <cellStyle name="8_דיווחים נוספים_4.4. 2_פירוט אגח תשואה מעל 10% _פירוט אגח תשואה מעל 10% " xfId="7323"/>
    <cellStyle name="8_דיווחים נוספים_4.4. 2_פירוט אגח תשואה מעל 10% _פירוט אגח תשואה מעל 10% _15" xfId="12747"/>
    <cellStyle name="8_דיווחים נוספים_4.4._15" xfId="12739"/>
    <cellStyle name="8_דיווחים נוספים_4.4._דיווחים נוספים" xfId="7324"/>
    <cellStyle name="8_דיווחים נוספים_4.4._דיווחים נוספים_15" xfId="12748"/>
    <cellStyle name="8_דיווחים נוספים_4.4._דיווחים נוספים_פירוט אגח תשואה מעל 10% " xfId="7325"/>
    <cellStyle name="8_דיווחים נוספים_4.4._דיווחים נוספים_פירוט אגח תשואה מעל 10% _15" xfId="12749"/>
    <cellStyle name="8_דיווחים נוספים_4.4._פירוט אגח תשואה מעל 10% " xfId="7326"/>
    <cellStyle name="8_דיווחים נוספים_4.4._פירוט אגח תשואה מעל 10% _1" xfId="7327"/>
    <cellStyle name="8_דיווחים נוספים_4.4._פירוט אגח תשואה מעל 10% _1_15" xfId="12751"/>
    <cellStyle name="8_דיווחים נוספים_4.4._פירוט אגח תשואה מעל 10% _15" xfId="12750"/>
    <cellStyle name="8_דיווחים נוספים_4.4._פירוט אגח תשואה מעל 10% _פירוט אגח תשואה מעל 10% " xfId="7328"/>
    <cellStyle name="8_דיווחים נוספים_4.4._פירוט אגח תשואה מעל 10% _פירוט אגח תשואה מעל 10% _15" xfId="12752"/>
    <cellStyle name="8_דיווחים נוספים_דיווחים נוספים" xfId="7329"/>
    <cellStyle name="8_דיווחים נוספים_דיווחים נוספים 2" xfId="7330"/>
    <cellStyle name="8_דיווחים נוספים_דיווחים נוספים 2_15" xfId="12754"/>
    <cellStyle name="8_דיווחים נוספים_דיווחים נוספים 2_דיווחים נוספים" xfId="7331"/>
    <cellStyle name="8_דיווחים נוספים_דיווחים נוספים 2_דיווחים נוספים_1" xfId="7332"/>
    <cellStyle name="8_דיווחים נוספים_דיווחים נוספים 2_דיווחים נוספים_1_15" xfId="12756"/>
    <cellStyle name="8_דיווחים נוספים_דיווחים נוספים 2_דיווחים נוספים_1_פירוט אגח תשואה מעל 10% " xfId="7333"/>
    <cellStyle name="8_דיווחים נוספים_דיווחים נוספים 2_דיווחים נוספים_1_פירוט אגח תשואה מעל 10% _15" xfId="12757"/>
    <cellStyle name="8_דיווחים נוספים_דיווחים נוספים 2_דיווחים נוספים_15" xfId="12755"/>
    <cellStyle name="8_דיווחים נוספים_דיווחים נוספים 2_דיווחים נוספים_פירוט אגח תשואה מעל 10% " xfId="7334"/>
    <cellStyle name="8_דיווחים נוספים_דיווחים נוספים 2_דיווחים נוספים_פירוט אגח תשואה מעל 10% _15" xfId="12758"/>
    <cellStyle name="8_דיווחים נוספים_דיווחים נוספים 2_פירוט אגח תשואה מעל 10% " xfId="7335"/>
    <cellStyle name="8_דיווחים נוספים_דיווחים נוספים 2_פירוט אגח תשואה מעל 10% _1" xfId="7336"/>
    <cellStyle name="8_דיווחים נוספים_דיווחים נוספים 2_פירוט אגח תשואה מעל 10% _1_15" xfId="12760"/>
    <cellStyle name="8_דיווחים נוספים_דיווחים נוספים 2_פירוט אגח תשואה מעל 10% _15" xfId="12759"/>
    <cellStyle name="8_דיווחים נוספים_דיווחים נוספים 2_פירוט אגח תשואה מעל 10% _פירוט אגח תשואה מעל 10% " xfId="7337"/>
    <cellStyle name="8_דיווחים נוספים_דיווחים נוספים 2_פירוט אגח תשואה מעל 10% _פירוט אגח תשואה מעל 10% _15" xfId="12761"/>
    <cellStyle name="8_דיווחים נוספים_דיווחים נוספים_1" xfId="7338"/>
    <cellStyle name="8_דיווחים נוספים_דיווחים נוספים_1_15" xfId="12762"/>
    <cellStyle name="8_דיווחים נוספים_דיווחים נוספים_1_פירוט אגח תשואה מעל 10% " xfId="7339"/>
    <cellStyle name="8_דיווחים נוספים_דיווחים נוספים_1_פירוט אגח תשואה מעל 10% _15" xfId="12763"/>
    <cellStyle name="8_דיווחים נוספים_דיווחים נוספים_15" xfId="12753"/>
    <cellStyle name="8_דיווחים נוספים_דיווחים נוספים_4.4." xfId="7340"/>
    <cellStyle name="8_דיווחים נוספים_דיווחים נוספים_4.4. 2" xfId="7341"/>
    <cellStyle name="8_דיווחים נוספים_דיווחים נוספים_4.4. 2_15" xfId="12765"/>
    <cellStyle name="8_דיווחים נוספים_דיווחים נוספים_4.4. 2_דיווחים נוספים" xfId="7342"/>
    <cellStyle name="8_דיווחים נוספים_דיווחים נוספים_4.4. 2_דיווחים נוספים_1" xfId="7343"/>
    <cellStyle name="8_דיווחים נוספים_דיווחים נוספים_4.4. 2_דיווחים נוספים_1_15" xfId="12767"/>
    <cellStyle name="8_דיווחים נוספים_דיווחים נוספים_4.4. 2_דיווחים נוספים_1_פירוט אגח תשואה מעל 10% " xfId="7344"/>
    <cellStyle name="8_דיווחים נוספים_דיווחים נוספים_4.4. 2_דיווחים נוספים_1_פירוט אגח תשואה מעל 10% _15" xfId="12768"/>
    <cellStyle name="8_דיווחים נוספים_דיווחים נוספים_4.4. 2_דיווחים נוספים_15" xfId="12766"/>
    <cellStyle name="8_דיווחים נוספים_דיווחים נוספים_4.4. 2_דיווחים נוספים_פירוט אגח תשואה מעל 10% " xfId="7345"/>
    <cellStyle name="8_דיווחים נוספים_דיווחים נוספים_4.4. 2_דיווחים נוספים_פירוט אגח תשואה מעל 10% _15" xfId="12769"/>
    <cellStyle name="8_דיווחים נוספים_דיווחים נוספים_4.4. 2_פירוט אגח תשואה מעל 10% " xfId="7346"/>
    <cellStyle name="8_דיווחים נוספים_דיווחים נוספים_4.4. 2_פירוט אגח תשואה מעל 10% _1" xfId="7347"/>
    <cellStyle name="8_דיווחים נוספים_דיווחים נוספים_4.4. 2_פירוט אגח תשואה מעל 10% _1_15" xfId="12771"/>
    <cellStyle name="8_דיווחים נוספים_דיווחים נוספים_4.4. 2_פירוט אגח תשואה מעל 10% _15" xfId="12770"/>
    <cellStyle name="8_דיווחים נוספים_דיווחים נוספים_4.4. 2_פירוט אגח תשואה מעל 10% _פירוט אגח תשואה מעל 10% " xfId="7348"/>
    <cellStyle name="8_דיווחים נוספים_דיווחים נוספים_4.4. 2_פירוט אגח תשואה מעל 10% _פירוט אגח תשואה מעל 10% _15" xfId="12772"/>
    <cellStyle name="8_דיווחים נוספים_דיווחים נוספים_4.4._15" xfId="12764"/>
    <cellStyle name="8_דיווחים נוספים_דיווחים נוספים_4.4._דיווחים נוספים" xfId="7349"/>
    <cellStyle name="8_דיווחים נוספים_דיווחים נוספים_4.4._דיווחים נוספים_15" xfId="12773"/>
    <cellStyle name="8_דיווחים נוספים_דיווחים נוספים_4.4._דיווחים נוספים_פירוט אגח תשואה מעל 10% " xfId="7350"/>
    <cellStyle name="8_דיווחים נוספים_דיווחים נוספים_4.4._דיווחים נוספים_פירוט אגח תשואה מעל 10% _15" xfId="12774"/>
    <cellStyle name="8_דיווחים נוספים_דיווחים נוספים_4.4._פירוט אגח תשואה מעל 10% " xfId="7351"/>
    <cellStyle name="8_דיווחים נוספים_דיווחים נוספים_4.4._פירוט אגח תשואה מעל 10% _1" xfId="7352"/>
    <cellStyle name="8_דיווחים נוספים_דיווחים נוספים_4.4._פירוט אגח תשואה מעל 10% _1_15" xfId="12776"/>
    <cellStyle name="8_דיווחים נוספים_דיווחים נוספים_4.4._פירוט אגח תשואה מעל 10% _15" xfId="12775"/>
    <cellStyle name="8_דיווחים נוספים_דיווחים נוספים_4.4._פירוט אגח תשואה מעל 10% _פירוט אגח תשואה מעל 10% " xfId="7353"/>
    <cellStyle name="8_דיווחים נוספים_דיווחים נוספים_4.4._פירוט אגח תשואה מעל 10% _פירוט אגח תשואה מעל 10% _15" xfId="12777"/>
    <cellStyle name="8_דיווחים נוספים_דיווחים נוספים_דיווחים נוספים" xfId="7354"/>
    <cellStyle name="8_דיווחים נוספים_דיווחים נוספים_דיווחים נוספים_15" xfId="12778"/>
    <cellStyle name="8_דיווחים נוספים_דיווחים נוספים_דיווחים נוספים_פירוט אגח תשואה מעל 10% " xfId="7355"/>
    <cellStyle name="8_דיווחים נוספים_דיווחים נוספים_דיווחים נוספים_פירוט אגח תשואה מעל 10% _15" xfId="12779"/>
    <cellStyle name="8_דיווחים נוספים_דיווחים נוספים_פירוט אגח תשואה מעל 10% " xfId="7356"/>
    <cellStyle name="8_דיווחים נוספים_דיווחים נוספים_פירוט אגח תשואה מעל 10% _1" xfId="7357"/>
    <cellStyle name="8_דיווחים נוספים_דיווחים נוספים_פירוט אגח תשואה מעל 10% _1_15" xfId="12781"/>
    <cellStyle name="8_דיווחים נוספים_דיווחים נוספים_פירוט אגח תשואה מעל 10% _15" xfId="12780"/>
    <cellStyle name="8_דיווחים נוספים_דיווחים נוספים_פירוט אגח תשואה מעל 10% _פירוט אגח תשואה מעל 10% " xfId="7358"/>
    <cellStyle name="8_דיווחים נוספים_דיווחים נוספים_פירוט אגח תשואה מעל 10% _פירוט אגח תשואה מעל 10% _15" xfId="12782"/>
    <cellStyle name="8_דיווחים נוספים_פירוט אגח תשואה מעל 10% " xfId="7359"/>
    <cellStyle name="8_דיווחים נוספים_פירוט אגח תשואה מעל 10% _1" xfId="7360"/>
    <cellStyle name="8_דיווחים נוספים_פירוט אגח תשואה מעל 10% _1_15" xfId="12784"/>
    <cellStyle name="8_דיווחים נוספים_פירוט אגח תשואה מעל 10% _15" xfId="12783"/>
    <cellStyle name="8_דיווחים נוספים_פירוט אגח תשואה מעל 10% _פירוט אגח תשואה מעל 10% " xfId="7361"/>
    <cellStyle name="8_דיווחים נוספים_פירוט אגח תשואה מעל 10% _פירוט אגח תשואה מעל 10% _15" xfId="12785"/>
    <cellStyle name="8_הערות" xfId="7362"/>
    <cellStyle name="8_הערות 2" xfId="7363"/>
    <cellStyle name="8_הערות 2_15" xfId="12787"/>
    <cellStyle name="8_הערות 2_דיווחים נוספים" xfId="7364"/>
    <cellStyle name="8_הערות 2_דיווחים נוספים_1" xfId="7365"/>
    <cellStyle name="8_הערות 2_דיווחים נוספים_1_15" xfId="12789"/>
    <cellStyle name="8_הערות 2_דיווחים נוספים_1_פירוט אגח תשואה מעל 10% " xfId="7366"/>
    <cellStyle name="8_הערות 2_דיווחים נוספים_1_פירוט אגח תשואה מעל 10% _15" xfId="12790"/>
    <cellStyle name="8_הערות 2_דיווחים נוספים_15" xfId="12788"/>
    <cellStyle name="8_הערות 2_דיווחים נוספים_פירוט אגח תשואה מעל 10% " xfId="7367"/>
    <cellStyle name="8_הערות 2_דיווחים נוספים_פירוט אגח תשואה מעל 10% _15" xfId="12791"/>
    <cellStyle name="8_הערות 2_פירוט אגח תשואה מעל 10% " xfId="7368"/>
    <cellStyle name="8_הערות 2_פירוט אגח תשואה מעל 10% _1" xfId="7369"/>
    <cellStyle name="8_הערות 2_פירוט אגח תשואה מעל 10% _1_15" xfId="12793"/>
    <cellStyle name="8_הערות 2_פירוט אגח תשואה מעל 10% _15" xfId="12792"/>
    <cellStyle name="8_הערות 2_פירוט אגח תשואה מעל 10% _פירוט אגח תשואה מעל 10% " xfId="7370"/>
    <cellStyle name="8_הערות 2_פירוט אגח תשואה מעל 10% _פירוט אגח תשואה מעל 10% _15" xfId="12794"/>
    <cellStyle name="8_הערות_15" xfId="12786"/>
    <cellStyle name="8_הערות_4.4." xfId="7371"/>
    <cellStyle name="8_הערות_4.4. 2" xfId="7372"/>
    <cellStyle name="8_הערות_4.4. 2_15" xfId="12796"/>
    <cellStyle name="8_הערות_4.4. 2_דיווחים נוספים" xfId="7373"/>
    <cellStyle name="8_הערות_4.4. 2_דיווחים נוספים_1" xfId="7374"/>
    <cellStyle name="8_הערות_4.4. 2_דיווחים נוספים_1_15" xfId="12798"/>
    <cellStyle name="8_הערות_4.4. 2_דיווחים נוספים_1_פירוט אגח תשואה מעל 10% " xfId="7375"/>
    <cellStyle name="8_הערות_4.4. 2_דיווחים נוספים_1_פירוט אגח תשואה מעל 10% _15" xfId="12799"/>
    <cellStyle name="8_הערות_4.4. 2_דיווחים נוספים_15" xfId="12797"/>
    <cellStyle name="8_הערות_4.4. 2_דיווחים נוספים_פירוט אגח תשואה מעל 10% " xfId="7376"/>
    <cellStyle name="8_הערות_4.4. 2_דיווחים נוספים_פירוט אגח תשואה מעל 10% _15" xfId="12800"/>
    <cellStyle name="8_הערות_4.4. 2_פירוט אגח תשואה מעל 10% " xfId="7377"/>
    <cellStyle name="8_הערות_4.4. 2_פירוט אגח תשואה מעל 10% _1" xfId="7378"/>
    <cellStyle name="8_הערות_4.4. 2_פירוט אגח תשואה מעל 10% _1_15" xfId="12802"/>
    <cellStyle name="8_הערות_4.4. 2_פירוט אגח תשואה מעל 10% _15" xfId="12801"/>
    <cellStyle name="8_הערות_4.4. 2_פירוט אגח תשואה מעל 10% _פירוט אגח תשואה מעל 10% " xfId="7379"/>
    <cellStyle name="8_הערות_4.4. 2_פירוט אגח תשואה מעל 10% _פירוט אגח תשואה מעל 10% _15" xfId="12803"/>
    <cellStyle name="8_הערות_4.4._15" xfId="12795"/>
    <cellStyle name="8_הערות_4.4._דיווחים נוספים" xfId="7380"/>
    <cellStyle name="8_הערות_4.4._דיווחים נוספים_15" xfId="12804"/>
    <cellStyle name="8_הערות_4.4._דיווחים נוספים_פירוט אגח תשואה מעל 10% " xfId="7381"/>
    <cellStyle name="8_הערות_4.4._דיווחים נוספים_פירוט אגח תשואה מעל 10% _15" xfId="12805"/>
    <cellStyle name="8_הערות_4.4._פירוט אגח תשואה מעל 10% " xfId="7382"/>
    <cellStyle name="8_הערות_4.4._פירוט אגח תשואה מעל 10% _1" xfId="7383"/>
    <cellStyle name="8_הערות_4.4._פירוט אגח תשואה מעל 10% _1_15" xfId="12807"/>
    <cellStyle name="8_הערות_4.4._פירוט אגח תשואה מעל 10% _15" xfId="12806"/>
    <cellStyle name="8_הערות_4.4._פירוט אגח תשואה מעל 10% _פירוט אגח תשואה מעל 10% " xfId="7384"/>
    <cellStyle name="8_הערות_4.4._פירוט אגח תשואה מעל 10% _פירוט אגח תשואה מעל 10% _15" xfId="12808"/>
    <cellStyle name="8_הערות_דיווחים נוספים" xfId="7385"/>
    <cellStyle name="8_הערות_דיווחים נוספים_1" xfId="7386"/>
    <cellStyle name="8_הערות_דיווחים נוספים_1_15" xfId="12810"/>
    <cellStyle name="8_הערות_דיווחים נוספים_1_פירוט אגח תשואה מעל 10% " xfId="7387"/>
    <cellStyle name="8_הערות_דיווחים נוספים_1_פירוט אגח תשואה מעל 10% _15" xfId="12811"/>
    <cellStyle name="8_הערות_דיווחים נוספים_15" xfId="12809"/>
    <cellStyle name="8_הערות_דיווחים נוספים_פירוט אגח תשואה מעל 10% " xfId="7388"/>
    <cellStyle name="8_הערות_דיווחים נוספים_פירוט אגח תשואה מעל 10% _15" xfId="12812"/>
    <cellStyle name="8_הערות_פירוט אגח תשואה מעל 10% " xfId="7389"/>
    <cellStyle name="8_הערות_פירוט אגח תשואה מעל 10% _1" xfId="7390"/>
    <cellStyle name="8_הערות_פירוט אגח תשואה מעל 10% _1_15" xfId="12814"/>
    <cellStyle name="8_הערות_פירוט אגח תשואה מעל 10% _15" xfId="12813"/>
    <cellStyle name="8_הערות_פירוט אגח תשואה מעל 10% _פירוט אגח תשואה מעל 10% " xfId="7391"/>
    <cellStyle name="8_הערות_פירוט אגח תשואה מעל 10% _פירוט אגח תשואה מעל 10% _15" xfId="12815"/>
    <cellStyle name="8_יתרת מסגרות אשראי לניצול " xfId="7392"/>
    <cellStyle name="8_יתרת מסגרות אשראי לניצול  2" xfId="7393"/>
    <cellStyle name="8_יתרת מסגרות אשראי לניצול  2_15" xfId="12817"/>
    <cellStyle name="8_יתרת מסגרות אשראי לניצול  2_דיווחים נוספים" xfId="7394"/>
    <cellStyle name="8_יתרת מסגרות אשראי לניצול  2_דיווחים נוספים_1" xfId="7395"/>
    <cellStyle name="8_יתרת מסגרות אשראי לניצול  2_דיווחים נוספים_1_15" xfId="12819"/>
    <cellStyle name="8_יתרת מסגרות אשראי לניצול  2_דיווחים נוספים_1_פירוט אגח תשואה מעל 10% " xfId="7396"/>
    <cellStyle name="8_יתרת מסגרות אשראי לניצול  2_דיווחים נוספים_1_פירוט אגח תשואה מעל 10% _15" xfId="12820"/>
    <cellStyle name="8_יתרת מסגרות אשראי לניצול  2_דיווחים נוספים_15" xfId="12818"/>
    <cellStyle name="8_יתרת מסגרות אשראי לניצול  2_דיווחים נוספים_פירוט אגח תשואה מעל 10% " xfId="7397"/>
    <cellStyle name="8_יתרת מסגרות אשראי לניצול  2_דיווחים נוספים_פירוט אגח תשואה מעל 10% _15" xfId="12821"/>
    <cellStyle name="8_יתרת מסגרות אשראי לניצול  2_פירוט אגח תשואה מעל 10% " xfId="7398"/>
    <cellStyle name="8_יתרת מסגרות אשראי לניצול  2_פירוט אגח תשואה מעל 10% _1" xfId="7399"/>
    <cellStyle name="8_יתרת מסגרות אשראי לניצול  2_פירוט אגח תשואה מעל 10% _1_15" xfId="12823"/>
    <cellStyle name="8_יתרת מסגרות אשראי לניצול  2_פירוט אגח תשואה מעל 10% _15" xfId="12822"/>
    <cellStyle name="8_יתרת מסגרות אשראי לניצול  2_פירוט אגח תשואה מעל 10% _פירוט אגח תשואה מעל 10% " xfId="7400"/>
    <cellStyle name="8_יתרת מסגרות אשראי לניצול  2_פירוט אגח תשואה מעל 10% _פירוט אגח תשואה מעל 10% _15" xfId="12824"/>
    <cellStyle name="8_יתרת מסגרות אשראי לניצול _15" xfId="12816"/>
    <cellStyle name="8_יתרת מסגרות אשראי לניצול _4.4." xfId="7401"/>
    <cellStyle name="8_יתרת מסגרות אשראי לניצול _4.4. 2" xfId="7402"/>
    <cellStyle name="8_יתרת מסגרות אשראי לניצול _4.4. 2_15" xfId="12826"/>
    <cellStyle name="8_יתרת מסגרות אשראי לניצול _4.4. 2_דיווחים נוספים" xfId="7403"/>
    <cellStyle name="8_יתרת מסגרות אשראי לניצול _4.4. 2_דיווחים נוספים_1" xfId="7404"/>
    <cellStyle name="8_יתרת מסגרות אשראי לניצול _4.4. 2_דיווחים נוספים_1_15" xfId="12828"/>
    <cellStyle name="8_יתרת מסגרות אשראי לניצול _4.4. 2_דיווחים נוספים_1_פירוט אגח תשואה מעל 10% " xfId="7405"/>
    <cellStyle name="8_יתרת מסגרות אשראי לניצול _4.4. 2_דיווחים נוספים_1_פירוט אגח תשואה מעל 10% _15" xfId="12829"/>
    <cellStyle name="8_יתרת מסגרות אשראי לניצול _4.4. 2_דיווחים נוספים_15" xfId="12827"/>
    <cellStyle name="8_יתרת מסגרות אשראי לניצול _4.4. 2_דיווחים נוספים_פירוט אגח תשואה מעל 10% " xfId="7406"/>
    <cellStyle name="8_יתרת מסגרות אשראי לניצול _4.4. 2_דיווחים נוספים_פירוט אגח תשואה מעל 10% _15" xfId="12830"/>
    <cellStyle name="8_יתרת מסגרות אשראי לניצול _4.4. 2_פירוט אגח תשואה מעל 10% " xfId="7407"/>
    <cellStyle name="8_יתרת מסגרות אשראי לניצול _4.4. 2_פירוט אגח תשואה מעל 10% _1" xfId="7408"/>
    <cellStyle name="8_יתרת מסגרות אשראי לניצול _4.4. 2_פירוט אגח תשואה מעל 10% _1_15" xfId="12832"/>
    <cellStyle name="8_יתרת מסגרות אשראי לניצול _4.4. 2_פירוט אגח תשואה מעל 10% _15" xfId="12831"/>
    <cellStyle name="8_יתרת מסגרות אשראי לניצול _4.4. 2_פירוט אגח תשואה מעל 10% _פירוט אגח תשואה מעל 10% " xfId="7409"/>
    <cellStyle name="8_יתרת מסגרות אשראי לניצול _4.4. 2_פירוט אגח תשואה מעל 10% _פירוט אגח תשואה מעל 10% _15" xfId="12833"/>
    <cellStyle name="8_יתרת מסגרות אשראי לניצול _4.4._15" xfId="12825"/>
    <cellStyle name="8_יתרת מסגרות אשראי לניצול _4.4._דיווחים נוספים" xfId="7410"/>
    <cellStyle name="8_יתרת מסגרות אשראי לניצול _4.4._דיווחים נוספים_15" xfId="12834"/>
    <cellStyle name="8_יתרת מסגרות אשראי לניצול _4.4._דיווחים נוספים_פירוט אגח תשואה מעל 10% " xfId="7411"/>
    <cellStyle name="8_יתרת מסגרות אשראי לניצול _4.4._דיווחים נוספים_פירוט אגח תשואה מעל 10% _15" xfId="12835"/>
    <cellStyle name="8_יתרת מסגרות אשראי לניצול _4.4._פירוט אגח תשואה מעל 10% " xfId="7412"/>
    <cellStyle name="8_יתרת מסגרות אשראי לניצול _4.4._פירוט אגח תשואה מעל 10% _1" xfId="7413"/>
    <cellStyle name="8_יתרת מסגרות אשראי לניצול _4.4._פירוט אגח תשואה מעל 10% _1_15" xfId="12837"/>
    <cellStyle name="8_יתרת מסגרות אשראי לניצול _4.4._פירוט אגח תשואה מעל 10% _15" xfId="12836"/>
    <cellStyle name="8_יתרת מסגרות אשראי לניצול _4.4._פירוט אגח תשואה מעל 10% _פירוט אגח תשואה מעל 10% " xfId="7414"/>
    <cellStyle name="8_יתרת מסגרות אשראי לניצול _4.4._פירוט אגח תשואה מעל 10% _פירוט אגח תשואה מעל 10% _15" xfId="12838"/>
    <cellStyle name="8_יתרת מסגרות אשראי לניצול _דיווחים נוספים" xfId="7415"/>
    <cellStyle name="8_יתרת מסגרות אשראי לניצול _דיווחים נוספים_1" xfId="7416"/>
    <cellStyle name="8_יתרת מסגרות אשראי לניצול _דיווחים נוספים_1_15" xfId="12840"/>
    <cellStyle name="8_יתרת מסגרות אשראי לניצול _דיווחים נוספים_1_פירוט אגח תשואה מעל 10% " xfId="7417"/>
    <cellStyle name="8_יתרת מסגרות אשראי לניצול _דיווחים נוספים_1_פירוט אגח תשואה מעל 10% _15" xfId="12841"/>
    <cellStyle name="8_יתרת מסגרות אשראי לניצול _דיווחים נוספים_15" xfId="12839"/>
    <cellStyle name="8_יתרת מסגרות אשראי לניצול _דיווחים נוספים_פירוט אגח תשואה מעל 10% " xfId="7418"/>
    <cellStyle name="8_יתרת מסגרות אשראי לניצול _דיווחים נוספים_פירוט אגח תשואה מעל 10% _15" xfId="12842"/>
    <cellStyle name="8_יתרת מסגרות אשראי לניצול _פירוט אגח תשואה מעל 10% " xfId="7419"/>
    <cellStyle name="8_יתרת מסגרות אשראי לניצול _פירוט אגח תשואה מעל 10% _1" xfId="7420"/>
    <cellStyle name="8_יתרת מסגרות אשראי לניצול _פירוט אגח תשואה מעל 10% _1_15" xfId="12844"/>
    <cellStyle name="8_יתרת מסגרות אשראי לניצול _פירוט אגח תשואה מעל 10% _15" xfId="12843"/>
    <cellStyle name="8_יתרת מסגרות אשראי לניצול _פירוט אגח תשואה מעל 10% _פירוט אגח תשואה מעל 10% " xfId="7421"/>
    <cellStyle name="8_יתרת מסגרות אשראי לניצול _פירוט אגח תשואה מעל 10% _פירוט אגח תשואה מעל 10% _15" xfId="12845"/>
    <cellStyle name="8_משקל בתא100" xfId="7422"/>
    <cellStyle name="8_משקל בתא100 2" xfId="7423"/>
    <cellStyle name="8_משקל בתא100 2 2" xfId="7424"/>
    <cellStyle name="8_משקל בתא100 2 2_15" xfId="12848"/>
    <cellStyle name="8_משקל בתא100 2 2_דיווחים נוספים" xfId="7425"/>
    <cellStyle name="8_משקל בתא100 2 2_דיווחים נוספים_1" xfId="7426"/>
    <cellStyle name="8_משקל בתא100 2 2_דיווחים נוספים_1_15" xfId="12850"/>
    <cellStyle name="8_משקל בתא100 2 2_דיווחים נוספים_1_פירוט אגח תשואה מעל 10% " xfId="7427"/>
    <cellStyle name="8_משקל בתא100 2 2_דיווחים נוספים_1_פירוט אגח תשואה מעל 10% _15" xfId="12851"/>
    <cellStyle name="8_משקל בתא100 2 2_דיווחים נוספים_15" xfId="12849"/>
    <cellStyle name="8_משקל בתא100 2 2_דיווחים נוספים_פירוט אגח תשואה מעל 10% " xfId="7428"/>
    <cellStyle name="8_משקל בתא100 2 2_דיווחים נוספים_פירוט אגח תשואה מעל 10% _15" xfId="12852"/>
    <cellStyle name="8_משקל בתא100 2 2_פירוט אגח תשואה מעל 10% " xfId="7429"/>
    <cellStyle name="8_משקל בתא100 2 2_פירוט אגח תשואה מעל 10% _1" xfId="7430"/>
    <cellStyle name="8_משקל בתא100 2 2_פירוט אגח תשואה מעל 10% _1_15" xfId="12854"/>
    <cellStyle name="8_משקל בתא100 2 2_פירוט אגח תשואה מעל 10% _15" xfId="12853"/>
    <cellStyle name="8_משקל בתא100 2 2_פירוט אגח תשואה מעל 10% _פירוט אגח תשואה מעל 10% " xfId="7431"/>
    <cellStyle name="8_משקל בתא100 2 2_פירוט אגח תשואה מעל 10% _פירוט אגח תשואה מעל 10% _15" xfId="12855"/>
    <cellStyle name="8_משקל בתא100 2_15" xfId="12847"/>
    <cellStyle name="8_משקל בתא100 2_4.4." xfId="7432"/>
    <cellStyle name="8_משקל בתא100 2_4.4. 2" xfId="7433"/>
    <cellStyle name="8_משקל בתא100 2_4.4. 2_15" xfId="12857"/>
    <cellStyle name="8_משקל בתא100 2_4.4. 2_דיווחים נוספים" xfId="7434"/>
    <cellStyle name="8_משקל בתא100 2_4.4. 2_דיווחים נוספים_1" xfId="7435"/>
    <cellStyle name="8_משקל בתא100 2_4.4. 2_דיווחים נוספים_1_15" xfId="12859"/>
    <cellStyle name="8_משקל בתא100 2_4.4. 2_דיווחים נוספים_1_פירוט אגח תשואה מעל 10% " xfId="7436"/>
    <cellStyle name="8_משקל בתא100 2_4.4. 2_דיווחים נוספים_1_פירוט אגח תשואה מעל 10% _15" xfId="12860"/>
    <cellStyle name="8_משקל בתא100 2_4.4. 2_דיווחים נוספים_15" xfId="12858"/>
    <cellStyle name="8_משקל בתא100 2_4.4. 2_דיווחים נוספים_פירוט אגח תשואה מעל 10% " xfId="7437"/>
    <cellStyle name="8_משקל בתא100 2_4.4. 2_דיווחים נוספים_פירוט אגח תשואה מעל 10% _15" xfId="12861"/>
    <cellStyle name="8_משקל בתא100 2_4.4. 2_פירוט אגח תשואה מעל 10% " xfId="7438"/>
    <cellStyle name="8_משקל בתא100 2_4.4. 2_פירוט אגח תשואה מעל 10% _1" xfId="7439"/>
    <cellStyle name="8_משקל בתא100 2_4.4. 2_פירוט אגח תשואה מעל 10% _1_15" xfId="12863"/>
    <cellStyle name="8_משקל בתא100 2_4.4. 2_פירוט אגח תשואה מעל 10% _15" xfId="12862"/>
    <cellStyle name="8_משקל בתא100 2_4.4. 2_פירוט אגח תשואה מעל 10% _פירוט אגח תשואה מעל 10% " xfId="7440"/>
    <cellStyle name="8_משקל בתא100 2_4.4. 2_פירוט אגח תשואה מעל 10% _פירוט אגח תשואה מעל 10% _15" xfId="12864"/>
    <cellStyle name="8_משקל בתא100 2_4.4._15" xfId="12856"/>
    <cellStyle name="8_משקל בתא100 2_4.4._דיווחים נוספים" xfId="7441"/>
    <cellStyle name="8_משקל בתא100 2_4.4._דיווחים נוספים_15" xfId="12865"/>
    <cellStyle name="8_משקל בתא100 2_4.4._דיווחים נוספים_פירוט אגח תשואה מעל 10% " xfId="7442"/>
    <cellStyle name="8_משקל בתא100 2_4.4._דיווחים נוספים_פירוט אגח תשואה מעל 10% _15" xfId="12866"/>
    <cellStyle name="8_משקל בתא100 2_4.4._פירוט אגח תשואה מעל 10% " xfId="7443"/>
    <cellStyle name="8_משקל בתא100 2_4.4._פירוט אגח תשואה מעל 10% _1" xfId="7444"/>
    <cellStyle name="8_משקל בתא100 2_4.4._פירוט אגח תשואה מעל 10% _1_15" xfId="12868"/>
    <cellStyle name="8_משקל בתא100 2_4.4._פירוט אגח תשואה מעל 10% _15" xfId="12867"/>
    <cellStyle name="8_משקל בתא100 2_4.4._פירוט אגח תשואה מעל 10% _פירוט אגח תשואה מעל 10% " xfId="7445"/>
    <cellStyle name="8_משקל בתא100 2_4.4._פירוט אגח תשואה מעל 10% _פירוט אגח תשואה מעל 10% _15" xfId="12869"/>
    <cellStyle name="8_משקל בתא100 2_דיווחים נוספים" xfId="7446"/>
    <cellStyle name="8_משקל בתא100 2_דיווחים נוספים 2" xfId="7447"/>
    <cellStyle name="8_משקל בתא100 2_דיווחים נוספים 2_15" xfId="12871"/>
    <cellStyle name="8_משקל בתא100 2_דיווחים נוספים 2_דיווחים נוספים" xfId="7448"/>
    <cellStyle name="8_משקל בתא100 2_דיווחים נוספים 2_דיווחים נוספים_1" xfId="7449"/>
    <cellStyle name="8_משקל בתא100 2_דיווחים נוספים 2_דיווחים נוספים_1_15" xfId="12873"/>
    <cellStyle name="8_משקל בתא100 2_דיווחים נוספים 2_דיווחים נוספים_1_פירוט אגח תשואה מעל 10% " xfId="7450"/>
    <cellStyle name="8_משקל בתא100 2_דיווחים נוספים 2_דיווחים נוספים_1_פירוט אגח תשואה מעל 10% _15" xfId="12874"/>
    <cellStyle name="8_משקל בתא100 2_דיווחים נוספים 2_דיווחים נוספים_15" xfId="12872"/>
    <cellStyle name="8_משקל בתא100 2_דיווחים נוספים 2_דיווחים נוספים_פירוט אגח תשואה מעל 10% " xfId="7451"/>
    <cellStyle name="8_משקל בתא100 2_דיווחים נוספים 2_דיווחים נוספים_פירוט אגח תשואה מעל 10% _15" xfId="12875"/>
    <cellStyle name="8_משקל בתא100 2_דיווחים נוספים 2_פירוט אגח תשואה מעל 10% " xfId="7452"/>
    <cellStyle name="8_משקל בתא100 2_דיווחים נוספים 2_פירוט אגח תשואה מעל 10% _1" xfId="7453"/>
    <cellStyle name="8_משקל בתא100 2_דיווחים נוספים 2_פירוט אגח תשואה מעל 10% _1_15" xfId="12877"/>
    <cellStyle name="8_משקל בתא100 2_דיווחים נוספים 2_פירוט אגח תשואה מעל 10% _15" xfId="12876"/>
    <cellStyle name="8_משקל בתא100 2_דיווחים נוספים 2_פירוט אגח תשואה מעל 10% _פירוט אגח תשואה מעל 10% " xfId="7454"/>
    <cellStyle name="8_משקל בתא100 2_דיווחים נוספים 2_פירוט אגח תשואה מעל 10% _פירוט אגח תשואה מעל 10% _15" xfId="12878"/>
    <cellStyle name="8_משקל בתא100 2_דיווחים נוספים_1" xfId="7455"/>
    <cellStyle name="8_משקל בתא100 2_דיווחים נוספים_1 2" xfId="7456"/>
    <cellStyle name="8_משקל בתא100 2_דיווחים נוספים_1 2_15" xfId="12880"/>
    <cellStyle name="8_משקל בתא100 2_דיווחים נוספים_1 2_דיווחים נוספים" xfId="7457"/>
    <cellStyle name="8_משקל בתא100 2_דיווחים נוספים_1 2_דיווחים נוספים_1" xfId="7458"/>
    <cellStyle name="8_משקל בתא100 2_דיווחים נוספים_1 2_דיווחים נוספים_1_15" xfId="12882"/>
    <cellStyle name="8_משקל בתא100 2_דיווחים נוספים_1 2_דיווחים נוספים_1_פירוט אגח תשואה מעל 10% " xfId="7459"/>
    <cellStyle name="8_משקל בתא100 2_דיווחים נוספים_1 2_דיווחים נוספים_1_פירוט אגח תשואה מעל 10% _15" xfId="12883"/>
    <cellStyle name="8_משקל בתא100 2_דיווחים נוספים_1 2_דיווחים נוספים_15" xfId="12881"/>
    <cellStyle name="8_משקל בתא100 2_דיווחים נוספים_1 2_דיווחים נוספים_פירוט אגח תשואה מעל 10% " xfId="7460"/>
    <cellStyle name="8_משקל בתא100 2_דיווחים נוספים_1 2_דיווחים נוספים_פירוט אגח תשואה מעל 10% _15" xfId="12884"/>
    <cellStyle name="8_משקל בתא100 2_דיווחים נוספים_1 2_פירוט אגח תשואה מעל 10% " xfId="7461"/>
    <cellStyle name="8_משקל בתא100 2_דיווחים נוספים_1 2_פירוט אגח תשואה מעל 10% _1" xfId="7462"/>
    <cellStyle name="8_משקל בתא100 2_דיווחים נוספים_1 2_פירוט אגח תשואה מעל 10% _1_15" xfId="12886"/>
    <cellStyle name="8_משקל בתא100 2_דיווחים נוספים_1 2_פירוט אגח תשואה מעל 10% _15" xfId="12885"/>
    <cellStyle name="8_משקל בתא100 2_דיווחים נוספים_1 2_פירוט אגח תשואה מעל 10% _פירוט אגח תשואה מעל 10% " xfId="7463"/>
    <cellStyle name="8_משקל בתא100 2_דיווחים נוספים_1 2_פירוט אגח תשואה מעל 10% _פירוט אגח תשואה מעל 10% _15" xfId="12887"/>
    <cellStyle name="8_משקל בתא100 2_דיווחים נוספים_1_15" xfId="12879"/>
    <cellStyle name="8_משקל בתא100 2_דיווחים נוספים_1_4.4." xfId="7464"/>
    <cellStyle name="8_משקל בתא100 2_דיווחים נוספים_1_4.4. 2" xfId="7465"/>
    <cellStyle name="8_משקל בתא100 2_דיווחים נוספים_1_4.4. 2_15" xfId="12889"/>
    <cellStyle name="8_משקל בתא100 2_דיווחים נוספים_1_4.4. 2_דיווחים נוספים" xfId="7466"/>
    <cellStyle name="8_משקל בתא100 2_דיווחים נוספים_1_4.4. 2_דיווחים נוספים_1" xfId="7467"/>
    <cellStyle name="8_משקל בתא100 2_דיווחים נוספים_1_4.4. 2_דיווחים נוספים_1_15" xfId="12891"/>
    <cellStyle name="8_משקל בתא100 2_דיווחים נוספים_1_4.4. 2_דיווחים נוספים_1_פירוט אגח תשואה מעל 10% " xfId="7468"/>
    <cellStyle name="8_משקל בתא100 2_דיווחים נוספים_1_4.4. 2_דיווחים נוספים_1_פירוט אגח תשואה מעל 10% _15" xfId="12892"/>
    <cellStyle name="8_משקל בתא100 2_דיווחים נוספים_1_4.4. 2_דיווחים נוספים_15" xfId="12890"/>
    <cellStyle name="8_משקל בתא100 2_דיווחים נוספים_1_4.4. 2_דיווחים נוספים_פירוט אגח תשואה מעל 10% " xfId="7469"/>
    <cellStyle name="8_משקל בתא100 2_דיווחים נוספים_1_4.4. 2_דיווחים נוספים_פירוט אגח תשואה מעל 10% _15" xfId="12893"/>
    <cellStyle name="8_משקל בתא100 2_דיווחים נוספים_1_4.4. 2_פירוט אגח תשואה מעל 10% " xfId="7470"/>
    <cellStyle name="8_משקל בתא100 2_דיווחים נוספים_1_4.4. 2_פירוט אגח תשואה מעל 10% _1" xfId="7471"/>
    <cellStyle name="8_משקל בתא100 2_דיווחים נוספים_1_4.4. 2_פירוט אגח תשואה מעל 10% _1_15" xfId="12895"/>
    <cellStyle name="8_משקל בתא100 2_דיווחים נוספים_1_4.4. 2_פירוט אגח תשואה מעל 10% _15" xfId="12894"/>
    <cellStyle name="8_משקל בתא100 2_דיווחים נוספים_1_4.4. 2_פירוט אגח תשואה מעל 10% _פירוט אגח תשואה מעל 10% " xfId="7472"/>
    <cellStyle name="8_משקל בתא100 2_דיווחים נוספים_1_4.4. 2_פירוט אגח תשואה מעל 10% _פירוט אגח תשואה מעל 10% _15" xfId="12896"/>
    <cellStyle name="8_משקל בתא100 2_דיווחים נוספים_1_4.4._15" xfId="12888"/>
    <cellStyle name="8_משקל בתא100 2_דיווחים נוספים_1_4.4._דיווחים נוספים" xfId="7473"/>
    <cellStyle name="8_משקל בתא100 2_דיווחים נוספים_1_4.4._דיווחים נוספים_15" xfId="12897"/>
    <cellStyle name="8_משקל בתא100 2_דיווחים נוספים_1_4.4._דיווחים נוספים_פירוט אגח תשואה מעל 10% " xfId="7474"/>
    <cellStyle name="8_משקל בתא100 2_דיווחים נוספים_1_4.4._דיווחים נוספים_פירוט אגח תשואה מעל 10% _15" xfId="12898"/>
    <cellStyle name="8_משקל בתא100 2_דיווחים נוספים_1_4.4._פירוט אגח תשואה מעל 10% " xfId="7475"/>
    <cellStyle name="8_משקל בתא100 2_דיווחים נוספים_1_4.4._פירוט אגח תשואה מעל 10% _1" xfId="7476"/>
    <cellStyle name="8_משקל בתא100 2_דיווחים נוספים_1_4.4._פירוט אגח תשואה מעל 10% _1_15" xfId="12900"/>
    <cellStyle name="8_משקל בתא100 2_דיווחים נוספים_1_4.4._פירוט אגח תשואה מעל 10% _15" xfId="12899"/>
    <cellStyle name="8_משקל בתא100 2_דיווחים נוספים_1_4.4._פירוט אגח תשואה מעל 10% _פירוט אגח תשואה מעל 10% " xfId="7477"/>
    <cellStyle name="8_משקל בתא100 2_דיווחים נוספים_1_4.4._פירוט אגח תשואה מעל 10% _פירוט אגח תשואה מעל 10% _15" xfId="12901"/>
    <cellStyle name="8_משקל בתא100 2_דיווחים נוספים_1_דיווחים נוספים" xfId="7478"/>
    <cellStyle name="8_משקל בתא100 2_דיווחים נוספים_1_דיווחים נוספים_15" xfId="12902"/>
    <cellStyle name="8_משקל בתא100 2_דיווחים נוספים_1_דיווחים נוספים_פירוט אגח תשואה מעל 10% " xfId="7479"/>
    <cellStyle name="8_משקל בתא100 2_דיווחים נוספים_1_דיווחים נוספים_פירוט אגח תשואה מעל 10% _15" xfId="12903"/>
    <cellStyle name="8_משקל בתא100 2_דיווחים נוספים_1_פירוט אגח תשואה מעל 10% " xfId="7480"/>
    <cellStyle name="8_משקל בתא100 2_דיווחים נוספים_1_פירוט אגח תשואה מעל 10% _1" xfId="7481"/>
    <cellStyle name="8_משקל בתא100 2_דיווחים נוספים_1_פירוט אגח תשואה מעל 10% _1_15" xfId="12905"/>
    <cellStyle name="8_משקל בתא100 2_דיווחים נוספים_1_פירוט אגח תשואה מעל 10% _15" xfId="12904"/>
    <cellStyle name="8_משקל בתא100 2_דיווחים נוספים_1_פירוט אגח תשואה מעל 10% _פירוט אגח תשואה מעל 10% " xfId="7482"/>
    <cellStyle name="8_משקל בתא100 2_דיווחים נוספים_1_פירוט אגח תשואה מעל 10% _פירוט אגח תשואה מעל 10% _15" xfId="12906"/>
    <cellStyle name="8_משקל בתא100 2_דיווחים נוספים_15" xfId="12870"/>
    <cellStyle name="8_משקל בתא100 2_דיווחים נוספים_2" xfId="7483"/>
    <cellStyle name="8_משקל בתא100 2_דיווחים נוספים_2_15" xfId="12907"/>
    <cellStyle name="8_משקל בתא100 2_דיווחים נוספים_2_פירוט אגח תשואה מעל 10% " xfId="7484"/>
    <cellStyle name="8_משקל בתא100 2_דיווחים נוספים_2_פירוט אגח תשואה מעל 10% _15" xfId="12908"/>
    <cellStyle name="8_משקל בתא100 2_דיווחים נוספים_4.4." xfId="7485"/>
    <cellStyle name="8_משקל בתא100 2_דיווחים נוספים_4.4. 2" xfId="7486"/>
    <cellStyle name="8_משקל בתא100 2_דיווחים נוספים_4.4. 2_15" xfId="12910"/>
    <cellStyle name="8_משקל בתא100 2_דיווחים נוספים_4.4. 2_דיווחים נוספים" xfId="7487"/>
    <cellStyle name="8_משקל בתא100 2_דיווחים נוספים_4.4. 2_דיווחים נוספים_1" xfId="7488"/>
    <cellStyle name="8_משקל בתא100 2_דיווחים נוספים_4.4. 2_דיווחים נוספים_1_15" xfId="12912"/>
    <cellStyle name="8_משקל בתא100 2_דיווחים נוספים_4.4. 2_דיווחים נוספים_1_פירוט אגח תשואה מעל 10% " xfId="7489"/>
    <cellStyle name="8_משקל בתא100 2_דיווחים נוספים_4.4. 2_דיווחים נוספים_1_פירוט אגח תשואה מעל 10% _15" xfId="12913"/>
    <cellStyle name="8_משקל בתא100 2_דיווחים נוספים_4.4. 2_דיווחים נוספים_15" xfId="12911"/>
    <cellStyle name="8_משקל בתא100 2_דיווחים נוספים_4.4. 2_דיווחים נוספים_פירוט אגח תשואה מעל 10% " xfId="7490"/>
    <cellStyle name="8_משקל בתא100 2_דיווחים נוספים_4.4. 2_דיווחים נוספים_פירוט אגח תשואה מעל 10% _15" xfId="12914"/>
    <cellStyle name="8_משקל בתא100 2_דיווחים נוספים_4.4. 2_פירוט אגח תשואה מעל 10% " xfId="7491"/>
    <cellStyle name="8_משקל בתא100 2_דיווחים נוספים_4.4. 2_פירוט אגח תשואה מעל 10% _1" xfId="7492"/>
    <cellStyle name="8_משקל בתא100 2_דיווחים נוספים_4.4. 2_פירוט אגח תשואה מעל 10% _1_15" xfId="12916"/>
    <cellStyle name="8_משקל בתא100 2_דיווחים נוספים_4.4. 2_פירוט אגח תשואה מעל 10% _15" xfId="12915"/>
    <cellStyle name="8_משקל בתא100 2_דיווחים נוספים_4.4. 2_פירוט אגח תשואה מעל 10% _פירוט אגח תשואה מעל 10% " xfId="7493"/>
    <cellStyle name="8_משקל בתא100 2_דיווחים נוספים_4.4. 2_פירוט אגח תשואה מעל 10% _פירוט אגח תשואה מעל 10% _15" xfId="12917"/>
    <cellStyle name="8_משקל בתא100 2_דיווחים נוספים_4.4._15" xfId="12909"/>
    <cellStyle name="8_משקל בתא100 2_דיווחים נוספים_4.4._דיווחים נוספים" xfId="7494"/>
    <cellStyle name="8_משקל בתא100 2_דיווחים נוספים_4.4._דיווחים נוספים_15" xfId="12918"/>
    <cellStyle name="8_משקל בתא100 2_דיווחים נוספים_4.4._דיווחים נוספים_פירוט אגח תשואה מעל 10% " xfId="7495"/>
    <cellStyle name="8_משקל בתא100 2_דיווחים נוספים_4.4._דיווחים נוספים_פירוט אגח תשואה מעל 10% _15" xfId="12919"/>
    <cellStyle name="8_משקל בתא100 2_דיווחים נוספים_4.4._פירוט אגח תשואה מעל 10% " xfId="7496"/>
    <cellStyle name="8_משקל בתא100 2_דיווחים נוספים_4.4._פירוט אגח תשואה מעל 10% _1" xfId="7497"/>
    <cellStyle name="8_משקל בתא100 2_דיווחים נוספים_4.4._פירוט אגח תשואה מעל 10% _1_15" xfId="12921"/>
    <cellStyle name="8_משקל בתא100 2_דיווחים נוספים_4.4._פירוט אגח תשואה מעל 10% _15" xfId="12920"/>
    <cellStyle name="8_משקל בתא100 2_דיווחים נוספים_4.4._פירוט אגח תשואה מעל 10% _פירוט אגח תשואה מעל 10% " xfId="7498"/>
    <cellStyle name="8_משקל בתא100 2_דיווחים נוספים_4.4._פירוט אגח תשואה מעל 10% _פירוט אגח תשואה מעל 10% _15" xfId="12922"/>
    <cellStyle name="8_משקל בתא100 2_דיווחים נוספים_דיווחים נוספים" xfId="7499"/>
    <cellStyle name="8_משקל בתא100 2_דיווחים נוספים_דיווחים נוספים 2" xfId="7500"/>
    <cellStyle name="8_משקל בתא100 2_דיווחים נוספים_דיווחים נוספים 2_15" xfId="12924"/>
    <cellStyle name="8_משקל בתא100 2_דיווחים נוספים_דיווחים נוספים 2_דיווחים נוספים" xfId="7501"/>
    <cellStyle name="8_משקל בתא100 2_דיווחים נוספים_דיווחים נוספים 2_דיווחים נוספים_1" xfId="7502"/>
    <cellStyle name="8_משקל בתא100 2_דיווחים נוספים_דיווחים נוספים 2_דיווחים נוספים_1_15" xfId="12926"/>
    <cellStyle name="8_משקל בתא100 2_דיווחים נוספים_דיווחים נוספים 2_דיווחים נוספים_1_פירוט אגח תשואה מעל 10% " xfId="7503"/>
    <cellStyle name="8_משקל בתא100 2_דיווחים נוספים_דיווחים נוספים 2_דיווחים נוספים_1_פירוט אגח תשואה מעל 10% _15" xfId="12927"/>
    <cellStyle name="8_משקל בתא100 2_דיווחים נוספים_דיווחים נוספים 2_דיווחים נוספים_15" xfId="12925"/>
    <cellStyle name="8_משקל בתא100 2_דיווחים נוספים_דיווחים נוספים 2_דיווחים נוספים_פירוט אגח תשואה מעל 10% " xfId="7504"/>
    <cellStyle name="8_משקל בתא100 2_דיווחים נוספים_דיווחים נוספים 2_דיווחים נוספים_פירוט אגח תשואה מעל 10% _15" xfId="12928"/>
    <cellStyle name="8_משקל בתא100 2_דיווחים נוספים_דיווחים נוספים 2_פירוט אגח תשואה מעל 10% " xfId="7505"/>
    <cellStyle name="8_משקל בתא100 2_דיווחים נוספים_דיווחים נוספים 2_פירוט אגח תשואה מעל 10% _1" xfId="7506"/>
    <cellStyle name="8_משקל בתא100 2_דיווחים נוספים_דיווחים נוספים 2_פירוט אגח תשואה מעל 10% _1_15" xfId="12930"/>
    <cellStyle name="8_משקל בתא100 2_דיווחים נוספים_דיווחים נוספים 2_פירוט אגח תשואה מעל 10% _15" xfId="12929"/>
    <cellStyle name="8_משקל בתא100 2_דיווחים נוספים_דיווחים נוספים 2_פירוט אגח תשואה מעל 10% _פירוט אגח תשואה מעל 10% " xfId="7507"/>
    <cellStyle name="8_משקל בתא100 2_דיווחים נוספים_דיווחים נוספים 2_פירוט אגח תשואה מעל 10% _פירוט אגח תשואה מעל 10% _15" xfId="12931"/>
    <cellStyle name="8_משקל בתא100 2_דיווחים נוספים_דיווחים נוספים_1" xfId="7508"/>
    <cellStyle name="8_משקל בתא100 2_דיווחים נוספים_דיווחים נוספים_1_15" xfId="12932"/>
    <cellStyle name="8_משקל בתא100 2_דיווחים נוספים_דיווחים נוספים_1_פירוט אגח תשואה מעל 10% " xfId="7509"/>
    <cellStyle name="8_משקל בתא100 2_דיווחים נוספים_דיווחים נוספים_1_פירוט אגח תשואה מעל 10% _15" xfId="12933"/>
    <cellStyle name="8_משקל בתא100 2_דיווחים נוספים_דיווחים נוספים_15" xfId="12923"/>
    <cellStyle name="8_משקל בתא100 2_דיווחים נוספים_דיווחים נוספים_4.4." xfId="7510"/>
    <cellStyle name="8_משקל בתא100 2_דיווחים נוספים_דיווחים נוספים_4.4. 2" xfId="7511"/>
    <cellStyle name="8_משקל בתא100 2_דיווחים נוספים_דיווחים נוספים_4.4. 2_15" xfId="12935"/>
    <cellStyle name="8_משקל בתא100 2_דיווחים נוספים_דיווחים נוספים_4.4. 2_דיווחים נוספים" xfId="7512"/>
    <cellStyle name="8_משקל בתא100 2_דיווחים נוספים_דיווחים נוספים_4.4. 2_דיווחים נוספים_1" xfId="7513"/>
    <cellStyle name="8_משקל בתא100 2_דיווחים נוספים_דיווחים נוספים_4.4. 2_דיווחים נוספים_1_15" xfId="12937"/>
    <cellStyle name="8_משקל בתא100 2_דיווחים נוספים_דיווחים נוספים_4.4. 2_דיווחים נוספים_1_פירוט אגח תשואה מעל 10% " xfId="7514"/>
    <cellStyle name="8_משקל בתא100 2_דיווחים נוספים_דיווחים נוספים_4.4. 2_דיווחים נוספים_1_פירוט אגח תשואה מעל 10% _15" xfId="12938"/>
    <cellStyle name="8_משקל בתא100 2_דיווחים נוספים_דיווחים נוספים_4.4. 2_דיווחים נוספים_15" xfId="12936"/>
    <cellStyle name="8_משקל בתא100 2_דיווחים נוספים_דיווחים נוספים_4.4. 2_דיווחים נוספים_פירוט אגח תשואה מעל 10% " xfId="7515"/>
    <cellStyle name="8_משקל בתא100 2_דיווחים נוספים_דיווחים נוספים_4.4. 2_דיווחים נוספים_פירוט אגח תשואה מעל 10% _15" xfId="12939"/>
    <cellStyle name="8_משקל בתא100 2_דיווחים נוספים_דיווחים נוספים_4.4. 2_פירוט אגח תשואה מעל 10% " xfId="7516"/>
    <cellStyle name="8_משקל בתא100 2_דיווחים נוספים_דיווחים נוספים_4.4. 2_פירוט אגח תשואה מעל 10% _1" xfId="7517"/>
    <cellStyle name="8_משקל בתא100 2_דיווחים נוספים_דיווחים נוספים_4.4. 2_פירוט אגח תשואה מעל 10% _1_15" xfId="12941"/>
    <cellStyle name="8_משקל בתא100 2_דיווחים נוספים_דיווחים נוספים_4.4. 2_פירוט אגח תשואה מעל 10% _15" xfId="12940"/>
    <cellStyle name="8_משקל בתא100 2_דיווחים נוספים_דיווחים נוספים_4.4. 2_פירוט אגח תשואה מעל 10% _פירוט אגח תשואה מעל 10% " xfId="7518"/>
    <cellStyle name="8_משקל בתא100 2_דיווחים נוספים_דיווחים נוספים_4.4. 2_פירוט אגח תשואה מעל 10% _פירוט אגח תשואה מעל 10% _15" xfId="12942"/>
    <cellStyle name="8_משקל בתא100 2_דיווחים נוספים_דיווחים נוספים_4.4._15" xfId="12934"/>
    <cellStyle name="8_משקל בתא100 2_דיווחים נוספים_דיווחים נוספים_4.4._דיווחים נוספים" xfId="7519"/>
    <cellStyle name="8_משקל בתא100 2_דיווחים נוספים_דיווחים נוספים_4.4._דיווחים נוספים_15" xfId="12943"/>
    <cellStyle name="8_משקל בתא100 2_דיווחים נוספים_דיווחים נוספים_4.4._דיווחים נוספים_פירוט אגח תשואה מעל 10% " xfId="7520"/>
    <cellStyle name="8_משקל בתא100 2_דיווחים נוספים_דיווחים נוספים_4.4._דיווחים נוספים_פירוט אגח תשואה מעל 10% _15" xfId="12944"/>
    <cellStyle name="8_משקל בתא100 2_דיווחים נוספים_דיווחים נוספים_4.4._פירוט אגח תשואה מעל 10% " xfId="7521"/>
    <cellStyle name="8_משקל בתא100 2_דיווחים נוספים_דיווחים נוספים_4.4._פירוט אגח תשואה מעל 10% _1" xfId="7522"/>
    <cellStyle name="8_משקל בתא100 2_דיווחים נוספים_דיווחים נוספים_4.4._פירוט אגח תשואה מעל 10% _1_15" xfId="12946"/>
    <cellStyle name="8_משקל בתא100 2_דיווחים נוספים_דיווחים נוספים_4.4._פירוט אגח תשואה מעל 10% _15" xfId="12945"/>
    <cellStyle name="8_משקל בתא100 2_דיווחים נוספים_דיווחים נוספים_4.4._פירוט אגח תשואה מעל 10% _פירוט אגח תשואה מעל 10% " xfId="7523"/>
    <cellStyle name="8_משקל בתא100 2_דיווחים נוספים_דיווחים נוספים_4.4._פירוט אגח תשואה מעל 10% _פירוט אגח תשואה מעל 10% _15" xfId="12947"/>
    <cellStyle name="8_משקל בתא100 2_דיווחים נוספים_דיווחים נוספים_דיווחים נוספים" xfId="7524"/>
    <cellStyle name="8_משקל בתא100 2_דיווחים נוספים_דיווחים נוספים_דיווחים נוספים_15" xfId="12948"/>
    <cellStyle name="8_משקל בתא100 2_דיווחים נוספים_דיווחים נוספים_דיווחים נוספים_פירוט אגח תשואה מעל 10% " xfId="7525"/>
    <cellStyle name="8_משקל בתא100 2_דיווחים נוספים_דיווחים נוספים_דיווחים נוספים_פירוט אגח תשואה מעל 10% _15" xfId="12949"/>
    <cellStyle name="8_משקל בתא100 2_דיווחים נוספים_דיווחים נוספים_פירוט אגח תשואה מעל 10% " xfId="7526"/>
    <cellStyle name="8_משקל בתא100 2_דיווחים נוספים_דיווחים נוספים_פירוט אגח תשואה מעל 10% _1" xfId="7527"/>
    <cellStyle name="8_משקל בתא100 2_דיווחים נוספים_דיווחים נוספים_פירוט אגח תשואה מעל 10% _1_15" xfId="12951"/>
    <cellStyle name="8_משקל בתא100 2_דיווחים נוספים_דיווחים נוספים_פירוט אגח תשואה מעל 10% _15" xfId="12950"/>
    <cellStyle name="8_משקל בתא100 2_דיווחים נוספים_דיווחים נוספים_פירוט אגח תשואה מעל 10% _פירוט אגח תשואה מעל 10% " xfId="7528"/>
    <cellStyle name="8_משקל בתא100 2_דיווחים נוספים_דיווחים נוספים_פירוט אגח תשואה מעל 10% _פירוט אגח תשואה מעל 10% _15" xfId="12952"/>
    <cellStyle name="8_משקל בתא100 2_דיווחים נוספים_פירוט אגח תשואה מעל 10% " xfId="7529"/>
    <cellStyle name="8_משקל בתא100 2_דיווחים נוספים_פירוט אגח תשואה מעל 10% _1" xfId="7530"/>
    <cellStyle name="8_משקל בתא100 2_דיווחים נוספים_פירוט אגח תשואה מעל 10% _1_15" xfId="12954"/>
    <cellStyle name="8_משקל בתא100 2_דיווחים נוספים_פירוט אגח תשואה מעל 10% _15" xfId="12953"/>
    <cellStyle name="8_משקל בתא100 2_דיווחים נוספים_פירוט אגח תשואה מעל 10% _פירוט אגח תשואה מעל 10% " xfId="7531"/>
    <cellStyle name="8_משקל בתא100 2_דיווחים נוספים_פירוט אגח תשואה מעל 10% _פירוט אגח תשואה מעל 10% _15" xfId="12955"/>
    <cellStyle name="8_משקל בתא100 2_עסקאות שאושרו וטרם בוצעו  " xfId="7532"/>
    <cellStyle name="8_משקל בתא100 2_עסקאות שאושרו וטרם בוצעו   2" xfId="7533"/>
    <cellStyle name="8_משקל בתא100 2_עסקאות שאושרו וטרם בוצעו   2_15" xfId="12957"/>
    <cellStyle name="8_משקל בתא100 2_עסקאות שאושרו וטרם בוצעו   2_דיווחים נוספים" xfId="7534"/>
    <cellStyle name="8_משקל בתא100 2_עסקאות שאושרו וטרם בוצעו   2_דיווחים נוספים_1" xfId="7535"/>
    <cellStyle name="8_משקל בתא100 2_עסקאות שאושרו וטרם בוצעו   2_דיווחים נוספים_1_15" xfId="12959"/>
    <cellStyle name="8_משקל בתא100 2_עסקאות שאושרו וטרם בוצעו   2_דיווחים נוספים_1_פירוט אגח תשואה מעל 10% " xfId="7536"/>
    <cellStyle name="8_משקל בתא100 2_עסקאות שאושרו וטרם בוצעו   2_דיווחים נוספים_1_פירוט אגח תשואה מעל 10% _15" xfId="12960"/>
    <cellStyle name="8_משקל בתא100 2_עסקאות שאושרו וטרם בוצעו   2_דיווחים נוספים_15" xfId="12958"/>
    <cellStyle name="8_משקל בתא100 2_עסקאות שאושרו וטרם בוצעו   2_דיווחים נוספים_פירוט אגח תשואה מעל 10% " xfId="7537"/>
    <cellStyle name="8_משקל בתא100 2_עסקאות שאושרו וטרם בוצעו   2_דיווחים נוספים_פירוט אגח תשואה מעל 10% _15" xfId="12961"/>
    <cellStyle name="8_משקל בתא100 2_עסקאות שאושרו וטרם בוצעו   2_פירוט אגח תשואה מעל 10% " xfId="7538"/>
    <cellStyle name="8_משקל בתא100 2_עסקאות שאושרו וטרם בוצעו   2_פירוט אגח תשואה מעל 10% _1" xfId="7539"/>
    <cellStyle name="8_משקל בתא100 2_עסקאות שאושרו וטרם בוצעו   2_פירוט אגח תשואה מעל 10% _1_15" xfId="12963"/>
    <cellStyle name="8_משקל בתא100 2_עסקאות שאושרו וטרם בוצעו   2_פירוט אגח תשואה מעל 10% _15" xfId="12962"/>
    <cellStyle name="8_משקל בתא100 2_עסקאות שאושרו וטרם בוצעו   2_פירוט אגח תשואה מעל 10% _פירוט אגח תשואה מעל 10% " xfId="7540"/>
    <cellStyle name="8_משקל בתא100 2_עסקאות שאושרו וטרם בוצעו   2_פירוט אגח תשואה מעל 10% _פירוט אגח תשואה מעל 10% _15" xfId="12964"/>
    <cellStyle name="8_משקל בתא100 2_עסקאות שאושרו וטרם בוצעו  _15" xfId="12956"/>
    <cellStyle name="8_משקל בתא100 2_עסקאות שאושרו וטרם בוצעו  _דיווחים נוספים" xfId="7541"/>
    <cellStyle name="8_משקל בתא100 2_עסקאות שאושרו וטרם בוצעו  _דיווחים נוספים_15" xfId="12965"/>
    <cellStyle name="8_משקל בתא100 2_עסקאות שאושרו וטרם בוצעו  _דיווחים נוספים_פירוט אגח תשואה מעל 10% " xfId="7542"/>
    <cellStyle name="8_משקל בתא100 2_עסקאות שאושרו וטרם בוצעו  _דיווחים נוספים_פירוט אגח תשואה מעל 10% _15" xfId="12966"/>
    <cellStyle name="8_משקל בתא100 2_עסקאות שאושרו וטרם בוצעו  _פירוט אגח תשואה מעל 10% " xfId="7543"/>
    <cellStyle name="8_משקל בתא100 2_עסקאות שאושרו וטרם בוצעו  _פירוט אגח תשואה מעל 10% _1" xfId="7544"/>
    <cellStyle name="8_משקל בתא100 2_עסקאות שאושרו וטרם בוצעו  _פירוט אגח תשואה מעל 10% _1_15" xfId="12968"/>
    <cellStyle name="8_משקל בתא100 2_עסקאות שאושרו וטרם בוצעו  _פירוט אגח תשואה מעל 10% _15" xfId="12967"/>
    <cellStyle name="8_משקל בתא100 2_עסקאות שאושרו וטרם בוצעו  _פירוט אגח תשואה מעל 10% _פירוט אגח תשואה מעל 10% " xfId="7545"/>
    <cellStyle name="8_משקל בתא100 2_עסקאות שאושרו וטרם בוצעו  _פירוט אגח תשואה מעל 10% _פירוט אגח תשואה מעל 10% _15" xfId="12969"/>
    <cellStyle name="8_משקל בתא100 2_פירוט אגח תשואה מעל 10% " xfId="7546"/>
    <cellStyle name="8_משקל בתא100 2_פירוט אגח תשואה מעל 10%  2" xfId="7547"/>
    <cellStyle name="8_משקל בתא100 2_פירוט אגח תשואה מעל 10%  2_15" xfId="12971"/>
    <cellStyle name="8_משקל בתא100 2_פירוט אגח תשואה מעל 10%  2_דיווחים נוספים" xfId="7548"/>
    <cellStyle name="8_משקל בתא100 2_פירוט אגח תשואה מעל 10%  2_דיווחים נוספים_1" xfId="7549"/>
    <cellStyle name="8_משקל בתא100 2_פירוט אגח תשואה מעל 10%  2_דיווחים נוספים_1_15" xfId="12973"/>
    <cellStyle name="8_משקל בתא100 2_פירוט אגח תשואה מעל 10%  2_דיווחים נוספים_1_פירוט אגח תשואה מעל 10% " xfId="7550"/>
    <cellStyle name="8_משקל בתא100 2_פירוט אגח תשואה מעל 10%  2_דיווחים נוספים_1_פירוט אגח תשואה מעל 10% _15" xfId="12974"/>
    <cellStyle name="8_משקל בתא100 2_פירוט אגח תשואה מעל 10%  2_דיווחים נוספים_15" xfId="12972"/>
    <cellStyle name="8_משקל בתא100 2_פירוט אגח תשואה מעל 10%  2_דיווחים נוספים_פירוט אגח תשואה מעל 10% " xfId="7551"/>
    <cellStyle name="8_משקל בתא100 2_פירוט אגח תשואה מעל 10%  2_דיווחים נוספים_פירוט אגח תשואה מעל 10% _15" xfId="12975"/>
    <cellStyle name="8_משקל בתא100 2_פירוט אגח תשואה מעל 10%  2_פירוט אגח תשואה מעל 10% " xfId="7552"/>
    <cellStyle name="8_משקל בתא100 2_פירוט אגח תשואה מעל 10%  2_פירוט אגח תשואה מעל 10% _1" xfId="7553"/>
    <cellStyle name="8_משקל בתא100 2_פירוט אגח תשואה מעל 10%  2_פירוט אגח תשואה מעל 10% _1_15" xfId="12977"/>
    <cellStyle name="8_משקל בתא100 2_פירוט אגח תשואה מעל 10%  2_פירוט אגח תשואה מעל 10% _15" xfId="12976"/>
    <cellStyle name="8_משקל בתא100 2_פירוט אגח תשואה מעל 10%  2_פירוט אגח תשואה מעל 10% _פירוט אגח תשואה מעל 10% " xfId="7554"/>
    <cellStyle name="8_משקל בתא100 2_פירוט אגח תשואה מעל 10%  2_פירוט אגח תשואה מעל 10% _פירוט אגח תשואה מעל 10% _15" xfId="12978"/>
    <cellStyle name="8_משקל בתא100 2_פירוט אגח תשואה מעל 10% _1" xfId="7555"/>
    <cellStyle name="8_משקל בתא100 2_פירוט אגח תשואה מעל 10% _1_15" xfId="12979"/>
    <cellStyle name="8_משקל בתא100 2_פירוט אגח תשואה מעל 10% _1_פירוט אגח תשואה מעל 10% " xfId="7556"/>
    <cellStyle name="8_משקל בתא100 2_פירוט אגח תשואה מעל 10% _1_פירוט אגח תשואה מעל 10% _15" xfId="12980"/>
    <cellStyle name="8_משקל בתא100 2_פירוט אגח תשואה מעל 10% _15" xfId="12970"/>
    <cellStyle name="8_משקל בתא100 2_פירוט אגח תשואה מעל 10% _2" xfId="7557"/>
    <cellStyle name="8_משקל בתא100 2_פירוט אגח תשואה מעל 10% _2_15" xfId="12981"/>
    <cellStyle name="8_משקל בתא100 2_פירוט אגח תשואה מעל 10% _4.4." xfId="7558"/>
    <cellStyle name="8_משקל בתא100 2_פירוט אגח תשואה מעל 10% _4.4. 2" xfId="7559"/>
    <cellStyle name="8_משקל בתא100 2_פירוט אגח תשואה מעל 10% _4.4. 2_15" xfId="12983"/>
    <cellStyle name="8_משקל בתא100 2_פירוט אגח תשואה מעל 10% _4.4. 2_דיווחים נוספים" xfId="7560"/>
    <cellStyle name="8_משקל בתא100 2_פירוט אגח תשואה מעל 10% _4.4. 2_דיווחים נוספים_1" xfId="7561"/>
    <cellStyle name="8_משקל בתא100 2_פירוט אגח תשואה מעל 10% _4.4. 2_דיווחים נוספים_1_15" xfId="12985"/>
    <cellStyle name="8_משקל בתא100 2_פירוט אגח תשואה מעל 10% _4.4. 2_דיווחים נוספים_1_פירוט אגח תשואה מעל 10% " xfId="7562"/>
    <cellStyle name="8_משקל בתא100 2_פירוט אגח תשואה מעל 10% _4.4. 2_דיווחים נוספים_1_פירוט אגח תשואה מעל 10% _15" xfId="12986"/>
    <cellStyle name="8_משקל בתא100 2_פירוט אגח תשואה מעל 10% _4.4. 2_דיווחים נוספים_15" xfId="12984"/>
    <cellStyle name="8_משקל בתא100 2_פירוט אגח תשואה מעל 10% _4.4. 2_דיווחים נוספים_פירוט אגח תשואה מעל 10% " xfId="7563"/>
    <cellStyle name="8_משקל בתא100 2_פירוט אגח תשואה מעל 10% _4.4. 2_דיווחים נוספים_פירוט אגח תשואה מעל 10% _15" xfId="12987"/>
    <cellStyle name="8_משקל בתא100 2_פירוט אגח תשואה מעל 10% _4.4. 2_פירוט אגח תשואה מעל 10% " xfId="7564"/>
    <cellStyle name="8_משקל בתא100 2_פירוט אגח תשואה מעל 10% _4.4. 2_פירוט אגח תשואה מעל 10% _1" xfId="7565"/>
    <cellStyle name="8_משקל בתא100 2_פירוט אגח תשואה מעל 10% _4.4. 2_פירוט אגח תשואה מעל 10% _1_15" xfId="12989"/>
    <cellStyle name="8_משקל בתא100 2_פירוט אגח תשואה מעל 10% _4.4. 2_פירוט אגח תשואה מעל 10% _15" xfId="12988"/>
    <cellStyle name="8_משקל בתא100 2_פירוט אגח תשואה מעל 10% _4.4. 2_פירוט אגח תשואה מעל 10% _פירוט אגח תשואה מעל 10% " xfId="7566"/>
    <cellStyle name="8_משקל בתא100 2_פירוט אגח תשואה מעל 10% _4.4. 2_פירוט אגח תשואה מעל 10% _פירוט אגח תשואה מעל 10% _15" xfId="12990"/>
    <cellStyle name="8_משקל בתא100 2_פירוט אגח תשואה מעל 10% _4.4._15" xfId="12982"/>
    <cellStyle name="8_משקל בתא100 2_פירוט אגח תשואה מעל 10% _4.4._דיווחים נוספים" xfId="7567"/>
    <cellStyle name="8_משקל בתא100 2_פירוט אגח תשואה מעל 10% _4.4._דיווחים נוספים_15" xfId="12991"/>
    <cellStyle name="8_משקל בתא100 2_פירוט אגח תשואה מעל 10% _4.4._דיווחים נוספים_פירוט אגח תשואה מעל 10% " xfId="7568"/>
    <cellStyle name="8_משקל בתא100 2_פירוט אגח תשואה מעל 10% _4.4._דיווחים נוספים_פירוט אגח תשואה מעל 10% _15" xfId="12992"/>
    <cellStyle name="8_משקל בתא100 2_פירוט אגח תשואה מעל 10% _4.4._פירוט אגח תשואה מעל 10% " xfId="7569"/>
    <cellStyle name="8_משקל בתא100 2_פירוט אגח תשואה מעל 10% _4.4._פירוט אגח תשואה מעל 10% _1" xfId="7570"/>
    <cellStyle name="8_משקל בתא100 2_פירוט אגח תשואה מעל 10% _4.4._פירוט אגח תשואה מעל 10% _1_15" xfId="12994"/>
    <cellStyle name="8_משקל בתא100 2_פירוט אגח תשואה מעל 10% _4.4._פירוט אגח תשואה מעל 10% _15" xfId="12993"/>
    <cellStyle name="8_משקל בתא100 2_פירוט אגח תשואה מעל 10% _4.4._פירוט אגח תשואה מעל 10% _פירוט אגח תשואה מעל 10% " xfId="7571"/>
    <cellStyle name="8_משקל בתא100 2_פירוט אגח תשואה מעל 10% _4.4._פירוט אגח תשואה מעל 10% _פירוט אגח תשואה מעל 10% _15" xfId="12995"/>
    <cellStyle name="8_משקל בתא100 2_פירוט אגח תשואה מעל 10% _דיווחים נוספים" xfId="7572"/>
    <cellStyle name="8_משקל בתא100 2_פירוט אגח תשואה מעל 10% _דיווחים נוספים_1" xfId="7573"/>
    <cellStyle name="8_משקל בתא100 2_פירוט אגח תשואה מעל 10% _דיווחים נוספים_1_15" xfId="12997"/>
    <cellStyle name="8_משקל בתא100 2_פירוט אגח תשואה מעל 10% _דיווחים נוספים_1_פירוט אגח תשואה מעל 10% " xfId="7574"/>
    <cellStyle name="8_משקל בתא100 2_פירוט אגח תשואה מעל 10% _דיווחים נוספים_1_פירוט אגח תשואה מעל 10% _15" xfId="12998"/>
    <cellStyle name="8_משקל בתא100 2_פירוט אגח תשואה מעל 10% _דיווחים נוספים_15" xfId="12996"/>
    <cellStyle name="8_משקל בתא100 2_פירוט אגח תשואה מעל 10% _דיווחים נוספים_פירוט אגח תשואה מעל 10% " xfId="7575"/>
    <cellStyle name="8_משקל בתא100 2_פירוט אגח תשואה מעל 10% _דיווחים נוספים_פירוט אגח תשואה מעל 10% _15" xfId="12999"/>
    <cellStyle name="8_משקל בתא100 2_פירוט אגח תשואה מעל 10% _פירוט אגח תשואה מעל 10% " xfId="7576"/>
    <cellStyle name="8_משקל בתא100 2_פירוט אגח תשואה מעל 10% _פירוט אגח תשואה מעל 10% _1" xfId="7577"/>
    <cellStyle name="8_משקל בתא100 2_פירוט אגח תשואה מעל 10% _פירוט אגח תשואה מעל 10% _1_15" xfId="13001"/>
    <cellStyle name="8_משקל בתא100 2_פירוט אגח תשואה מעל 10% _פירוט אגח תשואה מעל 10% _15" xfId="13000"/>
    <cellStyle name="8_משקל בתא100 2_פירוט אגח תשואה מעל 10% _פירוט אגח תשואה מעל 10% _פירוט אגח תשואה מעל 10% " xfId="7578"/>
    <cellStyle name="8_משקל בתא100 2_פירוט אגח תשואה מעל 10% _פירוט אגח תשואה מעל 10% _פירוט אגח תשואה מעל 10% _15" xfId="13002"/>
    <cellStyle name="8_משקל בתא100 3" xfId="7579"/>
    <cellStyle name="8_משקל בתא100 3_15" xfId="13003"/>
    <cellStyle name="8_משקל בתא100 3_דיווחים נוספים" xfId="7580"/>
    <cellStyle name="8_משקל בתא100 3_דיווחים נוספים_1" xfId="7581"/>
    <cellStyle name="8_משקל בתא100 3_דיווחים נוספים_1_15" xfId="13005"/>
    <cellStyle name="8_משקל בתא100 3_דיווחים נוספים_1_פירוט אגח תשואה מעל 10% " xfId="7582"/>
    <cellStyle name="8_משקל בתא100 3_דיווחים נוספים_1_פירוט אגח תשואה מעל 10% _15" xfId="13006"/>
    <cellStyle name="8_משקל בתא100 3_דיווחים נוספים_15" xfId="13004"/>
    <cellStyle name="8_משקל בתא100 3_דיווחים נוספים_פירוט אגח תשואה מעל 10% " xfId="7583"/>
    <cellStyle name="8_משקל בתא100 3_דיווחים נוספים_פירוט אגח תשואה מעל 10% _15" xfId="13007"/>
    <cellStyle name="8_משקל בתא100 3_פירוט אגח תשואה מעל 10% " xfId="7584"/>
    <cellStyle name="8_משקל בתא100 3_פירוט אגח תשואה מעל 10% _1" xfId="7585"/>
    <cellStyle name="8_משקל בתא100 3_פירוט אגח תשואה מעל 10% _1_15" xfId="13009"/>
    <cellStyle name="8_משקל בתא100 3_פירוט אגח תשואה מעל 10% _15" xfId="13008"/>
    <cellStyle name="8_משקל בתא100 3_פירוט אגח תשואה מעל 10% _פירוט אגח תשואה מעל 10% " xfId="7586"/>
    <cellStyle name="8_משקל בתא100 3_פירוט אגח תשואה מעל 10% _פירוט אגח תשואה מעל 10% _15" xfId="13010"/>
    <cellStyle name="8_משקל בתא100_15" xfId="12846"/>
    <cellStyle name="8_משקל בתא100_4.4." xfId="7587"/>
    <cellStyle name="8_משקל בתא100_4.4. 2" xfId="7588"/>
    <cellStyle name="8_משקל בתא100_4.4. 2_15" xfId="13012"/>
    <cellStyle name="8_משקל בתא100_4.4. 2_דיווחים נוספים" xfId="7589"/>
    <cellStyle name="8_משקל בתא100_4.4. 2_דיווחים נוספים_1" xfId="7590"/>
    <cellStyle name="8_משקל בתא100_4.4. 2_דיווחים נוספים_1_15" xfId="13014"/>
    <cellStyle name="8_משקל בתא100_4.4. 2_דיווחים נוספים_1_פירוט אגח תשואה מעל 10% " xfId="7591"/>
    <cellStyle name="8_משקל בתא100_4.4. 2_דיווחים נוספים_1_פירוט אגח תשואה מעל 10% _15" xfId="13015"/>
    <cellStyle name="8_משקל בתא100_4.4. 2_דיווחים נוספים_15" xfId="13013"/>
    <cellStyle name="8_משקל בתא100_4.4. 2_דיווחים נוספים_פירוט אגח תשואה מעל 10% " xfId="7592"/>
    <cellStyle name="8_משקל בתא100_4.4. 2_דיווחים נוספים_פירוט אגח תשואה מעל 10% _15" xfId="13016"/>
    <cellStyle name="8_משקל בתא100_4.4. 2_פירוט אגח תשואה מעל 10% " xfId="7593"/>
    <cellStyle name="8_משקל בתא100_4.4. 2_פירוט אגח תשואה מעל 10% _1" xfId="7594"/>
    <cellStyle name="8_משקל בתא100_4.4. 2_פירוט אגח תשואה מעל 10% _1_15" xfId="13018"/>
    <cellStyle name="8_משקל בתא100_4.4. 2_פירוט אגח תשואה מעל 10% _15" xfId="13017"/>
    <cellStyle name="8_משקל בתא100_4.4. 2_פירוט אגח תשואה מעל 10% _פירוט אגח תשואה מעל 10% " xfId="7595"/>
    <cellStyle name="8_משקל בתא100_4.4. 2_פירוט אגח תשואה מעל 10% _פירוט אגח תשואה מעל 10% _15" xfId="13019"/>
    <cellStyle name="8_משקל בתא100_4.4._15" xfId="13011"/>
    <cellStyle name="8_משקל בתא100_4.4._דיווחים נוספים" xfId="7596"/>
    <cellStyle name="8_משקל בתא100_4.4._דיווחים נוספים_15" xfId="13020"/>
    <cellStyle name="8_משקל בתא100_4.4._דיווחים נוספים_פירוט אגח תשואה מעל 10% " xfId="7597"/>
    <cellStyle name="8_משקל בתא100_4.4._דיווחים נוספים_פירוט אגח תשואה מעל 10% _15" xfId="13021"/>
    <cellStyle name="8_משקל בתא100_4.4._פירוט אגח תשואה מעל 10% " xfId="7598"/>
    <cellStyle name="8_משקל בתא100_4.4._פירוט אגח תשואה מעל 10% _1" xfId="7599"/>
    <cellStyle name="8_משקל בתא100_4.4._פירוט אגח תשואה מעל 10% _1_15" xfId="13023"/>
    <cellStyle name="8_משקל בתא100_4.4._פירוט אגח תשואה מעל 10% _15" xfId="13022"/>
    <cellStyle name="8_משקל בתא100_4.4._פירוט אגח תשואה מעל 10% _פירוט אגח תשואה מעל 10% " xfId="7600"/>
    <cellStyle name="8_משקל בתא100_4.4._פירוט אגח תשואה מעל 10% _פירוט אגח תשואה מעל 10% _15" xfId="13024"/>
    <cellStyle name="8_משקל בתא100_דיווחים נוספים" xfId="7601"/>
    <cellStyle name="8_משקל בתא100_דיווחים נוספים 2" xfId="7602"/>
    <cellStyle name="8_משקל בתא100_דיווחים נוספים 2_15" xfId="13026"/>
    <cellStyle name="8_משקל בתא100_דיווחים נוספים 2_דיווחים נוספים" xfId="7603"/>
    <cellStyle name="8_משקל בתא100_דיווחים נוספים 2_דיווחים נוספים_1" xfId="7604"/>
    <cellStyle name="8_משקל בתא100_דיווחים נוספים 2_דיווחים נוספים_1_15" xfId="13028"/>
    <cellStyle name="8_משקל בתא100_דיווחים נוספים 2_דיווחים נוספים_1_פירוט אגח תשואה מעל 10% " xfId="7605"/>
    <cellStyle name="8_משקל בתא100_דיווחים נוספים 2_דיווחים נוספים_1_פירוט אגח תשואה מעל 10% _15" xfId="13029"/>
    <cellStyle name="8_משקל בתא100_דיווחים נוספים 2_דיווחים נוספים_15" xfId="13027"/>
    <cellStyle name="8_משקל בתא100_דיווחים נוספים 2_דיווחים נוספים_פירוט אגח תשואה מעל 10% " xfId="7606"/>
    <cellStyle name="8_משקל בתא100_דיווחים נוספים 2_דיווחים נוספים_פירוט אגח תשואה מעל 10% _15" xfId="13030"/>
    <cellStyle name="8_משקל בתא100_דיווחים נוספים 2_פירוט אגח תשואה מעל 10% " xfId="7607"/>
    <cellStyle name="8_משקל בתא100_דיווחים נוספים 2_פירוט אגח תשואה מעל 10% _1" xfId="7608"/>
    <cellStyle name="8_משקל בתא100_דיווחים נוספים 2_פירוט אגח תשואה מעל 10% _1_15" xfId="13032"/>
    <cellStyle name="8_משקל בתא100_דיווחים נוספים 2_פירוט אגח תשואה מעל 10% _15" xfId="13031"/>
    <cellStyle name="8_משקל בתא100_דיווחים נוספים 2_פירוט אגח תשואה מעל 10% _פירוט אגח תשואה מעל 10% " xfId="7609"/>
    <cellStyle name="8_משקל בתא100_דיווחים נוספים 2_פירוט אגח תשואה מעל 10% _פירוט אגח תשואה מעל 10% _15" xfId="13033"/>
    <cellStyle name="8_משקל בתא100_דיווחים נוספים_1" xfId="7610"/>
    <cellStyle name="8_משקל בתא100_דיווחים נוספים_1 2" xfId="7611"/>
    <cellStyle name="8_משקל בתא100_דיווחים נוספים_1 2_15" xfId="13035"/>
    <cellStyle name="8_משקל בתא100_דיווחים נוספים_1 2_דיווחים נוספים" xfId="7612"/>
    <cellStyle name="8_משקל בתא100_דיווחים נוספים_1 2_דיווחים נוספים_1" xfId="7613"/>
    <cellStyle name="8_משקל בתא100_דיווחים נוספים_1 2_דיווחים נוספים_1_15" xfId="13037"/>
    <cellStyle name="8_משקל בתא100_דיווחים נוספים_1 2_דיווחים נוספים_1_פירוט אגח תשואה מעל 10% " xfId="7614"/>
    <cellStyle name="8_משקל בתא100_דיווחים נוספים_1 2_דיווחים נוספים_1_פירוט אגח תשואה מעל 10% _15" xfId="13038"/>
    <cellStyle name="8_משקל בתא100_דיווחים נוספים_1 2_דיווחים נוספים_15" xfId="13036"/>
    <cellStyle name="8_משקל בתא100_דיווחים נוספים_1 2_דיווחים נוספים_פירוט אגח תשואה מעל 10% " xfId="7615"/>
    <cellStyle name="8_משקל בתא100_דיווחים נוספים_1 2_דיווחים נוספים_פירוט אגח תשואה מעל 10% _15" xfId="13039"/>
    <cellStyle name="8_משקל בתא100_דיווחים נוספים_1 2_פירוט אגח תשואה מעל 10% " xfId="7616"/>
    <cellStyle name="8_משקל בתא100_דיווחים נוספים_1 2_פירוט אגח תשואה מעל 10% _1" xfId="7617"/>
    <cellStyle name="8_משקל בתא100_דיווחים נוספים_1 2_פירוט אגח תשואה מעל 10% _1_15" xfId="13041"/>
    <cellStyle name="8_משקל בתא100_דיווחים נוספים_1 2_פירוט אגח תשואה מעל 10% _15" xfId="13040"/>
    <cellStyle name="8_משקל בתא100_דיווחים נוספים_1 2_פירוט אגח תשואה מעל 10% _פירוט אגח תשואה מעל 10% " xfId="7618"/>
    <cellStyle name="8_משקל בתא100_דיווחים נוספים_1 2_פירוט אגח תשואה מעל 10% _פירוט אגח תשואה מעל 10% _15" xfId="13042"/>
    <cellStyle name="8_משקל בתא100_דיווחים נוספים_1_15" xfId="13034"/>
    <cellStyle name="8_משקל בתא100_דיווחים נוספים_1_4.4." xfId="7619"/>
    <cellStyle name="8_משקל בתא100_דיווחים נוספים_1_4.4. 2" xfId="7620"/>
    <cellStyle name="8_משקל בתא100_דיווחים נוספים_1_4.4. 2_15" xfId="13044"/>
    <cellStyle name="8_משקל בתא100_דיווחים נוספים_1_4.4. 2_דיווחים נוספים" xfId="7621"/>
    <cellStyle name="8_משקל בתא100_דיווחים נוספים_1_4.4. 2_דיווחים נוספים_1" xfId="7622"/>
    <cellStyle name="8_משקל בתא100_דיווחים נוספים_1_4.4. 2_דיווחים נוספים_1_15" xfId="13046"/>
    <cellStyle name="8_משקל בתא100_דיווחים נוספים_1_4.4. 2_דיווחים נוספים_1_פירוט אגח תשואה מעל 10% " xfId="7623"/>
    <cellStyle name="8_משקל בתא100_דיווחים נוספים_1_4.4. 2_דיווחים נוספים_1_פירוט אגח תשואה מעל 10% _15" xfId="13047"/>
    <cellStyle name="8_משקל בתא100_דיווחים נוספים_1_4.4. 2_דיווחים נוספים_15" xfId="13045"/>
    <cellStyle name="8_משקל בתא100_דיווחים נוספים_1_4.4. 2_דיווחים נוספים_פירוט אגח תשואה מעל 10% " xfId="7624"/>
    <cellStyle name="8_משקל בתא100_דיווחים נוספים_1_4.4. 2_דיווחים נוספים_פירוט אגח תשואה מעל 10% _15" xfId="13048"/>
    <cellStyle name="8_משקל בתא100_דיווחים נוספים_1_4.4. 2_פירוט אגח תשואה מעל 10% " xfId="7625"/>
    <cellStyle name="8_משקל בתא100_דיווחים נוספים_1_4.4. 2_פירוט אגח תשואה מעל 10% _1" xfId="7626"/>
    <cellStyle name="8_משקל בתא100_דיווחים נוספים_1_4.4. 2_פירוט אגח תשואה מעל 10% _1_15" xfId="13050"/>
    <cellStyle name="8_משקל בתא100_דיווחים נוספים_1_4.4. 2_פירוט אגח תשואה מעל 10% _15" xfId="13049"/>
    <cellStyle name="8_משקל בתא100_דיווחים נוספים_1_4.4. 2_פירוט אגח תשואה מעל 10% _פירוט אגח תשואה מעל 10% " xfId="7627"/>
    <cellStyle name="8_משקל בתא100_דיווחים נוספים_1_4.4. 2_פירוט אגח תשואה מעל 10% _פירוט אגח תשואה מעל 10% _15" xfId="13051"/>
    <cellStyle name="8_משקל בתא100_דיווחים נוספים_1_4.4._15" xfId="13043"/>
    <cellStyle name="8_משקל בתא100_דיווחים נוספים_1_4.4._דיווחים נוספים" xfId="7628"/>
    <cellStyle name="8_משקל בתא100_דיווחים נוספים_1_4.4._דיווחים נוספים_15" xfId="13052"/>
    <cellStyle name="8_משקל בתא100_דיווחים נוספים_1_4.4._דיווחים נוספים_פירוט אגח תשואה מעל 10% " xfId="7629"/>
    <cellStyle name="8_משקל בתא100_דיווחים נוספים_1_4.4._דיווחים נוספים_פירוט אגח תשואה מעל 10% _15" xfId="13053"/>
    <cellStyle name="8_משקל בתא100_דיווחים נוספים_1_4.4._פירוט אגח תשואה מעל 10% " xfId="7630"/>
    <cellStyle name="8_משקל בתא100_דיווחים נוספים_1_4.4._פירוט אגח תשואה מעל 10% _1" xfId="7631"/>
    <cellStyle name="8_משקל בתא100_דיווחים נוספים_1_4.4._פירוט אגח תשואה מעל 10% _1_15" xfId="13055"/>
    <cellStyle name="8_משקל בתא100_דיווחים נוספים_1_4.4._פירוט אגח תשואה מעל 10% _15" xfId="13054"/>
    <cellStyle name="8_משקל בתא100_דיווחים נוספים_1_4.4._פירוט אגח תשואה מעל 10% _פירוט אגח תשואה מעל 10% " xfId="7632"/>
    <cellStyle name="8_משקל בתא100_דיווחים נוספים_1_4.4._פירוט אגח תשואה מעל 10% _פירוט אגח תשואה מעל 10% _15" xfId="13056"/>
    <cellStyle name="8_משקל בתא100_דיווחים נוספים_1_דיווחים נוספים" xfId="7633"/>
    <cellStyle name="8_משקל בתא100_דיווחים נוספים_1_דיווחים נוספים 2" xfId="7634"/>
    <cellStyle name="8_משקל בתא100_דיווחים נוספים_1_דיווחים נוספים 2_15" xfId="13058"/>
    <cellStyle name="8_משקל בתא100_דיווחים נוספים_1_דיווחים נוספים 2_דיווחים נוספים" xfId="7635"/>
    <cellStyle name="8_משקל בתא100_דיווחים נוספים_1_דיווחים נוספים 2_דיווחים נוספים_1" xfId="7636"/>
    <cellStyle name="8_משקל בתא100_דיווחים נוספים_1_דיווחים נוספים 2_דיווחים נוספים_1_15" xfId="13060"/>
    <cellStyle name="8_משקל בתא100_דיווחים נוספים_1_דיווחים נוספים 2_דיווחים נוספים_1_פירוט אגח תשואה מעל 10% " xfId="7637"/>
    <cellStyle name="8_משקל בתא100_דיווחים נוספים_1_דיווחים נוספים 2_דיווחים נוספים_1_פירוט אגח תשואה מעל 10% _15" xfId="13061"/>
    <cellStyle name="8_משקל בתא100_דיווחים נוספים_1_דיווחים נוספים 2_דיווחים נוספים_15" xfId="13059"/>
    <cellStyle name="8_משקל בתא100_דיווחים נוספים_1_דיווחים נוספים 2_דיווחים נוספים_פירוט אגח תשואה מעל 10% " xfId="7638"/>
    <cellStyle name="8_משקל בתא100_דיווחים נוספים_1_דיווחים נוספים 2_דיווחים נוספים_פירוט אגח תשואה מעל 10% _15" xfId="13062"/>
    <cellStyle name="8_משקל בתא100_דיווחים נוספים_1_דיווחים נוספים 2_פירוט אגח תשואה מעל 10% " xfId="7639"/>
    <cellStyle name="8_משקל בתא100_דיווחים נוספים_1_דיווחים נוספים 2_פירוט אגח תשואה מעל 10% _1" xfId="7640"/>
    <cellStyle name="8_משקל בתא100_דיווחים נוספים_1_דיווחים נוספים 2_פירוט אגח תשואה מעל 10% _1_15" xfId="13064"/>
    <cellStyle name="8_משקל בתא100_דיווחים נוספים_1_דיווחים נוספים 2_פירוט אגח תשואה מעל 10% _15" xfId="13063"/>
    <cellStyle name="8_משקל בתא100_דיווחים נוספים_1_דיווחים נוספים 2_פירוט אגח תשואה מעל 10% _פירוט אגח תשואה מעל 10% " xfId="7641"/>
    <cellStyle name="8_משקל בתא100_דיווחים נוספים_1_דיווחים נוספים 2_פירוט אגח תשואה מעל 10% _פירוט אגח תשואה מעל 10% _15" xfId="13065"/>
    <cellStyle name="8_משקל בתא100_דיווחים נוספים_1_דיווחים נוספים_1" xfId="7642"/>
    <cellStyle name="8_משקל בתא100_דיווחים נוספים_1_דיווחים נוספים_1_15" xfId="13066"/>
    <cellStyle name="8_משקל בתא100_דיווחים נוספים_1_דיווחים נוספים_1_פירוט אגח תשואה מעל 10% " xfId="7643"/>
    <cellStyle name="8_משקל בתא100_דיווחים נוספים_1_דיווחים נוספים_1_פירוט אגח תשואה מעל 10% _15" xfId="13067"/>
    <cellStyle name="8_משקל בתא100_דיווחים נוספים_1_דיווחים נוספים_15" xfId="13057"/>
    <cellStyle name="8_משקל בתא100_דיווחים נוספים_1_דיווחים נוספים_4.4." xfId="7644"/>
    <cellStyle name="8_משקל בתא100_דיווחים נוספים_1_דיווחים נוספים_4.4. 2" xfId="7645"/>
    <cellStyle name="8_משקל בתא100_דיווחים נוספים_1_דיווחים נוספים_4.4. 2_15" xfId="13069"/>
    <cellStyle name="8_משקל בתא100_דיווחים נוספים_1_דיווחים נוספים_4.4. 2_דיווחים נוספים" xfId="7646"/>
    <cellStyle name="8_משקל בתא100_דיווחים נוספים_1_דיווחים נוספים_4.4. 2_דיווחים נוספים_1" xfId="7647"/>
    <cellStyle name="8_משקל בתא100_דיווחים נוספים_1_דיווחים נוספים_4.4. 2_דיווחים נוספים_1_15" xfId="13071"/>
    <cellStyle name="8_משקל בתא100_דיווחים נוספים_1_דיווחים נוספים_4.4. 2_דיווחים נוספים_1_פירוט אגח תשואה מעל 10% " xfId="7648"/>
    <cellStyle name="8_משקל בתא100_דיווחים נוספים_1_דיווחים נוספים_4.4. 2_דיווחים נוספים_1_פירוט אגח תשואה מעל 10% _15" xfId="13072"/>
    <cellStyle name="8_משקל בתא100_דיווחים נוספים_1_דיווחים נוספים_4.4. 2_דיווחים נוספים_15" xfId="13070"/>
    <cellStyle name="8_משקל בתא100_דיווחים נוספים_1_דיווחים נוספים_4.4. 2_דיווחים נוספים_פירוט אגח תשואה מעל 10% " xfId="7649"/>
    <cellStyle name="8_משקל בתא100_דיווחים נוספים_1_דיווחים נוספים_4.4. 2_דיווחים נוספים_פירוט אגח תשואה מעל 10% _15" xfId="13073"/>
    <cellStyle name="8_משקל בתא100_דיווחים נוספים_1_דיווחים נוספים_4.4. 2_פירוט אגח תשואה מעל 10% " xfId="7650"/>
    <cellStyle name="8_משקל בתא100_דיווחים נוספים_1_דיווחים נוספים_4.4. 2_פירוט אגח תשואה מעל 10% _1" xfId="7651"/>
    <cellStyle name="8_משקל בתא100_דיווחים נוספים_1_דיווחים נוספים_4.4. 2_פירוט אגח תשואה מעל 10% _1_15" xfId="13075"/>
    <cellStyle name="8_משקל בתא100_דיווחים נוספים_1_דיווחים נוספים_4.4. 2_פירוט אגח תשואה מעל 10% _15" xfId="13074"/>
    <cellStyle name="8_משקל בתא100_דיווחים נוספים_1_דיווחים נוספים_4.4. 2_פירוט אגח תשואה מעל 10% _פירוט אגח תשואה מעל 10% " xfId="7652"/>
    <cellStyle name="8_משקל בתא100_דיווחים נוספים_1_דיווחים נוספים_4.4. 2_פירוט אגח תשואה מעל 10% _פירוט אגח תשואה מעל 10% _15" xfId="13076"/>
    <cellStyle name="8_משקל בתא100_דיווחים נוספים_1_דיווחים נוספים_4.4._15" xfId="13068"/>
    <cellStyle name="8_משקל בתא100_דיווחים נוספים_1_דיווחים נוספים_4.4._דיווחים נוספים" xfId="7653"/>
    <cellStyle name="8_משקל בתא100_דיווחים נוספים_1_דיווחים נוספים_4.4._דיווחים נוספים_15" xfId="13077"/>
    <cellStyle name="8_משקל בתא100_דיווחים נוספים_1_דיווחים נוספים_4.4._דיווחים נוספים_פירוט אגח תשואה מעל 10% " xfId="7654"/>
    <cellStyle name="8_משקל בתא100_דיווחים נוספים_1_דיווחים נוספים_4.4._דיווחים נוספים_פירוט אגח תשואה מעל 10% _15" xfId="13078"/>
    <cellStyle name="8_משקל בתא100_דיווחים נוספים_1_דיווחים נוספים_4.4._פירוט אגח תשואה מעל 10% " xfId="7655"/>
    <cellStyle name="8_משקל בתא100_דיווחים נוספים_1_דיווחים נוספים_4.4._פירוט אגח תשואה מעל 10% _1" xfId="7656"/>
    <cellStyle name="8_משקל בתא100_דיווחים נוספים_1_דיווחים נוספים_4.4._פירוט אגח תשואה מעל 10% _1_15" xfId="13080"/>
    <cellStyle name="8_משקל בתא100_דיווחים נוספים_1_דיווחים נוספים_4.4._פירוט אגח תשואה מעל 10% _15" xfId="13079"/>
    <cellStyle name="8_משקל בתא100_דיווחים נוספים_1_דיווחים נוספים_4.4._פירוט אגח תשואה מעל 10% _פירוט אגח תשואה מעל 10% " xfId="7657"/>
    <cellStyle name="8_משקל בתא100_דיווחים נוספים_1_דיווחים נוספים_4.4._פירוט אגח תשואה מעל 10% _פירוט אגח תשואה מעל 10% _15" xfId="13081"/>
    <cellStyle name="8_משקל בתא100_דיווחים נוספים_1_דיווחים נוספים_דיווחים נוספים" xfId="7658"/>
    <cellStyle name="8_משקל בתא100_דיווחים נוספים_1_דיווחים נוספים_דיווחים נוספים_15" xfId="13082"/>
    <cellStyle name="8_משקל בתא100_דיווחים נוספים_1_דיווחים נוספים_דיווחים נוספים_פירוט אגח תשואה מעל 10% " xfId="7659"/>
    <cellStyle name="8_משקל בתא100_דיווחים נוספים_1_דיווחים נוספים_דיווחים נוספים_פירוט אגח תשואה מעל 10% _15" xfId="13083"/>
    <cellStyle name="8_משקל בתא100_דיווחים נוספים_1_דיווחים נוספים_פירוט אגח תשואה מעל 10% " xfId="7660"/>
    <cellStyle name="8_משקל בתא100_דיווחים נוספים_1_דיווחים נוספים_פירוט אגח תשואה מעל 10% _1" xfId="7661"/>
    <cellStyle name="8_משקל בתא100_דיווחים נוספים_1_דיווחים נוספים_פירוט אגח תשואה מעל 10% _1_15" xfId="13085"/>
    <cellStyle name="8_משקל בתא100_דיווחים נוספים_1_דיווחים נוספים_פירוט אגח תשואה מעל 10% _15" xfId="13084"/>
    <cellStyle name="8_משקל בתא100_דיווחים נוספים_1_דיווחים נוספים_פירוט אגח תשואה מעל 10% _פירוט אגח תשואה מעל 10% " xfId="7662"/>
    <cellStyle name="8_משקל בתא100_דיווחים נוספים_1_דיווחים נוספים_פירוט אגח תשואה מעל 10% _פירוט אגח תשואה מעל 10% _15" xfId="13086"/>
    <cellStyle name="8_משקל בתא100_דיווחים נוספים_1_פירוט אגח תשואה מעל 10% " xfId="7663"/>
    <cellStyle name="8_משקל בתא100_דיווחים נוספים_1_פירוט אגח תשואה מעל 10% _1" xfId="7664"/>
    <cellStyle name="8_משקל בתא100_דיווחים נוספים_1_פירוט אגח תשואה מעל 10% _1_15" xfId="13088"/>
    <cellStyle name="8_משקל בתא100_דיווחים נוספים_1_פירוט אגח תשואה מעל 10% _15" xfId="13087"/>
    <cellStyle name="8_משקל בתא100_דיווחים נוספים_1_פירוט אגח תשואה מעל 10% _פירוט אגח תשואה מעל 10% " xfId="7665"/>
    <cellStyle name="8_משקל בתא100_דיווחים נוספים_1_פירוט אגח תשואה מעל 10% _פירוט אגח תשואה מעל 10% _15" xfId="13089"/>
    <cellStyle name="8_משקל בתא100_דיווחים נוספים_15" xfId="13025"/>
    <cellStyle name="8_משקל בתא100_דיווחים נוספים_2" xfId="7666"/>
    <cellStyle name="8_משקל בתא100_דיווחים נוספים_2 2" xfId="7667"/>
    <cellStyle name="8_משקל בתא100_דיווחים נוספים_2 2_15" xfId="13091"/>
    <cellStyle name="8_משקל בתא100_דיווחים נוספים_2 2_דיווחים נוספים" xfId="7668"/>
    <cellStyle name="8_משקל בתא100_דיווחים נוספים_2 2_דיווחים נוספים_1" xfId="7669"/>
    <cellStyle name="8_משקל בתא100_דיווחים נוספים_2 2_דיווחים נוספים_1_15" xfId="13093"/>
    <cellStyle name="8_משקל בתא100_דיווחים נוספים_2 2_דיווחים נוספים_1_פירוט אגח תשואה מעל 10% " xfId="7670"/>
    <cellStyle name="8_משקל בתא100_דיווחים נוספים_2 2_דיווחים נוספים_1_פירוט אגח תשואה מעל 10% _15" xfId="13094"/>
    <cellStyle name="8_משקל בתא100_דיווחים נוספים_2 2_דיווחים נוספים_15" xfId="13092"/>
    <cellStyle name="8_משקל בתא100_דיווחים נוספים_2 2_דיווחים נוספים_פירוט אגח תשואה מעל 10% " xfId="7671"/>
    <cellStyle name="8_משקל בתא100_דיווחים נוספים_2 2_דיווחים נוספים_פירוט אגח תשואה מעל 10% _15" xfId="13095"/>
    <cellStyle name="8_משקל בתא100_דיווחים נוספים_2 2_פירוט אגח תשואה מעל 10% " xfId="7672"/>
    <cellStyle name="8_משקל בתא100_דיווחים נוספים_2 2_פירוט אגח תשואה מעל 10% _1" xfId="7673"/>
    <cellStyle name="8_משקל בתא100_דיווחים נוספים_2 2_פירוט אגח תשואה מעל 10% _1_15" xfId="13097"/>
    <cellStyle name="8_משקל בתא100_דיווחים נוספים_2 2_פירוט אגח תשואה מעל 10% _15" xfId="13096"/>
    <cellStyle name="8_משקל בתא100_דיווחים נוספים_2 2_פירוט אגח תשואה מעל 10% _פירוט אגח תשואה מעל 10% " xfId="7674"/>
    <cellStyle name="8_משקל בתא100_דיווחים נוספים_2 2_פירוט אגח תשואה מעל 10% _פירוט אגח תשואה מעל 10% _15" xfId="13098"/>
    <cellStyle name="8_משקל בתא100_דיווחים נוספים_2_15" xfId="13090"/>
    <cellStyle name="8_משקל בתא100_דיווחים נוספים_2_4.4." xfId="7675"/>
    <cellStyle name="8_משקל בתא100_דיווחים נוספים_2_4.4. 2" xfId="7676"/>
    <cellStyle name="8_משקל בתא100_דיווחים נוספים_2_4.4. 2_15" xfId="13100"/>
    <cellStyle name="8_משקל בתא100_דיווחים נוספים_2_4.4. 2_דיווחים נוספים" xfId="7677"/>
    <cellStyle name="8_משקל בתא100_דיווחים נוספים_2_4.4. 2_דיווחים נוספים_1" xfId="7678"/>
    <cellStyle name="8_משקל בתא100_דיווחים נוספים_2_4.4. 2_דיווחים נוספים_1_15" xfId="13102"/>
    <cellStyle name="8_משקל בתא100_דיווחים נוספים_2_4.4. 2_דיווחים נוספים_1_פירוט אגח תשואה מעל 10% " xfId="7679"/>
    <cellStyle name="8_משקל בתא100_דיווחים נוספים_2_4.4. 2_דיווחים נוספים_1_פירוט אגח תשואה מעל 10% _15" xfId="13103"/>
    <cellStyle name="8_משקל בתא100_דיווחים נוספים_2_4.4. 2_דיווחים נוספים_15" xfId="13101"/>
    <cellStyle name="8_משקל בתא100_דיווחים נוספים_2_4.4. 2_דיווחים נוספים_פירוט אגח תשואה מעל 10% " xfId="7680"/>
    <cellStyle name="8_משקל בתא100_דיווחים נוספים_2_4.4. 2_דיווחים נוספים_פירוט אגח תשואה מעל 10% _15" xfId="13104"/>
    <cellStyle name="8_משקל בתא100_דיווחים נוספים_2_4.4. 2_פירוט אגח תשואה מעל 10% " xfId="7681"/>
    <cellStyle name="8_משקל בתא100_דיווחים נוספים_2_4.4. 2_פירוט אגח תשואה מעל 10% _1" xfId="7682"/>
    <cellStyle name="8_משקל בתא100_דיווחים נוספים_2_4.4. 2_פירוט אגח תשואה מעל 10% _1_15" xfId="13106"/>
    <cellStyle name="8_משקל בתא100_דיווחים נוספים_2_4.4. 2_פירוט אגח תשואה מעל 10% _15" xfId="13105"/>
    <cellStyle name="8_משקל בתא100_דיווחים נוספים_2_4.4. 2_פירוט אגח תשואה מעל 10% _פירוט אגח תשואה מעל 10% " xfId="7683"/>
    <cellStyle name="8_משקל בתא100_דיווחים נוספים_2_4.4. 2_פירוט אגח תשואה מעל 10% _פירוט אגח תשואה מעל 10% _15" xfId="13107"/>
    <cellStyle name="8_משקל בתא100_דיווחים נוספים_2_4.4._15" xfId="13099"/>
    <cellStyle name="8_משקל בתא100_דיווחים נוספים_2_4.4._דיווחים נוספים" xfId="7684"/>
    <cellStyle name="8_משקל בתא100_דיווחים נוספים_2_4.4._דיווחים נוספים_15" xfId="13108"/>
    <cellStyle name="8_משקל בתא100_דיווחים נוספים_2_4.4._דיווחים נוספים_פירוט אגח תשואה מעל 10% " xfId="7685"/>
    <cellStyle name="8_משקל בתא100_דיווחים נוספים_2_4.4._דיווחים נוספים_פירוט אגח תשואה מעל 10% _15" xfId="13109"/>
    <cellStyle name="8_משקל בתא100_דיווחים נוספים_2_4.4._פירוט אגח תשואה מעל 10% " xfId="7686"/>
    <cellStyle name="8_משקל בתא100_דיווחים נוספים_2_4.4._פירוט אגח תשואה מעל 10% _1" xfId="7687"/>
    <cellStyle name="8_משקל בתא100_דיווחים נוספים_2_4.4._פירוט אגח תשואה מעל 10% _1_15" xfId="13111"/>
    <cellStyle name="8_משקל בתא100_דיווחים נוספים_2_4.4._פירוט אגח תשואה מעל 10% _15" xfId="13110"/>
    <cellStyle name="8_משקל בתא100_דיווחים נוספים_2_4.4._פירוט אגח תשואה מעל 10% _פירוט אגח תשואה מעל 10% " xfId="7688"/>
    <cellStyle name="8_משקל בתא100_דיווחים נוספים_2_4.4._פירוט אגח תשואה מעל 10% _פירוט אגח תשואה מעל 10% _15" xfId="13112"/>
    <cellStyle name="8_משקל בתא100_דיווחים נוספים_2_דיווחים נוספים" xfId="7689"/>
    <cellStyle name="8_משקל בתא100_דיווחים נוספים_2_דיווחים נוספים_15" xfId="13113"/>
    <cellStyle name="8_משקל בתא100_דיווחים נוספים_2_דיווחים נוספים_פירוט אגח תשואה מעל 10% " xfId="7690"/>
    <cellStyle name="8_משקל בתא100_דיווחים נוספים_2_דיווחים נוספים_פירוט אגח תשואה מעל 10% _15" xfId="13114"/>
    <cellStyle name="8_משקל בתא100_דיווחים נוספים_2_פירוט אגח תשואה מעל 10% " xfId="7691"/>
    <cellStyle name="8_משקל בתא100_דיווחים נוספים_2_פירוט אגח תשואה מעל 10% _1" xfId="7692"/>
    <cellStyle name="8_משקל בתא100_דיווחים נוספים_2_פירוט אגח תשואה מעל 10% _1_15" xfId="13116"/>
    <cellStyle name="8_משקל בתא100_דיווחים נוספים_2_פירוט אגח תשואה מעל 10% _15" xfId="13115"/>
    <cellStyle name="8_משקל בתא100_דיווחים נוספים_2_פירוט אגח תשואה מעל 10% _פירוט אגח תשואה מעל 10% " xfId="7693"/>
    <cellStyle name="8_משקל בתא100_דיווחים נוספים_2_פירוט אגח תשואה מעל 10% _פירוט אגח תשואה מעל 10% _15" xfId="13117"/>
    <cellStyle name="8_משקל בתא100_דיווחים נוספים_3" xfId="7694"/>
    <cellStyle name="8_משקל בתא100_דיווחים נוספים_3_15" xfId="13118"/>
    <cellStyle name="8_משקל בתא100_דיווחים נוספים_3_פירוט אגח תשואה מעל 10% " xfId="7695"/>
    <cellStyle name="8_משקל בתא100_דיווחים נוספים_3_פירוט אגח תשואה מעל 10% _15" xfId="13119"/>
    <cellStyle name="8_משקל בתא100_דיווחים נוספים_4.4." xfId="7696"/>
    <cellStyle name="8_משקל בתא100_דיווחים נוספים_4.4. 2" xfId="7697"/>
    <cellStyle name="8_משקל בתא100_דיווחים נוספים_4.4. 2_15" xfId="13121"/>
    <cellStyle name="8_משקל בתא100_דיווחים נוספים_4.4. 2_דיווחים נוספים" xfId="7698"/>
    <cellStyle name="8_משקל בתא100_דיווחים נוספים_4.4. 2_דיווחים נוספים_1" xfId="7699"/>
    <cellStyle name="8_משקל בתא100_דיווחים נוספים_4.4. 2_דיווחים נוספים_1_15" xfId="13123"/>
    <cellStyle name="8_משקל בתא100_דיווחים נוספים_4.4. 2_דיווחים נוספים_1_פירוט אגח תשואה מעל 10% " xfId="7700"/>
    <cellStyle name="8_משקל בתא100_דיווחים נוספים_4.4. 2_דיווחים נוספים_1_פירוט אגח תשואה מעל 10% _15" xfId="13124"/>
    <cellStyle name="8_משקל בתא100_דיווחים נוספים_4.4. 2_דיווחים נוספים_15" xfId="13122"/>
    <cellStyle name="8_משקל בתא100_דיווחים נוספים_4.4. 2_דיווחים נוספים_פירוט אגח תשואה מעל 10% " xfId="7701"/>
    <cellStyle name="8_משקל בתא100_דיווחים נוספים_4.4. 2_דיווחים נוספים_פירוט אגח תשואה מעל 10% _15" xfId="13125"/>
    <cellStyle name="8_משקל בתא100_דיווחים נוספים_4.4. 2_פירוט אגח תשואה מעל 10% " xfId="7702"/>
    <cellStyle name="8_משקל בתא100_דיווחים נוספים_4.4. 2_פירוט אגח תשואה מעל 10% _1" xfId="7703"/>
    <cellStyle name="8_משקל בתא100_דיווחים נוספים_4.4. 2_פירוט אגח תשואה מעל 10% _1_15" xfId="13127"/>
    <cellStyle name="8_משקל בתא100_דיווחים נוספים_4.4. 2_פירוט אגח תשואה מעל 10% _15" xfId="13126"/>
    <cellStyle name="8_משקל בתא100_דיווחים נוספים_4.4. 2_פירוט אגח תשואה מעל 10% _פירוט אגח תשואה מעל 10% " xfId="7704"/>
    <cellStyle name="8_משקל בתא100_דיווחים נוספים_4.4. 2_פירוט אגח תשואה מעל 10% _פירוט אגח תשואה מעל 10% _15" xfId="13128"/>
    <cellStyle name="8_משקל בתא100_דיווחים נוספים_4.4._15" xfId="13120"/>
    <cellStyle name="8_משקל בתא100_דיווחים נוספים_4.4._דיווחים נוספים" xfId="7705"/>
    <cellStyle name="8_משקל בתא100_דיווחים נוספים_4.4._דיווחים נוספים_15" xfId="13129"/>
    <cellStyle name="8_משקל בתא100_דיווחים נוספים_4.4._דיווחים נוספים_פירוט אגח תשואה מעל 10% " xfId="7706"/>
    <cellStyle name="8_משקל בתא100_דיווחים נוספים_4.4._דיווחים נוספים_פירוט אגח תשואה מעל 10% _15" xfId="13130"/>
    <cellStyle name="8_משקל בתא100_דיווחים נוספים_4.4._פירוט אגח תשואה מעל 10% " xfId="7707"/>
    <cellStyle name="8_משקל בתא100_דיווחים נוספים_4.4._פירוט אגח תשואה מעל 10% _1" xfId="7708"/>
    <cellStyle name="8_משקל בתא100_דיווחים נוספים_4.4._פירוט אגח תשואה מעל 10% _1_15" xfId="13132"/>
    <cellStyle name="8_משקל בתא100_דיווחים נוספים_4.4._פירוט אגח תשואה מעל 10% _15" xfId="13131"/>
    <cellStyle name="8_משקל בתא100_דיווחים נוספים_4.4._פירוט אגח תשואה מעל 10% _פירוט אגח תשואה מעל 10% " xfId="7709"/>
    <cellStyle name="8_משקל בתא100_דיווחים נוספים_4.4._פירוט אגח תשואה מעל 10% _פירוט אגח תשואה מעל 10% _15" xfId="13133"/>
    <cellStyle name="8_משקל בתא100_דיווחים נוספים_דיווחים נוספים" xfId="7710"/>
    <cellStyle name="8_משקל בתא100_דיווחים נוספים_דיווחים נוספים 2" xfId="7711"/>
    <cellStyle name="8_משקל בתא100_דיווחים נוספים_דיווחים נוספים 2_15" xfId="13135"/>
    <cellStyle name="8_משקל בתא100_דיווחים נוספים_דיווחים נוספים 2_דיווחים נוספים" xfId="7712"/>
    <cellStyle name="8_משקל בתא100_דיווחים נוספים_דיווחים נוספים 2_דיווחים נוספים_1" xfId="7713"/>
    <cellStyle name="8_משקל בתא100_דיווחים נוספים_דיווחים נוספים 2_דיווחים נוספים_1_15" xfId="13137"/>
    <cellStyle name="8_משקל בתא100_דיווחים נוספים_דיווחים נוספים 2_דיווחים נוספים_1_פירוט אגח תשואה מעל 10% " xfId="7714"/>
    <cellStyle name="8_משקל בתא100_דיווחים נוספים_דיווחים נוספים 2_דיווחים נוספים_1_פירוט אגח תשואה מעל 10% _15" xfId="13138"/>
    <cellStyle name="8_משקל בתא100_דיווחים נוספים_דיווחים נוספים 2_דיווחים נוספים_15" xfId="13136"/>
    <cellStyle name="8_משקל בתא100_דיווחים נוספים_דיווחים נוספים 2_דיווחים נוספים_פירוט אגח תשואה מעל 10% " xfId="7715"/>
    <cellStyle name="8_משקל בתא100_דיווחים נוספים_דיווחים נוספים 2_דיווחים נוספים_פירוט אגח תשואה מעל 10% _15" xfId="13139"/>
    <cellStyle name="8_משקל בתא100_דיווחים נוספים_דיווחים נוספים 2_פירוט אגח תשואה מעל 10% " xfId="7716"/>
    <cellStyle name="8_משקל בתא100_דיווחים נוספים_דיווחים נוספים 2_פירוט אגח תשואה מעל 10% _1" xfId="7717"/>
    <cellStyle name="8_משקל בתא100_דיווחים נוספים_דיווחים נוספים 2_פירוט אגח תשואה מעל 10% _1_15" xfId="13141"/>
    <cellStyle name="8_משקל בתא100_דיווחים נוספים_דיווחים נוספים 2_פירוט אגח תשואה מעל 10% _15" xfId="13140"/>
    <cellStyle name="8_משקל בתא100_דיווחים נוספים_דיווחים נוספים 2_פירוט אגח תשואה מעל 10% _פירוט אגח תשואה מעל 10% " xfId="7718"/>
    <cellStyle name="8_משקל בתא100_דיווחים נוספים_דיווחים נוספים 2_פירוט אגח תשואה מעל 10% _פירוט אגח תשואה מעל 10% _15" xfId="13142"/>
    <cellStyle name="8_משקל בתא100_דיווחים נוספים_דיווחים נוספים_1" xfId="7719"/>
    <cellStyle name="8_משקל בתא100_דיווחים נוספים_דיווחים נוספים_1_15" xfId="13143"/>
    <cellStyle name="8_משקל בתא100_דיווחים נוספים_דיווחים נוספים_1_פירוט אגח תשואה מעל 10% " xfId="7720"/>
    <cellStyle name="8_משקל בתא100_דיווחים נוספים_דיווחים נוספים_1_פירוט אגח תשואה מעל 10% _15" xfId="13144"/>
    <cellStyle name="8_משקל בתא100_דיווחים נוספים_דיווחים נוספים_15" xfId="13134"/>
    <cellStyle name="8_משקל בתא100_דיווחים נוספים_דיווחים נוספים_4.4." xfId="7721"/>
    <cellStyle name="8_משקל בתא100_דיווחים נוספים_דיווחים נוספים_4.4. 2" xfId="7722"/>
    <cellStyle name="8_משקל בתא100_דיווחים נוספים_דיווחים נוספים_4.4. 2_15" xfId="13146"/>
    <cellStyle name="8_משקל בתא100_דיווחים נוספים_דיווחים נוספים_4.4. 2_דיווחים נוספים" xfId="7723"/>
    <cellStyle name="8_משקל בתא100_דיווחים נוספים_דיווחים נוספים_4.4. 2_דיווחים נוספים_1" xfId="7724"/>
    <cellStyle name="8_משקל בתא100_דיווחים נוספים_דיווחים נוספים_4.4. 2_דיווחים נוספים_1_15" xfId="13148"/>
    <cellStyle name="8_משקל בתא100_דיווחים נוספים_דיווחים נוספים_4.4. 2_דיווחים נוספים_1_פירוט אגח תשואה מעל 10% " xfId="7725"/>
    <cellStyle name="8_משקל בתא100_דיווחים נוספים_דיווחים נוספים_4.4. 2_דיווחים נוספים_1_פירוט אגח תשואה מעל 10% _15" xfId="13149"/>
    <cellStyle name="8_משקל בתא100_דיווחים נוספים_דיווחים נוספים_4.4. 2_דיווחים נוספים_15" xfId="13147"/>
    <cellStyle name="8_משקל בתא100_דיווחים נוספים_דיווחים נוספים_4.4. 2_דיווחים נוספים_פירוט אגח תשואה מעל 10% " xfId="7726"/>
    <cellStyle name="8_משקל בתא100_דיווחים נוספים_דיווחים נוספים_4.4. 2_דיווחים נוספים_פירוט אגח תשואה מעל 10% _15" xfId="13150"/>
    <cellStyle name="8_משקל בתא100_דיווחים נוספים_דיווחים נוספים_4.4. 2_פירוט אגח תשואה מעל 10% " xfId="7727"/>
    <cellStyle name="8_משקל בתא100_דיווחים נוספים_דיווחים נוספים_4.4. 2_פירוט אגח תשואה מעל 10% _1" xfId="7728"/>
    <cellStyle name="8_משקל בתא100_דיווחים נוספים_דיווחים נוספים_4.4. 2_פירוט אגח תשואה מעל 10% _1_15" xfId="13152"/>
    <cellStyle name="8_משקל בתא100_דיווחים נוספים_דיווחים נוספים_4.4. 2_פירוט אגח תשואה מעל 10% _15" xfId="13151"/>
    <cellStyle name="8_משקל בתא100_דיווחים נוספים_דיווחים נוספים_4.4. 2_פירוט אגח תשואה מעל 10% _פירוט אגח תשואה מעל 10% " xfId="7729"/>
    <cellStyle name="8_משקל בתא100_דיווחים נוספים_דיווחים נוספים_4.4. 2_פירוט אגח תשואה מעל 10% _פירוט אגח תשואה מעל 10% _15" xfId="13153"/>
    <cellStyle name="8_משקל בתא100_דיווחים נוספים_דיווחים נוספים_4.4._15" xfId="13145"/>
    <cellStyle name="8_משקל בתא100_דיווחים נוספים_דיווחים נוספים_4.4._דיווחים נוספים" xfId="7730"/>
    <cellStyle name="8_משקל בתא100_דיווחים נוספים_דיווחים נוספים_4.4._דיווחים נוספים_15" xfId="13154"/>
    <cellStyle name="8_משקל בתא100_דיווחים נוספים_דיווחים נוספים_4.4._דיווחים נוספים_פירוט אגח תשואה מעל 10% " xfId="7731"/>
    <cellStyle name="8_משקל בתא100_דיווחים נוספים_דיווחים נוספים_4.4._דיווחים נוספים_פירוט אגח תשואה מעל 10% _15" xfId="13155"/>
    <cellStyle name="8_משקל בתא100_דיווחים נוספים_דיווחים נוספים_4.4._פירוט אגח תשואה מעל 10% " xfId="7732"/>
    <cellStyle name="8_משקל בתא100_דיווחים נוספים_דיווחים נוספים_4.4._פירוט אגח תשואה מעל 10% _1" xfId="7733"/>
    <cellStyle name="8_משקל בתא100_דיווחים נוספים_דיווחים נוספים_4.4._פירוט אגח תשואה מעל 10% _1_15" xfId="13157"/>
    <cellStyle name="8_משקל בתא100_דיווחים נוספים_דיווחים נוספים_4.4._פירוט אגח תשואה מעל 10% _15" xfId="13156"/>
    <cellStyle name="8_משקל בתא100_דיווחים נוספים_דיווחים נוספים_4.4._פירוט אגח תשואה מעל 10% _פירוט אגח תשואה מעל 10% " xfId="7734"/>
    <cellStyle name="8_משקל בתא100_דיווחים נוספים_דיווחים נוספים_4.4._פירוט אגח תשואה מעל 10% _פירוט אגח תשואה מעל 10% _15" xfId="13158"/>
    <cellStyle name="8_משקל בתא100_דיווחים נוספים_דיווחים נוספים_דיווחים נוספים" xfId="7735"/>
    <cellStyle name="8_משקל בתא100_דיווחים נוספים_דיווחים נוספים_דיווחים נוספים_15" xfId="13159"/>
    <cellStyle name="8_משקל בתא100_דיווחים נוספים_דיווחים נוספים_דיווחים נוספים_פירוט אגח תשואה מעל 10% " xfId="7736"/>
    <cellStyle name="8_משקל בתא100_דיווחים נוספים_דיווחים נוספים_דיווחים נוספים_פירוט אגח תשואה מעל 10% _15" xfId="13160"/>
    <cellStyle name="8_משקל בתא100_דיווחים נוספים_דיווחים נוספים_פירוט אגח תשואה מעל 10% " xfId="7737"/>
    <cellStyle name="8_משקל בתא100_דיווחים נוספים_דיווחים נוספים_פירוט אגח תשואה מעל 10% _1" xfId="7738"/>
    <cellStyle name="8_משקל בתא100_דיווחים נוספים_דיווחים נוספים_פירוט אגח תשואה מעל 10% _1_15" xfId="13162"/>
    <cellStyle name="8_משקל בתא100_דיווחים נוספים_דיווחים נוספים_פירוט אגח תשואה מעל 10% _15" xfId="13161"/>
    <cellStyle name="8_משקל בתא100_דיווחים נוספים_דיווחים נוספים_פירוט אגח תשואה מעל 10% _פירוט אגח תשואה מעל 10% " xfId="7739"/>
    <cellStyle name="8_משקל בתא100_דיווחים נוספים_דיווחים נוספים_פירוט אגח תשואה מעל 10% _פירוט אגח תשואה מעל 10% _15" xfId="13163"/>
    <cellStyle name="8_משקל בתא100_דיווחים נוספים_פירוט אגח תשואה מעל 10% " xfId="7740"/>
    <cellStyle name="8_משקל בתא100_דיווחים נוספים_פירוט אגח תשואה מעל 10% _1" xfId="7741"/>
    <cellStyle name="8_משקל בתא100_דיווחים נוספים_פירוט אגח תשואה מעל 10% _1_15" xfId="13165"/>
    <cellStyle name="8_משקל בתא100_דיווחים נוספים_פירוט אגח תשואה מעל 10% _15" xfId="13164"/>
    <cellStyle name="8_משקל בתא100_דיווחים נוספים_פירוט אגח תשואה מעל 10% _פירוט אגח תשואה מעל 10% " xfId="7742"/>
    <cellStyle name="8_משקל בתא100_דיווחים נוספים_פירוט אגח תשואה מעל 10% _פירוט אגח תשואה מעל 10% _15" xfId="13166"/>
    <cellStyle name="8_משקל בתא100_הערות" xfId="7743"/>
    <cellStyle name="8_משקל בתא100_הערות 2" xfId="7744"/>
    <cellStyle name="8_משקל בתא100_הערות 2_15" xfId="13168"/>
    <cellStyle name="8_משקל בתא100_הערות 2_דיווחים נוספים" xfId="7745"/>
    <cellStyle name="8_משקל בתא100_הערות 2_דיווחים נוספים_1" xfId="7746"/>
    <cellStyle name="8_משקל בתא100_הערות 2_דיווחים נוספים_1_15" xfId="13170"/>
    <cellStyle name="8_משקל בתא100_הערות 2_דיווחים נוספים_1_פירוט אגח תשואה מעל 10% " xfId="7747"/>
    <cellStyle name="8_משקל בתא100_הערות 2_דיווחים נוספים_1_פירוט אגח תשואה מעל 10% _15" xfId="13171"/>
    <cellStyle name="8_משקל בתא100_הערות 2_דיווחים נוספים_15" xfId="13169"/>
    <cellStyle name="8_משקל בתא100_הערות 2_דיווחים נוספים_פירוט אגח תשואה מעל 10% " xfId="7748"/>
    <cellStyle name="8_משקל בתא100_הערות 2_דיווחים נוספים_פירוט אגח תשואה מעל 10% _15" xfId="13172"/>
    <cellStyle name="8_משקל בתא100_הערות 2_פירוט אגח תשואה מעל 10% " xfId="7749"/>
    <cellStyle name="8_משקל בתא100_הערות 2_פירוט אגח תשואה מעל 10% _1" xfId="7750"/>
    <cellStyle name="8_משקל בתא100_הערות 2_פירוט אגח תשואה מעל 10% _1_15" xfId="13174"/>
    <cellStyle name="8_משקל בתא100_הערות 2_פירוט אגח תשואה מעל 10% _15" xfId="13173"/>
    <cellStyle name="8_משקל בתא100_הערות 2_פירוט אגח תשואה מעל 10% _פירוט אגח תשואה מעל 10% " xfId="7751"/>
    <cellStyle name="8_משקל בתא100_הערות 2_פירוט אגח תשואה מעל 10% _פירוט אגח תשואה מעל 10% _15" xfId="13175"/>
    <cellStyle name="8_משקל בתא100_הערות_15" xfId="13167"/>
    <cellStyle name="8_משקל בתא100_הערות_4.4." xfId="7752"/>
    <cellStyle name="8_משקל בתא100_הערות_4.4. 2" xfId="7753"/>
    <cellStyle name="8_משקל בתא100_הערות_4.4. 2_15" xfId="13177"/>
    <cellStyle name="8_משקל בתא100_הערות_4.4. 2_דיווחים נוספים" xfId="7754"/>
    <cellStyle name="8_משקל בתא100_הערות_4.4. 2_דיווחים נוספים_1" xfId="7755"/>
    <cellStyle name="8_משקל בתא100_הערות_4.4. 2_דיווחים נוספים_1_15" xfId="13179"/>
    <cellStyle name="8_משקל בתא100_הערות_4.4. 2_דיווחים נוספים_1_פירוט אגח תשואה מעל 10% " xfId="7756"/>
    <cellStyle name="8_משקל בתא100_הערות_4.4. 2_דיווחים נוספים_1_פירוט אגח תשואה מעל 10% _15" xfId="13180"/>
    <cellStyle name="8_משקל בתא100_הערות_4.4. 2_דיווחים נוספים_15" xfId="13178"/>
    <cellStyle name="8_משקל בתא100_הערות_4.4. 2_דיווחים נוספים_פירוט אגח תשואה מעל 10% " xfId="7757"/>
    <cellStyle name="8_משקל בתא100_הערות_4.4. 2_דיווחים נוספים_פירוט אגח תשואה מעל 10% _15" xfId="13181"/>
    <cellStyle name="8_משקל בתא100_הערות_4.4. 2_פירוט אגח תשואה מעל 10% " xfId="7758"/>
    <cellStyle name="8_משקל בתא100_הערות_4.4. 2_פירוט אגח תשואה מעל 10% _1" xfId="7759"/>
    <cellStyle name="8_משקל בתא100_הערות_4.4. 2_פירוט אגח תשואה מעל 10% _1_15" xfId="13183"/>
    <cellStyle name="8_משקל בתא100_הערות_4.4. 2_פירוט אגח תשואה מעל 10% _15" xfId="13182"/>
    <cellStyle name="8_משקל בתא100_הערות_4.4. 2_פירוט אגח תשואה מעל 10% _פירוט אגח תשואה מעל 10% " xfId="7760"/>
    <cellStyle name="8_משקל בתא100_הערות_4.4. 2_פירוט אגח תשואה מעל 10% _פירוט אגח תשואה מעל 10% _15" xfId="13184"/>
    <cellStyle name="8_משקל בתא100_הערות_4.4._15" xfId="13176"/>
    <cellStyle name="8_משקל בתא100_הערות_4.4._דיווחים נוספים" xfId="7761"/>
    <cellStyle name="8_משקל בתא100_הערות_4.4._דיווחים נוספים_15" xfId="13185"/>
    <cellStyle name="8_משקל בתא100_הערות_4.4._דיווחים נוספים_פירוט אגח תשואה מעל 10% " xfId="7762"/>
    <cellStyle name="8_משקל בתא100_הערות_4.4._דיווחים נוספים_פירוט אגח תשואה מעל 10% _15" xfId="13186"/>
    <cellStyle name="8_משקל בתא100_הערות_4.4._פירוט אגח תשואה מעל 10% " xfId="7763"/>
    <cellStyle name="8_משקל בתא100_הערות_4.4._פירוט אגח תשואה מעל 10% _1" xfId="7764"/>
    <cellStyle name="8_משקל בתא100_הערות_4.4._פירוט אגח תשואה מעל 10% _1_15" xfId="13188"/>
    <cellStyle name="8_משקל בתא100_הערות_4.4._פירוט אגח תשואה מעל 10% _15" xfId="13187"/>
    <cellStyle name="8_משקל בתא100_הערות_4.4._פירוט אגח תשואה מעל 10% _פירוט אגח תשואה מעל 10% " xfId="7765"/>
    <cellStyle name="8_משקל בתא100_הערות_4.4._פירוט אגח תשואה מעל 10% _פירוט אגח תשואה מעל 10% _15" xfId="13189"/>
    <cellStyle name="8_משקל בתא100_הערות_דיווחים נוספים" xfId="7766"/>
    <cellStyle name="8_משקל בתא100_הערות_דיווחים נוספים_1" xfId="7767"/>
    <cellStyle name="8_משקל בתא100_הערות_דיווחים נוספים_1_15" xfId="13191"/>
    <cellStyle name="8_משקל בתא100_הערות_דיווחים נוספים_1_פירוט אגח תשואה מעל 10% " xfId="7768"/>
    <cellStyle name="8_משקל בתא100_הערות_דיווחים נוספים_1_פירוט אגח תשואה מעל 10% _15" xfId="13192"/>
    <cellStyle name="8_משקל בתא100_הערות_דיווחים נוספים_15" xfId="13190"/>
    <cellStyle name="8_משקל בתא100_הערות_דיווחים נוספים_פירוט אגח תשואה מעל 10% " xfId="7769"/>
    <cellStyle name="8_משקל בתא100_הערות_דיווחים נוספים_פירוט אגח תשואה מעל 10% _15" xfId="13193"/>
    <cellStyle name="8_משקל בתא100_הערות_פירוט אגח תשואה מעל 10% " xfId="7770"/>
    <cellStyle name="8_משקל בתא100_הערות_פירוט אגח תשואה מעל 10% _1" xfId="7771"/>
    <cellStyle name="8_משקל בתא100_הערות_פירוט אגח תשואה מעל 10% _1_15" xfId="13195"/>
    <cellStyle name="8_משקל בתא100_הערות_פירוט אגח תשואה מעל 10% _15" xfId="13194"/>
    <cellStyle name="8_משקל בתא100_הערות_פירוט אגח תשואה מעל 10% _פירוט אגח תשואה מעל 10% " xfId="7772"/>
    <cellStyle name="8_משקל בתא100_הערות_פירוט אגח תשואה מעל 10% _פירוט אגח תשואה מעל 10% _15" xfId="13196"/>
    <cellStyle name="8_משקל בתא100_יתרת מסגרות אשראי לניצול " xfId="7773"/>
    <cellStyle name="8_משקל בתא100_יתרת מסגרות אשראי לניצול  2" xfId="7774"/>
    <cellStyle name="8_משקל בתא100_יתרת מסגרות אשראי לניצול  2_15" xfId="13198"/>
    <cellStyle name="8_משקל בתא100_יתרת מסגרות אשראי לניצול  2_דיווחים נוספים" xfId="7775"/>
    <cellStyle name="8_משקל בתא100_יתרת מסגרות אשראי לניצול  2_דיווחים נוספים_1" xfId="7776"/>
    <cellStyle name="8_משקל בתא100_יתרת מסגרות אשראי לניצול  2_דיווחים נוספים_1_15" xfId="13200"/>
    <cellStyle name="8_משקל בתא100_יתרת מסגרות אשראי לניצול  2_דיווחים נוספים_1_פירוט אגח תשואה מעל 10% " xfId="7777"/>
    <cellStyle name="8_משקל בתא100_יתרת מסגרות אשראי לניצול  2_דיווחים נוספים_1_פירוט אגח תשואה מעל 10% _15" xfId="13201"/>
    <cellStyle name="8_משקל בתא100_יתרת מסגרות אשראי לניצול  2_דיווחים נוספים_15" xfId="13199"/>
    <cellStyle name="8_משקל בתא100_יתרת מסגרות אשראי לניצול  2_דיווחים נוספים_פירוט אגח תשואה מעל 10% " xfId="7778"/>
    <cellStyle name="8_משקל בתא100_יתרת מסגרות אשראי לניצול  2_דיווחים נוספים_פירוט אגח תשואה מעל 10% _15" xfId="13202"/>
    <cellStyle name="8_משקל בתא100_יתרת מסגרות אשראי לניצול  2_פירוט אגח תשואה מעל 10% " xfId="7779"/>
    <cellStyle name="8_משקל בתא100_יתרת מסגרות אשראי לניצול  2_פירוט אגח תשואה מעל 10% _1" xfId="7780"/>
    <cellStyle name="8_משקל בתא100_יתרת מסגרות אשראי לניצול  2_פירוט אגח תשואה מעל 10% _1_15" xfId="13204"/>
    <cellStyle name="8_משקל בתא100_יתרת מסגרות אשראי לניצול  2_פירוט אגח תשואה מעל 10% _15" xfId="13203"/>
    <cellStyle name="8_משקל בתא100_יתרת מסגרות אשראי לניצול  2_פירוט אגח תשואה מעל 10% _פירוט אגח תשואה מעל 10% " xfId="7781"/>
    <cellStyle name="8_משקל בתא100_יתרת מסגרות אשראי לניצול  2_פירוט אגח תשואה מעל 10% _פירוט אגח תשואה מעל 10% _15" xfId="13205"/>
    <cellStyle name="8_משקל בתא100_יתרת מסגרות אשראי לניצול _15" xfId="13197"/>
    <cellStyle name="8_משקל בתא100_יתרת מסגרות אשראי לניצול _4.4." xfId="7782"/>
    <cellStyle name="8_משקל בתא100_יתרת מסגרות אשראי לניצול _4.4. 2" xfId="7783"/>
    <cellStyle name="8_משקל בתא100_יתרת מסגרות אשראי לניצול _4.4. 2_15" xfId="13207"/>
    <cellStyle name="8_משקל בתא100_יתרת מסגרות אשראי לניצול _4.4. 2_דיווחים נוספים" xfId="7784"/>
    <cellStyle name="8_משקל בתא100_יתרת מסגרות אשראי לניצול _4.4. 2_דיווחים נוספים_1" xfId="7785"/>
    <cellStyle name="8_משקל בתא100_יתרת מסגרות אשראי לניצול _4.4. 2_דיווחים נוספים_1_15" xfId="13209"/>
    <cellStyle name="8_משקל בתא100_יתרת מסגרות אשראי לניצול _4.4. 2_דיווחים נוספים_1_פירוט אגח תשואה מעל 10% " xfId="7786"/>
    <cellStyle name="8_משקל בתא100_יתרת מסגרות אשראי לניצול _4.4. 2_דיווחים נוספים_1_פירוט אגח תשואה מעל 10% _15" xfId="13210"/>
    <cellStyle name="8_משקל בתא100_יתרת מסגרות אשראי לניצול _4.4. 2_דיווחים נוספים_15" xfId="13208"/>
    <cellStyle name="8_משקל בתא100_יתרת מסגרות אשראי לניצול _4.4. 2_דיווחים נוספים_פירוט אגח תשואה מעל 10% " xfId="7787"/>
    <cellStyle name="8_משקל בתא100_יתרת מסגרות אשראי לניצול _4.4. 2_דיווחים נוספים_פירוט אגח תשואה מעל 10% _15" xfId="13211"/>
    <cellStyle name="8_משקל בתא100_יתרת מסגרות אשראי לניצול _4.4. 2_פירוט אגח תשואה מעל 10% " xfId="7788"/>
    <cellStyle name="8_משקל בתא100_יתרת מסגרות אשראי לניצול _4.4. 2_פירוט אגח תשואה מעל 10% _1" xfId="7789"/>
    <cellStyle name="8_משקל בתא100_יתרת מסגרות אשראי לניצול _4.4. 2_פירוט אגח תשואה מעל 10% _1_15" xfId="13213"/>
    <cellStyle name="8_משקל בתא100_יתרת מסגרות אשראי לניצול _4.4. 2_פירוט אגח תשואה מעל 10% _15" xfId="13212"/>
    <cellStyle name="8_משקל בתא100_יתרת מסגרות אשראי לניצול _4.4. 2_פירוט אגח תשואה מעל 10% _פירוט אגח תשואה מעל 10% " xfId="7790"/>
    <cellStyle name="8_משקל בתא100_יתרת מסגרות אשראי לניצול _4.4. 2_פירוט אגח תשואה מעל 10% _פירוט אגח תשואה מעל 10% _15" xfId="13214"/>
    <cellStyle name="8_משקל בתא100_יתרת מסגרות אשראי לניצול _4.4._15" xfId="13206"/>
    <cellStyle name="8_משקל בתא100_יתרת מסגרות אשראי לניצול _4.4._דיווחים נוספים" xfId="7791"/>
    <cellStyle name="8_משקל בתא100_יתרת מסגרות אשראי לניצול _4.4._דיווחים נוספים_15" xfId="13215"/>
    <cellStyle name="8_משקל בתא100_יתרת מסגרות אשראי לניצול _4.4._דיווחים נוספים_פירוט אגח תשואה מעל 10% " xfId="7792"/>
    <cellStyle name="8_משקל בתא100_יתרת מסגרות אשראי לניצול _4.4._דיווחים נוספים_פירוט אגח תשואה מעל 10% _15" xfId="13216"/>
    <cellStyle name="8_משקל בתא100_יתרת מסגרות אשראי לניצול _4.4._פירוט אגח תשואה מעל 10% " xfId="7793"/>
    <cellStyle name="8_משקל בתא100_יתרת מסגרות אשראי לניצול _4.4._פירוט אגח תשואה מעל 10% _1" xfId="7794"/>
    <cellStyle name="8_משקל בתא100_יתרת מסגרות אשראי לניצול _4.4._פירוט אגח תשואה מעל 10% _1_15" xfId="13218"/>
    <cellStyle name="8_משקל בתא100_יתרת מסגרות אשראי לניצול _4.4._פירוט אגח תשואה מעל 10% _15" xfId="13217"/>
    <cellStyle name="8_משקל בתא100_יתרת מסגרות אשראי לניצול _4.4._פירוט אגח תשואה מעל 10% _פירוט אגח תשואה מעל 10% " xfId="7795"/>
    <cellStyle name="8_משקל בתא100_יתרת מסגרות אשראי לניצול _4.4._פירוט אגח תשואה מעל 10% _פירוט אגח תשואה מעל 10% _15" xfId="13219"/>
    <cellStyle name="8_משקל בתא100_יתרת מסגרות אשראי לניצול _דיווחים נוספים" xfId="7796"/>
    <cellStyle name="8_משקל בתא100_יתרת מסגרות אשראי לניצול _דיווחים נוספים_1" xfId="7797"/>
    <cellStyle name="8_משקל בתא100_יתרת מסגרות אשראי לניצול _דיווחים נוספים_1_15" xfId="13221"/>
    <cellStyle name="8_משקל בתא100_יתרת מסגרות אשראי לניצול _דיווחים נוספים_1_פירוט אגח תשואה מעל 10% " xfId="7798"/>
    <cellStyle name="8_משקל בתא100_יתרת מסגרות אשראי לניצול _דיווחים נוספים_1_פירוט אגח תשואה מעל 10% _15" xfId="13222"/>
    <cellStyle name="8_משקל בתא100_יתרת מסגרות אשראי לניצול _דיווחים נוספים_15" xfId="13220"/>
    <cellStyle name="8_משקל בתא100_יתרת מסגרות אשראי לניצול _דיווחים נוספים_פירוט אגח תשואה מעל 10% " xfId="7799"/>
    <cellStyle name="8_משקל בתא100_יתרת מסגרות אשראי לניצול _דיווחים נוספים_פירוט אגח תשואה מעל 10% _15" xfId="13223"/>
    <cellStyle name="8_משקל בתא100_יתרת מסגרות אשראי לניצול _פירוט אגח תשואה מעל 10% " xfId="7800"/>
    <cellStyle name="8_משקל בתא100_יתרת מסגרות אשראי לניצול _פירוט אגח תשואה מעל 10% _1" xfId="7801"/>
    <cellStyle name="8_משקל בתא100_יתרת מסגרות אשראי לניצול _פירוט אגח תשואה מעל 10% _1_15" xfId="13225"/>
    <cellStyle name="8_משקל בתא100_יתרת מסגרות אשראי לניצול _פירוט אגח תשואה מעל 10% _15" xfId="13224"/>
    <cellStyle name="8_משקל בתא100_יתרת מסגרות אשראי לניצול _פירוט אגח תשואה מעל 10% _פירוט אגח תשואה מעל 10% " xfId="7802"/>
    <cellStyle name="8_משקל בתא100_יתרת מסגרות אשראי לניצול _פירוט אגח תשואה מעל 10% _פירוט אגח תשואה מעל 10% _15" xfId="13226"/>
    <cellStyle name="8_משקל בתא100_עסקאות שאושרו וטרם בוצעו  " xfId="7803"/>
    <cellStyle name="8_משקל בתא100_עסקאות שאושרו וטרם בוצעו   2" xfId="7804"/>
    <cellStyle name="8_משקל בתא100_עסקאות שאושרו וטרם בוצעו   2_15" xfId="13228"/>
    <cellStyle name="8_משקל בתא100_עסקאות שאושרו וטרם בוצעו   2_דיווחים נוספים" xfId="7805"/>
    <cellStyle name="8_משקל בתא100_עסקאות שאושרו וטרם בוצעו   2_דיווחים נוספים_1" xfId="7806"/>
    <cellStyle name="8_משקל בתא100_עסקאות שאושרו וטרם בוצעו   2_דיווחים נוספים_1_15" xfId="13230"/>
    <cellStyle name="8_משקל בתא100_עסקאות שאושרו וטרם בוצעו   2_דיווחים נוספים_1_פירוט אגח תשואה מעל 10% " xfId="7807"/>
    <cellStyle name="8_משקל בתא100_עסקאות שאושרו וטרם בוצעו   2_דיווחים נוספים_1_פירוט אגח תשואה מעל 10% _15" xfId="13231"/>
    <cellStyle name="8_משקל בתא100_עסקאות שאושרו וטרם בוצעו   2_דיווחים נוספים_15" xfId="13229"/>
    <cellStyle name="8_משקל בתא100_עסקאות שאושרו וטרם בוצעו   2_דיווחים נוספים_פירוט אגח תשואה מעל 10% " xfId="7808"/>
    <cellStyle name="8_משקל בתא100_עסקאות שאושרו וטרם בוצעו   2_דיווחים נוספים_פירוט אגח תשואה מעל 10% _15" xfId="13232"/>
    <cellStyle name="8_משקל בתא100_עסקאות שאושרו וטרם בוצעו   2_פירוט אגח תשואה מעל 10% " xfId="7809"/>
    <cellStyle name="8_משקל בתא100_עסקאות שאושרו וטרם בוצעו   2_פירוט אגח תשואה מעל 10% _1" xfId="7810"/>
    <cellStyle name="8_משקל בתא100_עסקאות שאושרו וטרם בוצעו   2_פירוט אגח תשואה מעל 10% _1_15" xfId="13234"/>
    <cellStyle name="8_משקל בתא100_עסקאות שאושרו וטרם בוצעו   2_פירוט אגח תשואה מעל 10% _15" xfId="13233"/>
    <cellStyle name="8_משקל בתא100_עסקאות שאושרו וטרם בוצעו   2_פירוט אגח תשואה מעל 10% _פירוט אגח תשואה מעל 10% " xfId="7811"/>
    <cellStyle name="8_משקל בתא100_עסקאות שאושרו וטרם בוצעו   2_פירוט אגח תשואה מעל 10% _פירוט אגח תשואה מעל 10% _15" xfId="13235"/>
    <cellStyle name="8_משקל בתא100_עסקאות שאושרו וטרם בוצעו  _1" xfId="7812"/>
    <cellStyle name="8_משקל בתא100_עסקאות שאושרו וטרם בוצעו  _1 2" xfId="7813"/>
    <cellStyle name="8_משקל בתא100_עסקאות שאושרו וטרם בוצעו  _1 2_15" xfId="13237"/>
    <cellStyle name="8_משקל בתא100_עסקאות שאושרו וטרם בוצעו  _1 2_דיווחים נוספים" xfId="7814"/>
    <cellStyle name="8_משקל בתא100_עסקאות שאושרו וטרם בוצעו  _1 2_דיווחים נוספים_1" xfId="7815"/>
    <cellStyle name="8_משקל בתא100_עסקאות שאושרו וטרם בוצעו  _1 2_דיווחים נוספים_1_15" xfId="13239"/>
    <cellStyle name="8_משקל בתא100_עסקאות שאושרו וטרם בוצעו  _1 2_דיווחים נוספים_1_פירוט אגח תשואה מעל 10% " xfId="7816"/>
    <cellStyle name="8_משקל בתא100_עסקאות שאושרו וטרם בוצעו  _1 2_דיווחים נוספים_1_פירוט אגח תשואה מעל 10% _15" xfId="13240"/>
    <cellStyle name="8_משקל בתא100_עסקאות שאושרו וטרם בוצעו  _1 2_דיווחים נוספים_15" xfId="13238"/>
    <cellStyle name="8_משקל בתא100_עסקאות שאושרו וטרם בוצעו  _1 2_דיווחים נוספים_פירוט אגח תשואה מעל 10% " xfId="7817"/>
    <cellStyle name="8_משקל בתא100_עסקאות שאושרו וטרם בוצעו  _1 2_דיווחים נוספים_פירוט אגח תשואה מעל 10% _15" xfId="13241"/>
    <cellStyle name="8_משקל בתא100_עסקאות שאושרו וטרם בוצעו  _1 2_פירוט אגח תשואה מעל 10% " xfId="7818"/>
    <cellStyle name="8_משקל בתא100_עסקאות שאושרו וטרם בוצעו  _1 2_פירוט אגח תשואה מעל 10% _1" xfId="7819"/>
    <cellStyle name="8_משקל בתא100_עסקאות שאושרו וטרם בוצעו  _1 2_פירוט אגח תשואה מעל 10% _1_15" xfId="13243"/>
    <cellStyle name="8_משקל בתא100_עסקאות שאושרו וטרם בוצעו  _1 2_פירוט אגח תשואה מעל 10% _15" xfId="13242"/>
    <cellStyle name="8_משקל בתא100_עסקאות שאושרו וטרם בוצעו  _1 2_פירוט אגח תשואה מעל 10% _פירוט אגח תשואה מעל 10% " xfId="7820"/>
    <cellStyle name="8_משקל בתא100_עסקאות שאושרו וטרם בוצעו  _1 2_פירוט אגח תשואה מעל 10% _פירוט אגח תשואה מעל 10% _15" xfId="13244"/>
    <cellStyle name="8_משקל בתא100_עסקאות שאושרו וטרם בוצעו  _1_15" xfId="13236"/>
    <cellStyle name="8_משקל בתא100_עסקאות שאושרו וטרם בוצעו  _1_דיווחים נוספים" xfId="7821"/>
    <cellStyle name="8_משקל בתא100_עסקאות שאושרו וטרם בוצעו  _1_דיווחים נוספים_15" xfId="13245"/>
    <cellStyle name="8_משקל בתא100_עסקאות שאושרו וטרם בוצעו  _1_דיווחים נוספים_פירוט אגח תשואה מעל 10% " xfId="7822"/>
    <cellStyle name="8_משקל בתא100_עסקאות שאושרו וטרם בוצעו  _1_דיווחים נוספים_פירוט אגח תשואה מעל 10% _15" xfId="13246"/>
    <cellStyle name="8_משקל בתא100_עסקאות שאושרו וטרם בוצעו  _1_פירוט אגח תשואה מעל 10% " xfId="7823"/>
    <cellStyle name="8_משקל בתא100_עסקאות שאושרו וטרם בוצעו  _1_פירוט אגח תשואה מעל 10% _1" xfId="7824"/>
    <cellStyle name="8_משקל בתא100_עסקאות שאושרו וטרם בוצעו  _1_פירוט אגח תשואה מעל 10% _1_15" xfId="13248"/>
    <cellStyle name="8_משקל בתא100_עסקאות שאושרו וטרם בוצעו  _1_פירוט אגח תשואה מעל 10% _15" xfId="13247"/>
    <cellStyle name="8_משקל בתא100_עסקאות שאושרו וטרם בוצעו  _1_פירוט אגח תשואה מעל 10% _פירוט אגח תשואה מעל 10% " xfId="7825"/>
    <cellStyle name="8_משקל בתא100_עסקאות שאושרו וטרם בוצעו  _1_פירוט אגח תשואה מעל 10% _פירוט אגח תשואה מעל 10% _15" xfId="13249"/>
    <cellStyle name="8_משקל בתא100_עסקאות שאושרו וטרם בוצעו  _15" xfId="13227"/>
    <cellStyle name="8_משקל בתא100_עסקאות שאושרו וטרם בוצעו  _4.4." xfId="7826"/>
    <cellStyle name="8_משקל בתא100_עסקאות שאושרו וטרם בוצעו  _4.4. 2" xfId="7827"/>
    <cellStyle name="8_משקל בתא100_עסקאות שאושרו וטרם בוצעו  _4.4. 2_15" xfId="13251"/>
    <cellStyle name="8_משקל בתא100_עסקאות שאושרו וטרם בוצעו  _4.4. 2_דיווחים נוספים" xfId="7828"/>
    <cellStyle name="8_משקל בתא100_עסקאות שאושרו וטרם בוצעו  _4.4. 2_דיווחים נוספים_1" xfId="7829"/>
    <cellStyle name="8_משקל בתא100_עסקאות שאושרו וטרם בוצעו  _4.4. 2_דיווחים נוספים_1_15" xfId="13253"/>
    <cellStyle name="8_משקל בתא100_עסקאות שאושרו וטרם בוצעו  _4.4. 2_דיווחים נוספים_1_פירוט אגח תשואה מעל 10% " xfId="7830"/>
    <cellStyle name="8_משקל בתא100_עסקאות שאושרו וטרם בוצעו  _4.4. 2_דיווחים נוספים_1_פירוט אגח תשואה מעל 10% _15" xfId="13254"/>
    <cellStyle name="8_משקל בתא100_עסקאות שאושרו וטרם בוצעו  _4.4. 2_דיווחים נוספים_15" xfId="13252"/>
    <cellStyle name="8_משקל בתא100_עסקאות שאושרו וטרם בוצעו  _4.4. 2_דיווחים נוספים_פירוט אגח תשואה מעל 10% " xfId="7831"/>
    <cellStyle name="8_משקל בתא100_עסקאות שאושרו וטרם בוצעו  _4.4. 2_דיווחים נוספים_פירוט אגח תשואה מעל 10% _15" xfId="13255"/>
    <cellStyle name="8_משקל בתא100_עסקאות שאושרו וטרם בוצעו  _4.4. 2_פירוט אגח תשואה מעל 10% " xfId="7832"/>
    <cellStyle name="8_משקל בתא100_עסקאות שאושרו וטרם בוצעו  _4.4. 2_פירוט אגח תשואה מעל 10% _1" xfId="7833"/>
    <cellStyle name="8_משקל בתא100_עסקאות שאושרו וטרם בוצעו  _4.4. 2_פירוט אגח תשואה מעל 10% _1_15" xfId="13257"/>
    <cellStyle name="8_משקל בתא100_עסקאות שאושרו וטרם בוצעו  _4.4. 2_פירוט אגח תשואה מעל 10% _15" xfId="13256"/>
    <cellStyle name="8_משקל בתא100_עסקאות שאושרו וטרם בוצעו  _4.4. 2_פירוט אגח תשואה מעל 10% _פירוט אגח תשואה מעל 10% " xfId="7834"/>
    <cellStyle name="8_משקל בתא100_עסקאות שאושרו וטרם בוצעו  _4.4. 2_פירוט אגח תשואה מעל 10% _פירוט אגח תשואה מעל 10% _15" xfId="13258"/>
    <cellStyle name="8_משקל בתא100_עסקאות שאושרו וטרם בוצעו  _4.4._15" xfId="13250"/>
    <cellStyle name="8_משקל בתא100_עסקאות שאושרו וטרם בוצעו  _4.4._דיווחים נוספים" xfId="7835"/>
    <cellStyle name="8_משקל בתא100_עסקאות שאושרו וטרם בוצעו  _4.4._דיווחים נוספים_15" xfId="13259"/>
    <cellStyle name="8_משקל בתא100_עסקאות שאושרו וטרם בוצעו  _4.4._דיווחים נוספים_פירוט אגח תשואה מעל 10% " xfId="7836"/>
    <cellStyle name="8_משקל בתא100_עסקאות שאושרו וטרם בוצעו  _4.4._דיווחים נוספים_פירוט אגח תשואה מעל 10% _15" xfId="13260"/>
    <cellStyle name="8_משקל בתא100_עסקאות שאושרו וטרם בוצעו  _4.4._פירוט אגח תשואה מעל 10% " xfId="7837"/>
    <cellStyle name="8_משקל בתא100_עסקאות שאושרו וטרם בוצעו  _4.4._פירוט אגח תשואה מעל 10% _1" xfId="7838"/>
    <cellStyle name="8_משקל בתא100_עסקאות שאושרו וטרם בוצעו  _4.4._פירוט אגח תשואה מעל 10% _1_15" xfId="13262"/>
    <cellStyle name="8_משקל בתא100_עסקאות שאושרו וטרם בוצעו  _4.4._פירוט אגח תשואה מעל 10% _15" xfId="13261"/>
    <cellStyle name="8_משקל בתא100_עסקאות שאושרו וטרם בוצעו  _4.4._פירוט אגח תשואה מעל 10% _פירוט אגח תשואה מעל 10% " xfId="7839"/>
    <cellStyle name="8_משקל בתא100_עסקאות שאושרו וטרם בוצעו  _4.4._פירוט אגח תשואה מעל 10% _פירוט אגח תשואה מעל 10% _15" xfId="13263"/>
    <cellStyle name="8_משקל בתא100_עסקאות שאושרו וטרם בוצעו  _דיווחים נוספים" xfId="7840"/>
    <cellStyle name="8_משקל בתא100_עסקאות שאושרו וטרם בוצעו  _דיווחים נוספים_1" xfId="7841"/>
    <cellStyle name="8_משקל בתא100_עסקאות שאושרו וטרם בוצעו  _דיווחים נוספים_1_15" xfId="13265"/>
    <cellStyle name="8_משקל בתא100_עסקאות שאושרו וטרם בוצעו  _דיווחים נוספים_1_פירוט אגח תשואה מעל 10% " xfId="7842"/>
    <cellStyle name="8_משקל בתא100_עסקאות שאושרו וטרם בוצעו  _דיווחים נוספים_1_פירוט אגח תשואה מעל 10% _15" xfId="13266"/>
    <cellStyle name="8_משקל בתא100_עסקאות שאושרו וטרם בוצעו  _דיווחים נוספים_15" xfId="13264"/>
    <cellStyle name="8_משקל בתא100_עסקאות שאושרו וטרם בוצעו  _דיווחים נוספים_פירוט אגח תשואה מעל 10% " xfId="7843"/>
    <cellStyle name="8_משקל בתא100_עסקאות שאושרו וטרם בוצעו  _דיווחים נוספים_פירוט אגח תשואה מעל 10% _15" xfId="13267"/>
    <cellStyle name="8_משקל בתא100_עסקאות שאושרו וטרם בוצעו  _פירוט אגח תשואה מעל 10% " xfId="7844"/>
    <cellStyle name="8_משקל בתא100_עסקאות שאושרו וטרם בוצעו  _פירוט אגח תשואה מעל 10% _1" xfId="7845"/>
    <cellStyle name="8_משקל בתא100_עסקאות שאושרו וטרם בוצעו  _פירוט אגח תשואה מעל 10% _1_15" xfId="13269"/>
    <cellStyle name="8_משקל בתא100_עסקאות שאושרו וטרם בוצעו  _פירוט אגח תשואה מעל 10% _15" xfId="13268"/>
    <cellStyle name="8_משקל בתא100_עסקאות שאושרו וטרם בוצעו  _פירוט אגח תשואה מעל 10% _פירוט אגח תשואה מעל 10% " xfId="7846"/>
    <cellStyle name="8_משקל בתא100_עסקאות שאושרו וטרם בוצעו  _פירוט אגח תשואה מעל 10% _פירוט אגח תשואה מעל 10% _15" xfId="13270"/>
    <cellStyle name="8_משקל בתא100_פירוט אגח תשואה מעל 10% " xfId="7847"/>
    <cellStyle name="8_משקל בתא100_פירוט אגח תשואה מעל 10%  2" xfId="7848"/>
    <cellStyle name="8_משקל בתא100_פירוט אגח תשואה מעל 10%  2_15" xfId="13272"/>
    <cellStyle name="8_משקל בתא100_פירוט אגח תשואה מעל 10%  2_דיווחים נוספים" xfId="7849"/>
    <cellStyle name="8_משקל בתא100_פירוט אגח תשואה מעל 10%  2_דיווחים נוספים_1" xfId="7850"/>
    <cellStyle name="8_משקל בתא100_פירוט אגח תשואה מעל 10%  2_דיווחים נוספים_1_15" xfId="13274"/>
    <cellStyle name="8_משקל בתא100_פירוט אגח תשואה מעל 10%  2_דיווחים נוספים_1_פירוט אגח תשואה מעל 10% " xfId="7851"/>
    <cellStyle name="8_משקל בתא100_פירוט אגח תשואה מעל 10%  2_דיווחים נוספים_1_פירוט אגח תשואה מעל 10% _15" xfId="13275"/>
    <cellStyle name="8_משקל בתא100_פירוט אגח תשואה מעל 10%  2_דיווחים נוספים_15" xfId="13273"/>
    <cellStyle name="8_משקל בתא100_פירוט אגח תשואה מעל 10%  2_דיווחים נוספים_פירוט אגח תשואה מעל 10% " xfId="7852"/>
    <cellStyle name="8_משקל בתא100_פירוט אגח תשואה מעל 10%  2_דיווחים נוספים_פירוט אגח תשואה מעל 10% _15" xfId="13276"/>
    <cellStyle name="8_משקל בתא100_פירוט אגח תשואה מעל 10%  2_פירוט אגח תשואה מעל 10% " xfId="7853"/>
    <cellStyle name="8_משקל בתא100_פירוט אגח תשואה מעל 10%  2_פירוט אגח תשואה מעל 10% _1" xfId="7854"/>
    <cellStyle name="8_משקל בתא100_פירוט אגח תשואה מעל 10%  2_פירוט אגח תשואה מעל 10% _1_15" xfId="13278"/>
    <cellStyle name="8_משקל בתא100_פירוט אגח תשואה מעל 10%  2_פירוט אגח תשואה מעל 10% _15" xfId="13277"/>
    <cellStyle name="8_משקל בתא100_פירוט אגח תשואה מעל 10%  2_פירוט אגח תשואה מעל 10% _פירוט אגח תשואה מעל 10% " xfId="7855"/>
    <cellStyle name="8_משקל בתא100_פירוט אגח תשואה מעל 10%  2_פירוט אגח תשואה מעל 10% _פירוט אגח תשואה מעל 10% _15" xfId="13279"/>
    <cellStyle name="8_משקל בתא100_פירוט אגח תשואה מעל 10% _1" xfId="7856"/>
    <cellStyle name="8_משקל בתא100_פירוט אגח תשואה מעל 10% _1_15" xfId="13280"/>
    <cellStyle name="8_משקל בתא100_פירוט אגח תשואה מעל 10% _1_פירוט אגח תשואה מעל 10% " xfId="7857"/>
    <cellStyle name="8_משקל בתא100_פירוט אגח תשואה מעל 10% _1_פירוט אגח תשואה מעל 10% _15" xfId="13281"/>
    <cellStyle name="8_משקל בתא100_פירוט אגח תשואה מעל 10% _15" xfId="13271"/>
    <cellStyle name="8_משקל בתא100_פירוט אגח תשואה מעל 10% _2" xfId="7858"/>
    <cellStyle name="8_משקל בתא100_פירוט אגח תשואה מעל 10% _2_15" xfId="13282"/>
    <cellStyle name="8_משקל בתא100_פירוט אגח תשואה מעל 10% _4.4." xfId="7859"/>
    <cellStyle name="8_משקל בתא100_פירוט אגח תשואה מעל 10% _4.4. 2" xfId="7860"/>
    <cellStyle name="8_משקל בתא100_פירוט אגח תשואה מעל 10% _4.4. 2_15" xfId="13284"/>
    <cellStyle name="8_משקל בתא100_פירוט אגח תשואה מעל 10% _4.4. 2_דיווחים נוספים" xfId="7861"/>
    <cellStyle name="8_משקל בתא100_פירוט אגח תשואה מעל 10% _4.4. 2_דיווחים נוספים_1" xfId="7862"/>
    <cellStyle name="8_משקל בתא100_פירוט אגח תשואה מעל 10% _4.4. 2_דיווחים נוספים_1_15" xfId="13286"/>
    <cellStyle name="8_משקל בתא100_פירוט אגח תשואה מעל 10% _4.4. 2_דיווחים נוספים_1_פירוט אגח תשואה מעל 10% " xfId="7863"/>
    <cellStyle name="8_משקל בתא100_פירוט אגח תשואה מעל 10% _4.4. 2_דיווחים נוספים_1_פירוט אגח תשואה מעל 10% _15" xfId="13287"/>
    <cellStyle name="8_משקל בתא100_פירוט אגח תשואה מעל 10% _4.4. 2_דיווחים נוספים_15" xfId="13285"/>
    <cellStyle name="8_משקל בתא100_פירוט אגח תשואה מעל 10% _4.4. 2_דיווחים נוספים_פירוט אגח תשואה מעל 10% " xfId="7864"/>
    <cellStyle name="8_משקל בתא100_פירוט אגח תשואה מעל 10% _4.4. 2_דיווחים נוספים_פירוט אגח תשואה מעל 10% _15" xfId="13288"/>
    <cellStyle name="8_משקל בתא100_פירוט אגח תשואה מעל 10% _4.4. 2_פירוט אגח תשואה מעל 10% " xfId="7865"/>
    <cellStyle name="8_משקל בתא100_פירוט אגח תשואה מעל 10% _4.4. 2_פירוט אגח תשואה מעל 10% _1" xfId="7866"/>
    <cellStyle name="8_משקל בתא100_פירוט אגח תשואה מעל 10% _4.4. 2_פירוט אגח תשואה מעל 10% _1_15" xfId="13290"/>
    <cellStyle name="8_משקל בתא100_פירוט אגח תשואה מעל 10% _4.4. 2_פירוט אגח תשואה מעל 10% _15" xfId="13289"/>
    <cellStyle name="8_משקל בתא100_פירוט אגח תשואה מעל 10% _4.4. 2_פירוט אגח תשואה מעל 10% _פירוט אגח תשואה מעל 10% " xfId="7867"/>
    <cellStyle name="8_משקל בתא100_פירוט אגח תשואה מעל 10% _4.4. 2_פירוט אגח תשואה מעל 10% _פירוט אגח תשואה מעל 10% _15" xfId="13291"/>
    <cellStyle name="8_משקל בתא100_פירוט אגח תשואה מעל 10% _4.4._15" xfId="13283"/>
    <cellStyle name="8_משקל בתא100_פירוט אגח תשואה מעל 10% _4.4._דיווחים נוספים" xfId="7868"/>
    <cellStyle name="8_משקל בתא100_פירוט אגח תשואה מעל 10% _4.4._דיווחים נוספים_15" xfId="13292"/>
    <cellStyle name="8_משקל בתא100_פירוט אגח תשואה מעל 10% _4.4._דיווחים נוספים_פירוט אגח תשואה מעל 10% " xfId="7869"/>
    <cellStyle name="8_משקל בתא100_פירוט אגח תשואה מעל 10% _4.4._דיווחים נוספים_פירוט אגח תשואה מעל 10% _15" xfId="13293"/>
    <cellStyle name="8_משקל בתא100_פירוט אגח תשואה מעל 10% _4.4._פירוט אגח תשואה מעל 10% " xfId="7870"/>
    <cellStyle name="8_משקל בתא100_פירוט אגח תשואה מעל 10% _4.4._פירוט אגח תשואה מעל 10% _1" xfId="7871"/>
    <cellStyle name="8_משקל בתא100_פירוט אגח תשואה מעל 10% _4.4._פירוט אגח תשואה מעל 10% _1_15" xfId="13295"/>
    <cellStyle name="8_משקל בתא100_פירוט אגח תשואה מעל 10% _4.4._פירוט אגח תשואה מעל 10% _15" xfId="13294"/>
    <cellStyle name="8_משקל בתא100_פירוט אגח תשואה מעל 10% _4.4._פירוט אגח תשואה מעל 10% _פירוט אגח תשואה מעל 10% " xfId="7872"/>
    <cellStyle name="8_משקל בתא100_פירוט אגח תשואה מעל 10% _4.4._פירוט אגח תשואה מעל 10% _פירוט אגח תשואה מעל 10% _15" xfId="13296"/>
    <cellStyle name="8_משקל בתא100_פירוט אגח תשואה מעל 10% _דיווחים נוספים" xfId="7873"/>
    <cellStyle name="8_משקל בתא100_פירוט אגח תשואה מעל 10% _דיווחים נוספים_1" xfId="7874"/>
    <cellStyle name="8_משקל בתא100_פירוט אגח תשואה מעל 10% _דיווחים נוספים_1_15" xfId="13298"/>
    <cellStyle name="8_משקל בתא100_פירוט אגח תשואה מעל 10% _דיווחים נוספים_1_פירוט אגח תשואה מעל 10% " xfId="7875"/>
    <cellStyle name="8_משקל בתא100_פירוט אגח תשואה מעל 10% _דיווחים נוספים_1_פירוט אגח תשואה מעל 10% _15" xfId="13299"/>
    <cellStyle name="8_משקל בתא100_פירוט אגח תשואה מעל 10% _דיווחים נוספים_15" xfId="13297"/>
    <cellStyle name="8_משקל בתא100_פירוט אגח תשואה מעל 10% _דיווחים נוספים_פירוט אגח תשואה מעל 10% " xfId="7876"/>
    <cellStyle name="8_משקל בתא100_פירוט אגח תשואה מעל 10% _דיווחים נוספים_פירוט אגח תשואה מעל 10% _15" xfId="13300"/>
    <cellStyle name="8_משקל בתא100_פירוט אגח תשואה מעל 10% _פירוט אגח תשואה מעל 10% " xfId="7877"/>
    <cellStyle name="8_משקל בתא100_פירוט אגח תשואה מעל 10% _פירוט אגח תשואה מעל 10% _1" xfId="7878"/>
    <cellStyle name="8_משקל בתא100_פירוט אגח תשואה מעל 10% _פירוט אגח תשואה מעל 10% _1_15" xfId="13302"/>
    <cellStyle name="8_משקל בתא100_פירוט אגח תשואה מעל 10% _פירוט אגח תשואה מעל 10% _15" xfId="13301"/>
    <cellStyle name="8_משקל בתא100_פירוט אגח תשואה מעל 10% _פירוט אגח תשואה מעל 10% _פירוט אגח תשואה מעל 10% " xfId="7879"/>
    <cellStyle name="8_משקל בתא100_פירוט אגח תשואה מעל 10% _פירוט אגח תשואה מעל 10% _פירוט אגח תשואה מעל 10% _15" xfId="13303"/>
    <cellStyle name="8_עסקאות שאושרו וטרם בוצעו  " xfId="7880"/>
    <cellStyle name="8_עסקאות שאושרו וטרם בוצעו   2" xfId="7881"/>
    <cellStyle name="8_עסקאות שאושרו וטרם בוצעו   2_15" xfId="13305"/>
    <cellStyle name="8_עסקאות שאושרו וטרם בוצעו   2_דיווחים נוספים" xfId="7882"/>
    <cellStyle name="8_עסקאות שאושרו וטרם בוצעו   2_דיווחים נוספים_1" xfId="7883"/>
    <cellStyle name="8_עסקאות שאושרו וטרם בוצעו   2_דיווחים נוספים_1_15" xfId="13307"/>
    <cellStyle name="8_עסקאות שאושרו וטרם בוצעו   2_דיווחים נוספים_1_פירוט אגח תשואה מעל 10% " xfId="7884"/>
    <cellStyle name="8_עסקאות שאושרו וטרם בוצעו   2_דיווחים נוספים_1_פירוט אגח תשואה מעל 10% _15" xfId="13308"/>
    <cellStyle name="8_עסקאות שאושרו וטרם בוצעו   2_דיווחים נוספים_15" xfId="13306"/>
    <cellStyle name="8_עסקאות שאושרו וטרם בוצעו   2_דיווחים נוספים_פירוט אגח תשואה מעל 10% " xfId="7885"/>
    <cellStyle name="8_עסקאות שאושרו וטרם בוצעו   2_דיווחים נוספים_פירוט אגח תשואה מעל 10% _15" xfId="13309"/>
    <cellStyle name="8_עסקאות שאושרו וטרם בוצעו   2_פירוט אגח תשואה מעל 10% " xfId="7886"/>
    <cellStyle name="8_עסקאות שאושרו וטרם בוצעו   2_פירוט אגח תשואה מעל 10% _1" xfId="7887"/>
    <cellStyle name="8_עסקאות שאושרו וטרם בוצעו   2_פירוט אגח תשואה מעל 10% _1_15" xfId="13311"/>
    <cellStyle name="8_עסקאות שאושרו וטרם בוצעו   2_פירוט אגח תשואה מעל 10% _15" xfId="13310"/>
    <cellStyle name="8_עסקאות שאושרו וטרם בוצעו   2_פירוט אגח תשואה מעל 10% _פירוט אגח תשואה מעל 10% " xfId="7888"/>
    <cellStyle name="8_עסקאות שאושרו וטרם בוצעו   2_פירוט אגח תשואה מעל 10% _פירוט אגח תשואה מעל 10% _15" xfId="13312"/>
    <cellStyle name="8_עסקאות שאושרו וטרם בוצעו  _1" xfId="7889"/>
    <cellStyle name="8_עסקאות שאושרו וטרם בוצעו  _1 2" xfId="7890"/>
    <cellStyle name="8_עסקאות שאושרו וטרם בוצעו  _1 2_15" xfId="13314"/>
    <cellStyle name="8_עסקאות שאושרו וטרם בוצעו  _1 2_דיווחים נוספים" xfId="7891"/>
    <cellStyle name="8_עסקאות שאושרו וטרם בוצעו  _1 2_דיווחים נוספים_1" xfId="7892"/>
    <cellStyle name="8_עסקאות שאושרו וטרם בוצעו  _1 2_דיווחים נוספים_1_15" xfId="13316"/>
    <cellStyle name="8_עסקאות שאושרו וטרם בוצעו  _1 2_דיווחים נוספים_1_פירוט אגח תשואה מעל 10% " xfId="7893"/>
    <cellStyle name="8_עסקאות שאושרו וטרם בוצעו  _1 2_דיווחים נוספים_1_פירוט אגח תשואה מעל 10% _15" xfId="13317"/>
    <cellStyle name="8_עסקאות שאושרו וטרם בוצעו  _1 2_דיווחים נוספים_15" xfId="13315"/>
    <cellStyle name="8_עסקאות שאושרו וטרם בוצעו  _1 2_דיווחים נוספים_פירוט אגח תשואה מעל 10% " xfId="7894"/>
    <cellStyle name="8_עסקאות שאושרו וטרם בוצעו  _1 2_דיווחים נוספים_פירוט אגח תשואה מעל 10% _15" xfId="13318"/>
    <cellStyle name="8_עסקאות שאושרו וטרם בוצעו  _1 2_פירוט אגח תשואה מעל 10% " xfId="7895"/>
    <cellStyle name="8_עסקאות שאושרו וטרם בוצעו  _1 2_פירוט אגח תשואה מעל 10% _1" xfId="7896"/>
    <cellStyle name="8_עסקאות שאושרו וטרם בוצעו  _1 2_פירוט אגח תשואה מעל 10% _1_15" xfId="13320"/>
    <cellStyle name="8_עסקאות שאושרו וטרם בוצעו  _1 2_פירוט אגח תשואה מעל 10% _15" xfId="13319"/>
    <cellStyle name="8_עסקאות שאושרו וטרם בוצעו  _1 2_פירוט אגח תשואה מעל 10% _פירוט אגח תשואה מעל 10% " xfId="7897"/>
    <cellStyle name="8_עסקאות שאושרו וטרם בוצעו  _1 2_פירוט אגח תשואה מעל 10% _פירוט אגח תשואה מעל 10% _15" xfId="13321"/>
    <cellStyle name="8_עסקאות שאושרו וטרם בוצעו  _1_15" xfId="13313"/>
    <cellStyle name="8_עסקאות שאושרו וטרם בוצעו  _1_דיווחים נוספים" xfId="7898"/>
    <cellStyle name="8_עסקאות שאושרו וטרם בוצעו  _1_דיווחים נוספים_15" xfId="13322"/>
    <cellStyle name="8_עסקאות שאושרו וטרם בוצעו  _1_דיווחים נוספים_פירוט אגח תשואה מעל 10% " xfId="7899"/>
    <cellStyle name="8_עסקאות שאושרו וטרם בוצעו  _1_דיווחים נוספים_פירוט אגח תשואה מעל 10% _15" xfId="13323"/>
    <cellStyle name="8_עסקאות שאושרו וטרם בוצעו  _1_פירוט אגח תשואה מעל 10% " xfId="7900"/>
    <cellStyle name="8_עסקאות שאושרו וטרם בוצעו  _1_פירוט אגח תשואה מעל 10% _1" xfId="7901"/>
    <cellStyle name="8_עסקאות שאושרו וטרם בוצעו  _1_פירוט אגח תשואה מעל 10% _1_15" xfId="13325"/>
    <cellStyle name="8_עסקאות שאושרו וטרם בוצעו  _1_פירוט אגח תשואה מעל 10% _15" xfId="13324"/>
    <cellStyle name="8_עסקאות שאושרו וטרם בוצעו  _1_פירוט אגח תשואה מעל 10% _פירוט אגח תשואה מעל 10% " xfId="7902"/>
    <cellStyle name="8_עסקאות שאושרו וטרם בוצעו  _1_פירוט אגח תשואה מעל 10% _פירוט אגח תשואה מעל 10% _15" xfId="13326"/>
    <cellStyle name="8_עסקאות שאושרו וטרם בוצעו  _15" xfId="13304"/>
    <cellStyle name="8_עסקאות שאושרו וטרם בוצעו  _4.4." xfId="7903"/>
    <cellStyle name="8_עסקאות שאושרו וטרם בוצעו  _4.4. 2" xfId="7904"/>
    <cellStyle name="8_עסקאות שאושרו וטרם בוצעו  _4.4. 2_15" xfId="13328"/>
    <cellStyle name="8_עסקאות שאושרו וטרם בוצעו  _4.4. 2_דיווחים נוספים" xfId="7905"/>
    <cellStyle name="8_עסקאות שאושרו וטרם בוצעו  _4.4. 2_דיווחים נוספים_1" xfId="7906"/>
    <cellStyle name="8_עסקאות שאושרו וטרם בוצעו  _4.4. 2_דיווחים נוספים_1_15" xfId="13330"/>
    <cellStyle name="8_עסקאות שאושרו וטרם בוצעו  _4.4. 2_דיווחים נוספים_1_פירוט אגח תשואה מעל 10% " xfId="7907"/>
    <cellStyle name="8_עסקאות שאושרו וטרם בוצעו  _4.4. 2_דיווחים נוספים_1_פירוט אגח תשואה מעל 10% _15" xfId="13331"/>
    <cellStyle name="8_עסקאות שאושרו וטרם בוצעו  _4.4. 2_דיווחים נוספים_15" xfId="13329"/>
    <cellStyle name="8_עסקאות שאושרו וטרם בוצעו  _4.4. 2_דיווחים נוספים_פירוט אגח תשואה מעל 10% " xfId="7908"/>
    <cellStyle name="8_עסקאות שאושרו וטרם בוצעו  _4.4. 2_דיווחים נוספים_פירוט אגח תשואה מעל 10% _15" xfId="13332"/>
    <cellStyle name="8_עסקאות שאושרו וטרם בוצעו  _4.4. 2_פירוט אגח תשואה מעל 10% " xfId="7909"/>
    <cellStyle name="8_עסקאות שאושרו וטרם בוצעו  _4.4. 2_פירוט אגח תשואה מעל 10% _1" xfId="7910"/>
    <cellStyle name="8_עסקאות שאושרו וטרם בוצעו  _4.4. 2_פירוט אגח תשואה מעל 10% _1_15" xfId="13334"/>
    <cellStyle name="8_עסקאות שאושרו וטרם בוצעו  _4.4. 2_פירוט אגח תשואה מעל 10% _15" xfId="13333"/>
    <cellStyle name="8_עסקאות שאושרו וטרם בוצעו  _4.4. 2_פירוט אגח תשואה מעל 10% _פירוט אגח תשואה מעל 10% " xfId="7911"/>
    <cellStyle name="8_עסקאות שאושרו וטרם בוצעו  _4.4. 2_פירוט אגח תשואה מעל 10% _פירוט אגח תשואה מעל 10% _15" xfId="13335"/>
    <cellStyle name="8_עסקאות שאושרו וטרם בוצעו  _4.4._15" xfId="13327"/>
    <cellStyle name="8_עסקאות שאושרו וטרם בוצעו  _4.4._דיווחים נוספים" xfId="7912"/>
    <cellStyle name="8_עסקאות שאושרו וטרם בוצעו  _4.4._דיווחים נוספים_15" xfId="13336"/>
    <cellStyle name="8_עסקאות שאושרו וטרם בוצעו  _4.4._דיווחים נוספים_פירוט אגח תשואה מעל 10% " xfId="7913"/>
    <cellStyle name="8_עסקאות שאושרו וטרם בוצעו  _4.4._דיווחים נוספים_פירוט אגח תשואה מעל 10% _15" xfId="13337"/>
    <cellStyle name="8_עסקאות שאושרו וטרם בוצעו  _4.4._פירוט אגח תשואה מעל 10% " xfId="7914"/>
    <cellStyle name="8_עסקאות שאושרו וטרם בוצעו  _4.4._פירוט אגח תשואה מעל 10% _1" xfId="7915"/>
    <cellStyle name="8_עסקאות שאושרו וטרם בוצעו  _4.4._פירוט אגח תשואה מעל 10% _1_15" xfId="13339"/>
    <cellStyle name="8_עסקאות שאושרו וטרם בוצעו  _4.4._פירוט אגח תשואה מעל 10% _15" xfId="13338"/>
    <cellStyle name="8_עסקאות שאושרו וטרם בוצעו  _4.4._פירוט אגח תשואה מעל 10% _פירוט אגח תשואה מעל 10% " xfId="7916"/>
    <cellStyle name="8_עסקאות שאושרו וטרם בוצעו  _4.4._פירוט אגח תשואה מעל 10% _פירוט אגח תשואה מעל 10% _15" xfId="13340"/>
    <cellStyle name="8_עסקאות שאושרו וטרם בוצעו  _דיווחים נוספים" xfId="7917"/>
    <cellStyle name="8_עסקאות שאושרו וטרם בוצעו  _דיווחים נוספים_1" xfId="7918"/>
    <cellStyle name="8_עסקאות שאושרו וטרם בוצעו  _דיווחים נוספים_1_15" xfId="13342"/>
    <cellStyle name="8_עסקאות שאושרו וטרם בוצעו  _דיווחים נוספים_1_פירוט אגח תשואה מעל 10% " xfId="7919"/>
    <cellStyle name="8_עסקאות שאושרו וטרם בוצעו  _דיווחים נוספים_1_פירוט אגח תשואה מעל 10% _15" xfId="13343"/>
    <cellStyle name="8_עסקאות שאושרו וטרם בוצעו  _דיווחים נוספים_15" xfId="13341"/>
    <cellStyle name="8_עסקאות שאושרו וטרם בוצעו  _דיווחים נוספים_פירוט אגח תשואה מעל 10% " xfId="7920"/>
    <cellStyle name="8_עסקאות שאושרו וטרם בוצעו  _דיווחים נוספים_פירוט אגח תשואה מעל 10% _15" xfId="13344"/>
    <cellStyle name="8_עסקאות שאושרו וטרם בוצעו  _פירוט אגח תשואה מעל 10% " xfId="7921"/>
    <cellStyle name="8_עסקאות שאושרו וטרם בוצעו  _פירוט אגח תשואה מעל 10% _1" xfId="7922"/>
    <cellStyle name="8_עסקאות שאושרו וטרם בוצעו  _פירוט אגח תשואה מעל 10% _1_15" xfId="13346"/>
    <cellStyle name="8_עסקאות שאושרו וטרם בוצעו  _פירוט אגח תשואה מעל 10% _15" xfId="13345"/>
    <cellStyle name="8_עסקאות שאושרו וטרם בוצעו  _פירוט אגח תשואה מעל 10% _פירוט אגח תשואה מעל 10% " xfId="7923"/>
    <cellStyle name="8_עסקאות שאושרו וטרם בוצעו  _פירוט אגח תשואה מעל 10% _פירוט אגח תשואה מעל 10% _15" xfId="13347"/>
    <cellStyle name="8_פירוט אגח תשואה מעל 10% " xfId="7924"/>
    <cellStyle name="8_פירוט אגח תשואה מעל 10%  2" xfId="7925"/>
    <cellStyle name="8_פירוט אגח תשואה מעל 10%  2_15" xfId="13349"/>
    <cellStyle name="8_פירוט אגח תשואה מעל 10%  2_דיווחים נוספים" xfId="7926"/>
    <cellStyle name="8_פירוט אגח תשואה מעל 10%  2_דיווחים נוספים_1" xfId="7927"/>
    <cellStyle name="8_פירוט אגח תשואה מעל 10%  2_דיווחים נוספים_1_15" xfId="13351"/>
    <cellStyle name="8_פירוט אגח תשואה מעל 10%  2_דיווחים נוספים_1_פירוט אגח תשואה מעל 10% " xfId="7928"/>
    <cellStyle name="8_פירוט אגח תשואה מעל 10%  2_דיווחים נוספים_1_פירוט אגח תשואה מעל 10% _15" xfId="13352"/>
    <cellStyle name="8_פירוט אגח תשואה מעל 10%  2_דיווחים נוספים_15" xfId="13350"/>
    <cellStyle name="8_פירוט אגח תשואה מעל 10%  2_דיווחים נוספים_פירוט אגח תשואה מעל 10% " xfId="7929"/>
    <cellStyle name="8_פירוט אגח תשואה מעל 10%  2_דיווחים נוספים_פירוט אגח תשואה מעל 10% _15" xfId="13353"/>
    <cellStyle name="8_פירוט אגח תשואה מעל 10%  2_פירוט אגח תשואה מעל 10% " xfId="7930"/>
    <cellStyle name="8_פירוט אגח תשואה מעל 10%  2_פירוט אגח תשואה מעל 10% _1" xfId="7931"/>
    <cellStyle name="8_פירוט אגח תשואה מעל 10%  2_פירוט אגח תשואה מעל 10% _1_15" xfId="13355"/>
    <cellStyle name="8_פירוט אגח תשואה מעל 10%  2_פירוט אגח תשואה מעל 10% _15" xfId="13354"/>
    <cellStyle name="8_פירוט אגח תשואה מעל 10%  2_פירוט אגח תשואה מעל 10% _פירוט אגח תשואה מעל 10% " xfId="7932"/>
    <cellStyle name="8_פירוט אגח תשואה מעל 10%  2_פירוט אגח תשואה מעל 10% _פירוט אגח תשואה מעל 10% _15" xfId="13356"/>
    <cellStyle name="8_פירוט אגח תשואה מעל 10% _1" xfId="7933"/>
    <cellStyle name="8_פירוט אגח תשואה מעל 10% _1_15" xfId="13357"/>
    <cellStyle name="8_פירוט אגח תשואה מעל 10% _1_פירוט אגח תשואה מעל 10% " xfId="7934"/>
    <cellStyle name="8_פירוט אגח תשואה מעל 10% _1_פירוט אגח תשואה מעל 10% _15" xfId="13358"/>
    <cellStyle name="8_פירוט אגח תשואה מעל 10% _15" xfId="13348"/>
    <cellStyle name="8_פירוט אגח תשואה מעל 10% _2" xfId="7935"/>
    <cellStyle name="8_פירוט אגח תשואה מעל 10% _2_15" xfId="13359"/>
    <cellStyle name="8_פירוט אגח תשואה מעל 10% _4.4." xfId="7936"/>
    <cellStyle name="8_פירוט אגח תשואה מעל 10% _4.4. 2" xfId="7937"/>
    <cellStyle name="8_פירוט אגח תשואה מעל 10% _4.4. 2_15" xfId="13361"/>
    <cellStyle name="8_פירוט אגח תשואה מעל 10% _4.4. 2_דיווחים נוספים" xfId="7938"/>
    <cellStyle name="8_פירוט אגח תשואה מעל 10% _4.4. 2_דיווחים נוספים_1" xfId="7939"/>
    <cellStyle name="8_פירוט אגח תשואה מעל 10% _4.4. 2_דיווחים נוספים_1_15" xfId="13363"/>
    <cellStyle name="8_פירוט אגח תשואה מעל 10% _4.4. 2_דיווחים נוספים_1_פירוט אגח תשואה מעל 10% " xfId="7940"/>
    <cellStyle name="8_פירוט אגח תשואה מעל 10% _4.4. 2_דיווחים נוספים_1_פירוט אגח תשואה מעל 10% _15" xfId="13364"/>
    <cellStyle name="8_פירוט אגח תשואה מעל 10% _4.4. 2_דיווחים נוספים_15" xfId="13362"/>
    <cellStyle name="8_פירוט אגח תשואה מעל 10% _4.4. 2_דיווחים נוספים_פירוט אגח תשואה מעל 10% " xfId="7941"/>
    <cellStyle name="8_פירוט אגח תשואה מעל 10% _4.4. 2_דיווחים נוספים_פירוט אגח תשואה מעל 10% _15" xfId="13365"/>
    <cellStyle name="8_פירוט אגח תשואה מעל 10% _4.4. 2_פירוט אגח תשואה מעל 10% " xfId="7942"/>
    <cellStyle name="8_פירוט אגח תשואה מעל 10% _4.4. 2_פירוט אגח תשואה מעל 10% _1" xfId="7943"/>
    <cellStyle name="8_פירוט אגח תשואה מעל 10% _4.4. 2_פירוט אגח תשואה מעל 10% _1_15" xfId="13367"/>
    <cellStyle name="8_פירוט אגח תשואה מעל 10% _4.4. 2_פירוט אגח תשואה מעל 10% _15" xfId="13366"/>
    <cellStyle name="8_פירוט אגח תשואה מעל 10% _4.4. 2_פירוט אגח תשואה מעל 10% _פירוט אגח תשואה מעל 10% " xfId="7944"/>
    <cellStyle name="8_פירוט אגח תשואה מעל 10% _4.4. 2_פירוט אגח תשואה מעל 10% _פירוט אגח תשואה מעל 10% _15" xfId="13368"/>
    <cellStyle name="8_פירוט אגח תשואה מעל 10% _4.4._15" xfId="13360"/>
    <cellStyle name="8_פירוט אגח תשואה מעל 10% _4.4._דיווחים נוספים" xfId="7945"/>
    <cellStyle name="8_פירוט אגח תשואה מעל 10% _4.4._דיווחים נוספים_15" xfId="13369"/>
    <cellStyle name="8_פירוט אגח תשואה מעל 10% _4.4._דיווחים נוספים_פירוט אגח תשואה מעל 10% " xfId="7946"/>
    <cellStyle name="8_פירוט אגח תשואה מעל 10% _4.4._דיווחים נוספים_פירוט אגח תשואה מעל 10% _15" xfId="13370"/>
    <cellStyle name="8_פירוט אגח תשואה מעל 10% _4.4._פירוט אגח תשואה מעל 10% " xfId="7947"/>
    <cellStyle name="8_פירוט אגח תשואה מעל 10% _4.4._פירוט אגח תשואה מעל 10% _1" xfId="7948"/>
    <cellStyle name="8_פירוט אגח תשואה מעל 10% _4.4._פירוט אגח תשואה מעל 10% _1_15" xfId="13372"/>
    <cellStyle name="8_פירוט אגח תשואה מעל 10% _4.4._פירוט אגח תשואה מעל 10% _15" xfId="13371"/>
    <cellStyle name="8_פירוט אגח תשואה מעל 10% _4.4._פירוט אגח תשואה מעל 10% _פירוט אגח תשואה מעל 10% " xfId="7949"/>
    <cellStyle name="8_פירוט אגח תשואה מעל 10% _4.4._פירוט אגח תשואה מעל 10% _פירוט אגח תשואה מעל 10% _15" xfId="13373"/>
    <cellStyle name="8_פירוט אגח תשואה מעל 10% _דיווחים נוספים" xfId="7950"/>
    <cellStyle name="8_פירוט אגח תשואה מעל 10% _דיווחים נוספים_1" xfId="7951"/>
    <cellStyle name="8_פירוט אגח תשואה מעל 10% _דיווחים נוספים_1_15" xfId="13375"/>
    <cellStyle name="8_פירוט אגח תשואה מעל 10% _דיווחים נוספים_1_פירוט אגח תשואה מעל 10% " xfId="7952"/>
    <cellStyle name="8_פירוט אגח תשואה מעל 10% _דיווחים נוספים_1_פירוט אגח תשואה מעל 10% _15" xfId="13376"/>
    <cellStyle name="8_פירוט אגח תשואה מעל 10% _דיווחים נוספים_15" xfId="13374"/>
    <cellStyle name="8_פירוט אגח תשואה מעל 10% _דיווחים נוספים_פירוט אגח תשואה מעל 10% " xfId="7953"/>
    <cellStyle name="8_פירוט אגח תשואה מעל 10% _דיווחים נוספים_פירוט אגח תשואה מעל 10% _15" xfId="13377"/>
    <cellStyle name="8_פירוט אגח תשואה מעל 10% _פירוט אגח תשואה מעל 10% " xfId="7954"/>
    <cellStyle name="8_פירוט אגח תשואה מעל 10% _פירוט אגח תשואה מעל 10% _1" xfId="7955"/>
    <cellStyle name="8_פירוט אגח תשואה מעל 10% _פירוט אגח תשואה מעל 10% _1_15" xfId="13379"/>
    <cellStyle name="8_פירוט אגח תשואה מעל 10% _פירוט אגח תשואה מעל 10% _15" xfId="13378"/>
    <cellStyle name="8_פירוט אגח תשואה מעל 10% _פירוט אגח תשואה מעל 10% _פירוט אגח תשואה מעל 10% " xfId="7956"/>
    <cellStyle name="8_פירוט אגח תשואה מעל 10% _פירוט אגח תשואה מעל 10% _פירוט אגח תשואה מעל 10% _15" xfId="13380"/>
    <cellStyle name="9" xfId="7957"/>
    <cellStyle name="9 2" xfId="7958"/>
    <cellStyle name="9 2 2" xfId="7959"/>
    <cellStyle name="9 2_15" xfId="13382"/>
    <cellStyle name="9 3" xfId="7960"/>
    <cellStyle name="9_15" xfId="13381"/>
    <cellStyle name="9_15_1" xfId="16749"/>
    <cellStyle name="9_16" xfId="14731"/>
    <cellStyle name="9_4.4." xfId="7961"/>
    <cellStyle name="9_4.4. 2" xfId="7962"/>
    <cellStyle name="9_4.4. 2_15" xfId="13384"/>
    <cellStyle name="9_4.4. 2_דיווחים נוספים" xfId="7963"/>
    <cellStyle name="9_4.4. 2_דיווחים נוספים_1" xfId="7964"/>
    <cellStyle name="9_4.4. 2_דיווחים נוספים_1_15" xfId="13386"/>
    <cellStyle name="9_4.4. 2_דיווחים נוספים_1_פירוט אגח תשואה מעל 10% " xfId="7965"/>
    <cellStyle name="9_4.4. 2_דיווחים נוספים_1_פירוט אגח תשואה מעל 10% _15" xfId="13387"/>
    <cellStyle name="9_4.4. 2_דיווחים נוספים_15" xfId="13385"/>
    <cellStyle name="9_4.4. 2_דיווחים נוספים_פירוט אגח תשואה מעל 10% " xfId="7966"/>
    <cellStyle name="9_4.4. 2_דיווחים נוספים_פירוט אגח תשואה מעל 10% _15" xfId="13388"/>
    <cellStyle name="9_4.4. 2_פירוט אגח תשואה מעל 10% " xfId="7967"/>
    <cellStyle name="9_4.4. 2_פירוט אגח תשואה מעל 10% _1" xfId="7968"/>
    <cellStyle name="9_4.4. 2_פירוט אגח תשואה מעל 10% _1_15" xfId="13390"/>
    <cellStyle name="9_4.4. 2_פירוט אגח תשואה מעל 10% _15" xfId="13389"/>
    <cellStyle name="9_4.4. 2_פירוט אגח תשואה מעל 10% _פירוט אגח תשואה מעל 10% " xfId="7969"/>
    <cellStyle name="9_4.4. 2_פירוט אגח תשואה מעל 10% _פירוט אגח תשואה מעל 10% _15" xfId="13391"/>
    <cellStyle name="9_4.4._15" xfId="13383"/>
    <cellStyle name="9_4.4._דיווחים נוספים" xfId="7970"/>
    <cellStyle name="9_4.4._דיווחים נוספים_15" xfId="13392"/>
    <cellStyle name="9_4.4._דיווחים נוספים_פירוט אגח תשואה מעל 10% " xfId="7971"/>
    <cellStyle name="9_4.4._דיווחים נוספים_פירוט אגח תשואה מעל 10% _15" xfId="13393"/>
    <cellStyle name="9_4.4._פירוט אגח תשואה מעל 10% " xfId="7972"/>
    <cellStyle name="9_4.4._פירוט אגח תשואה מעל 10% _1" xfId="7973"/>
    <cellStyle name="9_4.4._פירוט אגח תשואה מעל 10% _1_15" xfId="13395"/>
    <cellStyle name="9_4.4._פירוט אגח תשואה מעל 10% _15" xfId="13394"/>
    <cellStyle name="9_4.4._פירוט אגח תשואה מעל 10% _פירוט אגח תשואה מעל 10% " xfId="7974"/>
    <cellStyle name="9_4.4._פירוט אגח תשואה מעל 10% _פירוט אגח תשואה מעל 10% _15" xfId="13396"/>
    <cellStyle name="9_Anafim" xfId="7975"/>
    <cellStyle name="9_Anafim 2" xfId="7976"/>
    <cellStyle name="9_Anafim 2 2" xfId="7977"/>
    <cellStyle name="9_Anafim 2 2_15" xfId="13399"/>
    <cellStyle name="9_Anafim 2 2_דיווחים נוספים" xfId="7978"/>
    <cellStyle name="9_Anafim 2 2_דיווחים נוספים_1" xfId="7979"/>
    <cellStyle name="9_Anafim 2 2_דיווחים נוספים_1_15" xfId="13401"/>
    <cellStyle name="9_Anafim 2 2_דיווחים נוספים_1_פירוט אגח תשואה מעל 10% " xfId="7980"/>
    <cellStyle name="9_Anafim 2 2_דיווחים נוספים_1_פירוט אגח תשואה מעל 10% _15" xfId="13402"/>
    <cellStyle name="9_Anafim 2 2_דיווחים נוספים_15" xfId="13400"/>
    <cellStyle name="9_Anafim 2 2_דיווחים נוספים_פירוט אגח תשואה מעל 10% " xfId="7981"/>
    <cellStyle name="9_Anafim 2 2_דיווחים נוספים_פירוט אגח תשואה מעל 10% _15" xfId="13403"/>
    <cellStyle name="9_Anafim 2 2_פירוט אגח תשואה מעל 10% " xfId="7982"/>
    <cellStyle name="9_Anafim 2 2_פירוט אגח תשואה מעל 10% _1" xfId="7983"/>
    <cellStyle name="9_Anafim 2 2_פירוט אגח תשואה מעל 10% _1_15" xfId="13405"/>
    <cellStyle name="9_Anafim 2 2_פירוט אגח תשואה מעל 10% _15" xfId="13404"/>
    <cellStyle name="9_Anafim 2 2_פירוט אגח תשואה מעל 10% _פירוט אגח תשואה מעל 10% " xfId="7984"/>
    <cellStyle name="9_Anafim 2 2_פירוט אגח תשואה מעל 10% _פירוט אגח תשואה מעל 10% _15" xfId="13406"/>
    <cellStyle name="9_Anafim 2_15" xfId="13398"/>
    <cellStyle name="9_Anafim 2_4.4." xfId="7985"/>
    <cellStyle name="9_Anafim 2_4.4. 2" xfId="7986"/>
    <cellStyle name="9_Anafim 2_4.4. 2_15" xfId="13408"/>
    <cellStyle name="9_Anafim 2_4.4. 2_דיווחים נוספים" xfId="7987"/>
    <cellStyle name="9_Anafim 2_4.4. 2_דיווחים נוספים_1" xfId="7988"/>
    <cellStyle name="9_Anafim 2_4.4. 2_דיווחים נוספים_1_15" xfId="13410"/>
    <cellStyle name="9_Anafim 2_4.4. 2_דיווחים נוספים_1_פירוט אגח תשואה מעל 10% " xfId="7989"/>
    <cellStyle name="9_Anafim 2_4.4. 2_דיווחים נוספים_1_פירוט אגח תשואה מעל 10% _15" xfId="13411"/>
    <cellStyle name="9_Anafim 2_4.4. 2_דיווחים נוספים_15" xfId="13409"/>
    <cellStyle name="9_Anafim 2_4.4. 2_דיווחים נוספים_פירוט אגח תשואה מעל 10% " xfId="7990"/>
    <cellStyle name="9_Anafim 2_4.4. 2_דיווחים נוספים_פירוט אגח תשואה מעל 10% _15" xfId="13412"/>
    <cellStyle name="9_Anafim 2_4.4. 2_פירוט אגח תשואה מעל 10% " xfId="7991"/>
    <cellStyle name="9_Anafim 2_4.4. 2_פירוט אגח תשואה מעל 10% _1" xfId="7992"/>
    <cellStyle name="9_Anafim 2_4.4. 2_פירוט אגח תשואה מעל 10% _1_15" xfId="13414"/>
    <cellStyle name="9_Anafim 2_4.4. 2_פירוט אגח תשואה מעל 10% _15" xfId="13413"/>
    <cellStyle name="9_Anafim 2_4.4. 2_פירוט אגח תשואה מעל 10% _פירוט אגח תשואה מעל 10% " xfId="7993"/>
    <cellStyle name="9_Anafim 2_4.4. 2_פירוט אגח תשואה מעל 10% _פירוט אגח תשואה מעל 10% _15" xfId="13415"/>
    <cellStyle name="9_Anafim 2_4.4._15" xfId="13407"/>
    <cellStyle name="9_Anafim 2_4.4._דיווחים נוספים" xfId="7994"/>
    <cellStyle name="9_Anafim 2_4.4._דיווחים נוספים_15" xfId="13416"/>
    <cellStyle name="9_Anafim 2_4.4._דיווחים נוספים_פירוט אגח תשואה מעל 10% " xfId="7995"/>
    <cellStyle name="9_Anafim 2_4.4._דיווחים נוספים_פירוט אגח תשואה מעל 10% _15" xfId="13417"/>
    <cellStyle name="9_Anafim 2_4.4._פירוט אגח תשואה מעל 10% " xfId="7996"/>
    <cellStyle name="9_Anafim 2_4.4._פירוט אגח תשואה מעל 10% _1" xfId="7997"/>
    <cellStyle name="9_Anafim 2_4.4._פירוט אגח תשואה מעל 10% _1_15" xfId="13419"/>
    <cellStyle name="9_Anafim 2_4.4._פירוט אגח תשואה מעל 10% _15" xfId="13418"/>
    <cellStyle name="9_Anafim 2_4.4._פירוט אגח תשואה מעל 10% _פירוט אגח תשואה מעל 10% " xfId="7998"/>
    <cellStyle name="9_Anafim 2_4.4._פירוט אגח תשואה מעל 10% _פירוט אגח תשואה מעל 10% _15" xfId="13420"/>
    <cellStyle name="9_Anafim 2_דיווחים נוספים" xfId="7999"/>
    <cellStyle name="9_Anafim 2_דיווחים נוספים 2" xfId="8000"/>
    <cellStyle name="9_Anafim 2_דיווחים נוספים 2_15" xfId="13422"/>
    <cellStyle name="9_Anafim 2_דיווחים נוספים 2_דיווחים נוספים" xfId="8001"/>
    <cellStyle name="9_Anafim 2_דיווחים נוספים 2_דיווחים נוספים_1" xfId="8002"/>
    <cellStyle name="9_Anafim 2_דיווחים נוספים 2_דיווחים נוספים_1_15" xfId="13424"/>
    <cellStyle name="9_Anafim 2_דיווחים נוספים 2_דיווחים נוספים_1_פירוט אגח תשואה מעל 10% " xfId="8003"/>
    <cellStyle name="9_Anafim 2_דיווחים נוספים 2_דיווחים נוספים_1_פירוט אגח תשואה מעל 10% _15" xfId="13425"/>
    <cellStyle name="9_Anafim 2_דיווחים נוספים 2_דיווחים נוספים_15" xfId="13423"/>
    <cellStyle name="9_Anafim 2_דיווחים נוספים 2_דיווחים נוספים_פירוט אגח תשואה מעל 10% " xfId="8004"/>
    <cellStyle name="9_Anafim 2_דיווחים נוספים 2_דיווחים נוספים_פירוט אגח תשואה מעל 10% _15" xfId="13426"/>
    <cellStyle name="9_Anafim 2_דיווחים נוספים 2_פירוט אגח תשואה מעל 10% " xfId="8005"/>
    <cellStyle name="9_Anafim 2_דיווחים נוספים 2_פירוט אגח תשואה מעל 10% _1" xfId="8006"/>
    <cellStyle name="9_Anafim 2_דיווחים נוספים 2_פירוט אגח תשואה מעל 10% _1_15" xfId="13428"/>
    <cellStyle name="9_Anafim 2_דיווחים נוספים 2_פירוט אגח תשואה מעל 10% _15" xfId="13427"/>
    <cellStyle name="9_Anafim 2_דיווחים נוספים 2_פירוט אגח תשואה מעל 10% _פירוט אגח תשואה מעל 10% " xfId="8007"/>
    <cellStyle name="9_Anafim 2_דיווחים נוספים 2_פירוט אגח תשואה מעל 10% _פירוט אגח תשואה מעל 10% _15" xfId="13429"/>
    <cellStyle name="9_Anafim 2_דיווחים נוספים_1" xfId="8008"/>
    <cellStyle name="9_Anafim 2_דיווחים נוספים_1 2" xfId="8009"/>
    <cellStyle name="9_Anafim 2_דיווחים נוספים_1 2_15" xfId="13431"/>
    <cellStyle name="9_Anafim 2_דיווחים נוספים_1 2_דיווחים נוספים" xfId="8010"/>
    <cellStyle name="9_Anafim 2_דיווחים נוספים_1 2_דיווחים נוספים_1" xfId="8011"/>
    <cellStyle name="9_Anafim 2_דיווחים נוספים_1 2_דיווחים נוספים_1_15" xfId="13433"/>
    <cellStyle name="9_Anafim 2_דיווחים נוספים_1 2_דיווחים נוספים_1_פירוט אגח תשואה מעל 10% " xfId="8012"/>
    <cellStyle name="9_Anafim 2_דיווחים נוספים_1 2_דיווחים נוספים_1_פירוט אגח תשואה מעל 10% _15" xfId="13434"/>
    <cellStyle name="9_Anafim 2_דיווחים נוספים_1 2_דיווחים נוספים_15" xfId="13432"/>
    <cellStyle name="9_Anafim 2_דיווחים נוספים_1 2_דיווחים נוספים_פירוט אגח תשואה מעל 10% " xfId="8013"/>
    <cellStyle name="9_Anafim 2_דיווחים נוספים_1 2_דיווחים נוספים_פירוט אגח תשואה מעל 10% _15" xfId="13435"/>
    <cellStyle name="9_Anafim 2_דיווחים נוספים_1 2_פירוט אגח תשואה מעל 10% " xfId="8014"/>
    <cellStyle name="9_Anafim 2_דיווחים נוספים_1 2_פירוט אגח תשואה מעל 10% _1" xfId="8015"/>
    <cellStyle name="9_Anafim 2_דיווחים נוספים_1 2_פירוט אגח תשואה מעל 10% _1_15" xfId="13437"/>
    <cellStyle name="9_Anafim 2_דיווחים נוספים_1 2_פירוט אגח תשואה מעל 10% _15" xfId="13436"/>
    <cellStyle name="9_Anafim 2_דיווחים נוספים_1 2_פירוט אגח תשואה מעל 10% _פירוט אגח תשואה מעל 10% " xfId="8016"/>
    <cellStyle name="9_Anafim 2_דיווחים נוספים_1 2_פירוט אגח תשואה מעל 10% _פירוט אגח תשואה מעל 10% _15" xfId="13438"/>
    <cellStyle name="9_Anafim 2_דיווחים נוספים_1_15" xfId="13430"/>
    <cellStyle name="9_Anafim 2_דיווחים נוספים_1_4.4." xfId="8017"/>
    <cellStyle name="9_Anafim 2_דיווחים נוספים_1_4.4. 2" xfId="8018"/>
    <cellStyle name="9_Anafim 2_דיווחים נוספים_1_4.4. 2_15" xfId="13440"/>
    <cellStyle name="9_Anafim 2_דיווחים נוספים_1_4.4. 2_דיווחים נוספים" xfId="8019"/>
    <cellStyle name="9_Anafim 2_דיווחים נוספים_1_4.4. 2_דיווחים נוספים_1" xfId="8020"/>
    <cellStyle name="9_Anafim 2_דיווחים נוספים_1_4.4. 2_דיווחים נוספים_1_15" xfId="13442"/>
    <cellStyle name="9_Anafim 2_דיווחים נוספים_1_4.4. 2_דיווחים נוספים_1_פירוט אגח תשואה מעל 10% " xfId="8021"/>
    <cellStyle name="9_Anafim 2_דיווחים נוספים_1_4.4. 2_דיווחים נוספים_1_פירוט אגח תשואה מעל 10% _15" xfId="13443"/>
    <cellStyle name="9_Anafim 2_דיווחים נוספים_1_4.4. 2_דיווחים נוספים_15" xfId="13441"/>
    <cellStyle name="9_Anafim 2_דיווחים נוספים_1_4.4. 2_דיווחים נוספים_פירוט אגח תשואה מעל 10% " xfId="8022"/>
    <cellStyle name="9_Anafim 2_דיווחים נוספים_1_4.4. 2_דיווחים נוספים_פירוט אגח תשואה מעל 10% _15" xfId="13444"/>
    <cellStyle name="9_Anafim 2_דיווחים נוספים_1_4.4. 2_פירוט אגח תשואה מעל 10% " xfId="8023"/>
    <cellStyle name="9_Anafim 2_דיווחים נוספים_1_4.4. 2_פירוט אגח תשואה מעל 10% _1" xfId="8024"/>
    <cellStyle name="9_Anafim 2_דיווחים נוספים_1_4.4. 2_פירוט אגח תשואה מעל 10% _1_15" xfId="13446"/>
    <cellStyle name="9_Anafim 2_דיווחים נוספים_1_4.4. 2_פירוט אגח תשואה מעל 10% _15" xfId="13445"/>
    <cellStyle name="9_Anafim 2_דיווחים נוספים_1_4.4. 2_פירוט אגח תשואה מעל 10% _פירוט אגח תשואה מעל 10% " xfId="8025"/>
    <cellStyle name="9_Anafim 2_דיווחים נוספים_1_4.4. 2_פירוט אגח תשואה מעל 10% _פירוט אגח תשואה מעל 10% _15" xfId="13447"/>
    <cellStyle name="9_Anafim 2_דיווחים נוספים_1_4.4._15" xfId="13439"/>
    <cellStyle name="9_Anafim 2_דיווחים נוספים_1_4.4._דיווחים נוספים" xfId="8026"/>
    <cellStyle name="9_Anafim 2_דיווחים נוספים_1_4.4._דיווחים נוספים_15" xfId="13448"/>
    <cellStyle name="9_Anafim 2_דיווחים נוספים_1_4.4._דיווחים נוספים_פירוט אגח תשואה מעל 10% " xfId="8027"/>
    <cellStyle name="9_Anafim 2_דיווחים נוספים_1_4.4._דיווחים נוספים_פירוט אגח תשואה מעל 10% _15" xfId="13449"/>
    <cellStyle name="9_Anafim 2_דיווחים נוספים_1_4.4._פירוט אגח תשואה מעל 10% " xfId="8028"/>
    <cellStyle name="9_Anafim 2_דיווחים נוספים_1_4.4._פירוט אגח תשואה מעל 10% _1" xfId="8029"/>
    <cellStyle name="9_Anafim 2_דיווחים נוספים_1_4.4._פירוט אגח תשואה מעל 10% _1_15" xfId="13451"/>
    <cellStyle name="9_Anafim 2_דיווחים נוספים_1_4.4._פירוט אגח תשואה מעל 10% _15" xfId="13450"/>
    <cellStyle name="9_Anafim 2_דיווחים נוספים_1_4.4._פירוט אגח תשואה מעל 10% _פירוט אגח תשואה מעל 10% " xfId="8030"/>
    <cellStyle name="9_Anafim 2_דיווחים נוספים_1_4.4._פירוט אגח תשואה מעל 10% _פירוט אגח תשואה מעל 10% _15" xfId="13452"/>
    <cellStyle name="9_Anafim 2_דיווחים נוספים_1_דיווחים נוספים" xfId="8031"/>
    <cellStyle name="9_Anafim 2_דיווחים נוספים_1_דיווחים נוספים_15" xfId="13453"/>
    <cellStyle name="9_Anafim 2_דיווחים נוספים_1_דיווחים נוספים_פירוט אגח תשואה מעל 10% " xfId="8032"/>
    <cellStyle name="9_Anafim 2_דיווחים נוספים_1_דיווחים נוספים_פירוט אגח תשואה מעל 10% _15" xfId="13454"/>
    <cellStyle name="9_Anafim 2_דיווחים נוספים_1_פירוט אגח תשואה מעל 10% " xfId="8033"/>
    <cellStyle name="9_Anafim 2_דיווחים נוספים_1_פירוט אגח תשואה מעל 10% _1" xfId="8034"/>
    <cellStyle name="9_Anafim 2_דיווחים נוספים_1_פירוט אגח תשואה מעל 10% _1_15" xfId="13456"/>
    <cellStyle name="9_Anafim 2_דיווחים נוספים_1_פירוט אגח תשואה מעל 10% _15" xfId="13455"/>
    <cellStyle name="9_Anafim 2_דיווחים נוספים_1_פירוט אגח תשואה מעל 10% _פירוט אגח תשואה מעל 10% " xfId="8035"/>
    <cellStyle name="9_Anafim 2_דיווחים נוספים_1_פירוט אגח תשואה מעל 10% _פירוט אגח תשואה מעל 10% _15" xfId="13457"/>
    <cellStyle name="9_Anafim 2_דיווחים נוספים_15" xfId="13421"/>
    <cellStyle name="9_Anafim 2_דיווחים נוספים_2" xfId="8036"/>
    <cellStyle name="9_Anafim 2_דיווחים נוספים_2_15" xfId="13458"/>
    <cellStyle name="9_Anafim 2_דיווחים נוספים_2_פירוט אגח תשואה מעל 10% " xfId="8037"/>
    <cellStyle name="9_Anafim 2_דיווחים נוספים_2_פירוט אגח תשואה מעל 10% _15" xfId="13459"/>
    <cellStyle name="9_Anafim 2_דיווחים נוספים_4.4." xfId="8038"/>
    <cellStyle name="9_Anafim 2_דיווחים נוספים_4.4. 2" xfId="8039"/>
    <cellStyle name="9_Anafim 2_דיווחים נוספים_4.4. 2_15" xfId="13461"/>
    <cellStyle name="9_Anafim 2_דיווחים נוספים_4.4. 2_דיווחים נוספים" xfId="8040"/>
    <cellStyle name="9_Anafim 2_דיווחים נוספים_4.4. 2_דיווחים נוספים_1" xfId="8041"/>
    <cellStyle name="9_Anafim 2_דיווחים נוספים_4.4. 2_דיווחים נוספים_1_15" xfId="13463"/>
    <cellStyle name="9_Anafim 2_דיווחים נוספים_4.4. 2_דיווחים נוספים_1_פירוט אגח תשואה מעל 10% " xfId="8042"/>
    <cellStyle name="9_Anafim 2_דיווחים נוספים_4.4. 2_דיווחים נוספים_1_פירוט אגח תשואה מעל 10% _15" xfId="13464"/>
    <cellStyle name="9_Anafim 2_דיווחים נוספים_4.4. 2_דיווחים נוספים_15" xfId="13462"/>
    <cellStyle name="9_Anafim 2_דיווחים נוספים_4.4. 2_דיווחים נוספים_פירוט אגח תשואה מעל 10% " xfId="8043"/>
    <cellStyle name="9_Anafim 2_דיווחים נוספים_4.4. 2_דיווחים נוספים_פירוט אגח תשואה מעל 10% _15" xfId="13465"/>
    <cellStyle name="9_Anafim 2_דיווחים נוספים_4.4. 2_פירוט אגח תשואה מעל 10% " xfId="8044"/>
    <cellStyle name="9_Anafim 2_דיווחים נוספים_4.4. 2_פירוט אגח תשואה מעל 10% _1" xfId="8045"/>
    <cellStyle name="9_Anafim 2_דיווחים נוספים_4.4. 2_פירוט אגח תשואה מעל 10% _1_15" xfId="13467"/>
    <cellStyle name="9_Anafim 2_דיווחים נוספים_4.4. 2_פירוט אגח תשואה מעל 10% _15" xfId="13466"/>
    <cellStyle name="9_Anafim 2_דיווחים נוספים_4.4. 2_פירוט אגח תשואה מעל 10% _פירוט אגח תשואה מעל 10% " xfId="8046"/>
    <cellStyle name="9_Anafim 2_דיווחים נוספים_4.4. 2_פירוט אגח תשואה מעל 10% _פירוט אגח תשואה מעל 10% _15" xfId="13468"/>
    <cellStyle name="9_Anafim 2_דיווחים נוספים_4.4._15" xfId="13460"/>
    <cellStyle name="9_Anafim 2_דיווחים נוספים_4.4._דיווחים נוספים" xfId="8047"/>
    <cellStyle name="9_Anafim 2_דיווחים נוספים_4.4._דיווחים נוספים_15" xfId="13469"/>
    <cellStyle name="9_Anafim 2_דיווחים נוספים_4.4._דיווחים נוספים_פירוט אגח תשואה מעל 10% " xfId="8048"/>
    <cellStyle name="9_Anafim 2_דיווחים נוספים_4.4._דיווחים נוספים_פירוט אגח תשואה מעל 10% _15" xfId="13470"/>
    <cellStyle name="9_Anafim 2_דיווחים נוספים_4.4._פירוט אגח תשואה מעל 10% " xfId="8049"/>
    <cellStyle name="9_Anafim 2_דיווחים נוספים_4.4._פירוט אגח תשואה מעל 10% _1" xfId="8050"/>
    <cellStyle name="9_Anafim 2_דיווחים נוספים_4.4._פירוט אגח תשואה מעל 10% _1_15" xfId="13472"/>
    <cellStyle name="9_Anafim 2_דיווחים נוספים_4.4._פירוט אגח תשואה מעל 10% _15" xfId="13471"/>
    <cellStyle name="9_Anafim 2_דיווחים נוספים_4.4._פירוט אגח תשואה מעל 10% _פירוט אגח תשואה מעל 10% " xfId="8051"/>
    <cellStyle name="9_Anafim 2_דיווחים נוספים_4.4._פירוט אגח תשואה מעל 10% _פירוט אגח תשואה מעל 10% _15" xfId="13473"/>
    <cellStyle name="9_Anafim 2_דיווחים נוספים_דיווחים נוספים" xfId="8052"/>
    <cellStyle name="9_Anafim 2_דיווחים נוספים_דיווחים נוספים 2" xfId="8053"/>
    <cellStyle name="9_Anafim 2_דיווחים נוספים_דיווחים נוספים 2_15" xfId="13475"/>
    <cellStyle name="9_Anafim 2_דיווחים נוספים_דיווחים נוספים 2_דיווחים נוספים" xfId="8054"/>
    <cellStyle name="9_Anafim 2_דיווחים נוספים_דיווחים נוספים 2_דיווחים נוספים_1" xfId="8055"/>
    <cellStyle name="9_Anafim 2_דיווחים נוספים_דיווחים נוספים 2_דיווחים נוספים_1_15" xfId="13477"/>
    <cellStyle name="9_Anafim 2_דיווחים נוספים_דיווחים נוספים 2_דיווחים נוספים_1_פירוט אגח תשואה מעל 10% " xfId="8056"/>
    <cellStyle name="9_Anafim 2_דיווחים נוספים_דיווחים נוספים 2_דיווחים נוספים_1_פירוט אגח תשואה מעל 10% _15" xfId="13478"/>
    <cellStyle name="9_Anafim 2_דיווחים נוספים_דיווחים נוספים 2_דיווחים נוספים_15" xfId="13476"/>
    <cellStyle name="9_Anafim 2_דיווחים נוספים_דיווחים נוספים 2_דיווחים נוספים_פירוט אגח תשואה מעל 10% " xfId="8057"/>
    <cellStyle name="9_Anafim 2_דיווחים נוספים_דיווחים נוספים 2_דיווחים נוספים_פירוט אגח תשואה מעל 10% _15" xfId="13479"/>
    <cellStyle name="9_Anafim 2_דיווחים נוספים_דיווחים נוספים 2_פירוט אגח תשואה מעל 10% " xfId="8058"/>
    <cellStyle name="9_Anafim 2_דיווחים נוספים_דיווחים נוספים 2_פירוט אגח תשואה מעל 10% _1" xfId="8059"/>
    <cellStyle name="9_Anafim 2_דיווחים נוספים_דיווחים נוספים 2_פירוט אגח תשואה מעל 10% _1_15" xfId="13481"/>
    <cellStyle name="9_Anafim 2_דיווחים נוספים_דיווחים נוספים 2_פירוט אגח תשואה מעל 10% _15" xfId="13480"/>
    <cellStyle name="9_Anafim 2_דיווחים נוספים_דיווחים נוספים 2_פירוט אגח תשואה מעל 10% _פירוט אגח תשואה מעל 10% " xfId="8060"/>
    <cellStyle name="9_Anafim 2_דיווחים נוספים_דיווחים נוספים 2_פירוט אגח תשואה מעל 10% _פירוט אגח תשואה מעל 10% _15" xfId="13482"/>
    <cellStyle name="9_Anafim 2_דיווחים נוספים_דיווחים נוספים_1" xfId="8061"/>
    <cellStyle name="9_Anafim 2_דיווחים נוספים_דיווחים נוספים_1_15" xfId="13483"/>
    <cellStyle name="9_Anafim 2_דיווחים נוספים_דיווחים נוספים_1_פירוט אגח תשואה מעל 10% " xfId="8062"/>
    <cellStyle name="9_Anafim 2_דיווחים נוספים_דיווחים נוספים_1_פירוט אגח תשואה מעל 10% _15" xfId="13484"/>
    <cellStyle name="9_Anafim 2_דיווחים נוספים_דיווחים נוספים_15" xfId="13474"/>
    <cellStyle name="9_Anafim 2_דיווחים נוספים_דיווחים נוספים_4.4." xfId="8063"/>
    <cellStyle name="9_Anafim 2_דיווחים נוספים_דיווחים נוספים_4.4. 2" xfId="8064"/>
    <cellStyle name="9_Anafim 2_דיווחים נוספים_דיווחים נוספים_4.4. 2_15" xfId="13486"/>
    <cellStyle name="9_Anafim 2_דיווחים נוספים_דיווחים נוספים_4.4. 2_דיווחים נוספים" xfId="8065"/>
    <cellStyle name="9_Anafim 2_דיווחים נוספים_דיווחים נוספים_4.4. 2_דיווחים נוספים_1" xfId="8066"/>
    <cellStyle name="9_Anafim 2_דיווחים נוספים_דיווחים נוספים_4.4. 2_דיווחים נוספים_1_15" xfId="13488"/>
    <cellStyle name="9_Anafim 2_דיווחים נוספים_דיווחים נוספים_4.4. 2_דיווחים נוספים_1_פירוט אגח תשואה מעל 10% " xfId="8067"/>
    <cellStyle name="9_Anafim 2_דיווחים נוספים_דיווחים נוספים_4.4. 2_דיווחים נוספים_1_פירוט אגח תשואה מעל 10% _15" xfId="13489"/>
    <cellStyle name="9_Anafim 2_דיווחים נוספים_דיווחים נוספים_4.4. 2_דיווחים נוספים_15" xfId="13487"/>
    <cellStyle name="9_Anafim 2_דיווחים נוספים_דיווחים נוספים_4.4. 2_דיווחים נוספים_פירוט אגח תשואה מעל 10% " xfId="8068"/>
    <cellStyle name="9_Anafim 2_דיווחים נוספים_דיווחים נוספים_4.4. 2_דיווחים נוספים_פירוט אגח תשואה מעל 10% _15" xfId="13490"/>
    <cellStyle name="9_Anafim 2_דיווחים נוספים_דיווחים נוספים_4.4. 2_פירוט אגח תשואה מעל 10% " xfId="8069"/>
    <cellStyle name="9_Anafim 2_דיווחים נוספים_דיווחים נוספים_4.4. 2_פירוט אגח תשואה מעל 10% _1" xfId="8070"/>
    <cellStyle name="9_Anafim 2_דיווחים נוספים_דיווחים נוספים_4.4. 2_פירוט אגח תשואה מעל 10% _1_15" xfId="13492"/>
    <cellStyle name="9_Anafim 2_דיווחים נוספים_דיווחים נוספים_4.4. 2_פירוט אגח תשואה מעל 10% _15" xfId="13491"/>
    <cellStyle name="9_Anafim 2_דיווחים נוספים_דיווחים נוספים_4.4. 2_פירוט אגח תשואה מעל 10% _פירוט אגח תשואה מעל 10% " xfId="8071"/>
    <cellStyle name="9_Anafim 2_דיווחים נוספים_דיווחים נוספים_4.4. 2_פירוט אגח תשואה מעל 10% _פירוט אגח תשואה מעל 10% _15" xfId="13493"/>
    <cellStyle name="9_Anafim 2_דיווחים נוספים_דיווחים נוספים_4.4._15" xfId="13485"/>
    <cellStyle name="9_Anafim 2_דיווחים נוספים_דיווחים נוספים_4.4._דיווחים נוספים" xfId="8072"/>
    <cellStyle name="9_Anafim 2_דיווחים נוספים_דיווחים נוספים_4.4._דיווחים נוספים_15" xfId="13494"/>
    <cellStyle name="9_Anafim 2_דיווחים נוספים_דיווחים נוספים_4.4._דיווחים נוספים_פירוט אגח תשואה מעל 10% " xfId="8073"/>
    <cellStyle name="9_Anafim 2_דיווחים נוספים_דיווחים נוספים_4.4._דיווחים נוספים_פירוט אגח תשואה מעל 10% _15" xfId="13495"/>
    <cellStyle name="9_Anafim 2_דיווחים נוספים_דיווחים נוספים_4.4._פירוט אגח תשואה מעל 10% " xfId="8074"/>
    <cellStyle name="9_Anafim 2_דיווחים נוספים_דיווחים נוספים_4.4._פירוט אגח תשואה מעל 10% _1" xfId="8075"/>
    <cellStyle name="9_Anafim 2_דיווחים נוספים_דיווחים נוספים_4.4._פירוט אגח תשואה מעל 10% _1_15" xfId="13497"/>
    <cellStyle name="9_Anafim 2_דיווחים נוספים_דיווחים נוספים_4.4._פירוט אגח תשואה מעל 10% _15" xfId="13496"/>
    <cellStyle name="9_Anafim 2_דיווחים נוספים_דיווחים נוספים_4.4._פירוט אגח תשואה מעל 10% _פירוט אגח תשואה מעל 10% " xfId="8076"/>
    <cellStyle name="9_Anafim 2_דיווחים נוספים_דיווחים נוספים_4.4._פירוט אגח תשואה מעל 10% _פירוט אגח תשואה מעל 10% _15" xfId="13498"/>
    <cellStyle name="9_Anafim 2_דיווחים נוספים_דיווחים נוספים_דיווחים נוספים" xfId="8077"/>
    <cellStyle name="9_Anafim 2_דיווחים נוספים_דיווחים נוספים_דיווחים נוספים_15" xfId="13499"/>
    <cellStyle name="9_Anafim 2_דיווחים נוספים_דיווחים נוספים_דיווחים נוספים_פירוט אגח תשואה מעל 10% " xfId="8078"/>
    <cellStyle name="9_Anafim 2_דיווחים נוספים_דיווחים נוספים_דיווחים נוספים_פירוט אגח תשואה מעל 10% _15" xfId="13500"/>
    <cellStyle name="9_Anafim 2_דיווחים נוספים_דיווחים נוספים_פירוט אגח תשואה מעל 10% " xfId="8079"/>
    <cellStyle name="9_Anafim 2_דיווחים נוספים_דיווחים נוספים_פירוט אגח תשואה מעל 10% _1" xfId="8080"/>
    <cellStyle name="9_Anafim 2_דיווחים נוספים_דיווחים נוספים_פירוט אגח תשואה מעל 10% _1_15" xfId="13502"/>
    <cellStyle name="9_Anafim 2_דיווחים נוספים_דיווחים נוספים_פירוט אגח תשואה מעל 10% _15" xfId="13501"/>
    <cellStyle name="9_Anafim 2_דיווחים נוספים_דיווחים נוספים_פירוט אגח תשואה מעל 10% _פירוט אגח תשואה מעל 10% " xfId="8081"/>
    <cellStyle name="9_Anafim 2_דיווחים נוספים_דיווחים נוספים_פירוט אגח תשואה מעל 10% _פירוט אגח תשואה מעל 10% _15" xfId="13503"/>
    <cellStyle name="9_Anafim 2_דיווחים נוספים_פירוט אגח תשואה מעל 10% " xfId="8082"/>
    <cellStyle name="9_Anafim 2_דיווחים נוספים_פירוט אגח תשואה מעל 10% _1" xfId="8083"/>
    <cellStyle name="9_Anafim 2_דיווחים נוספים_פירוט אגח תשואה מעל 10% _1_15" xfId="13505"/>
    <cellStyle name="9_Anafim 2_דיווחים נוספים_פירוט אגח תשואה מעל 10% _15" xfId="13504"/>
    <cellStyle name="9_Anafim 2_דיווחים נוספים_פירוט אגח תשואה מעל 10% _פירוט אגח תשואה מעל 10% " xfId="8084"/>
    <cellStyle name="9_Anafim 2_דיווחים נוספים_פירוט אגח תשואה מעל 10% _פירוט אגח תשואה מעל 10% _15" xfId="13506"/>
    <cellStyle name="9_Anafim 2_עסקאות שאושרו וטרם בוצעו  " xfId="8085"/>
    <cellStyle name="9_Anafim 2_עסקאות שאושרו וטרם בוצעו   2" xfId="8086"/>
    <cellStyle name="9_Anafim 2_עסקאות שאושרו וטרם בוצעו   2_15" xfId="13508"/>
    <cellStyle name="9_Anafim 2_עסקאות שאושרו וטרם בוצעו   2_דיווחים נוספים" xfId="8087"/>
    <cellStyle name="9_Anafim 2_עסקאות שאושרו וטרם בוצעו   2_דיווחים נוספים_1" xfId="8088"/>
    <cellStyle name="9_Anafim 2_עסקאות שאושרו וטרם בוצעו   2_דיווחים נוספים_1_15" xfId="13510"/>
    <cellStyle name="9_Anafim 2_עסקאות שאושרו וטרם בוצעו   2_דיווחים נוספים_1_פירוט אגח תשואה מעל 10% " xfId="8089"/>
    <cellStyle name="9_Anafim 2_עסקאות שאושרו וטרם בוצעו   2_דיווחים נוספים_1_פירוט אגח תשואה מעל 10% _15" xfId="13511"/>
    <cellStyle name="9_Anafim 2_עסקאות שאושרו וטרם בוצעו   2_דיווחים נוספים_15" xfId="13509"/>
    <cellStyle name="9_Anafim 2_עסקאות שאושרו וטרם בוצעו   2_דיווחים נוספים_פירוט אגח תשואה מעל 10% " xfId="8090"/>
    <cellStyle name="9_Anafim 2_עסקאות שאושרו וטרם בוצעו   2_דיווחים נוספים_פירוט אגח תשואה מעל 10% _15" xfId="13512"/>
    <cellStyle name="9_Anafim 2_עסקאות שאושרו וטרם בוצעו   2_פירוט אגח תשואה מעל 10% " xfId="8091"/>
    <cellStyle name="9_Anafim 2_עסקאות שאושרו וטרם בוצעו   2_פירוט אגח תשואה מעל 10% _1" xfId="8092"/>
    <cellStyle name="9_Anafim 2_עסקאות שאושרו וטרם בוצעו   2_פירוט אגח תשואה מעל 10% _1_15" xfId="13514"/>
    <cellStyle name="9_Anafim 2_עסקאות שאושרו וטרם בוצעו   2_פירוט אגח תשואה מעל 10% _15" xfId="13513"/>
    <cellStyle name="9_Anafim 2_עסקאות שאושרו וטרם בוצעו   2_פירוט אגח תשואה מעל 10% _פירוט אגח תשואה מעל 10% " xfId="8093"/>
    <cellStyle name="9_Anafim 2_עסקאות שאושרו וטרם בוצעו   2_פירוט אגח תשואה מעל 10% _פירוט אגח תשואה מעל 10% _15" xfId="13515"/>
    <cellStyle name="9_Anafim 2_עסקאות שאושרו וטרם בוצעו  _15" xfId="13507"/>
    <cellStyle name="9_Anafim 2_עסקאות שאושרו וטרם בוצעו  _דיווחים נוספים" xfId="8094"/>
    <cellStyle name="9_Anafim 2_עסקאות שאושרו וטרם בוצעו  _דיווחים נוספים_15" xfId="13516"/>
    <cellStyle name="9_Anafim 2_עסקאות שאושרו וטרם בוצעו  _דיווחים נוספים_פירוט אגח תשואה מעל 10% " xfId="8095"/>
    <cellStyle name="9_Anafim 2_עסקאות שאושרו וטרם בוצעו  _דיווחים נוספים_פירוט אגח תשואה מעל 10% _15" xfId="13517"/>
    <cellStyle name="9_Anafim 2_עסקאות שאושרו וטרם בוצעו  _פירוט אגח תשואה מעל 10% " xfId="8096"/>
    <cellStyle name="9_Anafim 2_עסקאות שאושרו וטרם בוצעו  _פירוט אגח תשואה מעל 10% _1" xfId="8097"/>
    <cellStyle name="9_Anafim 2_עסקאות שאושרו וטרם בוצעו  _פירוט אגח תשואה מעל 10% _1_15" xfId="13519"/>
    <cellStyle name="9_Anafim 2_עסקאות שאושרו וטרם בוצעו  _פירוט אגח תשואה מעל 10% _15" xfId="13518"/>
    <cellStyle name="9_Anafim 2_עסקאות שאושרו וטרם בוצעו  _פירוט אגח תשואה מעל 10% _פירוט אגח תשואה מעל 10% " xfId="8098"/>
    <cellStyle name="9_Anafim 2_עסקאות שאושרו וטרם בוצעו  _פירוט אגח תשואה מעל 10% _פירוט אגח תשואה מעל 10% _15" xfId="13520"/>
    <cellStyle name="9_Anafim 2_פירוט אגח תשואה מעל 10% " xfId="8099"/>
    <cellStyle name="9_Anafim 2_פירוט אגח תשואה מעל 10%  2" xfId="8100"/>
    <cellStyle name="9_Anafim 2_פירוט אגח תשואה מעל 10%  2_15" xfId="13522"/>
    <cellStyle name="9_Anafim 2_פירוט אגח תשואה מעל 10%  2_דיווחים נוספים" xfId="8101"/>
    <cellStyle name="9_Anafim 2_פירוט אגח תשואה מעל 10%  2_דיווחים נוספים_1" xfId="8102"/>
    <cellStyle name="9_Anafim 2_פירוט אגח תשואה מעל 10%  2_דיווחים נוספים_1_15" xfId="13524"/>
    <cellStyle name="9_Anafim 2_פירוט אגח תשואה מעל 10%  2_דיווחים נוספים_1_פירוט אגח תשואה מעל 10% " xfId="8103"/>
    <cellStyle name="9_Anafim 2_פירוט אגח תשואה מעל 10%  2_דיווחים נוספים_1_פירוט אגח תשואה מעל 10% _15" xfId="13525"/>
    <cellStyle name="9_Anafim 2_פירוט אגח תשואה מעל 10%  2_דיווחים נוספים_15" xfId="13523"/>
    <cellStyle name="9_Anafim 2_פירוט אגח תשואה מעל 10%  2_דיווחים נוספים_פירוט אגח תשואה מעל 10% " xfId="8104"/>
    <cellStyle name="9_Anafim 2_פירוט אגח תשואה מעל 10%  2_דיווחים נוספים_פירוט אגח תשואה מעל 10% _15" xfId="13526"/>
    <cellStyle name="9_Anafim 2_פירוט אגח תשואה מעל 10%  2_פירוט אגח תשואה מעל 10% " xfId="8105"/>
    <cellStyle name="9_Anafim 2_פירוט אגח תשואה מעל 10%  2_פירוט אגח תשואה מעל 10% _1" xfId="8106"/>
    <cellStyle name="9_Anafim 2_פירוט אגח תשואה מעל 10%  2_פירוט אגח תשואה מעל 10% _1_15" xfId="13528"/>
    <cellStyle name="9_Anafim 2_פירוט אגח תשואה מעל 10%  2_פירוט אגח תשואה מעל 10% _15" xfId="13527"/>
    <cellStyle name="9_Anafim 2_פירוט אגח תשואה מעל 10%  2_פירוט אגח תשואה מעל 10% _פירוט אגח תשואה מעל 10% " xfId="8107"/>
    <cellStyle name="9_Anafim 2_פירוט אגח תשואה מעל 10%  2_פירוט אגח תשואה מעל 10% _פירוט אגח תשואה מעל 10% _15" xfId="13529"/>
    <cellStyle name="9_Anafim 2_פירוט אגח תשואה מעל 10% _1" xfId="8108"/>
    <cellStyle name="9_Anafim 2_פירוט אגח תשואה מעל 10% _1_15" xfId="13530"/>
    <cellStyle name="9_Anafim 2_פירוט אגח תשואה מעל 10% _1_פירוט אגח תשואה מעל 10% " xfId="8109"/>
    <cellStyle name="9_Anafim 2_פירוט אגח תשואה מעל 10% _1_פירוט אגח תשואה מעל 10% _15" xfId="13531"/>
    <cellStyle name="9_Anafim 2_פירוט אגח תשואה מעל 10% _15" xfId="13521"/>
    <cellStyle name="9_Anafim 2_פירוט אגח תשואה מעל 10% _2" xfId="8110"/>
    <cellStyle name="9_Anafim 2_פירוט אגח תשואה מעל 10% _2_15" xfId="13532"/>
    <cellStyle name="9_Anafim 2_פירוט אגח תשואה מעל 10% _4.4." xfId="8111"/>
    <cellStyle name="9_Anafim 2_פירוט אגח תשואה מעל 10% _4.4. 2" xfId="8112"/>
    <cellStyle name="9_Anafim 2_פירוט אגח תשואה מעל 10% _4.4. 2_15" xfId="13534"/>
    <cellStyle name="9_Anafim 2_פירוט אגח תשואה מעל 10% _4.4. 2_דיווחים נוספים" xfId="8113"/>
    <cellStyle name="9_Anafim 2_פירוט אגח תשואה מעל 10% _4.4. 2_דיווחים נוספים_1" xfId="8114"/>
    <cellStyle name="9_Anafim 2_פירוט אגח תשואה מעל 10% _4.4. 2_דיווחים נוספים_1_15" xfId="13536"/>
    <cellStyle name="9_Anafim 2_פירוט אגח תשואה מעל 10% _4.4. 2_דיווחים נוספים_1_פירוט אגח תשואה מעל 10% " xfId="8115"/>
    <cellStyle name="9_Anafim 2_פירוט אגח תשואה מעל 10% _4.4. 2_דיווחים נוספים_1_פירוט אגח תשואה מעל 10% _15" xfId="13537"/>
    <cellStyle name="9_Anafim 2_פירוט אגח תשואה מעל 10% _4.4. 2_דיווחים נוספים_15" xfId="13535"/>
    <cellStyle name="9_Anafim 2_פירוט אגח תשואה מעל 10% _4.4. 2_דיווחים נוספים_פירוט אגח תשואה מעל 10% " xfId="8116"/>
    <cellStyle name="9_Anafim 2_פירוט אגח תשואה מעל 10% _4.4. 2_דיווחים נוספים_פירוט אגח תשואה מעל 10% _15" xfId="13538"/>
    <cellStyle name="9_Anafim 2_פירוט אגח תשואה מעל 10% _4.4. 2_פירוט אגח תשואה מעל 10% " xfId="8117"/>
    <cellStyle name="9_Anafim 2_פירוט אגח תשואה מעל 10% _4.4. 2_פירוט אגח תשואה מעל 10% _1" xfId="8118"/>
    <cellStyle name="9_Anafim 2_פירוט אגח תשואה מעל 10% _4.4. 2_פירוט אגח תשואה מעל 10% _1_15" xfId="13540"/>
    <cellStyle name="9_Anafim 2_פירוט אגח תשואה מעל 10% _4.4. 2_פירוט אגח תשואה מעל 10% _15" xfId="13539"/>
    <cellStyle name="9_Anafim 2_פירוט אגח תשואה מעל 10% _4.4. 2_פירוט אגח תשואה מעל 10% _פירוט אגח תשואה מעל 10% " xfId="8119"/>
    <cellStyle name="9_Anafim 2_פירוט אגח תשואה מעל 10% _4.4. 2_פירוט אגח תשואה מעל 10% _פירוט אגח תשואה מעל 10% _15" xfId="13541"/>
    <cellStyle name="9_Anafim 2_פירוט אגח תשואה מעל 10% _4.4._15" xfId="13533"/>
    <cellStyle name="9_Anafim 2_פירוט אגח תשואה מעל 10% _4.4._דיווחים נוספים" xfId="8120"/>
    <cellStyle name="9_Anafim 2_פירוט אגח תשואה מעל 10% _4.4._דיווחים נוספים_15" xfId="13542"/>
    <cellStyle name="9_Anafim 2_פירוט אגח תשואה מעל 10% _4.4._דיווחים נוספים_פירוט אגח תשואה מעל 10% " xfId="8121"/>
    <cellStyle name="9_Anafim 2_פירוט אגח תשואה מעל 10% _4.4._דיווחים נוספים_פירוט אגח תשואה מעל 10% _15" xfId="13543"/>
    <cellStyle name="9_Anafim 2_פירוט אגח תשואה מעל 10% _4.4._פירוט אגח תשואה מעל 10% " xfId="8122"/>
    <cellStyle name="9_Anafim 2_פירוט אגח תשואה מעל 10% _4.4._פירוט אגח תשואה מעל 10% _1" xfId="8123"/>
    <cellStyle name="9_Anafim 2_פירוט אגח תשואה מעל 10% _4.4._פירוט אגח תשואה מעל 10% _1_15" xfId="13545"/>
    <cellStyle name="9_Anafim 2_פירוט אגח תשואה מעל 10% _4.4._פירוט אגח תשואה מעל 10% _15" xfId="13544"/>
    <cellStyle name="9_Anafim 2_פירוט אגח תשואה מעל 10% _4.4._פירוט אגח תשואה מעל 10% _פירוט אגח תשואה מעל 10% " xfId="8124"/>
    <cellStyle name="9_Anafim 2_פירוט אגח תשואה מעל 10% _4.4._פירוט אגח תשואה מעל 10% _פירוט אגח תשואה מעל 10% _15" xfId="13546"/>
    <cellStyle name="9_Anafim 2_פירוט אגח תשואה מעל 10% _דיווחים נוספים" xfId="8125"/>
    <cellStyle name="9_Anafim 2_פירוט אגח תשואה מעל 10% _דיווחים נוספים_1" xfId="8126"/>
    <cellStyle name="9_Anafim 2_פירוט אגח תשואה מעל 10% _דיווחים נוספים_1_15" xfId="13548"/>
    <cellStyle name="9_Anafim 2_פירוט אגח תשואה מעל 10% _דיווחים נוספים_1_פירוט אגח תשואה מעל 10% " xfId="8127"/>
    <cellStyle name="9_Anafim 2_פירוט אגח תשואה מעל 10% _דיווחים נוספים_1_פירוט אגח תשואה מעל 10% _15" xfId="13549"/>
    <cellStyle name="9_Anafim 2_פירוט אגח תשואה מעל 10% _דיווחים נוספים_15" xfId="13547"/>
    <cellStyle name="9_Anafim 2_פירוט אגח תשואה מעל 10% _דיווחים נוספים_פירוט אגח תשואה מעל 10% " xfId="8128"/>
    <cellStyle name="9_Anafim 2_פירוט אגח תשואה מעל 10% _דיווחים נוספים_פירוט אגח תשואה מעל 10% _15" xfId="13550"/>
    <cellStyle name="9_Anafim 2_פירוט אגח תשואה מעל 10% _פירוט אגח תשואה מעל 10% " xfId="8129"/>
    <cellStyle name="9_Anafim 2_פירוט אגח תשואה מעל 10% _פירוט אגח תשואה מעל 10% _1" xfId="8130"/>
    <cellStyle name="9_Anafim 2_פירוט אגח תשואה מעל 10% _פירוט אגח תשואה מעל 10% _1_15" xfId="13552"/>
    <cellStyle name="9_Anafim 2_פירוט אגח תשואה מעל 10% _פירוט אגח תשואה מעל 10% _15" xfId="13551"/>
    <cellStyle name="9_Anafim 2_פירוט אגח תשואה מעל 10% _פירוט אגח תשואה מעל 10% _פירוט אגח תשואה מעל 10% " xfId="8131"/>
    <cellStyle name="9_Anafim 2_פירוט אגח תשואה מעל 10% _פירוט אגח תשואה מעל 10% _פירוט אגח תשואה מעל 10% _15" xfId="13553"/>
    <cellStyle name="9_Anafim 3" xfId="8132"/>
    <cellStyle name="9_Anafim 3_15" xfId="13554"/>
    <cellStyle name="9_Anafim 3_דיווחים נוספים" xfId="8133"/>
    <cellStyle name="9_Anafim 3_דיווחים נוספים_1" xfId="8134"/>
    <cellStyle name="9_Anafim 3_דיווחים נוספים_1_15" xfId="13556"/>
    <cellStyle name="9_Anafim 3_דיווחים נוספים_1_פירוט אגח תשואה מעל 10% " xfId="8135"/>
    <cellStyle name="9_Anafim 3_דיווחים נוספים_1_פירוט אגח תשואה מעל 10% _15" xfId="13557"/>
    <cellStyle name="9_Anafim 3_דיווחים נוספים_15" xfId="13555"/>
    <cellStyle name="9_Anafim 3_דיווחים נוספים_פירוט אגח תשואה מעל 10% " xfId="8136"/>
    <cellStyle name="9_Anafim 3_דיווחים נוספים_פירוט אגח תשואה מעל 10% _15" xfId="13558"/>
    <cellStyle name="9_Anafim 3_פירוט אגח תשואה מעל 10% " xfId="8137"/>
    <cellStyle name="9_Anafim 3_פירוט אגח תשואה מעל 10% _1" xfId="8138"/>
    <cellStyle name="9_Anafim 3_פירוט אגח תשואה מעל 10% _1_15" xfId="13560"/>
    <cellStyle name="9_Anafim 3_פירוט אגח תשואה מעל 10% _15" xfId="13559"/>
    <cellStyle name="9_Anafim 3_פירוט אגח תשואה מעל 10% _פירוט אגח תשואה מעל 10% " xfId="8139"/>
    <cellStyle name="9_Anafim 3_פירוט אגח תשואה מעל 10% _פירוט אגח תשואה מעל 10% _15" xfId="13561"/>
    <cellStyle name="9_Anafim_15" xfId="13397"/>
    <cellStyle name="9_Anafim_4.4." xfId="8140"/>
    <cellStyle name="9_Anafim_4.4. 2" xfId="8141"/>
    <cellStyle name="9_Anafim_4.4. 2_15" xfId="13563"/>
    <cellStyle name="9_Anafim_4.4. 2_דיווחים נוספים" xfId="8142"/>
    <cellStyle name="9_Anafim_4.4. 2_דיווחים נוספים_1" xfId="8143"/>
    <cellStyle name="9_Anafim_4.4. 2_דיווחים נוספים_1_15" xfId="13565"/>
    <cellStyle name="9_Anafim_4.4. 2_דיווחים נוספים_1_פירוט אגח תשואה מעל 10% " xfId="8144"/>
    <cellStyle name="9_Anafim_4.4. 2_דיווחים נוספים_1_פירוט אגח תשואה מעל 10% _15" xfId="13566"/>
    <cellStyle name="9_Anafim_4.4. 2_דיווחים נוספים_15" xfId="13564"/>
    <cellStyle name="9_Anafim_4.4. 2_דיווחים נוספים_פירוט אגח תשואה מעל 10% " xfId="8145"/>
    <cellStyle name="9_Anafim_4.4. 2_דיווחים נוספים_פירוט אגח תשואה מעל 10% _15" xfId="13567"/>
    <cellStyle name="9_Anafim_4.4. 2_פירוט אגח תשואה מעל 10% " xfId="8146"/>
    <cellStyle name="9_Anafim_4.4. 2_פירוט אגח תשואה מעל 10% _1" xfId="8147"/>
    <cellStyle name="9_Anafim_4.4. 2_פירוט אגח תשואה מעל 10% _1_15" xfId="13569"/>
    <cellStyle name="9_Anafim_4.4. 2_פירוט אגח תשואה מעל 10% _15" xfId="13568"/>
    <cellStyle name="9_Anafim_4.4. 2_פירוט אגח תשואה מעל 10% _פירוט אגח תשואה מעל 10% " xfId="8148"/>
    <cellStyle name="9_Anafim_4.4. 2_פירוט אגח תשואה מעל 10% _פירוט אגח תשואה מעל 10% _15" xfId="13570"/>
    <cellStyle name="9_Anafim_4.4._15" xfId="13562"/>
    <cellStyle name="9_Anafim_4.4._דיווחים נוספים" xfId="8149"/>
    <cellStyle name="9_Anafim_4.4._דיווחים נוספים_15" xfId="13571"/>
    <cellStyle name="9_Anafim_4.4._דיווחים נוספים_פירוט אגח תשואה מעל 10% " xfId="8150"/>
    <cellStyle name="9_Anafim_4.4._דיווחים נוספים_פירוט אגח תשואה מעל 10% _15" xfId="13572"/>
    <cellStyle name="9_Anafim_4.4._פירוט אגח תשואה מעל 10% " xfId="8151"/>
    <cellStyle name="9_Anafim_4.4._פירוט אגח תשואה מעל 10% _1" xfId="8152"/>
    <cellStyle name="9_Anafim_4.4._פירוט אגח תשואה מעל 10% _1_15" xfId="13574"/>
    <cellStyle name="9_Anafim_4.4._פירוט אגח תשואה מעל 10% _15" xfId="13573"/>
    <cellStyle name="9_Anafim_4.4._פירוט אגח תשואה מעל 10% _פירוט אגח תשואה מעל 10% " xfId="8153"/>
    <cellStyle name="9_Anafim_4.4._פירוט אגח תשואה מעל 10% _פירוט אגח תשואה מעל 10% _15" xfId="13575"/>
    <cellStyle name="9_Anafim_דיווחים נוספים" xfId="8154"/>
    <cellStyle name="9_Anafim_דיווחים נוספים 2" xfId="8155"/>
    <cellStyle name="9_Anafim_דיווחים נוספים 2_15" xfId="13577"/>
    <cellStyle name="9_Anafim_דיווחים נוספים 2_דיווחים נוספים" xfId="8156"/>
    <cellStyle name="9_Anafim_דיווחים נוספים 2_דיווחים נוספים_1" xfId="8157"/>
    <cellStyle name="9_Anafim_דיווחים נוספים 2_דיווחים נוספים_1_15" xfId="13579"/>
    <cellStyle name="9_Anafim_דיווחים נוספים 2_דיווחים נוספים_1_פירוט אגח תשואה מעל 10% " xfId="8158"/>
    <cellStyle name="9_Anafim_דיווחים נוספים 2_דיווחים נוספים_1_פירוט אגח תשואה מעל 10% _15" xfId="13580"/>
    <cellStyle name="9_Anafim_דיווחים נוספים 2_דיווחים נוספים_15" xfId="13578"/>
    <cellStyle name="9_Anafim_דיווחים נוספים 2_דיווחים נוספים_פירוט אגח תשואה מעל 10% " xfId="8159"/>
    <cellStyle name="9_Anafim_דיווחים נוספים 2_דיווחים נוספים_פירוט אגח תשואה מעל 10% _15" xfId="13581"/>
    <cellStyle name="9_Anafim_דיווחים נוספים 2_פירוט אגח תשואה מעל 10% " xfId="8160"/>
    <cellStyle name="9_Anafim_דיווחים נוספים 2_פירוט אגח תשואה מעל 10% _1" xfId="8161"/>
    <cellStyle name="9_Anafim_דיווחים נוספים 2_פירוט אגח תשואה מעל 10% _1_15" xfId="13583"/>
    <cellStyle name="9_Anafim_דיווחים נוספים 2_פירוט אגח תשואה מעל 10% _15" xfId="13582"/>
    <cellStyle name="9_Anafim_דיווחים נוספים 2_פירוט אגח תשואה מעל 10% _פירוט אגח תשואה מעל 10% " xfId="8162"/>
    <cellStyle name="9_Anafim_דיווחים נוספים 2_פירוט אגח תשואה מעל 10% _פירוט אגח תשואה מעל 10% _15" xfId="13584"/>
    <cellStyle name="9_Anafim_דיווחים נוספים_1" xfId="8163"/>
    <cellStyle name="9_Anafim_דיווחים נוספים_1 2" xfId="8164"/>
    <cellStyle name="9_Anafim_דיווחים נוספים_1 2_15" xfId="13586"/>
    <cellStyle name="9_Anafim_דיווחים נוספים_1 2_דיווחים נוספים" xfId="8165"/>
    <cellStyle name="9_Anafim_דיווחים נוספים_1 2_דיווחים נוספים_1" xfId="8166"/>
    <cellStyle name="9_Anafim_דיווחים נוספים_1 2_דיווחים נוספים_1_15" xfId="13588"/>
    <cellStyle name="9_Anafim_דיווחים נוספים_1 2_דיווחים נוספים_1_פירוט אגח תשואה מעל 10% " xfId="8167"/>
    <cellStyle name="9_Anafim_דיווחים נוספים_1 2_דיווחים נוספים_1_פירוט אגח תשואה מעל 10% _15" xfId="13589"/>
    <cellStyle name="9_Anafim_דיווחים נוספים_1 2_דיווחים נוספים_15" xfId="13587"/>
    <cellStyle name="9_Anafim_דיווחים נוספים_1 2_דיווחים נוספים_פירוט אגח תשואה מעל 10% " xfId="8168"/>
    <cellStyle name="9_Anafim_דיווחים נוספים_1 2_דיווחים נוספים_פירוט אגח תשואה מעל 10% _15" xfId="13590"/>
    <cellStyle name="9_Anafim_דיווחים נוספים_1 2_פירוט אגח תשואה מעל 10% " xfId="8169"/>
    <cellStyle name="9_Anafim_דיווחים נוספים_1 2_פירוט אגח תשואה מעל 10% _1" xfId="8170"/>
    <cellStyle name="9_Anafim_דיווחים נוספים_1 2_פירוט אגח תשואה מעל 10% _1_15" xfId="13592"/>
    <cellStyle name="9_Anafim_דיווחים נוספים_1 2_פירוט אגח תשואה מעל 10% _15" xfId="13591"/>
    <cellStyle name="9_Anafim_דיווחים נוספים_1 2_פירוט אגח תשואה מעל 10% _פירוט אגח תשואה מעל 10% " xfId="8171"/>
    <cellStyle name="9_Anafim_דיווחים נוספים_1 2_פירוט אגח תשואה מעל 10% _פירוט אגח תשואה מעל 10% _15" xfId="13593"/>
    <cellStyle name="9_Anafim_דיווחים נוספים_1_15" xfId="13585"/>
    <cellStyle name="9_Anafim_דיווחים נוספים_1_4.4." xfId="8172"/>
    <cellStyle name="9_Anafim_דיווחים נוספים_1_4.4. 2" xfId="8173"/>
    <cellStyle name="9_Anafim_דיווחים נוספים_1_4.4. 2_15" xfId="13595"/>
    <cellStyle name="9_Anafim_דיווחים נוספים_1_4.4. 2_דיווחים נוספים" xfId="8174"/>
    <cellStyle name="9_Anafim_דיווחים נוספים_1_4.4. 2_דיווחים נוספים_1" xfId="8175"/>
    <cellStyle name="9_Anafim_דיווחים נוספים_1_4.4. 2_דיווחים נוספים_1_15" xfId="13597"/>
    <cellStyle name="9_Anafim_דיווחים נוספים_1_4.4. 2_דיווחים נוספים_1_פירוט אגח תשואה מעל 10% " xfId="8176"/>
    <cellStyle name="9_Anafim_דיווחים נוספים_1_4.4. 2_דיווחים נוספים_1_פירוט אגח תשואה מעל 10% _15" xfId="13598"/>
    <cellStyle name="9_Anafim_דיווחים נוספים_1_4.4. 2_דיווחים נוספים_15" xfId="13596"/>
    <cellStyle name="9_Anafim_דיווחים נוספים_1_4.4. 2_דיווחים נוספים_פירוט אגח תשואה מעל 10% " xfId="8177"/>
    <cellStyle name="9_Anafim_דיווחים נוספים_1_4.4. 2_דיווחים נוספים_פירוט אגח תשואה מעל 10% _15" xfId="13599"/>
    <cellStyle name="9_Anafim_דיווחים נוספים_1_4.4. 2_פירוט אגח תשואה מעל 10% " xfId="8178"/>
    <cellStyle name="9_Anafim_דיווחים נוספים_1_4.4. 2_פירוט אגח תשואה מעל 10% _1" xfId="8179"/>
    <cellStyle name="9_Anafim_דיווחים נוספים_1_4.4. 2_פירוט אגח תשואה מעל 10% _1_15" xfId="13601"/>
    <cellStyle name="9_Anafim_דיווחים נוספים_1_4.4. 2_פירוט אגח תשואה מעל 10% _15" xfId="13600"/>
    <cellStyle name="9_Anafim_דיווחים נוספים_1_4.4. 2_פירוט אגח תשואה מעל 10% _פירוט אגח תשואה מעל 10% " xfId="8180"/>
    <cellStyle name="9_Anafim_דיווחים נוספים_1_4.4. 2_פירוט אגח תשואה מעל 10% _פירוט אגח תשואה מעל 10% _15" xfId="13602"/>
    <cellStyle name="9_Anafim_דיווחים נוספים_1_4.4._15" xfId="13594"/>
    <cellStyle name="9_Anafim_דיווחים נוספים_1_4.4._דיווחים נוספים" xfId="8181"/>
    <cellStyle name="9_Anafim_דיווחים נוספים_1_4.4._דיווחים נוספים_15" xfId="13603"/>
    <cellStyle name="9_Anafim_דיווחים נוספים_1_4.4._דיווחים נוספים_פירוט אגח תשואה מעל 10% " xfId="8182"/>
    <cellStyle name="9_Anafim_דיווחים נוספים_1_4.4._דיווחים נוספים_פירוט אגח תשואה מעל 10% _15" xfId="13604"/>
    <cellStyle name="9_Anafim_דיווחים נוספים_1_4.4._פירוט אגח תשואה מעל 10% " xfId="8183"/>
    <cellStyle name="9_Anafim_דיווחים נוספים_1_4.4._פירוט אגח תשואה מעל 10% _1" xfId="8184"/>
    <cellStyle name="9_Anafim_דיווחים נוספים_1_4.4._פירוט אגח תשואה מעל 10% _1_15" xfId="13606"/>
    <cellStyle name="9_Anafim_דיווחים נוספים_1_4.4._פירוט אגח תשואה מעל 10% _15" xfId="13605"/>
    <cellStyle name="9_Anafim_דיווחים נוספים_1_4.4._פירוט אגח תשואה מעל 10% _פירוט אגח תשואה מעל 10% " xfId="8185"/>
    <cellStyle name="9_Anafim_דיווחים נוספים_1_4.4._פירוט אגח תשואה מעל 10% _פירוט אגח תשואה מעל 10% _15" xfId="13607"/>
    <cellStyle name="9_Anafim_דיווחים נוספים_1_דיווחים נוספים" xfId="8186"/>
    <cellStyle name="9_Anafim_דיווחים נוספים_1_דיווחים נוספים 2" xfId="8187"/>
    <cellStyle name="9_Anafim_דיווחים נוספים_1_דיווחים נוספים 2_15" xfId="13609"/>
    <cellStyle name="9_Anafim_דיווחים נוספים_1_דיווחים נוספים 2_דיווחים נוספים" xfId="8188"/>
    <cellStyle name="9_Anafim_דיווחים נוספים_1_דיווחים נוספים 2_דיווחים נוספים_1" xfId="8189"/>
    <cellStyle name="9_Anafim_דיווחים נוספים_1_דיווחים נוספים 2_דיווחים נוספים_1_15" xfId="13611"/>
    <cellStyle name="9_Anafim_דיווחים נוספים_1_דיווחים נוספים 2_דיווחים נוספים_1_פירוט אגח תשואה מעל 10% " xfId="8190"/>
    <cellStyle name="9_Anafim_דיווחים נוספים_1_דיווחים נוספים 2_דיווחים נוספים_1_פירוט אגח תשואה מעל 10% _15" xfId="13612"/>
    <cellStyle name="9_Anafim_דיווחים נוספים_1_דיווחים נוספים 2_דיווחים נוספים_15" xfId="13610"/>
    <cellStyle name="9_Anafim_דיווחים נוספים_1_דיווחים נוספים 2_דיווחים נוספים_פירוט אגח תשואה מעל 10% " xfId="8191"/>
    <cellStyle name="9_Anafim_דיווחים נוספים_1_דיווחים נוספים 2_דיווחים נוספים_פירוט אגח תשואה מעל 10% _15" xfId="13613"/>
    <cellStyle name="9_Anafim_דיווחים נוספים_1_דיווחים נוספים 2_פירוט אגח תשואה מעל 10% " xfId="8192"/>
    <cellStyle name="9_Anafim_דיווחים נוספים_1_דיווחים נוספים 2_פירוט אגח תשואה מעל 10% _1" xfId="8193"/>
    <cellStyle name="9_Anafim_דיווחים נוספים_1_דיווחים נוספים 2_פירוט אגח תשואה מעל 10% _1_15" xfId="13615"/>
    <cellStyle name="9_Anafim_דיווחים נוספים_1_דיווחים נוספים 2_פירוט אגח תשואה מעל 10% _15" xfId="13614"/>
    <cellStyle name="9_Anafim_דיווחים נוספים_1_דיווחים נוספים 2_פירוט אגח תשואה מעל 10% _פירוט אגח תשואה מעל 10% " xfId="8194"/>
    <cellStyle name="9_Anafim_דיווחים נוספים_1_דיווחים נוספים 2_פירוט אגח תשואה מעל 10% _פירוט אגח תשואה מעל 10% _15" xfId="13616"/>
    <cellStyle name="9_Anafim_דיווחים נוספים_1_דיווחים נוספים_1" xfId="8195"/>
    <cellStyle name="9_Anafim_דיווחים נוספים_1_דיווחים נוספים_1_15" xfId="13617"/>
    <cellStyle name="9_Anafim_דיווחים נוספים_1_דיווחים נוספים_1_פירוט אגח תשואה מעל 10% " xfId="8196"/>
    <cellStyle name="9_Anafim_דיווחים נוספים_1_דיווחים נוספים_1_פירוט אגח תשואה מעל 10% _15" xfId="13618"/>
    <cellStyle name="9_Anafim_דיווחים נוספים_1_דיווחים נוספים_15" xfId="13608"/>
    <cellStyle name="9_Anafim_דיווחים נוספים_1_דיווחים נוספים_4.4." xfId="8197"/>
    <cellStyle name="9_Anafim_דיווחים נוספים_1_דיווחים נוספים_4.4. 2" xfId="8198"/>
    <cellStyle name="9_Anafim_דיווחים נוספים_1_דיווחים נוספים_4.4. 2_15" xfId="13620"/>
    <cellStyle name="9_Anafim_דיווחים נוספים_1_דיווחים נוספים_4.4. 2_דיווחים נוספים" xfId="8199"/>
    <cellStyle name="9_Anafim_דיווחים נוספים_1_דיווחים נוספים_4.4. 2_דיווחים נוספים_1" xfId="8200"/>
    <cellStyle name="9_Anafim_דיווחים נוספים_1_דיווחים נוספים_4.4. 2_דיווחים נוספים_1_15" xfId="13622"/>
    <cellStyle name="9_Anafim_דיווחים נוספים_1_דיווחים נוספים_4.4. 2_דיווחים נוספים_1_פירוט אגח תשואה מעל 10% " xfId="8201"/>
    <cellStyle name="9_Anafim_דיווחים נוספים_1_דיווחים נוספים_4.4. 2_דיווחים נוספים_1_פירוט אגח תשואה מעל 10% _15" xfId="13623"/>
    <cellStyle name="9_Anafim_דיווחים נוספים_1_דיווחים נוספים_4.4. 2_דיווחים נוספים_15" xfId="13621"/>
    <cellStyle name="9_Anafim_דיווחים נוספים_1_דיווחים נוספים_4.4. 2_דיווחים נוספים_פירוט אגח תשואה מעל 10% " xfId="8202"/>
    <cellStyle name="9_Anafim_דיווחים נוספים_1_דיווחים נוספים_4.4. 2_דיווחים נוספים_פירוט אגח תשואה מעל 10% _15" xfId="13624"/>
    <cellStyle name="9_Anafim_דיווחים נוספים_1_דיווחים נוספים_4.4. 2_פירוט אגח תשואה מעל 10% " xfId="8203"/>
    <cellStyle name="9_Anafim_דיווחים נוספים_1_דיווחים נוספים_4.4. 2_פירוט אגח תשואה מעל 10% _1" xfId="8204"/>
    <cellStyle name="9_Anafim_דיווחים נוספים_1_דיווחים נוספים_4.4. 2_פירוט אגח תשואה מעל 10% _1_15" xfId="13626"/>
    <cellStyle name="9_Anafim_דיווחים נוספים_1_דיווחים נוספים_4.4. 2_פירוט אגח תשואה מעל 10% _15" xfId="13625"/>
    <cellStyle name="9_Anafim_דיווחים נוספים_1_דיווחים נוספים_4.4. 2_פירוט אגח תשואה מעל 10% _פירוט אגח תשואה מעל 10% " xfId="8205"/>
    <cellStyle name="9_Anafim_דיווחים נוספים_1_דיווחים נוספים_4.4. 2_פירוט אגח תשואה מעל 10% _פירוט אגח תשואה מעל 10% _15" xfId="13627"/>
    <cellStyle name="9_Anafim_דיווחים נוספים_1_דיווחים נוספים_4.4._15" xfId="13619"/>
    <cellStyle name="9_Anafim_דיווחים נוספים_1_דיווחים נוספים_4.4._דיווחים נוספים" xfId="8206"/>
    <cellStyle name="9_Anafim_דיווחים נוספים_1_דיווחים נוספים_4.4._דיווחים נוספים_15" xfId="13628"/>
    <cellStyle name="9_Anafim_דיווחים נוספים_1_דיווחים נוספים_4.4._דיווחים נוספים_פירוט אגח תשואה מעל 10% " xfId="8207"/>
    <cellStyle name="9_Anafim_דיווחים נוספים_1_דיווחים נוספים_4.4._דיווחים נוספים_פירוט אגח תשואה מעל 10% _15" xfId="13629"/>
    <cellStyle name="9_Anafim_דיווחים נוספים_1_דיווחים נוספים_4.4._פירוט אגח תשואה מעל 10% " xfId="8208"/>
    <cellStyle name="9_Anafim_דיווחים נוספים_1_דיווחים נוספים_4.4._פירוט אגח תשואה מעל 10% _1" xfId="8209"/>
    <cellStyle name="9_Anafim_דיווחים נוספים_1_דיווחים נוספים_4.4._פירוט אגח תשואה מעל 10% _1_15" xfId="13631"/>
    <cellStyle name="9_Anafim_דיווחים נוספים_1_דיווחים נוספים_4.4._פירוט אגח תשואה מעל 10% _15" xfId="13630"/>
    <cellStyle name="9_Anafim_דיווחים נוספים_1_דיווחים נוספים_4.4._פירוט אגח תשואה מעל 10% _פירוט אגח תשואה מעל 10% " xfId="8210"/>
    <cellStyle name="9_Anafim_דיווחים נוספים_1_דיווחים נוספים_4.4._פירוט אגח תשואה מעל 10% _פירוט אגח תשואה מעל 10% _15" xfId="13632"/>
    <cellStyle name="9_Anafim_דיווחים נוספים_1_דיווחים נוספים_דיווחים נוספים" xfId="8211"/>
    <cellStyle name="9_Anafim_דיווחים נוספים_1_דיווחים נוספים_דיווחים נוספים_15" xfId="13633"/>
    <cellStyle name="9_Anafim_דיווחים נוספים_1_דיווחים נוספים_דיווחים נוספים_פירוט אגח תשואה מעל 10% " xfId="8212"/>
    <cellStyle name="9_Anafim_דיווחים נוספים_1_דיווחים נוספים_דיווחים נוספים_פירוט אגח תשואה מעל 10% _15" xfId="13634"/>
    <cellStyle name="9_Anafim_דיווחים נוספים_1_דיווחים נוספים_פירוט אגח תשואה מעל 10% " xfId="8213"/>
    <cellStyle name="9_Anafim_דיווחים נוספים_1_דיווחים נוספים_פירוט אגח תשואה מעל 10% _1" xfId="8214"/>
    <cellStyle name="9_Anafim_דיווחים נוספים_1_דיווחים נוספים_פירוט אגח תשואה מעל 10% _1_15" xfId="13636"/>
    <cellStyle name="9_Anafim_דיווחים נוספים_1_דיווחים נוספים_פירוט אגח תשואה מעל 10% _15" xfId="13635"/>
    <cellStyle name="9_Anafim_דיווחים נוספים_1_דיווחים נוספים_פירוט אגח תשואה מעל 10% _פירוט אגח תשואה מעל 10% " xfId="8215"/>
    <cellStyle name="9_Anafim_דיווחים נוספים_1_דיווחים נוספים_פירוט אגח תשואה מעל 10% _פירוט אגח תשואה מעל 10% _15" xfId="13637"/>
    <cellStyle name="9_Anafim_דיווחים נוספים_1_פירוט אגח תשואה מעל 10% " xfId="8216"/>
    <cellStyle name="9_Anafim_דיווחים נוספים_1_פירוט אגח תשואה מעל 10% _1" xfId="8217"/>
    <cellStyle name="9_Anafim_דיווחים נוספים_1_פירוט אגח תשואה מעל 10% _1_15" xfId="13639"/>
    <cellStyle name="9_Anafim_דיווחים נוספים_1_פירוט אגח תשואה מעל 10% _15" xfId="13638"/>
    <cellStyle name="9_Anafim_דיווחים נוספים_1_פירוט אגח תשואה מעל 10% _פירוט אגח תשואה מעל 10% " xfId="8218"/>
    <cellStyle name="9_Anafim_דיווחים נוספים_1_פירוט אגח תשואה מעל 10% _פירוט אגח תשואה מעל 10% _15" xfId="13640"/>
    <cellStyle name="9_Anafim_דיווחים נוספים_15" xfId="13576"/>
    <cellStyle name="9_Anafim_דיווחים נוספים_2" xfId="8219"/>
    <cellStyle name="9_Anafim_דיווחים נוספים_2 2" xfId="8220"/>
    <cellStyle name="9_Anafim_דיווחים נוספים_2 2_15" xfId="13642"/>
    <cellStyle name="9_Anafim_דיווחים נוספים_2 2_דיווחים נוספים" xfId="8221"/>
    <cellStyle name="9_Anafim_דיווחים נוספים_2 2_דיווחים נוספים_1" xfId="8222"/>
    <cellStyle name="9_Anafim_דיווחים נוספים_2 2_דיווחים נוספים_1_15" xfId="13644"/>
    <cellStyle name="9_Anafim_דיווחים נוספים_2 2_דיווחים נוספים_1_פירוט אגח תשואה מעל 10% " xfId="8223"/>
    <cellStyle name="9_Anafim_דיווחים נוספים_2 2_דיווחים נוספים_1_פירוט אגח תשואה מעל 10% _15" xfId="13645"/>
    <cellStyle name="9_Anafim_דיווחים נוספים_2 2_דיווחים נוספים_15" xfId="13643"/>
    <cellStyle name="9_Anafim_דיווחים נוספים_2 2_דיווחים נוספים_פירוט אגח תשואה מעל 10% " xfId="8224"/>
    <cellStyle name="9_Anafim_דיווחים נוספים_2 2_דיווחים נוספים_פירוט אגח תשואה מעל 10% _15" xfId="13646"/>
    <cellStyle name="9_Anafim_דיווחים נוספים_2 2_פירוט אגח תשואה מעל 10% " xfId="8225"/>
    <cellStyle name="9_Anafim_דיווחים נוספים_2 2_פירוט אגח תשואה מעל 10% _1" xfId="8226"/>
    <cellStyle name="9_Anafim_דיווחים נוספים_2 2_פירוט אגח תשואה מעל 10% _1_15" xfId="13648"/>
    <cellStyle name="9_Anafim_דיווחים נוספים_2 2_פירוט אגח תשואה מעל 10% _15" xfId="13647"/>
    <cellStyle name="9_Anafim_דיווחים נוספים_2 2_פירוט אגח תשואה מעל 10% _פירוט אגח תשואה מעל 10% " xfId="8227"/>
    <cellStyle name="9_Anafim_דיווחים נוספים_2 2_פירוט אגח תשואה מעל 10% _פירוט אגח תשואה מעל 10% _15" xfId="13649"/>
    <cellStyle name="9_Anafim_דיווחים נוספים_2_15" xfId="13641"/>
    <cellStyle name="9_Anafim_דיווחים נוספים_2_4.4." xfId="8228"/>
    <cellStyle name="9_Anafim_דיווחים נוספים_2_4.4. 2" xfId="8229"/>
    <cellStyle name="9_Anafim_דיווחים נוספים_2_4.4. 2_15" xfId="13651"/>
    <cellStyle name="9_Anafim_דיווחים נוספים_2_4.4. 2_דיווחים נוספים" xfId="8230"/>
    <cellStyle name="9_Anafim_דיווחים נוספים_2_4.4. 2_דיווחים נוספים_1" xfId="8231"/>
    <cellStyle name="9_Anafim_דיווחים נוספים_2_4.4. 2_דיווחים נוספים_1_15" xfId="13653"/>
    <cellStyle name="9_Anafim_דיווחים נוספים_2_4.4. 2_דיווחים נוספים_1_פירוט אגח תשואה מעל 10% " xfId="8232"/>
    <cellStyle name="9_Anafim_דיווחים נוספים_2_4.4. 2_דיווחים נוספים_1_פירוט אגח תשואה מעל 10% _15" xfId="13654"/>
    <cellStyle name="9_Anafim_דיווחים נוספים_2_4.4. 2_דיווחים נוספים_15" xfId="13652"/>
    <cellStyle name="9_Anafim_דיווחים נוספים_2_4.4. 2_דיווחים נוספים_פירוט אגח תשואה מעל 10% " xfId="8233"/>
    <cellStyle name="9_Anafim_דיווחים נוספים_2_4.4. 2_דיווחים נוספים_פירוט אגח תשואה מעל 10% _15" xfId="13655"/>
    <cellStyle name="9_Anafim_דיווחים נוספים_2_4.4. 2_פירוט אגח תשואה מעל 10% " xfId="8234"/>
    <cellStyle name="9_Anafim_דיווחים נוספים_2_4.4. 2_פירוט אגח תשואה מעל 10% _1" xfId="8235"/>
    <cellStyle name="9_Anafim_דיווחים נוספים_2_4.4. 2_פירוט אגח תשואה מעל 10% _1_15" xfId="13657"/>
    <cellStyle name="9_Anafim_דיווחים נוספים_2_4.4. 2_פירוט אגח תשואה מעל 10% _15" xfId="13656"/>
    <cellStyle name="9_Anafim_דיווחים נוספים_2_4.4. 2_פירוט אגח תשואה מעל 10% _פירוט אגח תשואה מעל 10% " xfId="8236"/>
    <cellStyle name="9_Anafim_דיווחים נוספים_2_4.4. 2_פירוט אגח תשואה מעל 10% _פירוט אגח תשואה מעל 10% _15" xfId="13658"/>
    <cellStyle name="9_Anafim_דיווחים נוספים_2_4.4._15" xfId="13650"/>
    <cellStyle name="9_Anafim_דיווחים נוספים_2_4.4._דיווחים נוספים" xfId="8237"/>
    <cellStyle name="9_Anafim_דיווחים נוספים_2_4.4._דיווחים נוספים_15" xfId="13659"/>
    <cellStyle name="9_Anafim_דיווחים נוספים_2_4.4._דיווחים נוספים_פירוט אגח תשואה מעל 10% " xfId="8238"/>
    <cellStyle name="9_Anafim_דיווחים נוספים_2_4.4._דיווחים נוספים_פירוט אגח תשואה מעל 10% _15" xfId="13660"/>
    <cellStyle name="9_Anafim_דיווחים נוספים_2_4.4._פירוט אגח תשואה מעל 10% " xfId="8239"/>
    <cellStyle name="9_Anafim_דיווחים נוספים_2_4.4._פירוט אגח תשואה מעל 10% _1" xfId="8240"/>
    <cellStyle name="9_Anafim_דיווחים נוספים_2_4.4._פירוט אגח תשואה מעל 10% _1_15" xfId="13662"/>
    <cellStyle name="9_Anafim_דיווחים נוספים_2_4.4._פירוט אגח תשואה מעל 10% _15" xfId="13661"/>
    <cellStyle name="9_Anafim_דיווחים נוספים_2_4.4._פירוט אגח תשואה מעל 10% _פירוט אגח תשואה מעל 10% " xfId="8241"/>
    <cellStyle name="9_Anafim_דיווחים נוספים_2_4.4._פירוט אגח תשואה מעל 10% _פירוט אגח תשואה מעל 10% _15" xfId="13663"/>
    <cellStyle name="9_Anafim_דיווחים נוספים_2_דיווחים נוספים" xfId="8242"/>
    <cellStyle name="9_Anafim_דיווחים נוספים_2_דיווחים נוספים_15" xfId="13664"/>
    <cellStyle name="9_Anafim_דיווחים נוספים_2_דיווחים נוספים_פירוט אגח תשואה מעל 10% " xfId="8243"/>
    <cellStyle name="9_Anafim_דיווחים נוספים_2_דיווחים נוספים_פירוט אגח תשואה מעל 10% _15" xfId="13665"/>
    <cellStyle name="9_Anafim_דיווחים נוספים_2_פירוט אגח תשואה מעל 10% " xfId="8244"/>
    <cellStyle name="9_Anafim_דיווחים נוספים_2_פירוט אגח תשואה מעל 10% _1" xfId="8245"/>
    <cellStyle name="9_Anafim_דיווחים נוספים_2_פירוט אגח תשואה מעל 10% _1_15" xfId="13667"/>
    <cellStyle name="9_Anafim_דיווחים נוספים_2_פירוט אגח תשואה מעל 10% _15" xfId="13666"/>
    <cellStyle name="9_Anafim_דיווחים נוספים_2_פירוט אגח תשואה מעל 10% _פירוט אגח תשואה מעל 10% " xfId="8246"/>
    <cellStyle name="9_Anafim_דיווחים נוספים_2_פירוט אגח תשואה מעל 10% _פירוט אגח תשואה מעל 10% _15" xfId="13668"/>
    <cellStyle name="9_Anafim_דיווחים נוספים_3" xfId="8247"/>
    <cellStyle name="9_Anafim_דיווחים נוספים_3_15" xfId="13669"/>
    <cellStyle name="9_Anafim_דיווחים נוספים_3_פירוט אגח תשואה מעל 10% " xfId="8248"/>
    <cellStyle name="9_Anafim_דיווחים נוספים_3_פירוט אגח תשואה מעל 10% _15" xfId="13670"/>
    <cellStyle name="9_Anafim_דיווחים נוספים_4.4." xfId="8249"/>
    <cellStyle name="9_Anafim_דיווחים נוספים_4.4. 2" xfId="8250"/>
    <cellStyle name="9_Anafim_דיווחים נוספים_4.4. 2_15" xfId="13672"/>
    <cellStyle name="9_Anafim_דיווחים נוספים_4.4. 2_דיווחים נוספים" xfId="8251"/>
    <cellStyle name="9_Anafim_דיווחים נוספים_4.4. 2_דיווחים נוספים_1" xfId="8252"/>
    <cellStyle name="9_Anafim_דיווחים נוספים_4.4. 2_דיווחים נוספים_1_15" xfId="13674"/>
    <cellStyle name="9_Anafim_דיווחים נוספים_4.4. 2_דיווחים נוספים_1_פירוט אגח תשואה מעל 10% " xfId="8253"/>
    <cellStyle name="9_Anafim_דיווחים נוספים_4.4. 2_דיווחים נוספים_1_פירוט אגח תשואה מעל 10% _15" xfId="13675"/>
    <cellStyle name="9_Anafim_דיווחים נוספים_4.4. 2_דיווחים נוספים_15" xfId="13673"/>
    <cellStyle name="9_Anafim_דיווחים נוספים_4.4. 2_דיווחים נוספים_פירוט אגח תשואה מעל 10% " xfId="8254"/>
    <cellStyle name="9_Anafim_דיווחים נוספים_4.4. 2_דיווחים נוספים_פירוט אגח תשואה מעל 10% _15" xfId="13676"/>
    <cellStyle name="9_Anafim_דיווחים נוספים_4.4. 2_פירוט אגח תשואה מעל 10% " xfId="8255"/>
    <cellStyle name="9_Anafim_דיווחים נוספים_4.4. 2_פירוט אגח תשואה מעל 10% _1" xfId="8256"/>
    <cellStyle name="9_Anafim_דיווחים נוספים_4.4. 2_פירוט אגח תשואה מעל 10% _1_15" xfId="13678"/>
    <cellStyle name="9_Anafim_דיווחים נוספים_4.4. 2_פירוט אגח תשואה מעל 10% _15" xfId="13677"/>
    <cellStyle name="9_Anafim_דיווחים נוספים_4.4. 2_פירוט אגח תשואה מעל 10% _פירוט אגח תשואה מעל 10% " xfId="8257"/>
    <cellStyle name="9_Anafim_דיווחים נוספים_4.4. 2_פירוט אגח תשואה מעל 10% _פירוט אגח תשואה מעל 10% _15" xfId="13679"/>
    <cellStyle name="9_Anafim_דיווחים נוספים_4.4._15" xfId="13671"/>
    <cellStyle name="9_Anafim_דיווחים נוספים_4.4._דיווחים נוספים" xfId="8258"/>
    <cellStyle name="9_Anafim_דיווחים נוספים_4.4._דיווחים נוספים_15" xfId="13680"/>
    <cellStyle name="9_Anafim_דיווחים נוספים_4.4._דיווחים נוספים_פירוט אגח תשואה מעל 10% " xfId="8259"/>
    <cellStyle name="9_Anafim_דיווחים נוספים_4.4._דיווחים נוספים_פירוט אגח תשואה מעל 10% _15" xfId="13681"/>
    <cellStyle name="9_Anafim_דיווחים נוספים_4.4._פירוט אגח תשואה מעל 10% " xfId="8260"/>
    <cellStyle name="9_Anafim_דיווחים נוספים_4.4._פירוט אגח תשואה מעל 10% _1" xfId="8261"/>
    <cellStyle name="9_Anafim_דיווחים נוספים_4.4._פירוט אגח תשואה מעל 10% _1_15" xfId="13683"/>
    <cellStyle name="9_Anafim_דיווחים נוספים_4.4._פירוט אגח תשואה מעל 10% _15" xfId="13682"/>
    <cellStyle name="9_Anafim_דיווחים נוספים_4.4._פירוט אגח תשואה מעל 10% _פירוט אגח תשואה מעל 10% " xfId="8262"/>
    <cellStyle name="9_Anafim_דיווחים נוספים_4.4._פירוט אגח תשואה מעל 10% _פירוט אגח תשואה מעל 10% _15" xfId="13684"/>
    <cellStyle name="9_Anafim_דיווחים נוספים_דיווחים נוספים" xfId="8263"/>
    <cellStyle name="9_Anafim_דיווחים נוספים_דיווחים נוספים 2" xfId="8264"/>
    <cellStyle name="9_Anafim_דיווחים נוספים_דיווחים נוספים 2_15" xfId="13686"/>
    <cellStyle name="9_Anafim_דיווחים נוספים_דיווחים נוספים 2_דיווחים נוספים" xfId="8265"/>
    <cellStyle name="9_Anafim_דיווחים נוספים_דיווחים נוספים 2_דיווחים נוספים_1" xfId="8266"/>
    <cellStyle name="9_Anafim_דיווחים נוספים_דיווחים נוספים 2_דיווחים נוספים_1_15" xfId="13688"/>
    <cellStyle name="9_Anafim_דיווחים נוספים_דיווחים נוספים 2_דיווחים נוספים_1_פירוט אגח תשואה מעל 10% " xfId="8267"/>
    <cellStyle name="9_Anafim_דיווחים נוספים_דיווחים נוספים 2_דיווחים נוספים_1_פירוט אגח תשואה מעל 10% _15" xfId="13689"/>
    <cellStyle name="9_Anafim_דיווחים נוספים_דיווחים נוספים 2_דיווחים נוספים_15" xfId="13687"/>
    <cellStyle name="9_Anafim_דיווחים נוספים_דיווחים נוספים 2_דיווחים נוספים_פירוט אגח תשואה מעל 10% " xfId="8268"/>
    <cellStyle name="9_Anafim_דיווחים נוספים_דיווחים נוספים 2_דיווחים נוספים_פירוט אגח תשואה מעל 10% _15" xfId="13690"/>
    <cellStyle name="9_Anafim_דיווחים נוספים_דיווחים נוספים 2_פירוט אגח תשואה מעל 10% " xfId="8269"/>
    <cellStyle name="9_Anafim_דיווחים נוספים_דיווחים נוספים 2_פירוט אגח תשואה מעל 10% _1" xfId="8270"/>
    <cellStyle name="9_Anafim_דיווחים נוספים_דיווחים נוספים 2_פירוט אגח תשואה מעל 10% _1_15" xfId="13692"/>
    <cellStyle name="9_Anafim_דיווחים נוספים_דיווחים נוספים 2_פירוט אגח תשואה מעל 10% _15" xfId="13691"/>
    <cellStyle name="9_Anafim_דיווחים נוספים_דיווחים נוספים 2_פירוט אגח תשואה מעל 10% _פירוט אגח תשואה מעל 10% " xfId="8271"/>
    <cellStyle name="9_Anafim_דיווחים נוספים_דיווחים נוספים 2_פירוט אגח תשואה מעל 10% _פירוט אגח תשואה מעל 10% _15" xfId="13693"/>
    <cellStyle name="9_Anafim_דיווחים נוספים_דיווחים נוספים_1" xfId="8272"/>
    <cellStyle name="9_Anafim_דיווחים נוספים_דיווחים נוספים_1_15" xfId="13694"/>
    <cellStyle name="9_Anafim_דיווחים נוספים_דיווחים נוספים_1_פירוט אגח תשואה מעל 10% " xfId="8273"/>
    <cellStyle name="9_Anafim_דיווחים נוספים_דיווחים נוספים_1_פירוט אגח תשואה מעל 10% _15" xfId="13695"/>
    <cellStyle name="9_Anafim_דיווחים נוספים_דיווחים נוספים_15" xfId="13685"/>
    <cellStyle name="9_Anafim_דיווחים נוספים_דיווחים נוספים_4.4." xfId="8274"/>
    <cellStyle name="9_Anafim_דיווחים נוספים_דיווחים נוספים_4.4. 2" xfId="8275"/>
    <cellStyle name="9_Anafim_דיווחים נוספים_דיווחים נוספים_4.4. 2_15" xfId="13697"/>
    <cellStyle name="9_Anafim_דיווחים נוספים_דיווחים נוספים_4.4. 2_דיווחים נוספים" xfId="8276"/>
    <cellStyle name="9_Anafim_דיווחים נוספים_דיווחים נוספים_4.4. 2_דיווחים נוספים_1" xfId="8277"/>
    <cellStyle name="9_Anafim_דיווחים נוספים_דיווחים נוספים_4.4. 2_דיווחים נוספים_1_15" xfId="13699"/>
    <cellStyle name="9_Anafim_דיווחים נוספים_דיווחים נוספים_4.4. 2_דיווחים נוספים_1_פירוט אגח תשואה מעל 10% " xfId="8278"/>
    <cellStyle name="9_Anafim_דיווחים נוספים_דיווחים נוספים_4.4. 2_דיווחים נוספים_1_פירוט אגח תשואה מעל 10% _15" xfId="13700"/>
    <cellStyle name="9_Anafim_דיווחים נוספים_דיווחים נוספים_4.4. 2_דיווחים נוספים_15" xfId="13698"/>
    <cellStyle name="9_Anafim_דיווחים נוספים_דיווחים נוספים_4.4. 2_דיווחים נוספים_פירוט אגח תשואה מעל 10% " xfId="8279"/>
    <cellStyle name="9_Anafim_דיווחים נוספים_דיווחים נוספים_4.4. 2_דיווחים נוספים_פירוט אגח תשואה מעל 10% _15" xfId="13701"/>
    <cellStyle name="9_Anafim_דיווחים נוספים_דיווחים נוספים_4.4. 2_פירוט אגח תשואה מעל 10% " xfId="8280"/>
    <cellStyle name="9_Anafim_דיווחים נוספים_דיווחים נוספים_4.4. 2_פירוט אגח תשואה מעל 10% _1" xfId="8281"/>
    <cellStyle name="9_Anafim_דיווחים נוספים_דיווחים נוספים_4.4. 2_פירוט אגח תשואה מעל 10% _1_15" xfId="13703"/>
    <cellStyle name="9_Anafim_דיווחים נוספים_דיווחים נוספים_4.4. 2_פירוט אגח תשואה מעל 10% _15" xfId="13702"/>
    <cellStyle name="9_Anafim_דיווחים נוספים_דיווחים נוספים_4.4. 2_פירוט אגח תשואה מעל 10% _פירוט אגח תשואה מעל 10% " xfId="8282"/>
    <cellStyle name="9_Anafim_דיווחים נוספים_דיווחים נוספים_4.4. 2_פירוט אגח תשואה מעל 10% _פירוט אגח תשואה מעל 10% _15" xfId="13704"/>
    <cellStyle name="9_Anafim_דיווחים נוספים_דיווחים נוספים_4.4._15" xfId="13696"/>
    <cellStyle name="9_Anafim_דיווחים נוספים_דיווחים נוספים_4.4._דיווחים נוספים" xfId="8283"/>
    <cellStyle name="9_Anafim_דיווחים נוספים_דיווחים נוספים_4.4._דיווחים נוספים_15" xfId="13705"/>
    <cellStyle name="9_Anafim_דיווחים נוספים_דיווחים נוספים_4.4._דיווחים נוספים_פירוט אגח תשואה מעל 10% " xfId="8284"/>
    <cellStyle name="9_Anafim_דיווחים נוספים_דיווחים נוספים_4.4._דיווחים נוספים_פירוט אגח תשואה מעל 10% _15" xfId="13706"/>
    <cellStyle name="9_Anafim_דיווחים נוספים_דיווחים נוספים_4.4._פירוט אגח תשואה מעל 10% " xfId="8285"/>
    <cellStyle name="9_Anafim_דיווחים נוספים_דיווחים נוספים_4.4._פירוט אגח תשואה מעל 10% _1" xfId="8286"/>
    <cellStyle name="9_Anafim_דיווחים נוספים_דיווחים נוספים_4.4._פירוט אגח תשואה מעל 10% _1_15" xfId="13708"/>
    <cellStyle name="9_Anafim_דיווחים נוספים_דיווחים נוספים_4.4._פירוט אגח תשואה מעל 10% _15" xfId="13707"/>
    <cellStyle name="9_Anafim_דיווחים נוספים_דיווחים נוספים_4.4._פירוט אגח תשואה מעל 10% _פירוט אגח תשואה מעל 10% " xfId="8287"/>
    <cellStyle name="9_Anafim_דיווחים נוספים_דיווחים נוספים_4.4._פירוט אגח תשואה מעל 10% _פירוט אגח תשואה מעל 10% _15" xfId="13709"/>
    <cellStyle name="9_Anafim_דיווחים נוספים_דיווחים נוספים_דיווחים נוספים" xfId="8288"/>
    <cellStyle name="9_Anafim_דיווחים נוספים_דיווחים נוספים_דיווחים נוספים_15" xfId="13710"/>
    <cellStyle name="9_Anafim_דיווחים נוספים_דיווחים נוספים_דיווחים נוספים_פירוט אגח תשואה מעל 10% " xfId="8289"/>
    <cellStyle name="9_Anafim_דיווחים נוספים_דיווחים נוספים_דיווחים נוספים_פירוט אגח תשואה מעל 10% _15" xfId="13711"/>
    <cellStyle name="9_Anafim_דיווחים נוספים_דיווחים נוספים_פירוט אגח תשואה מעל 10% " xfId="8290"/>
    <cellStyle name="9_Anafim_דיווחים נוספים_דיווחים נוספים_פירוט אגח תשואה מעל 10% _1" xfId="8291"/>
    <cellStyle name="9_Anafim_דיווחים נוספים_דיווחים נוספים_פירוט אגח תשואה מעל 10% _1_15" xfId="13713"/>
    <cellStyle name="9_Anafim_דיווחים נוספים_דיווחים נוספים_פירוט אגח תשואה מעל 10% _15" xfId="13712"/>
    <cellStyle name="9_Anafim_דיווחים נוספים_דיווחים נוספים_פירוט אגח תשואה מעל 10% _פירוט אגח תשואה מעל 10% " xfId="8292"/>
    <cellStyle name="9_Anafim_דיווחים נוספים_דיווחים נוספים_פירוט אגח תשואה מעל 10% _פירוט אגח תשואה מעל 10% _15" xfId="13714"/>
    <cellStyle name="9_Anafim_דיווחים נוספים_פירוט אגח תשואה מעל 10% " xfId="8293"/>
    <cellStyle name="9_Anafim_דיווחים נוספים_פירוט אגח תשואה מעל 10% _1" xfId="8294"/>
    <cellStyle name="9_Anafim_דיווחים נוספים_פירוט אגח תשואה מעל 10% _1_15" xfId="13716"/>
    <cellStyle name="9_Anafim_דיווחים נוספים_פירוט אגח תשואה מעל 10% _15" xfId="13715"/>
    <cellStyle name="9_Anafim_דיווחים נוספים_פירוט אגח תשואה מעל 10% _פירוט אגח תשואה מעל 10% " xfId="8295"/>
    <cellStyle name="9_Anafim_דיווחים נוספים_פירוט אגח תשואה מעל 10% _פירוט אגח תשואה מעל 10% _15" xfId="13717"/>
    <cellStyle name="9_Anafim_הערות" xfId="8296"/>
    <cellStyle name="9_Anafim_הערות 2" xfId="8297"/>
    <cellStyle name="9_Anafim_הערות 2_15" xfId="13719"/>
    <cellStyle name="9_Anafim_הערות 2_דיווחים נוספים" xfId="8298"/>
    <cellStyle name="9_Anafim_הערות 2_דיווחים נוספים_1" xfId="8299"/>
    <cellStyle name="9_Anafim_הערות 2_דיווחים נוספים_1_15" xfId="13721"/>
    <cellStyle name="9_Anafim_הערות 2_דיווחים נוספים_1_פירוט אגח תשואה מעל 10% " xfId="8300"/>
    <cellStyle name="9_Anafim_הערות 2_דיווחים נוספים_1_פירוט אגח תשואה מעל 10% _15" xfId="13722"/>
    <cellStyle name="9_Anafim_הערות 2_דיווחים נוספים_15" xfId="13720"/>
    <cellStyle name="9_Anafim_הערות 2_דיווחים נוספים_פירוט אגח תשואה מעל 10% " xfId="8301"/>
    <cellStyle name="9_Anafim_הערות 2_דיווחים נוספים_פירוט אגח תשואה מעל 10% _15" xfId="13723"/>
    <cellStyle name="9_Anafim_הערות 2_פירוט אגח תשואה מעל 10% " xfId="8302"/>
    <cellStyle name="9_Anafim_הערות 2_פירוט אגח תשואה מעל 10% _1" xfId="8303"/>
    <cellStyle name="9_Anafim_הערות 2_פירוט אגח תשואה מעל 10% _1_15" xfId="13725"/>
    <cellStyle name="9_Anafim_הערות 2_פירוט אגח תשואה מעל 10% _15" xfId="13724"/>
    <cellStyle name="9_Anafim_הערות 2_פירוט אגח תשואה מעל 10% _פירוט אגח תשואה מעל 10% " xfId="8304"/>
    <cellStyle name="9_Anafim_הערות 2_פירוט אגח תשואה מעל 10% _פירוט אגח תשואה מעל 10% _15" xfId="13726"/>
    <cellStyle name="9_Anafim_הערות_15" xfId="13718"/>
    <cellStyle name="9_Anafim_הערות_4.4." xfId="8305"/>
    <cellStyle name="9_Anafim_הערות_4.4. 2" xfId="8306"/>
    <cellStyle name="9_Anafim_הערות_4.4. 2_15" xfId="13728"/>
    <cellStyle name="9_Anafim_הערות_4.4. 2_דיווחים נוספים" xfId="8307"/>
    <cellStyle name="9_Anafim_הערות_4.4. 2_דיווחים נוספים_1" xfId="8308"/>
    <cellStyle name="9_Anafim_הערות_4.4. 2_דיווחים נוספים_1_15" xfId="13730"/>
    <cellStyle name="9_Anafim_הערות_4.4. 2_דיווחים נוספים_1_פירוט אגח תשואה מעל 10% " xfId="8309"/>
    <cellStyle name="9_Anafim_הערות_4.4. 2_דיווחים נוספים_1_פירוט אגח תשואה מעל 10% _15" xfId="13731"/>
    <cellStyle name="9_Anafim_הערות_4.4. 2_דיווחים נוספים_15" xfId="13729"/>
    <cellStyle name="9_Anafim_הערות_4.4. 2_דיווחים נוספים_פירוט אגח תשואה מעל 10% " xfId="8310"/>
    <cellStyle name="9_Anafim_הערות_4.4. 2_דיווחים נוספים_פירוט אגח תשואה מעל 10% _15" xfId="13732"/>
    <cellStyle name="9_Anafim_הערות_4.4. 2_פירוט אגח תשואה מעל 10% " xfId="8311"/>
    <cellStyle name="9_Anafim_הערות_4.4. 2_פירוט אגח תשואה מעל 10% _1" xfId="8312"/>
    <cellStyle name="9_Anafim_הערות_4.4. 2_פירוט אגח תשואה מעל 10% _1_15" xfId="13734"/>
    <cellStyle name="9_Anafim_הערות_4.4. 2_פירוט אגח תשואה מעל 10% _15" xfId="13733"/>
    <cellStyle name="9_Anafim_הערות_4.4. 2_פירוט אגח תשואה מעל 10% _פירוט אגח תשואה מעל 10% " xfId="8313"/>
    <cellStyle name="9_Anafim_הערות_4.4. 2_פירוט אגח תשואה מעל 10% _פירוט אגח תשואה מעל 10% _15" xfId="13735"/>
    <cellStyle name="9_Anafim_הערות_4.4._15" xfId="13727"/>
    <cellStyle name="9_Anafim_הערות_4.4._דיווחים נוספים" xfId="8314"/>
    <cellStyle name="9_Anafim_הערות_4.4._דיווחים נוספים_15" xfId="13736"/>
    <cellStyle name="9_Anafim_הערות_4.4._דיווחים נוספים_פירוט אגח תשואה מעל 10% " xfId="8315"/>
    <cellStyle name="9_Anafim_הערות_4.4._דיווחים נוספים_פירוט אגח תשואה מעל 10% _15" xfId="13737"/>
    <cellStyle name="9_Anafim_הערות_4.4._פירוט אגח תשואה מעל 10% " xfId="8316"/>
    <cellStyle name="9_Anafim_הערות_4.4._פירוט אגח תשואה מעל 10% _1" xfId="8317"/>
    <cellStyle name="9_Anafim_הערות_4.4._פירוט אגח תשואה מעל 10% _1_15" xfId="13739"/>
    <cellStyle name="9_Anafim_הערות_4.4._פירוט אגח תשואה מעל 10% _15" xfId="13738"/>
    <cellStyle name="9_Anafim_הערות_4.4._פירוט אגח תשואה מעל 10% _פירוט אגח תשואה מעל 10% " xfId="8318"/>
    <cellStyle name="9_Anafim_הערות_4.4._פירוט אגח תשואה מעל 10% _פירוט אגח תשואה מעל 10% _15" xfId="13740"/>
    <cellStyle name="9_Anafim_הערות_דיווחים נוספים" xfId="8319"/>
    <cellStyle name="9_Anafim_הערות_דיווחים נוספים_1" xfId="8320"/>
    <cellStyle name="9_Anafim_הערות_דיווחים נוספים_1_15" xfId="13742"/>
    <cellStyle name="9_Anafim_הערות_דיווחים נוספים_1_פירוט אגח תשואה מעל 10% " xfId="8321"/>
    <cellStyle name="9_Anafim_הערות_דיווחים נוספים_1_פירוט אגח תשואה מעל 10% _15" xfId="13743"/>
    <cellStyle name="9_Anafim_הערות_דיווחים נוספים_15" xfId="13741"/>
    <cellStyle name="9_Anafim_הערות_דיווחים נוספים_פירוט אגח תשואה מעל 10% " xfId="8322"/>
    <cellStyle name="9_Anafim_הערות_דיווחים נוספים_פירוט אגח תשואה מעל 10% _15" xfId="13744"/>
    <cellStyle name="9_Anafim_הערות_פירוט אגח תשואה מעל 10% " xfId="8323"/>
    <cellStyle name="9_Anafim_הערות_פירוט אגח תשואה מעל 10% _1" xfId="8324"/>
    <cellStyle name="9_Anafim_הערות_פירוט אגח תשואה מעל 10% _1_15" xfId="13746"/>
    <cellStyle name="9_Anafim_הערות_פירוט אגח תשואה מעל 10% _15" xfId="13745"/>
    <cellStyle name="9_Anafim_הערות_פירוט אגח תשואה מעל 10% _פירוט אגח תשואה מעל 10% " xfId="8325"/>
    <cellStyle name="9_Anafim_הערות_פירוט אגח תשואה מעל 10% _פירוט אגח תשואה מעל 10% _15" xfId="13747"/>
    <cellStyle name="9_Anafim_יתרת מסגרות אשראי לניצול " xfId="8326"/>
    <cellStyle name="9_Anafim_יתרת מסגרות אשראי לניצול  2" xfId="8327"/>
    <cellStyle name="9_Anafim_יתרת מסגרות אשראי לניצול  2_15" xfId="13749"/>
    <cellStyle name="9_Anafim_יתרת מסגרות אשראי לניצול  2_דיווחים נוספים" xfId="8328"/>
    <cellStyle name="9_Anafim_יתרת מסגרות אשראי לניצול  2_דיווחים נוספים_1" xfId="8329"/>
    <cellStyle name="9_Anafim_יתרת מסגרות אשראי לניצול  2_דיווחים נוספים_1_15" xfId="13751"/>
    <cellStyle name="9_Anafim_יתרת מסגרות אשראי לניצול  2_דיווחים נוספים_1_פירוט אגח תשואה מעל 10% " xfId="8330"/>
    <cellStyle name="9_Anafim_יתרת מסגרות אשראי לניצול  2_דיווחים נוספים_1_פירוט אגח תשואה מעל 10% _15" xfId="13752"/>
    <cellStyle name="9_Anafim_יתרת מסגרות אשראי לניצול  2_דיווחים נוספים_15" xfId="13750"/>
    <cellStyle name="9_Anafim_יתרת מסגרות אשראי לניצול  2_דיווחים נוספים_פירוט אגח תשואה מעל 10% " xfId="8331"/>
    <cellStyle name="9_Anafim_יתרת מסגרות אשראי לניצול  2_דיווחים נוספים_פירוט אגח תשואה מעל 10% _15" xfId="13753"/>
    <cellStyle name="9_Anafim_יתרת מסגרות אשראי לניצול  2_פירוט אגח תשואה מעל 10% " xfId="8332"/>
    <cellStyle name="9_Anafim_יתרת מסגרות אשראי לניצול  2_פירוט אגח תשואה מעל 10% _1" xfId="8333"/>
    <cellStyle name="9_Anafim_יתרת מסגרות אשראי לניצול  2_פירוט אגח תשואה מעל 10% _1_15" xfId="13755"/>
    <cellStyle name="9_Anafim_יתרת מסגרות אשראי לניצול  2_פירוט אגח תשואה מעל 10% _15" xfId="13754"/>
    <cellStyle name="9_Anafim_יתרת מסגרות אשראי לניצול  2_פירוט אגח תשואה מעל 10% _פירוט אגח תשואה מעל 10% " xfId="8334"/>
    <cellStyle name="9_Anafim_יתרת מסגרות אשראי לניצול  2_פירוט אגח תשואה מעל 10% _פירוט אגח תשואה מעל 10% _15" xfId="13756"/>
    <cellStyle name="9_Anafim_יתרת מסגרות אשראי לניצול _15" xfId="13748"/>
    <cellStyle name="9_Anafim_יתרת מסגרות אשראי לניצול _4.4." xfId="8335"/>
    <cellStyle name="9_Anafim_יתרת מסגרות אשראי לניצול _4.4. 2" xfId="8336"/>
    <cellStyle name="9_Anafim_יתרת מסגרות אשראי לניצול _4.4. 2_15" xfId="13758"/>
    <cellStyle name="9_Anafim_יתרת מסגרות אשראי לניצול _4.4. 2_דיווחים נוספים" xfId="8337"/>
    <cellStyle name="9_Anafim_יתרת מסגרות אשראי לניצול _4.4. 2_דיווחים נוספים_1" xfId="8338"/>
    <cellStyle name="9_Anafim_יתרת מסגרות אשראי לניצול _4.4. 2_דיווחים נוספים_1_15" xfId="13760"/>
    <cellStyle name="9_Anafim_יתרת מסגרות אשראי לניצול _4.4. 2_דיווחים נוספים_1_פירוט אגח תשואה מעל 10% " xfId="8339"/>
    <cellStyle name="9_Anafim_יתרת מסגרות אשראי לניצול _4.4. 2_דיווחים נוספים_1_פירוט אגח תשואה מעל 10% _15" xfId="13761"/>
    <cellStyle name="9_Anafim_יתרת מסגרות אשראי לניצול _4.4. 2_דיווחים נוספים_15" xfId="13759"/>
    <cellStyle name="9_Anafim_יתרת מסגרות אשראי לניצול _4.4. 2_דיווחים נוספים_פירוט אגח תשואה מעל 10% " xfId="8340"/>
    <cellStyle name="9_Anafim_יתרת מסגרות אשראי לניצול _4.4. 2_דיווחים נוספים_פירוט אגח תשואה מעל 10% _15" xfId="13762"/>
    <cellStyle name="9_Anafim_יתרת מסגרות אשראי לניצול _4.4. 2_פירוט אגח תשואה מעל 10% " xfId="8341"/>
    <cellStyle name="9_Anafim_יתרת מסגרות אשראי לניצול _4.4. 2_פירוט אגח תשואה מעל 10% _1" xfId="8342"/>
    <cellStyle name="9_Anafim_יתרת מסגרות אשראי לניצול _4.4. 2_פירוט אגח תשואה מעל 10% _1_15" xfId="13764"/>
    <cellStyle name="9_Anafim_יתרת מסגרות אשראי לניצול _4.4. 2_פירוט אגח תשואה מעל 10% _15" xfId="13763"/>
    <cellStyle name="9_Anafim_יתרת מסגרות אשראי לניצול _4.4. 2_פירוט אגח תשואה מעל 10% _פירוט אגח תשואה מעל 10% " xfId="8343"/>
    <cellStyle name="9_Anafim_יתרת מסגרות אשראי לניצול _4.4. 2_פירוט אגח תשואה מעל 10% _פירוט אגח תשואה מעל 10% _15" xfId="13765"/>
    <cellStyle name="9_Anafim_יתרת מסגרות אשראי לניצול _4.4._15" xfId="13757"/>
    <cellStyle name="9_Anafim_יתרת מסגרות אשראי לניצול _4.4._דיווחים נוספים" xfId="8344"/>
    <cellStyle name="9_Anafim_יתרת מסגרות אשראי לניצול _4.4._דיווחים נוספים_15" xfId="13766"/>
    <cellStyle name="9_Anafim_יתרת מסגרות אשראי לניצול _4.4._דיווחים נוספים_פירוט אגח תשואה מעל 10% " xfId="8345"/>
    <cellStyle name="9_Anafim_יתרת מסגרות אשראי לניצול _4.4._דיווחים נוספים_פירוט אגח תשואה מעל 10% _15" xfId="13767"/>
    <cellStyle name="9_Anafim_יתרת מסגרות אשראי לניצול _4.4._פירוט אגח תשואה מעל 10% " xfId="8346"/>
    <cellStyle name="9_Anafim_יתרת מסגרות אשראי לניצול _4.4._פירוט אגח תשואה מעל 10% _1" xfId="8347"/>
    <cellStyle name="9_Anafim_יתרת מסגרות אשראי לניצול _4.4._פירוט אגח תשואה מעל 10% _1_15" xfId="13769"/>
    <cellStyle name="9_Anafim_יתרת מסגרות אשראי לניצול _4.4._פירוט אגח תשואה מעל 10% _15" xfId="13768"/>
    <cellStyle name="9_Anafim_יתרת מסגרות אשראי לניצול _4.4._פירוט אגח תשואה מעל 10% _פירוט אגח תשואה מעל 10% " xfId="8348"/>
    <cellStyle name="9_Anafim_יתרת מסגרות אשראי לניצול _4.4._פירוט אגח תשואה מעל 10% _פירוט אגח תשואה מעל 10% _15" xfId="13770"/>
    <cellStyle name="9_Anafim_יתרת מסגרות אשראי לניצול _דיווחים נוספים" xfId="8349"/>
    <cellStyle name="9_Anafim_יתרת מסגרות אשראי לניצול _דיווחים נוספים_1" xfId="8350"/>
    <cellStyle name="9_Anafim_יתרת מסגרות אשראי לניצול _דיווחים נוספים_1_15" xfId="13772"/>
    <cellStyle name="9_Anafim_יתרת מסגרות אשראי לניצול _דיווחים נוספים_1_פירוט אגח תשואה מעל 10% " xfId="8351"/>
    <cellStyle name="9_Anafim_יתרת מסגרות אשראי לניצול _דיווחים נוספים_1_פירוט אגח תשואה מעל 10% _15" xfId="13773"/>
    <cellStyle name="9_Anafim_יתרת מסגרות אשראי לניצול _דיווחים נוספים_15" xfId="13771"/>
    <cellStyle name="9_Anafim_יתרת מסגרות אשראי לניצול _דיווחים נוספים_פירוט אגח תשואה מעל 10% " xfId="8352"/>
    <cellStyle name="9_Anafim_יתרת מסגרות אשראי לניצול _דיווחים נוספים_פירוט אגח תשואה מעל 10% _15" xfId="13774"/>
    <cellStyle name="9_Anafim_יתרת מסגרות אשראי לניצול _פירוט אגח תשואה מעל 10% " xfId="8353"/>
    <cellStyle name="9_Anafim_יתרת מסגרות אשראי לניצול _פירוט אגח תשואה מעל 10% _1" xfId="8354"/>
    <cellStyle name="9_Anafim_יתרת מסגרות אשראי לניצול _פירוט אגח תשואה מעל 10% _1_15" xfId="13776"/>
    <cellStyle name="9_Anafim_יתרת מסגרות אשראי לניצול _פירוט אגח תשואה מעל 10% _15" xfId="13775"/>
    <cellStyle name="9_Anafim_יתרת מסגרות אשראי לניצול _פירוט אגח תשואה מעל 10% _פירוט אגח תשואה מעל 10% " xfId="8355"/>
    <cellStyle name="9_Anafim_יתרת מסגרות אשראי לניצול _פירוט אגח תשואה מעל 10% _פירוט אגח תשואה מעל 10% _15" xfId="13777"/>
    <cellStyle name="9_Anafim_עסקאות שאושרו וטרם בוצעו  " xfId="8356"/>
    <cellStyle name="9_Anafim_עסקאות שאושרו וטרם בוצעו   2" xfId="8357"/>
    <cellStyle name="9_Anafim_עסקאות שאושרו וטרם בוצעו   2_15" xfId="13779"/>
    <cellStyle name="9_Anafim_עסקאות שאושרו וטרם בוצעו   2_דיווחים נוספים" xfId="8358"/>
    <cellStyle name="9_Anafim_עסקאות שאושרו וטרם בוצעו   2_דיווחים נוספים_1" xfId="8359"/>
    <cellStyle name="9_Anafim_עסקאות שאושרו וטרם בוצעו   2_דיווחים נוספים_1_15" xfId="13781"/>
    <cellStyle name="9_Anafim_עסקאות שאושרו וטרם בוצעו   2_דיווחים נוספים_1_פירוט אגח תשואה מעל 10% " xfId="8360"/>
    <cellStyle name="9_Anafim_עסקאות שאושרו וטרם בוצעו   2_דיווחים נוספים_1_פירוט אגח תשואה מעל 10% _15" xfId="13782"/>
    <cellStyle name="9_Anafim_עסקאות שאושרו וטרם בוצעו   2_דיווחים נוספים_15" xfId="13780"/>
    <cellStyle name="9_Anafim_עסקאות שאושרו וטרם בוצעו   2_דיווחים נוספים_פירוט אגח תשואה מעל 10% " xfId="8361"/>
    <cellStyle name="9_Anafim_עסקאות שאושרו וטרם בוצעו   2_דיווחים נוספים_פירוט אגח תשואה מעל 10% _15" xfId="13783"/>
    <cellStyle name="9_Anafim_עסקאות שאושרו וטרם בוצעו   2_פירוט אגח תשואה מעל 10% " xfId="8362"/>
    <cellStyle name="9_Anafim_עסקאות שאושרו וטרם בוצעו   2_פירוט אגח תשואה מעל 10% _1" xfId="8363"/>
    <cellStyle name="9_Anafim_עסקאות שאושרו וטרם בוצעו   2_פירוט אגח תשואה מעל 10% _1_15" xfId="13785"/>
    <cellStyle name="9_Anafim_עסקאות שאושרו וטרם בוצעו   2_פירוט אגח תשואה מעל 10% _15" xfId="13784"/>
    <cellStyle name="9_Anafim_עסקאות שאושרו וטרם בוצעו   2_פירוט אגח תשואה מעל 10% _פירוט אגח תשואה מעל 10% " xfId="8364"/>
    <cellStyle name="9_Anafim_עסקאות שאושרו וטרם בוצעו   2_פירוט אגח תשואה מעל 10% _פירוט אגח תשואה מעל 10% _15" xfId="13786"/>
    <cellStyle name="9_Anafim_עסקאות שאושרו וטרם בוצעו  _1" xfId="8365"/>
    <cellStyle name="9_Anafim_עסקאות שאושרו וטרם בוצעו  _1 2" xfId="8366"/>
    <cellStyle name="9_Anafim_עסקאות שאושרו וטרם בוצעו  _1 2_15" xfId="13788"/>
    <cellStyle name="9_Anafim_עסקאות שאושרו וטרם בוצעו  _1 2_דיווחים נוספים" xfId="8367"/>
    <cellStyle name="9_Anafim_עסקאות שאושרו וטרם בוצעו  _1 2_דיווחים נוספים_1" xfId="8368"/>
    <cellStyle name="9_Anafim_עסקאות שאושרו וטרם בוצעו  _1 2_דיווחים נוספים_1_15" xfId="13790"/>
    <cellStyle name="9_Anafim_עסקאות שאושרו וטרם בוצעו  _1 2_דיווחים נוספים_1_פירוט אגח תשואה מעל 10% " xfId="8369"/>
    <cellStyle name="9_Anafim_עסקאות שאושרו וטרם בוצעו  _1 2_דיווחים נוספים_1_פירוט אגח תשואה מעל 10% _15" xfId="13791"/>
    <cellStyle name="9_Anafim_עסקאות שאושרו וטרם בוצעו  _1 2_דיווחים נוספים_15" xfId="13789"/>
    <cellStyle name="9_Anafim_עסקאות שאושרו וטרם בוצעו  _1 2_דיווחים נוספים_פירוט אגח תשואה מעל 10% " xfId="8370"/>
    <cellStyle name="9_Anafim_עסקאות שאושרו וטרם בוצעו  _1 2_דיווחים נוספים_פירוט אגח תשואה מעל 10% _15" xfId="13792"/>
    <cellStyle name="9_Anafim_עסקאות שאושרו וטרם בוצעו  _1 2_פירוט אגח תשואה מעל 10% " xfId="8371"/>
    <cellStyle name="9_Anafim_עסקאות שאושרו וטרם בוצעו  _1 2_פירוט אגח תשואה מעל 10% _1" xfId="8372"/>
    <cellStyle name="9_Anafim_עסקאות שאושרו וטרם בוצעו  _1 2_פירוט אגח תשואה מעל 10% _1_15" xfId="13794"/>
    <cellStyle name="9_Anafim_עסקאות שאושרו וטרם בוצעו  _1 2_פירוט אגח תשואה מעל 10% _15" xfId="13793"/>
    <cellStyle name="9_Anafim_עסקאות שאושרו וטרם בוצעו  _1 2_פירוט אגח תשואה מעל 10% _פירוט אגח תשואה מעל 10% " xfId="8373"/>
    <cellStyle name="9_Anafim_עסקאות שאושרו וטרם בוצעו  _1 2_פירוט אגח תשואה מעל 10% _פירוט אגח תשואה מעל 10% _15" xfId="13795"/>
    <cellStyle name="9_Anafim_עסקאות שאושרו וטרם בוצעו  _1_15" xfId="13787"/>
    <cellStyle name="9_Anafim_עסקאות שאושרו וטרם בוצעו  _1_דיווחים נוספים" xfId="8374"/>
    <cellStyle name="9_Anafim_עסקאות שאושרו וטרם בוצעו  _1_דיווחים נוספים_15" xfId="13796"/>
    <cellStyle name="9_Anafim_עסקאות שאושרו וטרם בוצעו  _1_דיווחים נוספים_פירוט אגח תשואה מעל 10% " xfId="8375"/>
    <cellStyle name="9_Anafim_עסקאות שאושרו וטרם בוצעו  _1_דיווחים נוספים_פירוט אגח תשואה מעל 10% _15" xfId="13797"/>
    <cellStyle name="9_Anafim_עסקאות שאושרו וטרם בוצעו  _1_פירוט אגח תשואה מעל 10% " xfId="8376"/>
    <cellStyle name="9_Anafim_עסקאות שאושרו וטרם בוצעו  _1_פירוט אגח תשואה מעל 10% _1" xfId="8377"/>
    <cellStyle name="9_Anafim_עסקאות שאושרו וטרם בוצעו  _1_פירוט אגח תשואה מעל 10% _1_15" xfId="13799"/>
    <cellStyle name="9_Anafim_עסקאות שאושרו וטרם בוצעו  _1_פירוט אגח תשואה מעל 10% _15" xfId="13798"/>
    <cellStyle name="9_Anafim_עסקאות שאושרו וטרם בוצעו  _1_פירוט אגח תשואה מעל 10% _פירוט אגח תשואה מעל 10% " xfId="8378"/>
    <cellStyle name="9_Anafim_עסקאות שאושרו וטרם בוצעו  _1_פירוט אגח תשואה מעל 10% _פירוט אגח תשואה מעל 10% _15" xfId="13800"/>
    <cellStyle name="9_Anafim_עסקאות שאושרו וטרם בוצעו  _15" xfId="13778"/>
    <cellStyle name="9_Anafim_עסקאות שאושרו וטרם בוצעו  _4.4." xfId="8379"/>
    <cellStyle name="9_Anafim_עסקאות שאושרו וטרם בוצעו  _4.4. 2" xfId="8380"/>
    <cellStyle name="9_Anafim_עסקאות שאושרו וטרם בוצעו  _4.4. 2_15" xfId="13802"/>
    <cellStyle name="9_Anafim_עסקאות שאושרו וטרם בוצעו  _4.4. 2_דיווחים נוספים" xfId="8381"/>
    <cellStyle name="9_Anafim_עסקאות שאושרו וטרם בוצעו  _4.4. 2_דיווחים נוספים_1" xfId="8382"/>
    <cellStyle name="9_Anafim_עסקאות שאושרו וטרם בוצעו  _4.4. 2_דיווחים נוספים_1_15" xfId="13804"/>
    <cellStyle name="9_Anafim_עסקאות שאושרו וטרם בוצעו  _4.4. 2_דיווחים נוספים_1_פירוט אגח תשואה מעל 10% " xfId="8383"/>
    <cellStyle name="9_Anafim_עסקאות שאושרו וטרם בוצעו  _4.4. 2_דיווחים נוספים_1_פירוט אגח תשואה מעל 10% _15" xfId="13805"/>
    <cellStyle name="9_Anafim_עסקאות שאושרו וטרם בוצעו  _4.4. 2_דיווחים נוספים_15" xfId="13803"/>
    <cellStyle name="9_Anafim_עסקאות שאושרו וטרם בוצעו  _4.4. 2_דיווחים נוספים_פירוט אגח תשואה מעל 10% " xfId="8384"/>
    <cellStyle name="9_Anafim_עסקאות שאושרו וטרם בוצעו  _4.4. 2_דיווחים נוספים_פירוט אגח תשואה מעל 10% _15" xfId="13806"/>
    <cellStyle name="9_Anafim_עסקאות שאושרו וטרם בוצעו  _4.4. 2_פירוט אגח תשואה מעל 10% " xfId="8385"/>
    <cellStyle name="9_Anafim_עסקאות שאושרו וטרם בוצעו  _4.4. 2_פירוט אגח תשואה מעל 10% _1" xfId="8386"/>
    <cellStyle name="9_Anafim_עסקאות שאושרו וטרם בוצעו  _4.4. 2_פירוט אגח תשואה מעל 10% _1_15" xfId="13808"/>
    <cellStyle name="9_Anafim_עסקאות שאושרו וטרם בוצעו  _4.4. 2_פירוט אגח תשואה מעל 10% _15" xfId="13807"/>
    <cellStyle name="9_Anafim_עסקאות שאושרו וטרם בוצעו  _4.4. 2_פירוט אגח תשואה מעל 10% _פירוט אגח תשואה מעל 10% " xfId="8387"/>
    <cellStyle name="9_Anafim_עסקאות שאושרו וטרם בוצעו  _4.4. 2_פירוט אגח תשואה מעל 10% _פירוט אגח תשואה מעל 10% _15" xfId="13809"/>
    <cellStyle name="9_Anafim_עסקאות שאושרו וטרם בוצעו  _4.4._15" xfId="13801"/>
    <cellStyle name="9_Anafim_עסקאות שאושרו וטרם בוצעו  _4.4._דיווחים נוספים" xfId="8388"/>
    <cellStyle name="9_Anafim_עסקאות שאושרו וטרם בוצעו  _4.4._דיווחים נוספים_15" xfId="13810"/>
    <cellStyle name="9_Anafim_עסקאות שאושרו וטרם בוצעו  _4.4._דיווחים נוספים_פירוט אגח תשואה מעל 10% " xfId="8389"/>
    <cellStyle name="9_Anafim_עסקאות שאושרו וטרם בוצעו  _4.4._דיווחים נוספים_פירוט אגח תשואה מעל 10% _15" xfId="13811"/>
    <cellStyle name="9_Anafim_עסקאות שאושרו וטרם בוצעו  _4.4._פירוט אגח תשואה מעל 10% " xfId="8390"/>
    <cellStyle name="9_Anafim_עסקאות שאושרו וטרם בוצעו  _4.4._פירוט אגח תשואה מעל 10% _1" xfId="8391"/>
    <cellStyle name="9_Anafim_עסקאות שאושרו וטרם בוצעו  _4.4._פירוט אגח תשואה מעל 10% _1_15" xfId="13813"/>
    <cellStyle name="9_Anafim_עסקאות שאושרו וטרם בוצעו  _4.4._פירוט אגח תשואה מעל 10% _15" xfId="13812"/>
    <cellStyle name="9_Anafim_עסקאות שאושרו וטרם בוצעו  _4.4._פירוט אגח תשואה מעל 10% _פירוט אגח תשואה מעל 10% " xfId="8392"/>
    <cellStyle name="9_Anafim_עסקאות שאושרו וטרם בוצעו  _4.4._פירוט אגח תשואה מעל 10% _פירוט אגח תשואה מעל 10% _15" xfId="13814"/>
    <cellStyle name="9_Anafim_עסקאות שאושרו וטרם בוצעו  _דיווחים נוספים" xfId="8393"/>
    <cellStyle name="9_Anafim_עסקאות שאושרו וטרם בוצעו  _דיווחים נוספים_1" xfId="8394"/>
    <cellStyle name="9_Anafim_עסקאות שאושרו וטרם בוצעו  _דיווחים נוספים_1_15" xfId="13816"/>
    <cellStyle name="9_Anafim_עסקאות שאושרו וטרם בוצעו  _דיווחים נוספים_1_פירוט אגח תשואה מעל 10% " xfId="8395"/>
    <cellStyle name="9_Anafim_עסקאות שאושרו וטרם בוצעו  _דיווחים נוספים_1_פירוט אגח תשואה מעל 10% _15" xfId="13817"/>
    <cellStyle name="9_Anafim_עסקאות שאושרו וטרם בוצעו  _דיווחים נוספים_15" xfId="13815"/>
    <cellStyle name="9_Anafim_עסקאות שאושרו וטרם בוצעו  _דיווחים נוספים_פירוט אגח תשואה מעל 10% " xfId="8396"/>
    <cellStyle name="9_Anafim_עסקאות שאושרו וטרם בוצעו  _דיווחים נוספים_פירוט אגח תשואה מעל 10% _15" xfId="13818"/>
    <cellStyle name="9_Anafim_עסקאות שאושרו וטרם בוצעו  _פירוט אגח תשואה מעל 10% " xfId="8397"/>
    <cellStyle name="9_Anafim_עסקאות שאושרו וטרם בוצעו  _פירוט אגח תשואה מעל 10% _1" xfId="8398"/>
    <cellStyle name="9_Anafim_עסקאות שאושרו וטרם בוצעו  _פירוט אגח תשואה מעל 10% _1_15" xfId="13820"/>
    <cellStyle name="9_Anafim_עסקאות שאושרו וטרם בוצעו  _פירוט אגח תשואה מעל 10% _15" xfId="13819"/>
    <cellStyle name="9_Anafim_עסקאות שאושרו וטרם בוצעו  _פירוט אגח תשואה מעל 10% _פירוט אגח תשואה מעל 10% " xfId="8399"/>
    <cellStyle name="9_Anafim_עסקאות שאושרו וטרם בוצעו  _פירוט אגח תשואה מעל 10% _פירוט אגח תשואה מעל 10% _15" xfId="13821"/>
    <cellStyle name="9_Anafim_פירוט אגח תשואה מעל 10% " xfId="8400"/>
    <cellStyle name="9_Anafim_פירוט אגח תשואה מעל 10%  2" xfId="8401"/>
    <cellStyle name="9_Anafim_פירוט אגח תשואה מעל 10%  2_15" xfId="13823"/>
    <cellStyle name="9_Anafim_פירוט אגח תשואה מעל 10%  2_דיווחים נוספים" xfId="8402"/>
    <cellStyle name="9_Anafim_פירוט אגח תשואה מעל 10%  2_דיווחים נוספים_1" xfId="8403"/>
    <cellStyle name="9_Anafim_פירוט אגח תשואה מעל 10%  2_דיווחים נוספים_1_15" xfId="13825"/>
    <cellStyle name="9_Anafim_פירוט אגח תשואה מעל 10%  2_דיווחים נוספים_1_פירוט אגח תשואה מעל 10% " xfId="8404"/>
    <cellStyle name="9_Anafim_פירוט אגח תשואה מעל 10%  2_דיווחים נוספים_1_פירוט אגח תשואה מעל 10% _15" xfId="13826"/>
    <cellStyle name="9_Anafim_פירוט אגח תשואה מעל 10%  2_דיווחים נוספים_15" xfId="13824"/>
    <cellStyle name="9_Anafim_פירוט אגח תשואה מעל 10%  2_דיווחים נוספים_פירוט אגח תשואה מעל 10% " xfId="8405"/>
    <cellStyle name="9_Anafim_פירוט אגח תשואה מעל 10%  2_דיווחים נוספים_פירוט אגח תשואה מעל 10% _15" xfId="13827"/>
    <cellStyle name="9_Anafim_פירוט אגח תשואה מעל 10%  2_פירוט אגח תשואה מעל 10% " xfId="8406"/>
    <cellStyle name="9_Anafim_פירוט אגח תשואה מעל 10%  2_פירוט אגח תשואה מעל 10% _1" xfId="8407"/>
    <cellStyle name="9_Anafim_פירוט אגח תשואה מעל 10%  2_פירוט אגח תשואה מעל 10% _1_15" xfId="13829"/>
    <cellStyle name="9_Anafim_פירוט אגח תשואה מעל 10%  2_פירוט אגח תשואה מעל 10% _15" xfId="13828"/>
    <cellStyle name="9_Anafim_פירוט אגח תשואה מעל 10%  2_פירוט אגח תשואה מעל 10% _פירוט אגח תשואה מעל 10% " xfId="8408"/>
    <cellStyle name="9_Anafim_פירוט אגח תשואה מעל 10%  2_פירוט אגח תשואה מעל 10% _פירוט אגח תשואה מעל 10% _15" xfId="13830"/>
    <cellStyle name="9_Anafim_פירוט אגח תשואה מעל 10% _1" xfId="8409"/>
    <cellStyle name="9_Anafim_פירוט אגח תשואה מעל 10% _1_15" xfId="13831"/>
    <cellStyle name="9_Anafim_פירוט אגח תשואה מעל 10% _1_פירוט אגח תשואה מעל 10% " xfId="8410"/>
    <cellStyle name="9_Anafim_פירוט אגח תשואה מעל 10% _1_פירוט אגח תשואה מעל 10% _15" xfId="13832"/>
    <cellStyle name="9_Anafim_פירוט אגח תשואה מעל 10% _15" xfId="13822"/>
    <cellStyle name="9_Anafim_פירוט אגח תשואה מעל 10% _2" xfId="8411"/>
    <cellStyle name="9_Anafim_פירוט אגח תשואה מעל 10% _2_15" xfId="13833"/>
    <cellStyle name="9_Anafim_פירוט אגח תשואה מעל 10% _4.4." xfId="8412"/>
    <cellStyle name="9_Anafim_פירוט אגח תשואה מעל 10% _4.4. 2" xfId="8413"/>
    <cellStyle name="9_Anafim_פירוט אגח תשואה מעל 10% _4.4. 2_15" xfId="13835"/>
    <cellStyle name="9_Anafim_פירוט אגח תשואה מעל 10% _4.4. 2_דיווחים נוספים" xfId="8414"/>
    <cellStyle name="9_Anafim_פירוט אגח תשואה מעל 10% _4.4. 2_דיווחים נוספים_1" xfId="8415"/>
    <cellStyle name="9_Anafim_פירוט אגח תשואה מעל 10% _4.4. 2_דיווחים נוספים_1_15" xfId="13837"/>
    <cellStyle name="9_Anafim_פירוט אגח תשואה מעל 10% _4.4. 2_דיווחים נוספים_1_פירוט אגח תשואה מעל 10% " xfId="8416"/>
    <cellStyle name="9_Anafim_פירוט אגח תשואה מעל 10% _4.4. 2_דיווחים נוספים_1_פירוט אגח תשואה מעל 10% _15" xfId="13838"/>
    <cellStyle name="9_Anafim_פירוט אגח תשואה מעל 10% _4.4. 2_דיווחים נוספים_15" xfId="13836"/>
    <cellStyle name="9_Anafim_פירוט אגח תשואה מעל 10% _4.4. 2_דיווחים נוספים_פירוט אגח תשואה מעל 10% " xfId="8417"/>
    <cellStyle name="9_Anafim_פירוט אגח תשואה מעל 10% _4.4. 2_דיווחים נוספים_פירוט אגח תשואה מעל 10% _15" xfId="13839"/>
    <cellStyle name="9_Anafim_פירוט אגח תשואה מעל 10% _4.4. 2_פירוט אגח תשואה מעל 10% " xfId="8418"/>
    <cellStyle name="9_Anafim_פירוט אגח תשואה מעל 10% _4.4. 2_פירוט אגח תשואה מעל 10% _1" xfId="8419"/>
    <cellStyle name="9_Anafim_פירוט אגח תשואה מעל 10% _4.4. 2_פירוט אגח תשואה מעל 10% _1_15" xfId="13841"/>
    <cellStyle name="9_Anafim_פירוט אגח תשואה מעל 10% _4.4. 2_פירוט אגח תשואה מעל 10% _15" xfId="13840"/>
    <cellStyle name="9_Anafim_פירוט אגח תשואה מעל 10% _4.4. 2_פירוט אגח תשואה מעל 10% _פירוט אגח תשואה מעל 10% " xfId="8420"/>
    <cellStyle name="9_Anafim_פירוט אגח תשואה מעל 10% _4.4. 2_פירוט אגח תשואה מעל 10% _פירוט אגח תשואה מעל 10% _15" xfId="13842"/>
    <cellStyle name="9_Anafim_פירוט אגח תשואה מעל 10% _4.4._15" xfId="13834"/>
    <cellStyle name="9_Anafim_פירוט אגח תשואה מעל 10% _4.4._דיווחים נוספים" xfId="8421"/>
    <cellStyle name="9_Anafim_פירוט אגח תשואה מעל 10% _4.4._דיווחים נוספים_15" xfId="13843"/>
    <cellStyle name="9_Anafim_פירוט אגח תשואה מעל 10% _4.4._דיווחים נוספים_פירוט אגח תשואה מעל 10% " xfId="8422"/>
    <cellStyle name="9_Anafim_פירוט אגח תשואה מעל 10% _4.4._דיווחים נוספים_פירוט אגח תשואה מעל 10% _15" xfId="13844"/>
    <cellStyle name="9_Anafim_פירוט אגח תשואה מעל 10% _4.4._פירוט אגח תשואה מעל 10% " xfId="8423"/>
    <cellStyle name="9_Anafim_פירוט אגח תשואה מעל 10% _4.4._פירוט אגח תשואה מעל 10% _1" xfId="8424"/>
    <cellStyle name="9_Anafim_פירוט אגח תשואה מעל 10% _4.4._פירוט אגח תשואה מעל 10% _1_15" xfId="13846"/>
    <cellStyle name="9_Anafim_פירוט אגח תשואה מעל 10% _4.4._פירוט אגח תשואה מעל 10% _15" xfId="13845"/>
    <cellStyle name="9_Anafim_פירוט אגח תשואה מעל 10% _4.4._פירוט אגח תשואה מעל 10% _פירוט אגח תשואה מעל 10% " xfId="8425"/>
    <cellStyle name="9_Anafim_פירוט אגח תשואה מעל 10% _4.4._פירוט אגח תשואה מעל 10% _פירוט אגח תשואה מעל 10% _15" xfId="13847"/>
    <cellStyle name="9_Anafim_פירוט אגח תשואה מעל 10% _דיווחים נוספים" xfId="8426"/>
    <cellStyle name="9_Anafim_פירוט אגח תשואה מעל 10% _דיווחים נוספים_1" xfId="8427"/>
    <cellStyle name="9_Anafim_פירוט אגח תשואה מעל 10% _דיווחים נוספים_1_15" xfId="13849"/>
    <cellStyle name="9_Anafim_פירוט אגח תשואה מעל 10% _דיווחים נוספים_1_פירוט אגח תשואה מעל 10% " xfId="8428"/>
    <cellStyle name="9_Anafim_פירוט אגח תשואה מעל 10% _דיווחים נוספים_1_פירוט אגח תשואה מעל 10% _15" xfId="13850"/>
    <cellStyle name="9_Anafim_פירוט אגח תשואה מעל 10% _דיווחים נוספים_15" xfId="13848"/>
    <cellStyle name="9_Anafim_פירוט אגח תשואה מעל 10% _דיווחים נוספים_פירוט אגח תשואה מעל 10% " xfId="8429"/>
    <cellStyle name="9_Anafim_פירוט אגח תשואה מעל 10% _דיווחים נוספים_פירוט אגח תשואה מעל 10% _15" xfId="13851"/>
    <cellStyle name="9_Anafim_פירוט אגח תשואה מעל 10% _פירוט אגח תשואה מעל 10% " xfId="8430"/>
    <cellStyle name="9_Anafim_פירוט אגח תשואה מעל 10% _פירוט אגח תשואה מעל 10% _1" xfId="8431"/>
    <cellStyle name="9_Anafim_פירוט אגח תשואה מעל 10% _פירוט אגח תשואה מעל 10% _1_15" xfId="13853"/>
    <cellStyle name="9_Anafim_פירוט אגח תשואה מעל 10% _פירוט אגח תשואה מעל 10% _15" xfId="13852"/>
    <cellStyle name="9_Anafim_פירוט אגח תשואה מעל 10% _פירוט אגח תשואה מעל 10% _פירוט אגח תשואה מעל 10% " xfId="8432"/>
    <cellStyle name="9_Anafim_פירוט אגח תשואה מעל 10% _פירוט אגח תשואה מעל 10% _פירוט אגח תשואה מעל 10% _15" xfId="13854"/>
    <cellStyle name="9_אחזקות בעלי ענין -DATA - ערכים" xfId="14732"/>
    <cellStyle name="9_דיווחים נוספים" xfId="8433"/>
    <cellStyle name="9_דיווחים נוספים 2" xfId="8434"/>
    <cellStyle name="9_דיווחים נוספים 2_15" xfId="13856"/>
    <cellStyle name="9_דיווחים נוספים 2_דיווחים נוספים" xfId="8435"/>
    <cellStyle name="9_דיווחים נוספים 2_דיווחים נוספים_1" xfId="8436"/>
    <cellStyle name="9_דיווחים נוספים 2_דיווחים נוספים_1_15" xfId="13858"/>
    <cellStyle name="9_דיווחים נוספים 2_דיווחים נוספים_1_פירוט אגח תשואה מעל 10% " xfId="8437"/>
    <cellStyle name="9_דיווחים נוספים 2_דיווחים נוספים_1_פירוט אגח תשואה מעל 10% _15" xfId="13859"/>
    <cellStyle name="9_דיווחים נוספים 2_דיווחים נוספים_15" xfId="13857"/>
    <cellStyle name="9_דיווחים נוספים 2_דיווחים נוספים_פירוט אגח תשואה מעל 10% " xfId="8438"/>
    <cellStyle name="9_דיווחים נוספים 2_דיווחים נוספים_פירוט אגח תשואה מעל 10% _15" xfId="13860"/>
    <cellStyle name="9_דיווחים נוספים 2_פירוט אגח תשואה מעל 10% " xfId="8439"/>
    <cellStyle name="9_דיווחים נוספים 2_פירוט אגח תשואה מעל 10% _1" xfId="8440"/>
    <cellStyle name="9_דיווחים נוספים 2_פירוט אגח תשואה מעל 10% _1_15" xfId="13862"/>
    <cellStyle name="9_דיווחים נוספים 2_פירוט אגח תשואה מעל 10% _15" xfId="13861"/>
    <cellStyle name="9_דיווחים נוספים 2_פירוט אגח תשואה מעל 10% _פירוט אגח תשואה מעל 10% " xfId="8441"/>
    <cellStyle name="9_דיווחים נוספים 2_פירוט אגח תשואה מעל 10% _פירוט אגח תשואה מעל 10% _15" xfId="13863"/>
    <cellStyle name="9_דיווחים נוספים_1" xfId="8442"/>
    <cellStyle name="9_דיווחים נוספים_1 2" xfId="8443"/>
    <cellStyle name="9_דיווחים נוספים_1 2_15" xfId="13865"/>
    <cellStyle name="9_דיווחים נוספים_1 2_דיווחים נוספים" xfId="8444"/>
    <cellStyle name="9_דיווחים נוספים_1 2_דיווחים נוספים_1" xfId="8445"/>
    <cellStyle name="9_דיווחים נוספים_1 2_דיווחים נוספים_1_15" xfId="13867"/>
    <cellStyle name="9_דיווחים נוספים_1 2_דיווחים נוספים_1_פירוט אגח תשואה מעל 10% " xfId="8446"/>
    <cellStyle name="9_דיווחים נוספים_1 2_דיווחים נוספים_1_פירוט אגח תשואה מעל 10% _15" xfId="13868"/>
    <cellStyle name="9_דיווחים נוספים_1 2_דיווחים נוספים_15" xfId="13866"/>
    <cellStyle name="9_דיווחים נוספים_1 2_דיווחים נוספים_פירוט אגח תשואה מעל 10% " xfId="8447"/>
    <cellStyle name="9_דיווחים נוספים_1 2_דיווחים נוספים_פירוט אגח תשואה מעל 10% _15" xfId="13869"/>
    <cellStyle name="9_דיווחים נוספים_1 2_פירוט אגח תשואה מעל 10% " xfId="8448"/>
    <cellStyle name="9_דיווחים נוספים_1 2_פירוט אגח תשואה מעל 10% _1" xfId="8449"/>
    <cellStyle name="9_דיווחים נוספים_1 2_פירוט אגח תשואה מעל 10% _1_15" xfId="13871"/>
    <cellStyle name="9_דיווחים נוספים_1 2_פירוט אגח תשואה מעל 10% _15" xfId="13870"/>
    <cellStyle name="9_דיווחים נוספים_1 2_פירוט אגח תשואה מעל 10% _פירוט אגח תשואה מעל 10% " xfId="8450"/>
    <cellStyle name="9_דיווחים נוספים_1 2_פירוט אגח תשואה מעל 10% _פירוט אגח תשואה מעל 10% _15" xfId="13872"/>
    <cellStyle name="9_דיווחים נוספים_1_15" xfId="13864"/>
    <cellStyle name="9_דיווחים נוספים_1_4.4." xfId="8451"/>
    <cellStyle name="9_דיווחים נוספים_1_4.4. 2" xfId="8452"/>
    <cellStyle name="9_דיווחים נוספים_1_4.4. 2_15" xfId="13874"/>
    <cellStyle name="9_דיווחים נוספים_1_4.4. 2_דיווחים נוספים" xfId="8453"/>
    <cellStyle name="9_דיווחים נוספים_1_4.4. 2_דיווחים נוספים_1" xfId="8454"/>
    <cellStyle name="9_דיווחים נוספים_1_4.4. 2_דיווחים נוספים_1_15" xfId="13876"/>
    <cellStyle name="9_דיווחים נוספים_1_4.4. 2_דיווחים נוספים_1_פירוט אגח תשואה מעל 10% " xfId="8455"/>
    <cellStyle name="9_דיווחים נוספים_1_4.4. 2_דיווחים נוספים_1_פירוט אגח תשואה מעל 10% _15" xfId="13877"/>
    <cellStyle name="9_דיווחים נוספים_1_4.4. 2_דיווחים נוספים_15" xfId="13875"/>
    <cellStyle name="9_דיווחים נוספים_1_4.4. 2_דיווחים נוספים_פירוט אגח תשואה מעל 10% " xfId="8456"/>
    <cellStyle name="9_דיווחים נוספים_1_4.4. 2_דיווחים נוספים_פירוט אגח תשואה מעל 10% _15" xfId="13878"/>
    <cellStyle name="9_דיווחים נוספים_1_4.4. 2_פירוט אגח תשואה מעל 10% " xfId="8457"/>
    <cellStyle name="9_דיווחים נוספים_1_4.4. 2_פירוט אגח תשואה מעל 10% _1" xfId="8458"/>
    <cellStyle name="9_דיווחים נוספים_1_4.4. 2_פירוט אגח תשואה מעל 10% _1_15" xfId="13880"/>
    <cellStyle name="9_דיווחים נוספים_1_4.4. 2_פירוט אגח תשואה מעל 10% _15" xfId="13879"/>
    <cellStyle name="9_דיווחים נוספים_1_4.4. 2_פירוט אגח תשואה מעל 10% _פירוט אגח תשואה מעל 10% " xfId="8459"/>
    <cellStyle name="9_דיווחים נוספים_1_4.4. 2_פירוט אגח תשואה מעל 10% _פירוט אגח תשואה מעל 10% _15" xfId="13881"/>
    <cellStyle name="9_דיווחים נוספים_1_4.4._15" xfId="13873"/>
    <cellStyle name="9_דיווחים נוספים_1_4.4._דיווחים נוספים" xfId="8460"/>
    <cellStyle name="9_דיווחים נוספים_1_4.4._דיווחים נוספים_15" xfId="13882"/>
    <cellStyle name="9_דיווחים נוספים_1_4.4._דיווחים נוספים_פירוט אגח תשואה מעל 10% " xfId="8461"/>
    <cellStyle name="9_דיווחים נוספים_1_4.4._דיווחים נוספים_פירוט אגח תשואה מעל 10% _15" xfId="13883"/>
    <cellStyle name="9_דיווחים נוספים_1_4.4._פירוט אגח תשואה מעל 10% " xfId="8462"/>
    <cellStyle name="9_דיווחים נוספים_1_4.4._פירוט אגח תשואה מעל 10% _1" xfId="8463"/>
    <cellStyle name="9_דיווחים נוספים_1_4.4._פירוט אגח תשואה מעל 10% _1_15" xfId="13885"/>
    <cellStyle name="9_דיווחים נוספים_1_4.4._פירוט אגח תשואה מעל 10% _15" xfId="13884"/>
    <cellStyle name="9_דיווחים נוספים_1_4.4._פירוט אגח תשואה מעל 10% _פירוט אגח תשואה מעל 10% " xfId="8464"/>
    <cellStyle name="9_דיווחים נוספים_1_4.4._פירוט אגח תשואה מעל 10% _פירוט אגח תשואה מעל 10% _15" xfId="13886"/>
    <cellStyle name="9_דיווחים נוספים_1_דיווחים נוספים" xfId="8465"/>
    <cellStyle name="9_דיווחים נוספים_1_דיווחים נוספים 2" xfId="8466"/>
    <cellStyle name="9_דיווחים נוספים_1_דיווחים נוספים 2_15" xfId="13888"/>
    <cellStyle name="9_דיווחים נוספים_1_דיווחים נוספים 2_דיווחים נוספים" xfId="8467"/>
    <cellStyle name="9_דיווחים נוספים_1_דיווחים נוספים 2_דיווחים נוספים_1" xfId="8468"/>
    <cellStyle name="9_דיווחים נוספים_1_דיווחים נוספים 2_דיווחים נוספים_1_15" xfId="13890"/>
    <cellStyle name="9_דיווחים נוספים_1_דיווחים נוספים 2_דיווחים נוספים_1_פירוט אגח תשואה מעל 10% " xfId="8469"/>
    <cellStyle name="9_דיווחים נוספים_1_דיווחים נוספים 2_דיווחים נוספים_1_פירוט אגח תשואה מעל 10% _15" xfId="13891"/>
    <cellStyle name="9_דיווחים נוספים_1_דיווחים נוספים 2_דיווחים נוספים_15" xfId="13889"/>
    <cellStyle name="9_דיווחים נוספים_1_דיווחים נוספים 2_דיווחים נוספים_פירוט אגח תשואה מעל 10% " xfId="8470"/>
    <cellStyle name="9_דיווחים נוספים_1_דיווחים נוספים 2_דיווחים נוספים_פירוט אגח תשואה מעל 10% _15" xfId="13892"/>
    <cellStyle name="9_דיווחים נוספים_1_דיווחים נוספים 2_פירוט אגח תשואה מעל 10% " xfId="8471"/>
    <cellStyle name="9_דיווחים נוספים_1_דיווחים נוספים 2_פירוט אגח תשואה מעל 10% _1" xfId="8472"/>
    <cellStyle name="9_דיווחים נוספים_1_דיווחים נוספים 2_פירוט אגח תשואה מעל 10% _1_15" xfId="13894"/>
    <cellStyle name="9_דיווחים נוספים_1_דיווחים נוספים 2_פירוט אגח תשואה מעל 10% _15" xfId="13893"/>
    <cellStyle name="9_דיווחים נוספים_1_דיווחים נוספים 2_פירוט אגח תשואה מעל 10% _פירוט אגח תשואה מעל 10% " xfId="8473"/>
    <cellStyle name="9_דיווחים נוספים_1_דיווחים נוספים 2_פירוט אגח תשואה מעל 10% _פירוט אגח תשואה מעל 10% _15" xfId="13895"/>
    <cellStyle name="9_דיווחים נוספים_1_דיווחים נוספים_1" xfId="8474"/>
    <cellStyle name="9_דיווחים נוספים_1_דיווחים נוספים_1_15" xfId="13896"/>
    <cellStyle name="9_דיווחים נוספים_1_דיווחים נוספים_1_פירוט אגח תשואה מעל 10% " xfId="8475"/>
    <cellStyle name="9_דיווחים נוספים_1_דיווחים נוספים_1_פירוט אגח תשואה מעל 10% _15" xfId="13897"/>
    <cellStyle name="9_דיווחים נוספים_1_דיווחים נוספים_15" xfId="13887"/>
    <cellStyle name="9_דיווחים נוספים_1_דיווחים נוספים_4.4." xfId="8476"/>
    <cellStyle name="9_דיווחים נוספים_1_דיווחים נוספים_4.4. 2" xfId="8477"/>
    <cellStyle name="9_דיווחים נוספים_1_דיווחים נוספים_4.4. 2_15" xfId="13899"/>
    <cellStyle name="9_דיווחים נוספים_1_דיווחים נוספים_4.4. 2_דיווחים נוספים" xfId="8478"/>
    <cellStyle name="9_דיווחים נוספים_1_דיווחים נוספים_4.4. 2_דיווחים נוספים_1" xfId="8479"/>
    <cellStyle name="9_דיווחים נוספים_1_דיווחים נוספים_4.4. 2_דיווחים נוספים_1_15" xfId="13901"/>
    <cellStyle name="9_דיווחים נוספים_1_דיווחים נוספים_4.4. 2_דיווחים נוספים_1_פירוט אגח תשואה מעל 10% " xfId="8480"/>
    <cellStyle name="9_דיווחים נוספים_1_דיווחים נוספים_4.4. 2_דיווחים נוספים_1_פירוט אגח תשואה מעל 10% _15" xfId="13902"/>
    <cellStyle name="9_דיווחים נוספים_1_דיווחים נוספים_4.4. 2_דיווחים נוספים_15" xfId="13900"/>
    <cellStyle name="9_דיווחים נוספים_1_דיווחים נוספים_4.4. 2_דיווחים נוספים_פירוט אגח תשואה מעל 10% " xfId="8481"/>
    <cellStyle name="9_דיווחים נוספים_1_דיווחים נוספים_4.4. 2_דיווחים נוספים_פירוט אגח תשואה מעל 10% _15" xfId="13903"/>
    <cellStyle name="9_דיווחים נוספים_1_דיווחים נוספים_4.4. 2_פירוט אגח תשואה מעל 10% " xfId="8482"/>
    <cellStyle name="9_דיווחים נוספים_1_דיווחים נוספים_4.4. 2_פירוט אגח תשואה מעל 10% _1" xfId="8483"/>
    <cellStyle name="9_דיווחים נוספים_1_דיווחים נוספים_4.4. 2_פירוט אגח תשואה מעל 10% _1_15" xfId="13905"/>
    <cellStyle name="9_דיווחים נוספים_1_דיווחים נוספים_4.4. 2_פירוט אגח תשואה מעל 10% _15" xfId="13904"/>
    <cellStyle name="9_דיווחים נוספים_1_דיווחים נוספים_4.4. 2_פירוט אגח תשואה מעל 10% _פירוט אגח תשואה מעל 10% " xfId="8484"/>
    <cellStyle name="9_דיווחים נוספים_1_דיווחים נוספים_4.4. 2_פירוט אגח תשואה מעל 10% _פירוט אגח תשואה מעל 10% _15" xfId="13906"/>
    <cellStyle name="9_דיווחים נוספים_1_דיווחים נוספים_4.4._15" xfId="13898"/>
    <cellStyle name="9_דיווחים נוספים_1_דיווחים נוספים_4.4._דיווחים נוספים" xfId="8485"/>
    <cellStyle name="9_דיווחים נוספים_1_דיווחים נוספים_4.4._דיווחים נוספים_15" xfId="13907"/>
    <cellStyle name="9_דיווחים נוספים_1_דיווחים נוספים_4.4._דיווחים נוספים_פירוט אגח תשואה מעל 10% " xfId="8486"/>
    <cellStyle name="9_דיווחים נוספים_1_דיווחים נוספים_4.4._דיווחים נוספים_פירוט אגח תשואה מעל 10% _15" xfId="13908"/>
    <cellStyle name="9_דיווחים נוספים_1_דיווחים נוספים_4.4._פירוט אגח תשואה מעל 10% " xfId="8487"/>
    <cellStyle name="9_דיווחים נוספים_1_דיווחים נוספים_4.4._פירוט אגח תשואה מעל 10% _1" xfId="8488"/>
    <cellStyle name="9_דיווחים נוספים_1_דיווחים נוספים_4.4._פירוט אגח תשואה מעל 10% _1_15" xfId="13910"/>
    <cellStyle name="9_דיווחים נוספים_1_דיווחים נוספים_4.4._פירוט אגח תשואה מעל 10% _15" xfId="13909"/>
    <cellStyle name="9_דיווחים נוספים_1_דיווחים נוספים_4.4._פירוט אגח תשואה מעל 10% _פירוט אגח תשואה מעל 10% " xfId="8489"/>
    <cellStyle name="9_דיווחים נוספים_1_דיווחים נוספים_4.4._פירוט אגח תשואה מעל 10% _פירוט אגח תשואה מעל 10% _15" xfId="13911"/>
    <cellStyle name="9_דיווחים נוספים_1_דיווחים נוספים_דיווחים נוספים" xfId="8490"/>
    <cellStyle name="9_דיווחים נוספים_1_דיווחים נוספים_דיווחים נוספים_15" xfId="13912"/>
    <cellStyle name="9_דיווחים נוספים_1_דיווחים נוספים_דיווחים נוספים_פירוט אגח תשואה מעל 10% " xfId="8491"/>
    <cellStyle name="9_דיווחים נוספים_1_דיווחים נוספים_דיווחים נוספים_פירוט אגח תשואה מעל 10% _15" xfId="13913"/>
    <cellStyle name="9_דיווחים נוספים_1_דיווחים נוספים_פירוט אגח תשואה מעל 10% " xfId="8492"/>
    <cellStyle name="9_דיווחים נוספים_1_דיווחים נוספים_פירוט אגח תשואה מעל 10% _1" xfId="8493"/>
    <cellStyle name="9_דיווחים נוספים_1_דיווחים נוספים_פירוט אגח תשואה מעל 10% _1_15" xfId="13915"/>
    <cellStyle name="9_דיווחים נוספים_1_דיווחים נוספים_פירוט אגח תשואה מעל 10% _15" xfId="13914"/>
    <cellStyle name="9_דיווחים נוספים_1_דיווחים נוספים_פירוט אגח תשואה מעל 10% _פירוט אגח תשואה מעל 10% " xfId="8494"/>
    <cellStyle name="9_דיווחים נוספים_1_דיווחים נוספים_פירוט אגח תשואה מעל 10% _פירוט אגח תשואה מעל 10% _15" xfId="13916"/>
    <cellStyle name="9_דיווחים נוספים_1_פירוט אגח תשואה מעל 10% " xfId="8495"/>
    <cellStyle name="9_דיווחים נוספים_1_פירוט אגח תשואה מעל 10% _1" xfId="8496"/>
    <cellStyle name="9_דיווחים נוספים_1_פירוט אגח תשואה מעל 10% _1_15" xfId="13918"/>
    <cellStyle name="9_דיווחים נוספים_1_פירוט אגח תשואה מעל 10% _15" xfId="13917"/>
    <cellStyle name="9_דיווחים נוספים_1_פירוט אגח תשואה מעל 10% _פירוט אגח תשואה מעל 10% " xfId="8497"/>
    <cellStyle name="9_דיווחים נוספים_1_פירוט אגח תשואה מעל 10% _פירוט אגח תשואה מעל 10% _15" xfId="13919"/>
    <cellStyle name="9_דיווחים נוספים_15" xfId="13855"/>
    <cellStyle name="9_דיווחים נוספים_2" xfId="8498"/>
    <cellStyle name="9_דיווחים נוספים_2 2" xfId="8499"/>
    <cellStyle name="9_דיווחים נוספים_2 2_15" xfId="13921"/>
    <cellStyle name="9_דיווחים נוספים_2 2_דיווחים נוספים" xfId="8500"/>
    <cellStyle name="9_דיווחים נוספים_2 2_דיווחים נוספים_1" xfId="8501"/>
    <cellStyle name="9_דיווחים נוספים_2 2_דיווחים נוספים_1_15" xfId="13923"/>
    <cellStyle name="9_דיווחים נוספים_2 2_דיווחים נוספים_1_פירוט אגח תשואה מעל 10% " xfId="8502"/>
    <cellStyle name="9_דיווחים נוספים_2 2_דיווחים נוספים_1_פירוט אגח תשואה מעל 10% _15" xfId="13924"/>
    <cellStyle name="9_דיווחים נוספים_2 2_דיווחים נוספים_15" xfId="13922"/>
    <cellStyle name="9_דיווחים נוספים_2 2_דיווחים נוספים_פירוט אגח תשואה מעל 10% " xfId="8503"/>
    <cellStyle name="9_דיווחים נוספים_2 2_דיווחים נוספים_פירוט אגח תשואה מעל 10% _15" xfId="13925"/>
    <cellStyle name="9_דיווחים נוספים_2 2_פירוט אגח תשואה מעל 10% " xfId="8504"/>
    <cellStyle name="9_דיווחים נוספים_2 2_פירוט אגח תשואה מעל 10% _1" xfId="8505"/>
    <cellStyle name="9_דיווחים נוספים_2 2_פירוט אגח תשואה מעל 10% _1_15" xfId="13927"/>
    <cellStyle name="9_דיווחים נוספים_2 2_פירוט אגח תשואה מעל 10% _15" xfId="13926"/>
    <cellStyle name="9_דיווחים נוספים_2 2_פירוט אגח תשואה מעל 10% _פירוט אגח תשואה מעל 10% " xfId="8506"/>
    <cellStyle name="9_דיווחים נוספים_2 2_פירוט אגח תשואה מעל 10% _פירוט אגח תשואה מעל 10% _15" xfId="13928"/>
    <cellStyle name="9_דיווחים נוספים_2_15" xfId="13920"/>
    <cellStyle name="9_דיווחים נוספים_2_4.4." xfId="8507"/>
    <cellStyle name="9_דיווחים נוספים_2_4.4. 2" xfId="8508"/>
    <cellStyle name="9_דיווחים נוספים_2_4.4. 2_15" xfId="13930"/>
    <cellStyle name="9_דיווחים נוספים_2_4.4. 2_דיווחים נוספים" xfId="8509"/>
    <cellStyle name="9_דיווחים נוספים_2_4.4. 2_דיווחים נוספים_1" xfId="8510"/>
    <cellStyle name="9_דיווחים נוספים_2_4.4. 2_דיווחים נוספים_1_15" xfId="13932"/>
    <cellStyle name="9_דיווחים נוספים_2_4.4. 2_דיווחים נוספים_1_פירוט אגח תשואה מעל 10% " xfId="8511"/>
    <cellStyle name="9_דיווחים נוספים_2_4.4. 2_דיווחים נוספים_1_פירוט אגח תשואה מעל 10% _15" xfId="13933"/>
    <cellStyle name="9_דיווחים נוספים_2_4.4. 2_דיווחים נוספים_15" xfId="13931"/>
    <cellStyle name="9_דיווחים נוספים_2_4.4. 2_דיווחים נוספים_פירוט אגח תשואה מעל 10% " xfId="8512"/>
    <cellStyle name="9_דיווחים נוספים_2_4.4. 2_דיווחים נוספים_פירוט אגח תשואה מעל 10% _15" xfId="13934"/>
    <cellStyle name="9_דיווחים נוספים_2_4.4. 2_פירוט אגח תשואה מעל 10% " xfId="8513"/>
    <cellStyle name="9_דיווחים נוספים_2_4.4. 2_פירוט אגח תשואה מעל 10% _1" xfId="8514"/>
    <cellStyle name="9_דיווחים נוספים_2_4.4. 2_פירוט אגח תשואה מעל 10% _1_15" xfId="13936"/>
    <cellStyle name="9_דיווחים נוספים_2_4.4. 2_פירוט אגח תשואה מעל 10% _15" xfId="13935"/>
    <cellStyle name="9_דיווחים נוספים_2_4.4. 2_פירוט אגח תשואה מעל 10% _פירוט אגח תשואה מעל 10% " xfId="8515"/>
    <cellStyle name="9_דיווחים נוספים_2_4.4. 2_פירוט אגח תשואה מעל 10% _פירוט אגח תשואה מעל 10% _15" xfId="13937"/>
    <cellStyle name="9_דיווחים נוספים_2_4.4._15" xfId="13929"/>
    <cellStyle name="9_דיווחים נוספים_2_4.4._דיווחים נוספים" xfId="8516"/>
    <cellStyle name="9_דיווחים נוספים_2_4.4._דיווחים נוספים_15" xfId="13938"/>
    <cellStyle name="9_דיווחים נוספים_2_4.4._דיווחים נוספים_פירוט אגח תשואה מעל 10% " xfId="8517"/>
    <cellStyle name="9_דיווחים נוספים_2_4.4._דיווחים נוספים_פירוט אגח תשואה מעל 10% _15" xfId="13939"/>
    <cellStyle name="9_דיווחים נוספים_2_4.4._פירוט אגח תשואה מעל 10% " xfId="8518"/>
    <cellStyle name="9_דיווחים נוספים_2_4.4._פירוט אגח תשואה מעל 10% _1" xfId="8519"/>
    <cellStyle name="9_דיווחים נוספים_2_4.4._פירוט אגח תשואה מעל 10% _1_15" xfId="13941"/>
    <cellStyle name="9_דיווחים נוספים_2_4.4._פירוט אגח תשואה מעל 10% _15" xfId="13940"/>
    <cellStyle name="9_דיווחים נוספים_2_4.4._פירוט אגח תשואה מעל 10% _פירוט אגח תשואה מעל 10% " xfId="8520"/>
    <cellStyle name="9_דיווחים נוספים_2_4.4._פירוט אגח תשואה מעל 10% _פירוט אגח תשואה מעל 10% _15" xfId="13942"/>
    <cellStyle name="9_דיווחים נוספים_2_דיווחים נוספים" xfId="8521"/>
    <cellStyle name="9_דיווחים נוספים_2_דיווחים נוספים_15" xfId="13943"/>
    <cellStyle name="9_דיווחים נוספים_2_דיווחים נוספים_פירוט אגח תשואה מעל 10% " xfId="8522"/>
    <cellStyle name="9_דיווחים נוספים_2_דיווחים נוספים_פירוט אגח תשואה מעל 10% _15" xfId="13944"/>
    <cellStyle name="9_דיווחים נוספים_2_פירוט אגח תשואה מעל 10% " xfId="8523"/>
    <cellStyle name="9_דיווחים נוספים_2_פירוט אגח תשואה מעל 10% _1" xfId="8524"/>
    <cellStyle name="9_דיווחים נוספים_2_פירוט אגח תשואה מעל 10% _1_15" xfId="13946"/>
    <cellStyle name="9_דיווחים נוספים_2_פירוט אגח תשואה מעל 10% _15" xfId="13945"/>
    <cellStyle name="9_דיווחים נוספים_2_פירוט אגח תשואה מעל 10% _פירוט אגח תשואה מעל 10% " xfId="8525"/>
    <cellStyle name="9_דיווחים נוספים_2_פירוט אגח תשואה מעל 10% _פירוט אגח תשואה מעל 10% _15" xfId="13947"/>
    <cellStyle name="9_דיווחים נוספים_3" xfId="8526"/>
    <cellStyle name="9_דיווחים נוספים_3_15" xfId="13948"/>
    <cellStyle name="9_דיווחים נוספים_3_פירוט אגח תשואה מעל 10% " xfId="8527"/>
    <cellStyle name="9_דיווחים נוספים_3_פירוט אגח תשואה מעל 10% _15" xfId="13949"/>
    <cellStyle name="9_דיווחים נוספים_4.4." xfId="8528"/>
    <cellStyle name="9_דיווחים נוספים_4.4. 2" xfId="8529"/>
    <cellStyle name="9_דיווחים נוספים_4.4. 2_15" xfId="13951"/>
    <cellStyle name="9_דיווחים נוספים_4.4. 2_דיווחים נוספים" xfId="8530"/>
    <cellStyle name="9_דיווחים נוספים_4.4. 2_דיווחים נוספים_1" xfId="8531"/>
    <cellStyle name="9_דיווחים נוספים_4.4. 2_דיווחים נוספים_1_15" xfId="13953"/>
    <cellStyle name="9_דיווחים נוספים_4.4. 2_דיווחים נוספים_1_פירוט אגח תשואה מעל 10% " xfId="8532"/>
    <cellStyle name="9_דיווחים נוספים_4.4. 2_דיווחים נוספים_1_פירוט אגח תשואה מעל 10% _15" xfId="13954"/>
    <cellStyle name="9_דיווחים נוספים_4.4. 2_דיווחים נוספים_15" xfId="13952"/>
    <cellStyle name="9_דיווחים נוספים_4.4. 2_דיווחים נוספים_פירוט אגח תשואה מעל 10% " xfId="8533"/>
    <cellStyle name="9_דיווחים נוספים_4.4. 2_דיווחים נוספים_פירוט אגח תשואה מעל 10% _15" xfId="13955"/>
    <cellStyle name="9_דיווחים נוספים_4.4. 2_פירוט אגח תשואה מעל 10% " xfId="8534"/>
    <cellStyle name="9_דיווחים נוספים_4.4. 2_פירוט אגח תשואה מעל 10% _1" xfId="8535"/>
    <cellStyle name="9_דיווחים נוספים_4.4. 2_פירוט אגח תשואה מעל 10% _1_15" xfId="13957"/>
    <cellStyle name="9_דיווחים נוספים_4.4. 2_פירוט אגח תשואה מעל 10% _15" xfId="13956"/>
    <cellStyle name="9_דיווחים נוספים_4.4. 2_פירוט אגח תשואה מעל 10% _פירוט אגח תשואה מעל 10% " xfId="8536"/>
    <cellStyle name="9_דיווחים נוספים_4.4. 2_פירוט אגח תשואה מעל 10% _פירוט אגח תשואה מעל 10% _15" xfId="13958"/>
    <cellStyle name="9_דיווחים נוספים_4.4._15" xfId="13950"/>
    <cellStyle name="9_דיווחים נוספים_4.4._דיווחים נוספים" xfId="8537"/>
    <cellStyle name="9_דיווחים נוספים_4.4._דיווחים נוספים_15" xfId="13959"/>
    <cellStyle name="9_דיווחים נוספים_4.4._דיווחים נוספים_פירוט אגח תשואה מעל 10% " xfId="8538"/>
    <cellStyle name="9_דיווחים נוספים_4.4._דיווחים נוספים_פירוט אגח תשואה מעל 10% _15" xfId="13960"/>
    <cellStyle name="9_דיווחים נוספים_4.4._פירוט אגח תשואה מעל 10% " xfId="8539"/>
    <cellStyle name="9_דיווחים נוספים_4.4._פירוט אגח תשואה מעל 10% _1" xfId="8540"/>
    <cellStyle name="9_דיווחים נוספים_4.4._פירוט אגח תשואה מעל 10% _1_15" xfId="13962"/>
    <cellStyle name="9_דיווחים נוספים_4.4._פירוט אגח תשואה מעל 10% _15" xfId="13961"/>
    <cellStyle name="9_דיווחים נוספים_4.4._פירוט אגח תשואה מעל 10% _פירוט אגח תשואה מעל 10% " xfId="8541"/>
    <cellStyle name="9_דיווחים נוספים_4.4._פירוט אגח תשואה מעל 10% _פירוט אגח תשואה מעל 10% _15" xfId="13963"/>
    <cellStyle name="9_דיווחים נוספים_דיווחים נוספים" xfId="8542"/>
    <cellStyle name="9_דיווחים נוספים_דיווחים נוספים 2" xfId="8543"/>
    <cellStyle name="9_דיווחים נוספים_דיווחים נוספים 2_15" xfId="13965"/>
    <cellStyle name="9_דיווחים נוספים_דיווחים נוספים 2_דיווחים נוספים" xfId="8544"/>
    <cellStyle name="9_דיווחים נוספים_דיווחים נוספים 2_דיווחים נוספים_1" xfId="8545"/>
    <cellStyle name="9_דיווחים נוספים_דיווחים נוספים 2_דיווחים נוספים_1_15" xfId="13967"/>
    <cellStyle name="9_דיווחים נוספים_דיווחים נוספים 2_דיווחים נוספים_1_פירוט אגח תשואה מעל 10% " xfId="8546"/>
    <cellStyle name="9_דיווחים נוספים_דיווחים נוספים 2_דיווחים נוספים_1_פירוט אגח תשואה מעל 10% _15" xfId="13968"/>
    <cellStyle name="9_דיווחים נוספים_דיווחים נוספים 2_דיווחים נוספים_15" xfId="13966"/>
    <cellStyle name="9_דיווחים נוספים_דיווחים נוספים 2_דיווחים נוספים_פירוט אגח תשואה מעל 10% " xfId="8547"/>
    <cellStyle name="9_דיווחים נוספים_דיווחים נוספים 2_דיווחים נוספים_פירוט אגח תשואה מעל 10% _15" xfId="13969"/>
    <cellStyle name="9_דיווחים נוספים_דיווחים נוספים 2_פירוט אגח תשואה מעל 10% " xfId="8548"/>
    <cellStyle name="9_דיווחים נוספים_דיווחים נוספים 2_פירוט אגח תשואה מעל 10% _1" xfId="8549"/>
    <cellStyle name="9_דיווחים נוספים_דיווחים נוספים 2_פירוט אגח תשואה מעל 10% _1_15" xfId="13971"/>
    <cellStyle name="9_דיווחים נוספים_דיווחים נוספים 2_פירוט אגח תשואה מעל 10% _15" xfId="13970"/>
    <cellStyle name="9_דיווחים נוספים_דיווחים נוספים 2_פירוט אגח תשואה מעל 10% _פירוט אגח תשואה מעל 10% " xfId="8550"/>
    <cellStyle name="9_דיווחים נוספים_דיווחים נוספים 2_פירוט אגח תשואה מעל 10% _פירוט אגח תשואה מעל 10% _15" xfId="13972"/>
    <cellStyle name="9_דיווחים נוספים_דיווחים נוספים_1" xfId="8551"/>
    <cellStyle name="9_דיווחים נוספים_דיווחים נוספים_1_15" xfId="13973"/>
    <cellStyle name="9_דיווחים נוספים_דיווחים נוספים_1_פירוט אגח תשואה מעל 10% " xfId="8552"/>
    <cellStyle name="9_דיווחים נוספים_דיווחים נוספים_1_פירוט אגח תשואה מעל 10% _15" xfId="13974"/>
    <cellStyle name="9_דיווחים נוספים_דיווחים נוספים_15" xfId="13964"/>
    <cellStyle name="9_דיווחים נוספים_דיווחים נוספים_4.4." xfId="8553"/>
    <cellStyle name="9_דיווחים נוספים_דיווחים נוספים_4.4. 2" xfId="8554"/>
    <cellStyle name="9_דיווחים נוספים_דיווחים נוספים_4.4. 2_15" xfId="13976"/>
    <cellStyle name="9_דיווחים נוספים_דיווחים נוספים_4.4. 2_דיווחים נוספים" xfId="8555"/>
    <cellStyle name="9_דיווחים נוספים_דיווחים נוספים_4.4. 2_דיווחים נוספים_1" xfId="8556"/>
    <cellStyle name="9_דיווחים נוספים_דיווחים נוספים_4.4. 2_דיווחים נוספים_1_15" xfId="13978"/>
    <cellStyle name="9_דיווחים נוספים_דיווחים נוספים_4.4. 2_דיווחים נוספים_1_פירוט אגח תשואה מעל 10% " xfId="8557"/>
    <cellStyle name="9_דיווחים נוספים_דיווחים נוספים_4.4. 2_דיווחים נוספים_1_פירוט אגח תשואה מעל 10% _15" xfId="13979"/>
    <cellStyle name="9_דיווחים נוספים_דיווחים נוספים_4.4. 2_דיווחים נוספים_15" xfId="13977"/>
    <cellStyle name="9_דיווחים נוספים_דיווחים נוספים_4.4. 2_דיווחים נוספים_פירוט אגח תשואה מעל 10% " xfId="8558"/>
    <cellStyle name="9_דיווחים נוספים_דיווחים נוספים_4.4. 2_דיווחים נוספים_פירוט אגח תשואה מעל 10% _15" xfId="13980"/>
    <cellStyle name="9_דיווחים נוספים_דיווחים נוספים_4.4. 2_פירוט אגח תשואה מעל 10% " xfId="8559"/>
    <cellStyle name="9_דיווחים נוספים_דיווחים נוספים_4.4. 2_פירוט אגח תשואה מעל 10% _1" xfId="8560"/>
    <cellStyle name="9_דיווחים נוספים_דיווחים נוספים_4.4. 2_פירוט אגח תשואה מעל 10% _1_15" xfId="13982"/>
    <cellStyle name="9_דיווחים נוספים_דיווחים נוספים_4.4. 2_פירוט אגח תשואה מעל 10% _15" xfId="13981"/>
    <cellStyle name="9_דיווחים נוספים_דיווחים נוספים_4.4. 2_פירוט אגח תשואה מעל 10% _פירוט אגח תשואה מעל 10% " xfId="8561"/>
    <cellStyle name="9_דיווחים נוספים_דיווחים נוספים_4.4. 2_פירוט אגח תשואה מעל 10% _פירוט אגח תשואה מעל 10% _15" xfId="13983"/>
    <cellStyle name="9_דיווחים נוספים_דיווחים נוספים_4.4._15" xfId="13975"/>
    <cellStyle name="9_דיווחים נוספים_דיווחים נוספים_4.4._דיווחים נוספים" xfId="8562"/>
    <cellStyle name="9_דיווחים נוספים_דיווחים נוספים_4.4._דיווחים נוספים_15" xfId="13984"/>
    <cellStyle name="9_דיווחים נוספים_דיווחים נוספים_4.4._דיווחים נוספים_פירוט אגח תשואה מעל 10% " xfId="8563"/>
    <cellStyle name="9_דיווחים נוספים_דיווחים נוספים_4.4._דיווחים נוספים_פירוט אגח תשואה מעל 10% _15" xfId="13985"/>
    <cellStyle name="9_דיווחים נוספים_דיווחים נוספים_4.4._פירוט אגח תשואה מעל 10% " xfId="8564"/>
    <cellStyle name="9_דיווחים נוספים_דיווחים נוספים_4.4._פירוט אגח תשואה מעל 10% _1" xfId="8565"/>
    <cellStyle name="9_דיווחים נוספים_דיווחים נוספים_4.4._פירוט אגח תשואה מעל 10% _1_15" xfId="13987"/>
    <cellStyle name="9_דיווחים נוספים_דיווחים נוספים_4.4._פירוט אגח תשואה מעל 10% _15" xfId="13986"/>
    <cellStyle name="9_דיווחים נוספים_דיווחים נוספים_4.4._פירוט אגח תשואה מעל 10% _פירוט אגח תשואה מעל 10% " xfId="8566"/>
    <cellStyle name="9_דיווחים נוספים_דיווחים נוספים_4.4._פירוט אגח תשואה מעל 10% _פירוט אגח תשואה מעל 10% _15" xfId="13988"/>
    <cellStyle name="9_דיווחים נוספים_דיווחים נוספים_דיווחים נוספים" xfId="8567"/>
    <cellStyle name="9_דיווחים נוספים_דיווחים נוספים_דיווחים נוספים_15" xfId="13989"/>
    <cellStyle name="9_דיווחים נוספים_דיווחים נוספים_דיווחים נוספים_פירוט אגח תשואה מעל 10% " xfId="8568"/>
    <cellStyle name="9_דיווחים נוספים_דיווחים נוספים_דיווחים נוספים_פירוט אגח תשואה מעל 10% _15" xfId="13990"/>
    <cellStyle name="9_דיווחים נוספים_דיווחים נוספים_פירוט אגח תשואה מעל 10% " xfId="8569"/>
    <cellStyle name="9_דיווחים נוספים_דיווחים נוספים_פירוט אגח תשואה מעל 10% _1" xfId="8570"/>
    <cellStyle name="9_דיווחים נוספים_דיווחים נוספים_פירוט אגח תשואה מעל 10% _1_15" xfId="13992"/>
    <cellStyle name="9_דיווחים נוספים_דיווחים נוספים_פירוט אגח תשואה מעל 10% _15" xfId="13991"/>
    <cellStyle name="9_דיווחים נוספים_דיווחים נוספים_פירוט אגח תשואה מעל 10% _פירוט אגח תשואה מעל 10% " xfId="8571"/>
    <cellStyle name="9_דיווחים נוספים_דיווחים נוספים_פירוט אגח תשואה מעל 10% _פירוט אגח תשואה מעל 10% _15" xfId="13993"/>
    <cellStyle name="9_דיווחים נוספים_פירוט אגח תשואה מעל 10% " xfId="8572"/>
    <cellStyle name="9_דיווחים נוספים_פירוט אגח תשואה מעל 10% _1" xfId="8573"/>
    <cellStyle name="9_דיווחים נוספים_פירוט אגח תשואה מעל 10% _1_15" xfId="13995"/>
    <cellStyle name="9_דיווחים נוספים_פירוט אגח תשואה מעל 10% _15" xfId="13994"/>
    <cellStyle name="9_דיווחים נוספים_פירוט אגח תשואה מעל 10% _פירוט אגח תשואה מעל 10% " xfId="8574"/>
    <cellStyle name="9_דיווחים נוספים_פירוט אגח תשואה מעל 10% _פירוט אגח תשואה מעל 10% _15" xfId="13996"/>
    <cellStyle name="9_הערות" xfId="8575"/>
    <cellStyle name="9_הערות 2" xfId="8576"/>
    <cellStyle name="9_הערות 2_15" xfId="13998"/>
    <cellStyle name="9_הערות 2_דיווחים נוספים" xfId="8577"/>
    <cellStyle name="9_הערות 2_דיווחים נוספים_1" xfId="8578"/>
    <cellStyle name="9_הערות 2_דיווחים נוספים_1_15" xfId="14000"/>
    <cellStyle name="9_הערות 2_דיווחים נוספים_1_פירוט אגח תשואה מעל 10% " xfId="8579"/>
    <cellStyle name="9_הערות 2_דיווחים נוספים_1_פירוט אגח תשואה מעל 10% _15" xfId="14001"/>
    <cellStyle name="9_הערות 2_דיווחים נוספים_15" xfId="13999"/>
    <cellStyle name="9_הערות 2_דיווחים נוספים_פירוט אגח תשואה מעל 10% " xfId="8580"/>
    <cellStyle name="9_הערות 2_דיווחים נוספים_פירוט אגח תשואה מעל 10% _15" xfId="14002"/>
    <cellStyle name="9_הערות 2_פירוט אגח תשואה מעל 10% " xfId="8581"/>
    <cellStyle name="9_הערות 2_פירוט אגח תשואה מעל 10% _1" xfId="8582"/>
    <cellStyle name="9_הערות 2_פירוט אגח תשואה מעל 10% _1_15" xfId="14004"/>
    <cellStyle name="9_הערות 2_פירוט אגח תשואה מעל 10% _15" xfId="14003"/>
    <cellStyle name="9_הערות 2_פירוט אגח תשואה מעל 10% _פירוט אגח תשואה מעל 10% " xfId="8583"/>
    <cellStyle name="9_הערות 2_פירוט אגח תשואה מעל 10% _פירוט אגח תשואה מעל 10% _15" xfId="14005"/>
    <cellStyle name="9_הערות_15" xfId="13997"/>
    <cellStyle name="9_הערות_4.4." xfId="8584"/>
    <cellStyle name="9_הערות_4.4. 2" xfId="8585"/>
    <cellStyle name="9_הערות_4.4. 2_15" xfId="14007"/>
    <cellStyle name="9_הערות_4.4. 2_דיווחים נוספים" xfId="8586"/>
    <cellStyle name="9_הערות_4.4. 2_דיווחים נוספים_1" xfId="8587"/>
    <cellStyle name="9_הערות_4.4. 2_דיווחים נוספים_1_15" xfId="14009"/>
    <cellStyle name="9_הערות_4.4. 2_דיווחים נוספים_1_פירוט אגח תשואה מעל 10% " xfId="8588"/>
    <cellStyle name="9_הערות_4.4. 2_דיווחים נוספים_1_פירוט אגח תשואה מעל 10% _15" xfId="14010"/>
    <cellStyle name="9_הערות_4.4. 2_דיווחים נוספים_15" xfId="14008"/>
    <cellStyle name="9_הערות_4.4. 2_דיווחים נוספים_פירוט אגח תשואה מעל 10% " xfId="8589"/>
    <cellStyle name="9_הערות_4.4. 2_דיווחים נוספים_פירוט אגח תשואה מעל 10% _15" xfId="14011"/>
    <cellStyle name="9_הערות_4.4. 2_פירוט אגח תשואה מעל 10% " xfId="8590"/>
    <cellStyle name="9_הערות_4.4. 2_פירוט אגח תשואה מעל 10% _1" xfId="8591"/>
    <cellStyle name="9_הערות_4.4. 2_פירוט אגח תשואה מעל 10% _1_15" xfId="14013"/>
    <cellStyle name="9_הערות_4.4. 2_פירוט אגח תשואה מעל 10% _15" xfId="14012"/>
    <cellStyle name="9_הערות_4.4. 2_פירוט אגח תשואה מעל 10% _פירוט אגח תשואה מעל 10% " xfId="8592"/>
    <cellStyle name="9_הערות_4.4. 2_פירוט אגח תשואה מעל 10% _פירוט אגח תשואה מעל 10% _15" xfId="14014"/>
    <cellStyle name="9_הערות_4.4._15" xfId="14006"/>
    <cellStyle name="9_הערות_4.4._דיווחים נוספים" xfId="8593"/>
    <cellStyle name="9_הערות_4.4._דיווחים נוספים_15" xfId="14015"/>
    <cellStyle name="9_הערות_4.4._דיווחים נוספים_פירוט אגח תשואה מעל 10% " xfId="8594"/>
    <cellStyle name="9_הערות_4.4._דיווחים נוספים_פירוט אגח תשואה מעל 10% _15" xfId="14016"/>
    <cellStyle name="9_הערות_4.4._פירוט אגח תשואה מעל 10% " xfId="8595"/>
    <cellStyle name="9_הערות_4.4._פירוט אגח תשואה מעל 10% _1" xfId="8596"/>
    <cellStyle name="9_הערות_4.4._פירוט אגח תשואה מעל 10% _1_15" xfId="14018"/>
    <cellStyle name="9_הערות_4.4._פירוט אגח תשואה מעל 10% _15" xfId="14017"/>
    <cellStyle name="9_הערות_4.4._פירוט אגח תשואה מעל 10% _פירוט אגח תשואה מעל 10% " xfId="8597"/>
    <cellStyle name="9_הערות_4.4._פירוט אגח תשואה מעל 10% _פירוט אגח תשואה מעל 10% _15" xfId="14019"/>
    <cellStyle name="9_הערות_דיווחים נוספים" xfId="8598"/>
    <cellStyle name="9_הערות_דיווחים נוספים_1" xfId="8599"/>
    <cellStyle name="9_הערות_דיווחים נוספים_1_15" xfId="14021"/>
    <cellStyle name="9_הערות_דיווחים נוספים_1_פירוט אגח תשואה מעל 10% " xfId="8600"/>
    <cellStyle name="9_הערות_דיווחים נוספים_1_פירוט אגח תשואה מעל 10% _15" xfId="14022"/>
    <cellStyle name="9_הערות_דיווחים נוספים_15" xfId="14020"/>
    <cellStyle name="9_הערות_דיווחים נוספים_פירוט אגח תשואה מעל 10% " xfId="8601"/>
    <cellStyle name="9_הערות_דיווחים נוספים_פירוט אגח תשואה מעל 10% _15" xfId="14023"/>
    <cellStyle name="9_הערות_פירוט אגח תשואה מעל 10% " xfId="8602"/>
    <cellStyle name="9_הערות_פירוט אגח תשואה מעל 10% _1" xfId="8603"/>
    <cellStyle name="9_הערות_פירוט אגח תשואה מעל 10% _1_15" xfId="14025"/>
    <cellStyle name="9_הערות_פירוט אגח תשואה מעל 10% _15" xfId="14024"/>
    <cellStyle name="9_הערות_פירוט אגח תשואה מעל 10% _פירוט אגח תשואה מעל 10% " xfId="8604"/>
    <cellStyle name="9_הערות_פירוט אגח תשואה מעל 10% _פירוט אגח תשואה מעל 10% _15" xfId="14026"/>
    <cellStyle name="9_יתרת מסגרות אשראי לניצול " xfId="8605"/>
    <cellStyle name="9_יתרת מסגרות אשראי לניצול  2" xfId="8606"/>
    <cellStyle name="9_יתרת מסגרות אשראי לניצול  2_15" xfId="14028"/>
    <cellStyle name="9_יתרת מסגרות אשראי לניצול  2_דיווחים נוספים" xfId="8607"/>
    <cellStyle name="9_יתרת מסגרות אשראי לניצול  2_דיווחים נוספים_1" xfId="8608"/>
    <cellStyle name="9_יתרת מסגרות אשראי לניצול  2_דיווחים נוספים_1_15" xfId="14030"/>
    <cellStyle name="9_יתרת מסגרות אשראי לניצול  2_דיווחים נוספים_1_פירוט אגח תשואה מעל 10% " xfId="8609"/>
    <cellStyle name="9_יתרת מסגרות אשראי לניצול  2_דיווחים נוספים_1_פירוט אגח תשואה מעל 10% _15" xfId="14031"/>
    <cellStyle name="9_יתרת מסגרות אשראי לניצול  2_דיווחים נוספים_15" xfId="14029"/>
    <cellStyle name="9_יתרת מסגרות אשראי לניצול  2_דיווחים נוספים_פירוט אגח תשואה מעל 10% " xfId="8610"/>
    <cellStyle name="9_יתרת מסגרות אשראי לניצול  2_דיווחים נוספים_פירוט אגח תשואה מעל 10% _15" xfId="14032"/>
    <cellStyle name="9_יתרת מסגרות אשראי לניצול  2_פירוט אגח תשואה מעל 10% " xfId="8611"/>
    <cellStyle name="9_יתרת מסגרות אשראי לניצול  2_פירוט אגח תשואה מעל 10% _1" xfId="8612"/>
    <cellStyle name="9_יתרת מסגרות אשראי לניצול  2_פירוט אגח תשואה מעל 10% _1_15" xfId="14034"/>
    <cellStyle name="9_יתרת מסגרות אשראי לניצול  2_פירוט אגח תשואה מעל 10% _15" xfId="14033"/>
    <cellStyle name="9_יתרת מסגרות אשראי לניצול  2_פירוט אגח תשואה מעל 10% _פירוט אגח תשואה מעל 10% " xfId="8613"/>
    <cellStyle name="9_יתרת מסגרות אשראי לניצול  2_פירוט אגח תשואה מעל 10% _פירוט אגח תשואה מעל 10% _15" xfId="14035"/>
    <cellStyle name="9_יתרת מסגרות אשראי לניצול _15" xfId="14027"/>
    <cellStyle name="9_יתרת מסגרות אשראי לניצול _4.4." xfId="8614"/>
    <cellStyle name="9_יתרת מסגרות אשראי לניצול _4.4. 2" xfId="8615"/>
    <cellStyle name="9_יתרת מסגרות אשראי לניצול _4.4. 2_15" xfId="14037"/>
    <cellStyle name="9_יתרת מסגרות אשראי לניצול _4.4. 2_דיווחים נוספים" xfId="8616"/>
    <cellStyle name="9_יתרת מסגרות אשראי לניצול _4.4. 2_דיווחים נוספים_1" xfId="8617"/>
    <cellStyle name="9_יתרת מסגרות אשראי לניצול _4.4. 2_דיווחים נוספים_1_15" xfId="14039"/>
    <cellStyle name="9_יתרת מסגרות אשראי לניצול _4.4. 2_דיווחים נוספים_1_פירוט אגח תשואה מעל 10% " xfId="8618"/>
    <cellStyle name="9_יתרת מסגרות אשראי לניצול _4.4. 2_דיווחים נוספים_1_פירוט אגח תשואה מעל 10% _15" xfId="14040"/>
    <cellStyle name="9_יתרת מסגרות אשראי לניצול _4.4. 2_דיווחים נוספים_15" xfId="14038"/>
    <cellStyle name="9_יתרת מסגרות אשראי לניצול _4.4. 2_דיווחים נוספים_פירוט אגח תשואה מעל 10% " xfId="8619"/>
    <cellStyle name="9_יתרת מסגרות אשראי לניצול _4.4. 2_דיווחים נוספים_פירוט אגח תשואה מעל 10% _15" xfId="14041"/>
    <cellStyle name="9_יתרת מסגרות אשראי לניצול _4.4. 2_פירוט אגח תשואה מעל 10% " xfId="8620"/>
    <cellStyle name="9_יתרת מסגרות אשראי לניצול _4.4. 2_פירוט אגח תשואה מעל 10% _1" xfId="8621"/>
    <cellStyle name="9_יתרת מסגרות אשראי לניצול _4.4. 2_פירוט אגח תשואה מעל 10% _1_15" xfId="14043"/>
    <cellStyle name="9_יתרת מסגרות אשראי לניצול _4.4. 2_פירוט אגח תשואה מעל 10% _15" xfId="14042"/>
    <cellStyle name="9_יתרת מסגרות אשראי לניצול _4.4. 2_פירוט אגח תשואה מעל 10% _פירוט אגח תשואה מעל 10% " xfId="8622"/>
    <cellStyle name="9_יתרת מסגרות אשראי לניצול _4.4. 2_פירוט אגח תשואה מעל 10% _פירוט אגח תשואה מעל 10% _15" xfId="14044"/>
    <cellStyle name="9_יתרת מסגרות אשראי לניצול _4.4._15" xfId="14036"/>
    <cellStyle name="9_יתרת מסגרות אשראי לניצול _4.4._דיווחים נוספים" xfId="8623"/>
    <cellStyle name="9_יתרת מסגרות אשראי לניצול _4.4._דיווחים נוספים_15" xfId="14045"/>
    <cellStyle name="9_יתרת מסגרות אשראי לניצול _4.4._דיווחים נוספים_פירוט אגח תשואה מעל 10% " xfId="8624"/>
    <cellStyle name="9_יתרת מסגרות אשראי לניצול _4.4._דיווחים נוספים_פירוט אגח תשואה מעל 10% _15" xfId="14046"/>
    <cellStyle name="9_יתרת מסגרות אשראי לניצול _4.4._פירוט אגח תשואה מעל 10% " xfId="8625"/>
    <cellStyle name="9_יתרת מסגרות אשראי לניצול _4.4._פירוט אגח תשואה מעל 10% _1" xfId="8626"/>
    <cellStyle name="9_יתרת מסגרות אשראי לניצול _4.4._פירוט אגח תשואה מעל 10% _1_15" xfId="14048"/>
    <cellStyle name="9_יתרת מסגרות אשראי לניצול _4.4._פירוט אגח תשואה מעל 10% _15" xfId="14047"/>
    <cellStyle name="9_יתרת מסגרות אשראי לניצול _4.4._פירוט אגח תשואה מעל 10% _פירוט אגח תשואה מעל 10% " xfId="8627"/>
    <cellStyle name="9_יתרת מסגרות אשראי לניצול _4.4._פירוט אגח תשואה מעל 10% _פירוט אגח תשואה מעל 10% _15" xfId="14049"/>
    <cellStyle name="9_יתרת מסגרות אשראי לניצול _דיווחים נוספים" xfId="8628"/>
    <cellStyle name="9_יתרת מסגרות אשראי לניצול _דיווחים נוספים_1" xfId="8629"/>
    <cellStyle name="9_יתרת מסגרות אשראי לניצול _דיווחים נוספים_1_15" xfId="14051"/>
    <cellStyle name="9_יתרת מסגרות אשראי לניצול _דיווחים נוספים_1_פירוט אגח תשואה מעל 10% " xfId="8630"/>
    <cellStyle name="9_יתרת מסגרות אשראי לניצול _דיווחים נוספים_1_פירוט אגח תשואה מעל 10% _15" xfId="14052"/>
    <cellStyle name="9_יתרת מסגרות אשראי לניצול _דיווחים נוספים_15" xfId="14050"/>
    <cellStyle name="9_יתרת מסגרות אשראי לניצול _דיווחים נוספים_פירוט אגח תשואה מעל 10% " xfId="8631"/>
    <cellStyle name="9_יתרת מסגרות אשראי לניצול _דיווחים נוספים_פירוט אגח תשואה מעל 10% _15" xfId="14053"/>
    <cellStyle name="9_יתרת מסגרות אשראי לניצול _פירוט אגח תשואה מעל 10% " xfId="8632"/>
    <cellStyle name="9_יתרת מסגרות אשראי לניצול _פירוט אגח תשואה מעל 10% _1" xfId="8633"/>
    <cellStyle name="9_יתרת מסגרות אשראי לניצול _פירוט אגח תשואה מעל 10% _1_15" xfId="14055"/>
    <cellStyle name="9_יתרת מסגרות אשראי לניצול _פירוט אגח תשואה מעל 10% _15" xfId="14054"/>
    <cellStyle name="9_יתרת מסגרות אשראי לניצול _פירוט אגח תשואה מעל 10% _פירוט אגח תשואה מעל 10% " xfId="8634"/>
    <cellStyle name="9_יתרת מסגרות אשראי לניצול _פירוט אגח תשואה מעל 10% _פירוט אגח תשואה מעל 10% _15" xfId="14056"/>
    <cellStyle name="9_משקל בתא100" xfId="8635"/>
    <cellStyle name="9_משקל בתא100 2" xfId="8636"/>
    <cellStyle name="9_משקל בתא100 2 2" xfId="8637"/>
    <cellStyle name="9_משקל בתא100 2 2_15" xfId="14059"/>
    <cellStyle name="9_משקל בתא100 2 2_דיווחים נוספים" xfId="8638"/>
    <cellStyle name="9_משקל בתא100 2 2_דיווחים נוספים_1" xfId="8639"/>
    <cellStyle name="9_משקל בתא100 2 2_דיווחים נוספים_1_15" xfId="14061"/>
    <cellStyle name="9_משקל בתא100 2 2_דיווחים נוספים_1_פירוט אגח תשואה מעל 10% " xfId="8640"/>
    <cellStyle name="9_משקל בתא100 2 2_דיווחים נוספים_1_פירוט אגח תשואה מעל 10% _15" xfId="14062"/>
    <cellStyle name="9_משקל בתא100 2 2_דיווחים נוספים_15" xfId="14060"/>
    <cellStyle name="9_משקל בתא100 2 2_דיווחים נוספים_פירוט אגח תשואה מעל 10% " xfId="8641"/>
    <cellStyle name="9_משקל בתא100 2 2_דיווחים נוספים_פירוט אגח תשואה מעל 10% _15" xfId="14063"/>
    <cellStyle name="9_משקל בתא100 2 2_פירוט אגח תשואה מעל 10% " xfId="8642"/>
    <cellStyle name="9_משקל בתא100 2 2_פירוט אגח תשואה מעל 10% _1" xfId="8643"/>
    <cellStyle name="9_משקל בתא100 2 2_פירוט אגח תשואה מעל 10% _1_15" xfId="14065"/>
    <cellStyle name="9_משקל בתא100 2 2_פירוט אגח תשואה מעל 10% _15" xfId="14064"/>
    <cellStyle name="9_משקל בתא100 2 2_פירוט אגח תשואה מעל 10% _פירוט אגח תשואה מעל 10% " xfId="8644"/>
    <cellStyle name="9_משקל בתא100 2 2_פירוט אגח תשואה מעל 10% _פירוט אגח תשואה מעל 10% _15" xfId="14066"/>
    <cellStyle name="9_משקל בתא100 2_15" xfId="14058"/>
    <cellStyle name="9_משקל בתא100 2_4.4." xfId="8645"/>
    <cellStyle name="9_משקל בתא100 2_4.4. 2" xfId="8646"/>
    <cellStyle name="9_משקל בתא100 2_4.4. 2_15" xfId="14068"/>
    <cellStyle name="9_משקל בתא100 2_4.4. 2_דיווחים נוספים" xfId="8647"/>
    <cellStyle name="9_משקל בתא100 2_4.4. 2_דיווחים נוספים_1" xfId="8648"/>
    <cellStyle name="9_משקל בתא100 2_4.4. 2_דיווחים נוספים_1_15" xfId="14070"/>
    <cellStyle name="9_משקל בתא100 2_4.4. 2_דיווחים נוספים_1_פירוט אגח תשואה מעל 10% " xfId="8649"/>
    <cellStyle name="9_משקל בתא100 2_4.4. 2_דיווחים נוספים_1_פירוט אגח תשואה מעל 10% _15" xfId="14071"/>
    <cellStyle name="9_משקל בתא100 2_4.4. 2_דיווחים נוספים_15" xfId="14069"/>
    <cellStyle name="9_משקל בתא100 2_4.4. 2_דיווחים נוספים_פירוט אגח תשואה מעל 10% " xfId="8650"/>
    <cellStyle name="9_משקל בתא100 2_4.4. 2_דיווחים נוספים_פירוט אגח תשואה מעל 10% _15" xfId="14072"/>
    <cellStyle name="9_משקל בתא100 2_4.4. 2_פירוט אגח תשואה מעל 10% " xfId="8651"/>
    <cellStyle name="9_משקל בתא100 2_4.4. 2_פירוט אגח תשואה מעל 10% _1" xfId="8652"/>
    <cellStyle name="9_משקל בתא100 2_4.4. 2_פירוט אגח תשואה מעל 10% _1_15" xfId="14074"/>
    <cellStyle name="9_משקל בתא100 2_4.4. 2_פירוט אגח תשואה מעל 10% _15" xfId="14073"/>
    <cellStyle name="9_משקל בתא100 2_4.4. 2_פירוט אגח תשואה מעל 10% _פירוט אגח תשואה מעל 10% " xfId="8653"/>
    <cellStyle name="9_משקל בתא100 2_4.4. 2_פירוט אגח תשואה מעל 10% _פירוט אגח תשואה מעל 10% _15" xfId="14075"/>
    <cellStyle name="9_משקל בתא100 2_4.4._15" xfId="14067"/>
    <cellStyle name="9_משקל בתא100 2_4.4._דיווחים נוספים" xfId="8654"/>
    <cellStyle name="9_משקל בתא100 2_4.4._דיווחים נוספים_15" xfId="14076"/>
    <cellStyle name="9_משקל בתא100 2_4.4._דיווחים נוספים_פירוט אגח תשואה מעל 10% " xfId="8655"/>
    <cellStyle name="9_משקל בתא100 2_4.4._דיווחים נוספים_פירוט אגח תשואה מעל 10% _15" xfId="14077"/>
    <cellStyle name="9_משקל בתא100 2_4.4._פירוט אגח תשואה מעל 10% " xfId="8656"/>
    <cellStyle name="9_משקל בתא100 2_4.4._פירוט אגח תשואה מעל 10% _1" xfId="8657"/>
    <cellStyle name="9_משקל בתא100 2_4.4._פירוט אגח תשואה מעל 10% _1_15" xfId="14079"/>
    <cellStyle name="9_משקל בתא100 2_4.4._פירוט אגח תשואה מעל 10% _15" xfId="14078"/>
    <cellStyle name="9_משקל בתא100 2_4.4._פירוט אגח תשואה מעל 10% _פירוט אגח תשואה מעל 10% " xfId="8658"/>
    <cellStyle name="9_משקל בתא100 2_4.4._פירוט אגח תשואה מעל 10% _פירוט אגח תשואה מעל 10% _15" xfId="14080"/>
    <cellStyle name="9_משקל בתא100 2_דיווחים נוספים" xfId="8659"/>
    <cellStyle name="9_משקל בתא100 2_דיווחים נוספים 2" xfId="8660"/>
    <cellStyle name="9_משקל בתא100 2_דיווחים נוספים 2_15" xfId="14082"/>
    <cellStyle name="9_משקל בתא100 2_דיווחים נוספים 2_דיווחים נוספים" xfId="8661"/>
    <cellStyle name="9_משקל בתא100 2_דיווחים נוספים 2_דיווחים נוספים_1" xfId="8662"/>
    <cellStyle name="9_משקל בתא100 2_דיווחים נוספים 2_דיווחים נוספים_1_15" xfId="14084"/>
    <cellStyle name="9_משקל בתא100 2_דיווחים נוספים 2_דיווחים נוספים_1_פירוט אגח תשואה מעל 10% " xfId="8663"/>
    <cellStyle name="9_משקל בתא100 2_דיווחים נוספים 2_דיווחים נוספים_1_פירוט אגח תשואה מעל 10% _15" xfId="14085"/>
    <cellStyle name="9_משקל בתא100 2_דיווחים נוספים 2_דיווחים נוספים_15" xfId="14083"/>
    <cellStyle name="9_משקל בתא100 2_דיווחים נוספים 2_דיווחים נוספים_פירוט אגח תשואה מעל 10% " xfId="8664"/>
    <cellStyle name="9_משקל בתא100 2_דיווחים נוספים 2_דיווחים נוספים_פירוט אגח תשואה מעל 10% _15" xfId="14086"/>
    <cellStyle name="9_משקל בתא100 2_דיווחים נוספים 2_פירוט אגח תשואה מעל 10% " xfId="8665"/>
    <cellStyle name="9_משקל בתא100 2_דיווחים נוספים 2_פירוט אגח תשואה מעל 10% _1" xfId="8666"/>
    <cellStyle name="9_משקל בתא100 2_דיווחים נוספים 2_פירוט אגח תשואה מעל 10% _1_15" xfId="14088"/>
    <cellStyle name="9_משקל בתא100 2_דיווחים נוספים 2_פירוט אגח תשואה מעל 10% _15" xfId="14087"/>
    <cellStyle name="9_משקל בתא100 2_דיווחים נוספים 2_פירוט אגח תשואה מעל 10% _פירוט אגח תשואה מעל 10% " xfId="8667"/>
    <cellStyle name="9_משקל בתא100 2_דיווחים נוספים 2_פירוט אגח תשואה מעל 10% _פירוט אגח תשואה מעל 10% _15" xfId="14089"/>
    <cellStyle name="9_משקל בתא100 2_דיווחים נוספים_1" xfId="8668"/>
    <cellStyle name="9_משקל בתא100 2_דיווחים נוספים_1 2" xfId="8669"/>
    <cellStyle name="9_משקל בתא100 2_דיווחים נוספים_1 2_15" xfId="14091"/>
    <cellStyle name="9_משקל בתא100 2_דיווחים נוספים_1 2_דיווחים נוספים" xfId="8670"/>
    <cellStyle name="9_משקל בתא100 2_דיווחים נוספים_1 2_דיווחים נוספים_1" xfId="8671"/>
    <cellStyle name="9_משקל בתא100 2_דיווחים נוספים_1 2_דיווחים נוספים_1_15" xfId="14093"/>
    <cellStyle name="9_משקל בתא100 2_דיווחים נוספים_1 2_דיווחים נוספים_1_פירוט אגח תשואה מעל 10% " xfId="8672"/>
    <cellStyle name="9_משקל בתא100 2_דיווחים נוספים_1 2_דיווחים נוספים_1_פירוט אגח תשואה מעל 10% _15" xfId="14094"/>
    <cellStyle name="9_משקל בתא100 2_דיווחים נוספים_1 2_דיווחים נוספים_15" xfId="14092"/>
    <cellStyle name="9_משקל בתא100 2_דיווחים נוספים_1 2_דיווחים נוספים_פירוט אגח תשואה מעל 10% " xfId="8673"/>
    <cellStyle name="9_משקל בתא100 2_דיווחים נוספים_1 2_דיווחים נוספים_פירוט אגח תשואה מעל 10% _15" xfId="14095"/>
    <cellStyle name="9_משקל בתא100 2_דיווחים נוספים_1 2_פירוט אגח תשואה מעל 10% " xfId="8674"/>
    <cellStyle name="9_משקל בתא100 2_דיווחים נוספים_1 2_פירוט אגח תשואה מעל 10% _1" xfId="8675"/>
    <cellStyle name="9_משקל בתא100 2_דיווחים נוספים_1 2_פירוט אגח תשואה מעל 10% _1_15" xfId="14097"/>
    <cellStyle name="9_משקל בתא100 2_דיווחים נוספים_1 2_פירוט אגח תשואה מעל 10% _15" xfId="14096"/>
    <cellStyle name="9_משקל בתא100 2_דיווחים נוספים_1 2_פירוט אגח תשואה מעל 10% _פירוט אגח תשואה מעל 10% " xfId="8676"/>
    <cellStyle name="9_משקל בתא100 2_דיווחים נוספים_1 2_פירוט אגח תשואה מעל 10% _פירוט אגח תשואה מעל 10% _15" xfId="14098"/>
    <cellStyle name="9_משקל בתא100 2_דיווחים נוספים_1_15" xfId="14090"/>
    <cellStyle name="9_משקל בתא100 2_דיווחים נוספים_1_4.4." xfId="8677"/>
    <cellStyle name="9_משקל בתא100 2_דיווחים נוספים_1_4.4. 2" xfId="8678"/>
    <cellStyle name="9_משקל בתא100 2_דיווחים נוספים_1_4.4. 2_15" xfId="14100"/>
    <cellStyle name="9_משקל בתא100 2_דיווחים נוספים_1_4.4. 2_דיווחים נוספים" xfId="8679"/>
    <cellStyle name="9_משקל בתא100 2_דיווחים נוספים_1_4.4. 2_דיווחים נוספים_1" xfId="8680"/>
    <cellStyle name="9_משקל בתא100 2_דיווחים נוספים_1_4.4. 2_דיווחים נוספים_1_15" xfId="14102"/>
    <cellStyle name="9_משקל בתא100 2_דיווחים נוספים_1_4.4. 2_דיווחים נוספים_1_פירוט אגח תשואה מעל 10% " xfId="8681"/>
    <cellStyle name="9_משקל בתא100 2_דיווחים נוספים_1_4.4. 2_דיווחים נוספים_1_פירוט אגח תשואה מעל 10% _15" xfId="14103"/>
    <cellStyle name="9_משקל בתא100 2_דיווחים נוספים_1_4.4. 2_דיווחים נוספים_15" xfId="14101"/>
    <cellStyle name="9_משקל בתא100 2_דיווחים נוספים_1_4.4. 2_דיווחים נוספים_פירוט אגח תשואה מעל 10% " xfId="8682"/>
    <cellStyle name="9_משקל בתא100 2_דיווחים נוספים_1_4.4. 2_דיווחים נוספים_פירוט אגח תשואה מעל 10% _15" xfId="14104"/>
    <cellStyle name="9_משקל בתא100 2_דיווחים נוספים_1_4.4. 2_פירוט אגח תשואה מעל 10% " xfId="8683"/>
    <cellStyle name="9_משקל בתא100 2_דיווחים נוספים_1_4.4. 2_פירוט אגח תשואה מעל 10% _1" xfId="8684"/>
    <cellStyle name="9_משקל בתא100 2_דיווחים נוספים_1_4.4. 2_פירוט אגח תשואה מעל 10% _1_15" xfId="14106"/>
    <cellStyle name="9_משקל בתא100 2_דיווחים נוספים_1_4.4. 2_פירוט אגח תשואה מעל 10% _15" xfId="14105"/>
    <cellStyle name="9_משקל בתא100 2_דיווחים נוספים_1_4.4. 2_פירוט אגח תשואה מעל 10% _פירוט אגח תשואה מעל 10% " xfId="8685"/>
    <cellStyle name="9_משקל בתא100 2_דיווחים נוספים_1_4.4. 2_פירוט אגח תשואה מעל 10% _פירוט אגח תשואה מעל 10% _15" xfId="14107"/>
    <cellStyle name="9_משקל בתא100 2_דיווחים נוספים_1_4.4._15" xfId="14099"/>
    <cellStyle name="9_משקל בתא100 2_דיווחים נוספים_1_4.4._דיווחים נוספים" xfId="8686"/>
    <cellStyle name="9_משקל בתא100 2_דיווחים נוספים_1_4.4._דיווחים נוספים_15" xfId="14108"/>
    <cellStyle name="9_משקל בתא100 2_דיווחים נוספים_1_4.4._דיווחים נוספים_פירוט אגח תשואה מעל 10% " xfId="8687"/>
    <cellStyle name="9_משקל בתא100 2_דיווחים נוספים_1_4.4._דיווחים נוספים_פירוט אגח תשואה מעל 10% _15" xfId="14109"/>
    <cellStyle name="9_משקל בתא100 2_דיווחים נוספים_1_4.4._פירוט אגח תשואה מעל 10% " xfId="8688"/>
    <cellStyle name="9_משקל בתא100 2_דיווחים נוספים_1_4.4._פירוט אגח תשואה מעל 10% _1" xfId="8689"/>
    <cellStyle name="9_משקל בתא100 2_דיווחים נוספים_1_4.4._פירוט אגח תשואה מעל 10% _1_15" xfId="14111"/>
    <cellStyle name="9_משקל בתא100 2_דיווחים נוספים_1_4.4._פירוט אגח תשואה מעל 10% _15" xfId="14110"/>
    <cellStyle name="9_משקל בתא100 2_דיווחים נוספים_1_4.4._פירוט אגח תשואה מעל 10% _פירוט אגח תשואה מעל 10% " xfId="8690"/>
    <cellStyle name="9_משקל בתא100 2_דיווחים נוספים_1_4.4._פירוט אגח תשואה מעל 10% _פירוט אגח תשואה מעל 10% _15" xfId="14112"/>
    <cellStyle name="9_משקל בתא100 2_דיווחים נוספים_1_דיווחים נוספים" xfId="8691"/>
    <cellStyle name="9_משקל בתא100 2_דיווחים נוספים_1_דיווחים נוספים_15" xfId="14113"/>
    <cellStyle name="9_משקל בתא100 2_דיווחים נוספים_1_דיווחים נוספים_פירוט אגח תשואה מעל 10% " xfId="8692"/>
    <cellStyle name="9_משקל בתא100 2_דיווחים נוספים_1_דיווחים נוספים_פירוט אגח תשואה מעל 10% _15" xfId="14114"/>
    <cellStyle name="9_משקל בתא100 2_דיווחים נוספים_1_פירוט אגח תשואה מעל 10% " xfId="8693"/>
    <cellStyle name="9_משקל בתא100 2_דיווחים נוספים_1_פירוט אגח תשואה מעל 10% _1" xfId="8694"/>
    <cellStyle name="9_משקל בתא100 2_דיווחים נוספים_1_פירוט אגח תשואה מעל 10% _1_15" xfId="14116"/>
    <cellStyle name="9_משקל בתא100 2_דיווחים נוספים_1_פירוט אגח תשואה מעל 10% _15" xfId="14115"/>
    <cellStyle name="9_משקל בתא100 2_דיווחים נוספים_1_פירוט אגח תשואה מעל 10% _פירוט אגח תשואה מעל 10% " xfId="8695"/>
    <cellStyle name="9_משקל בתא100 2_דיווחים נוספים_1_פירוט אגח תשואה מעל 10% _פירוט אגח תשואה מעל 10% _15" xfId="14117"/>
    <cellStyle name="9_משקל בתא100 2_דיווחים נוספים_15" xfId="14081"/>
    <cellStyle name="9_משקל בתא100 2_דיווחים נוספים_2" xfId="8696"/>
    <cellStyle name="9_משקל בתא100 2_דיווחים נוספים_2_15" xfId="14118"/>
    <cellStyle name="9_משקל בתא100 2_דיווחים נוספים_2_פירוט אגח תשואה מעל 10% " xfId="8697"/>
    <cellStyle name="9_משקל בתא100 2_דיווחים נוספים_2_פירוט אגח תשואה מעל 10% _15" xfId="14119"/>
    <cellStyle name="9_משקל בתא100 2_דיווחים נוספים_4.4." xfId="8698"/>
    <cellStyle name="9_משקל בתא100 2_דיווחים נוספים_4.4. 2" xfId="8699"/>
    <cellStyle name="9_משקל בתא100 2_דיווחים נוספים_4.4. 2_15" xfId="14121"/>
    <cellStyle name="9_משקל בתא100 2_דיווחים נוספים_4.4. 2_דיווחים נוספים" xfId="8700"/>
    <cellStyle name="9_משקל בתא100 2_דיווחים נוספים_4.4. 2_דיווחים נוספים_1" xfId="8701"/>
    <cellStyle name="9_משקל בתא100 2_דיווחים נוספים_4.4. 2_דיווחים נוספים_1_15" xfId="14123"/>
    <cellStyle name="9_משקל בתא100 2_דיווחים נוספים_4.4. 2_דיווחים נוספים_1_פירוט אגח תשואה מעל 10% " xfId="8702"/>
    <cellStyle name="9_משקל בתא100 2_דיווחים נוספים_4.4. 2_דיווחים נוספים_1_פירוט אגח תשואה מעל 10% _15" xfId="14124"/>
    <cellStyle name="9_משקל בתא100 2_דיווחים נוספים_4.4. 2_דיווחים נוספים_15" xfId="14122"/>
    <cellStyle name="9_משקל בתא100 2_דיווחים נוספים_4.4. 2_דיווחים נוספים_פירוט אגח תשואה מעל 10% " xfId="8703"/>
    <cellStyle name="9_משקל בתא100 2_דיווחים נוספים_4.4. 2_דיווחים נוספים_פירוט אגח תשואה מעל 10% _15" xfId="14125"/>
    <cellStyle name="9_משקל בתא100 2_דיווחים נוספים_4.4. 2_פירוט אגח תשואה מעל 10% " xfId="8704"/>
    <cellStyle name="9_משקל בתא100 2_דיווחים נוספים_4.4. 2_פירוט אגח תשואה מעל 10% _1" xfId="8705"/>
    <cellStyle name="9_משקל בתא100 2_דיווחים נוספים_4.4. 2_פירוט אגח תשואה מעל 10% _1_15" xfId="14127"/>
    <cellStyle name="9_משקל בתא100 2_דיווחים נוספים_4.4. 2_פירוט אגח תשואה מעל 10% _15" xfId="14126"/>
    <cellStyle name="9_משקל בתא100 2_דיווחים נוספים_4.4. 2_פירוט אגח תשואה מעל 10% _פירוט אגח תשואה מעל 10% " xfId="8706"/>
    <cellStyle name="9_משקל בתא100 2_דיווחים נוספים_4.4. 2_פירוט אגח תשואה מעל 10% _פירוט אגח תשואה מעל 10% _15" xfId="14128"/>
    <cellStyle name="9_משקל בתא100 2_דיווחים נוספים_4.4._15" xfId="14120"/>
    <cellStyle name="9_משקל בתא100 2_דיווחים נוספים_4.4._דיווחים נוספים" xfId="8707"/>
    <cellStyle name="9_משקל בתא100 2_דיווחים נוספים_4.4._דיווחים נוספים_15" xfId="14129"/>
    <cellStyle name="9_משקל בתא100 2_דיווחים נוספים_4.4._דיווחים נוספים_פירוט אגח תשואה מעל 10% " xfId="8708"/>
    <cellStyle name="9_משקל בתא100 2_דיווחים נוספים_4.4._דיווחים נוספים_פירוט אגח תשואה מעל 10% _15" xfId="14130"/>
    <cellStyle name="9_משקל בתא100 2_דיווחים נוספים_4.4._פירוט אגח תשואה מעל 10% " xfId="8709"/>
    <cellStyle name="9_משקל בתא100 2_דיווחים נוספים_4.4._פירוט אגח תשואה מעל 10% _1" xfId="8710"/>
    <cellStyle name="9_משקל בתא100 2_דיווחים נוספים_4.4._פירוט אגח תשואה מעל 10% _1_15" xfId="14132"/>
    <cellStyle name="9_משקל בתא100 2_דיווחים נוספים_4.4._פירוט אגח תשואה מעל 10% _15" xfId="14131"/>
    <cellStyle name="9_משקל בתא100 2_דיווחים נוספים_4.4._פירוט אגח תשואה מעל 10% _פירוט אגח תשואה מעל 10% " xfId="8711"/>
    <cellStyle name="9_משקל בתא100 2_דיווחים נוספים_4.4._פירוט אגח תשואה מעל 10% _פירוט אגח תשואה מעל 10% _15" xfId="14133"/>
    <cellStyle name="9_משקל בתא100 2_דיווחים נוספים_דיווחים נוספים" xfId="8712"/>
    <cellStyle name="9_משקל בתא100 2_דיווחים נוספים_דיווחים נוספים 2" xfId="8713"/>
    <cellStyle name="9_משקל בתא100 2_דיווחים נוספים_דיווחים נוספים 2_15" xfId="14135"/>
    <cellStyle name="9_משקל בתא100 2_דיווחים נוספים_דיווחים נוספים 2_דיווחים נוספים" xfId="8714"/>
    <cellStyle name="9_משקל בתא100 2_דיווחים נוספים_דיווחים נוספים 2_דיווחים נוספים_1" xfId="8715"/>
    <cellStyle name="9_משקל בתא100 2_דיווחים נוספים_דיווחים נוספים 2_דיווחים נוספים_1_15" xfId="14137"/>
    <cellStyle name="9_משקל בתא100 2_דיווחים נוספים_דיווחים נוספים 2_דיווחים נוספים_1_פירוט אגח תשואה מעל 10% " xfId="8716"/>
    <cellStyle name="9_משקל בתא100 2_דיווחים נוספים_דיווחים נוספים 2_דיווחים נוספים_1_פירוט אגח תשואה מעל 10% _15" xfId="14138"/>
    <cellStyle name="9_משקל בתא100 2_דיווחים נוספים_דיווחים נוספים 2_דיווחים נוספים_15" xfId="14136"/>
    <cellStyle name="9_משקל בתא100 2_דיווחים נוספים_דיווחים נוספים 2_דיווחים נוספים_פירוט אגח תשואה מעל 10% " xfId="8717"/>
    <cellStyle name="9_משקל בתא100 2_דיווחים נוספים_דיווחים נוספים 2_דיווחים נוספים_פירוט אגח תשואה מעל 10% _15" xfId="14139"/>
    <cellStyle name="9_משקל בתא100 2_דיווחים נוספים_דיווחים נוספים 2_פירוט אגח תשואה מעל 10% " xfId="8718"/>
    <cellStyle name="9_משקל בתא100 2_דיווחים נוספים_דיווחים נוספים 2_פירוט אגח תשואה מעל 10% _1" xfId="8719"/>
    <cellStyle name="9_משקל בתא100 2_דיווחים נוספים_דיווחים נוספים 2_פירוט אגח תשואה מעל 10% _1_15" xfId="14141"/>
    <cellStyle name="9_משקל בתא100 2_דיווחים נוספים_דיווחים נוספים 2_פירוט אגח תשואה מעל 10% _15" xfId="14140"/>
    <cellStyle name="9_משקל בתא100 2_דיווחים נוספים_דיווחים נוספים 2_פירוט אגח תשואה מעל 10% _פירוט אגח תשואה מעל 10% " xfId="8720"/>
    <cellStyle name="9_משקל בתא100 2_דיווחים נוספים_דיווחים נוספים 2_פירוט אגח תשואה מעל 10% _פירוט אגח תשואה מעל 10% _15" xfId="14142"/>
    <cellStyle name="9_משקל בתא100 2_דיווחים נוספים_דיווחים נוספים_1" xfId="8721"/>
    <cellStyle name="9_משקל בתא100 2_דיווחים נוספים_דיווחים נוספים_1_15" xfId="14143"/>
    <cellStyle name="9_משקל בתא100 2_דיווחים נוספים_דיווחים נוספים_1_פירוט אגח תשואה מעל 10% " xfId="8722"/>
    <cellStyle name="9_משקל בתא100 2_דיווחים נוספים_דיווחים נוספים_1_פירוט אגח תשואה מעל 10% _15" xfId="14144"/>
    <cellStyle name="9_משקל בתא100 2_דיווחים נוספים_דיווחים נוספים_15" xfId="14134"/>
    <cellStyle name="9_משקל בתא100 2_דיווחים נוספים_דיווחים נוספים_4.4." xfId="8723"/>
    <cellStyle name="9_משקל בתא100 2_דיווחים נוספים_דיווחים נוספים_4.4. 2" xfId="8724"/>
    <cellStyle name="9_משקל בתא100 2_דיווחים נוספים_דיווחים נוספים_4.4. 2_15" xfId="14146"/>
    <cellStyle name="9_משקל בתא100 2_דיווחים נוספים_דיווחים נוספים_4.4. 2_דיווחים נוספים" xfId="8725"/>
    <cellStyle name="9_משקל בתא100 2_דיווחים נוספים_דיווחים נוספים_4.4. 2_דיווחים נוספים_1" xfId="8726"/>
    <cellStyle name="9_משקל בתא100 2_דיווחים נוספים_דיווחים נוספים_4.4. 2_דיווחים נוספים_1_15" xfId="14148"/>
    <cellStyle name="9_משקל בתא100 2_דיווחים נוספים_דיווחים נוספים_4.4. 2_דיווחים נוספים_1_פירוט אגח תשואה מעל 10% " xfId="8727"/>
    <cellStyle name="9_משקל בתא100 2_דיווחים נוספים_דיווחים נוספים_4.4. 2_דיווחים נוספים_1_פירוט אגח תשואה מעל 10% _15" xfId="14149"/>
    <cellStyle name="9_משקל בתא100 2_דיווחים נוספים_דיווחים נוספים_4.4. 2_דיווחים נוספים_15" xfId="14147"/>
    <cellStyle name="9_משקל בתא100 2_דיווחים נוספים_דיווחים נוספים_4.4. 2_דיווחים נוספים_פירוט אגח תשואה מעל 10% " xfId="8728"/>
    <cellStyle name="9_משקל בתא100 2_דיווחים נוספים_דיווחים נוספים_4.4. 2_דיווחים נוספים_פירוט אגח תשואה מעל 10% _15" xfId="14150"/>
    <cellStyle name="9_משקל בתא100 2_דיווחים נוספים_דיווחים נוספים_4.4. 2_פירוט אגח תשואה מעל 10% " xfId="8729"/>
    <cellStyle name="9_משקל בתא100 2_דיווחים נוספים_דיווחים נוספים_4.4. 2_פירוט אגח תשואה מעל 10% _1" xfId="8730"/>
    <cellStyle name="9_משקל בתא100 2_דיווחים נוספים_דיווחים נוספים_4.4. 2_פירוט אגח תשואה מעל 10% _1_15" xfId="14152"/>
    <cellStyle name="9_משקל בתא100 2_דיווחים נוספים_דיווחים נוספים_4.4. 2_פירוט אגח תשואה מעל 10% _15" xfId="14151"/>
    <cellStyle name="9_משקל בתא100 2_דיווחים נוספים_דיווחים נוספים_4.4. 2_פירוט אגח תשואה מעל 10% _פירוט אגח תשואה מעל 10% " xfId="8731"/>
    <cellStyle name="9_משקל בתא100 2_דיווחים נוספים_דיווחים נוספים_4.4. 2_פירוט אגח תשואה מעל 10% _פירוט אגח תשואה מעל 10% _15" xfId="14153"/>
    <cellStyle name="9_משקל בתא100 2_דיווחים נוספים_דיווחים נוספים_4.4._15" xfId="14145"/>
    <cellStyle name="9_משקל בתא100 2_דיווחים נוספים_דיווחים נוספים_4.4._דיווחים נוספים" xfId="8732"/>
    <cellStyle name="9_משקל בתא100 2_דיווחים נוספים_דיווחים נוספים_4.4._דיווחים נוספים_15" xfId="14154"/>
    <cellStyle name="9_משקל בתא100 2_דיווחים נוספים_דיווחים נוספים_4.4._דיווחים נוספים_פירוט אגח תשואה מעל 10% " xfId="8733"/>
    <cellStyle name="9_משקל בתא100 2_דיווחים נוספים_דיווחים נוספים_4.4._דיווחים נוספים_פירוט אגח תשואה מעל 10% _15" xfId="14155"/>
    <cellStyle name="9_משקל בתא100 2_דיווחים נוספים_דיווחים נוספים_4.4._פירוט אגח תשואה מעל 10% " xfId="8734"/>
    <cellStyle name="9_משקל בתא100 2_דיווחים נוספים_דיווחים נוספים_4.4._פירוט אגח תשואה מעל 10% _1" xfId="8735"/>
    <cellStyle name="9_משקל בתא100 2_דיווחים נוספים_דיווחים נוספים_4.4._פירוט אגח תשואה מעל 10% _1_15" xfId="14157"/>
    <cellStyle name="9_משקל בתא100 2_דיווחים נוספים_דיווחים נוספים_4.4._פירוט אגח תשואה מעל 10% _15" xfId="14156"/>
    <cellStyle name="9_משקל בתא100 2_דיווחים נוספים_דיווחים נוספים_4.4._פירוט אגח תשואה מעל 10% _פירוט אגח תשואה מעל 10% " xfId="8736"/>
    <cellStyle name="9_משקל בתא100 2_דיווחים נוספים_דיווחים נוספים_4.4._פירוט אגח תשואה מעל 10% _פירוט אגח תשואה מעל 10% _15" xfId="14158"/>
    <cellStyle name="9_משקל בתא100 2_דיווחים נוספים_דיווחים נוספים_דיווחים נוספים" xfId="8737"/>
    <cellStyle name="9_משקל בתא100 2_דיווחים נוספים_דיווחים נוספים_דיווחים נוספים_15" xfId="14159"/>
    <cellStyle name="9_משקל בתא100 2_דיווחים נוספים_דיווחים נוספים_דיווחים נוספים_פירוט אגח תשואה מעל 10% " xfId="8738"/>
    <cellStyle name="9_משקל בתא100 2_דיווחים נוספים_דיווחים נוספים_דיווחים נוספים_פירוט אגח תשואה מעל 10% _15" xfId="14160"/>
    <cellStyle name="9_משקל בתא100 2_דיווחים נוספים_דיווחים נוספים_פירוט אגח תשואה מעל 10% " xfId="8739"/>
    <cellStyle name="9_משקל בתא100 2_דיווחים נוספים_דיווחים נוספים_פירוט אגח תשואה מעל 10% _1" xfId="8740"/>
    <cellStyle name="9_משקל בתא100 2_דיווחים נוספים_דיווחים נוספים_פירוט אגח תשואה מעל 10% _1_15" xfId="14162"/>
    <cellStyle name="9_משקל בתא100 2_דיווחים נוספים_דיווחים נוספים_פירוט אגח תשואה מעל 10% _15" xfId="14161"/>
    <cellStyle name="9_משקל בתא100 2_דיווחים נוספים_דיווחים נוספים_פירוט אגח תשואה מעל 10% _פירוט אגח תשואה מעל 10% " xfId="8741"/>
    <cellStyle name="9_משקל בתא100 2_דיווחים נוספים_דיווחים נוספים_פירוט אגח תשואה מעל 10% _פירוט אגח תשואה מעל 10% _15" xfId="14163"/>
    <cellStyle name="9_משקל בתא100 2_דיווחים נוספים_פירוט אגח תשואה מעל 10% " xfId="8742"/>
    <cellStyle name="9_משקל בתא100 2_דיווחים נוספים_פירוט אגח תשואה מעל 10% _1" xfId="8743"/>
    <cellStyle name="9_משקל בתא100 2_דיווחים נוספים_פירוט אגח תשואה מעל 10% _1_15" xfId="14165"/>
    <cellStyle name="9_משקל בתא100 2_דיווחים נוספים_פירוט אגח תשואה מעל 10% _15" xfId="14164"/>
    <cellStyle name="9_משקל בתא100 2_דיווחים נוספים_פירוט אגח תשואה מעל 10% _פירוט אגח תשואה מעל 10% " xfId="8744"/>
    <cellStyle name="9_משקל בתא100 2_דיווחים נוספים_פירוט אגח תשואה מעל 10% _פירוט אגח תשואה מעל 10% _15" xfId="14166"/>
    <cellStyle name="9_משקל בתא100 2_עסקאות שאושרו וטרם בוצעו  " xfId="8745"/>
    <cellStyle name="9_משקל בתא100 2_עסקאות שאושרו וטרם בוצעו   2" xfId="8746"/>
    <cellStyle name="9_משקל בתא100 2_עסקאות שאושרו וטרם בוצעו   2_15" xfId="14168"/>
    <cellStyle name="9_משקל בתא100 2_עסקאות שאושרו וטרם בוצעו   2_דיווחים נוספים" xfId="8747"/>
    <cellStyle name="9_משקל בתא100 2_עסקאות שאושרו וטרם בוצעו   2_דיווחים נוספים_1" xfId="8748"/>
    <cellStyle name="9_משקל בתא100 2_עסקאות שאושרו וטרם בוצעו   2_דיווחים נוספים_1_15" xfId="14170"/>
    <cellStyle name="9_משקל בתא100 2_עסקאות שאושרו וטרם בוצעו   2_דיווחים נוספים_1_פירוט אגח תשואה מעל 10% " xfId="8749"/>
    <cellStyle name="9_משקל בתא100 2_עסקאות שאושרו וטרם בוצעו   2_דיווחים נוספים_1_פירוט אגח תשואה מעל 10% _15" xfId="14171"/>
    <cellStyle name="9_משקל בתא100 2_עסקאות שאושרו וטרם בוצעו   2_דיווחים נוספים_15" xfId="14169"/>
    <cellStyle name="9_משקל בתא100 2_עסקאות שאושרו וטרם בוצעו   2_דיווחים נוספים_פירוט אגח תשואה מעל 10% " xfId="8750"/>
    <cellStyle name="9_משקל בתא100 2_עסקאות שאושרו וטרם בוצעו   2_דיווחים נוספים_פירוט אגח תשואה מעל 10% _15" xfId="14172"/>
    <cellStyle name="9_משקל בתא100 2_עסקאות שאושרו וטרם בוצעו   2_פירוט אגח תשואה מעל 10% " xfId="8751"/>
    <cellStyle name="9_משקל בתא100 2_עסקאות שאושרו וטרם בוצעו   2_פירוט אגח תשואה מעל 10% _1" xfId="8752"/>
    <cellStyle name="9_משקל בתא100 2_עסקאות שאושרו וטרם בוצעו   2_פירוט אגח תשואה מעל 10% _1_15" xfId="14174"/>
    <cellStyle name="9_משקל בתא100 2_עסקאות שאושרו וטרם בוצעו   2_פירוט אגח תשואה מעל 10% _15" xfId="14173"/>
    <cellStyle name="9_משקל בתא100 2_עסקאות שאושרו וטרם בוצעו   2_פירוט אגח תשואה מעל 10% _פירוט אגח תשואה מעל 10% " xfId="8753"/>
    <cellStyle name="9_משקל בתא100 2_עסקאות שאושרו וטרם בוצעו   2_פירוט אגח תשואה מעל 10% _פירוט אגח תשואה מעל 10% _15" xfId="14175"/>
    <cellStyle name="9_משקל בתא100 2_עסקאות שאושרו וטרם בוצעו  _15" xfId="14167"/>
    <cellStyle name="9_משקל בתא100 2_עסקאות שאושרו וטרם בוצעו  _דיווחים נוספים" xfId="8754"/>
    <cellStyle name="9_משקל בתא100 2_עסקאות שאושרו וטרם בוצעו  _דיווחים נוספים_15" xfId="14176"/>
    <cellStyle name="9_משקל בתא100 2_עסקאות שאושרו וטרם בוצעו  _דיווחים נוספים_פירוט אגח תשואה מעל 10% " xfId="8755"/>
    <cellStyle name="9_משקל בתא100 2_עסקאות שאושרו וטרם בוצעו  _דיווחים נוספים_פירוט אגח תשואה מעל 10% _15" xfId="14177"/>
    <cellStyle name="9_משקל בתא100 2_עסקאות שאושרו וטרם בוצעו  _פירוט אגח תשואה מעל 10% " xfId="8756"/>
    <cellStyle name="9_משקל בתא100 2_עסקאות שאושרו וטרם בוצעו  _פירוט אגח תשואה מעל 10% _1" xfId="8757"/>
    <cellStyle name="9_משקל בתא100 2_עסקאות שאושרו וטרם בוצעו  _פירוט אגח תשואה מעל 10% _1_15" xfId="14179"/>
    <cellStyle name="9_משקל בתא100 2_עסקאות שאושרו וטרם בוצעו  _פירוט אגח תשואה מעל 10% _15" xfId="14178"/>
    <cellStyle name="9_משקל בתא100 2_עסקאות שאושרו וטרם בוצעו  _פירוט אגח תשואה מעל 10% _פירוט אגח תשואה מעל 10% " xfId="8758"/>
    <cellStyle name="9_משקל בתא100 2_עסקאות שאושרו וטרם בוצעו  _פירוט אגח תשואה מעל 10% _פירוט אגח תשואה מעל 10% _15" xfId="14180"/>
    <cellStyle name="9_משקל בתא100 2_פירוט אגח תשואה מעל 10% " xfId="8759"/>
    <cellStyle name="9_משקל בתא100 2_פירוט אגח תשואה מעל 10%  2" xfId="8760"/>
    <cellStyle name="9_משקל בתא100 2_פירוט אגח תשואה מעל 10%  2_15" xfId="14182"/>
    <cellStyle name="9_משקל בתא100 2_פירוט אגח תשואה מעל 10%  2_דיווחים נוספים" xfId="8761"/>
    <cellStyle name="9_משקל בתא100 2_פירוט אגח תשואה מעל 10%  2_דיווחים נוספים_1" xfId="8762"/>
    <cellStyle name="9_משקל בתא100 2_פירוט אגח תשואה מעל 10%  2_דיווחים נוספים_1_15" xfId="14184"/>
    <cellStyle name="9_משקל בתא100 2_פירוט אגח תשואה מעל 10%  2_דיווחים נוספים_1_פירוט אגח תשואה מעל 10% " xfId="8763"/>
    <cellStyle name="9_משקל בתא100 2_פירוט אגח תשואה מעל 10%  2_דיווחים נוספים_1_פירוט אגח תשואה מעל 10% _15" xfId="14185"/>
    <cellStyle name="9_משקל בתא100 2_פירוט אגח תשואה מעל 10%  2_דיווחים נוספים_15" xfId="14183"/>
    <cellStyle name="9_משקל בתא100 2_פירוט אגח תשואה מעל 10%  2_דיווחים נוספים_פירוט אגח תשואה מעל 10% " xfId="8764"/>
    <cellStyle name="9_משקל בתא100 2_פירוט אגח תשואה מעל 10%  2_דיווחים נוספים_פירוט אגח תשואה מעל 10% _15" xfId="14186"/>
    <cellStyle name="9_משקל בתא100 2_פירוט אגח תשואה מעל 10%  2_פירוט אגח תשואה מעל 10% " xfId="8765"/>
    <cellStyle name="9_משקל בתא100 2_פירוט אגח תשואה מעל 10%  2_פירוט אגח תשואה מעל 10% _1" xfId="8766"/>
    <cellStyle name="9_משקל בתא100 2_פירוט אגח תשואה מעל 10%  2_פירוט אגח תשואה מעל 10% _1_15" xfId="14188"/>
    <cellStyle name="9_משקל בתא100 2_פירוט אגח תשואה מעל 10%  2_פירוט אגח תשואה מעל 10% _15" xfId="14187"/>
    <cellStyle name="9_משקל בתא100 2_פירוט אגח תשואה מעל 10%  2_פירוט אגח תשואה מעל 10% _פירוט אגח תשואה מעל 10% " xfId="8767"/>
    <cellStyle name="9_משקל בתא100 2_פירוט אגח תשואה מעל 10%  2_פירוט אגח תשואה מעל 10% _פירוט אגח תשואה מעל 10% _15" xfId="14189"/>
    <cellStyle name="9_משקל בתא100 2_פירוט אגח תשואה מעל 10% _1" xfId="8768"/>
    <cellStyle name="9_משקל בתא100 2_פירוט אגח תשואה מעל 10% _1_15" xfId="14190"/>
    <cellStyle name="9_משקל בתא100 2_פירוט אגח תשואה מעל 10% _1_פירוט אגח תשואה מעל 10% " xfId="8769"/>
    <cellStyle name="9_משקל בתא100 2_פירוט אגח תשואה מעל 10% _1_פירוט אגח תשואה מעל 10% _15" xfId="14191"/>
    <cellStyle name="9_משקל בתא100 2_פירוט אגח תשואה מעל 10% _15" xfId="14181"/>
    <cellStyle name="9_משקל בתא100 2_פירוט אגח תשואה מעל 10% _2" xfId="8770"/>
    <cellStyle name="9_משקל בתא100 2_פירוט אגח תשואה מעל 10% _2_15" xfId="14192"/>
    <cellStyle name="9_משקל בתא100 2_פירוט אגח תשואה מעל 10% _4.4." xfId="8771"/>
    <cellStyle name="9_משקל בתא100 2_פירוט אגח תשואה מעל 10% _4.4. 2" xfId="8772"/>
    <cellStyle name="9_משקל בתא100 2_פירוט אגח תשואה מעל 10% _4.4. 2_15" xfId="14194"/>
    <cellStyle name="9_משקל בתא100 2_פירוט אגח תשואה מעל 10% _4.4. 2_דיווחים נוספים" xfId="8773"/>
    <cellStyle name="9_משקל בתא100 2_פירוט אגח תשואה מעל 10% _4.4. 2_דיווחים נוספים_1" xfId="8774"/>
    <cellStyle name="9_משקל בתא100 2_פירוט אגח תשואה מעל 10% _4.4. 2_דיווחים נוספים_1_15" xfId="14196"/>
    <cellStyle name="9_משקל בתא100 2_פירוט אגח תשואה מעל 10% _4.4. 2_דיווחים נוספים_1_פירוט אגח תשואה מעל 10% " xfId="8775"/>
    <cellStyle name="9_משקל בתא100 2_פירוט אגח תשואה מעל 10% _4.4. 2_דיווחים נוספים_1_פירוט אגח תשואה מעל 10% _15" xfId="14197"/>
    <cellStyle name="9_משקל בתא100 2_פירוט אגח תשואה מעל 10% _4.4. 2_דיווחים נוספים_15" xfId="14195"/>
    <cellStyle name="9_משקל בתא100 2_פירוט אגח תשואה מעל 10% _4.4. 2_דיווחים נוספים_פירוט אגח תשואה מעל 10% " xfId="8776"/>
    <cellStyle name="9_משקל בתא100 2_פירוט אגח תשואה מעל 10% _4.4. 2_דיווחים נוספים_פירוט אגח תשואה מעל 10% _15" xfId="14198"/>
    <cellStyle name="9_משקל בתא100 2_פירוט אגח תשואה מעל 10% _4.4. 2_פירוט אגח תשואה מעל 10% " xfId="8777"/>
    <cellStyle name="9_משקל בתא100 2_פירוט אגח תשואה מעל 10% _4.4. 2_פירוט אגח תשואה מעל 10% _1" xfId="8778"/>
    <cellStyle name="9_משקל בתא100 2_פירוט אגח תשואה מעל 10% _4.4. 2_פירוט אגח תשואה מעל 10% _1_15" xfId="14200"/>
    <cellStyle name="9_משקל בתא100 2_פירוט אגח תשואה מעל 10% _4.4. 2_פירוט אגח תשואה מעל 10% _15" xfId="14199"/>
    <cellStyle name="9_משקל בתא100 2_פירוט אגח תשואה מעל 10% _4.4. 2_פירוט אגח תשואה מעל 10% _פירוט אגח תשואה מעל 10% " xfId="8779"/>
    <cellStyle name="9_משקל בתא100 2_פירוט אגח תשואה מעל 10% _4.4. 2_פירוט אגח תשואה מעל 10% _פירוט אגח תשואה מעל 10% _15" xfId="14201"/>
    <cellStyle name="9_משקל בתא100 2_פירוט אגח תשואה מעל 10% _4.4._15" xfId="14193"/>
    <cellStyle name="9_משקל בתא100 2_פירוט אגח תשואה מעל 10% _4.4._דיווחים נוספים" xfId="8780"/>
    <cellStyle name="9_משקל בתא100 2_פירוט אגח תשואה מעל 10% _4.4._דיווחים נוספים_15" xfId="14202"/>
    <cellStyle name="9_משקל בתא100 2_פירוט אגח תשואה מעל 10% _4.4._דיווחים נוספים_פירוט אגח תשואה מעל 10% " xfId="8781"/>
    <cellStyle name="9_משקל בתא100 2_פירוט אגח תשואה מעל 10% _4.4._דיווחים נוספים_פירוט אגח תשואה מעל 10% _15" xfId="14203"/>
    <cellStyle name="9_משקל בתא100 2_פירוט אגח תשואה מעל 10% _4.4._פירוט אגח תשואה מעל 10% " xfId="8782"/>
    <cellStyle name="9_משקל בתא100 2_פירוט אגח תשואה מעל 10% _4.4._פירוט אגח תשואה מעל 10% _1" xfId="8783"/>
    <cellStyle name="9_משקל בתא100 2_פירוט אגח תשואה מעל 10% _4.4._פירוט אגח תשואה מעל 10% _1_15" xfId="14205"/>
    <cellStyle name="9_משקל בתא100 2_פירוט אגח תשואה מעל 10% _4.4._פירוט אגח תשואה מעל 10% _15" xfId="14204"/>
    <cellStyle name="9_משקל בתא100 2_פירוט אגח תשואה מעל 10% _4.4._פירוט אגח תשואה מעל 10% _פירוט אגח תשואה מעל 10% " xfId="8784"/>
    <cellStyle name="9_משקל בתא100 2_פירוט אגח תשואה מעל 10% _4.4._פירוט אגח תשואה מעל 10% _פירוט אגח תשואה מעל 10% _15" xfId="14206"/>
    <cellStyle name="9_משקל בתא100 2_פירוט אגח תשואה מעל 10% _דיווחים נוספים" xfId="8785"/>
    <cellStyle name="9_משקל בתא100 2_פירוט אגח תשואה מעל 10% _דיווחים נוספים_1" xfId="8786"/>
    <cellStyle name="9_משקל בתא100 2_פירוט אגח תשואה מעל 10% _דיווחים נוספים_1_15" xfId="14208"/>
    <cellStyle name="9_משקל בתא100 2_פירוט אגח תשואה מעל 10% _דיווחים נוספים_1_פירוט אגח תשואה מעל 10% " xfId="8787"/>
    <cellStyle name="9_משקל בתא100 2_פירוט אגח תשואה מעל 10% _דיווחים נוספים_1_פירוט אגח תשואה מעל 10% _15" xfId="14209"/>
    <cellStyle name="9_משקל בתא100 2_פירוט אגח תשואה מעל 10% _דיווחים נוספים_15" xfId="14207"/>
    <cellStyle name="9_משקל בתא100 2_פירוט אגח תשואה מעל 10% _דיווחים נוספים_פירוט אגח תשואה מעל 10% " xfId="8788"/>
    <cellStyle name="9_משקל בתא100 2_פירוט אגח תשואה מעל 10% _דיווחים נוספים_פירוט אגח תשואה מעל 10% _15" xfId="14210"/>
    <cellStyle name="9_משקל בתא100 2_פירוט אגח תשואה מעל 10% _פירוט אגח תשואה מעל 10% " xfId="8789"/>
    <cellStyle name="9_משקל בתא100 2_פירוט אגח תשואה מעל 10% _פירוט אגח תשואה מעל 10% _1" xfId="8790"/>
    <cellStyle name="9_משקל בתא100 2_פירוט אגח תשואה מעל 10% _פירוט אגח תשואה מעל 10% _1_15" xfId="14212"/>
    <cellStyle name="9_משקל בתא100 2_פירוט אגח תשואה מעל 10% _פירוט אגח תשואה מעל 10% _15" xfId="14211"/>
    <cellStyle name="9_משקל בתא100 2_פירוט אגח תשואה מעל 10% _פירוט אגח תשואה מעל 10% _פירוט אגח תשואה מעל 10% " xfId="8791"/>
    <cellStyle name="9_משקל בתא100 2_פירוט אגח תשואה מעל 10% _פירוט אגח תשואה מעל 10% _פירוט אגח תשואה מעל 10% _15" xfId="14213"/>
    <cellStyle name="9_משקל בתא100 3" xfId="8792"/>
    <cellStyle name="9_משקל בתא100 3_15" xfId="14214"/>
    <cellStyle name="9_משקל בתא100 3_דיווחים נוספים" xfId="8793"/>
    <cellStyle name="9_משקל בתא100 3_דיווחים נוספים_1" xfId="8794"/>
    <cellStyle name="9_משקל בתא100 3_דיווחים נוספים_1_15" xfId="14216"/>
    <cellStyle name="9_משקל בתא100 3_דיווחים נוספים_1_פירוט אגח תשואה מעל 10% " xfId="8795"/>
    <cellStyle name="9_משקל בתא100 3_דיווחים נוספים_1_פירוט אגח תשואה מעל 10% _15" xfId="14217"/>
    <cellStyle name="9_משקל בתא100 3_דיווחים נוספים_15" xfId="14215"/>
    <cellStyle name="9_משקל בתא100 3_דיווחים נוספים_פירוט אגח תשואה מעל 10% " xfId="8796"/>
    <cellStyle name="9_משקל בתא100 3_דיווחים נוספים_פירוט אגח תשואה מעל 10% _15" xfId="14218"/>
    <cellStyle name="9_משקל בתא100 3_פירוט אגח תשואה מעל 10% " xfId="8797"/>
    <cellStyle name="9_משקל בתא100 3_פירוט אגח תשואה מעל 10% _1" xfId="8798"/>
    <cellStyle name="9_משקל בתא100 3_פירוט אגח תשואה מעל 10% _1_15" xfId="14220"/>
    <cellStyle name="9_משקל בתא100 3_פירוט אגח תשואה מעל 10% _15" xfId="14219"/>
    <cellStyle name="9_משקל בתא100 3_פירוט אגח תשואה מעל 10% _פירוט אגח תשואה מעל 10% " xfId="8799"/>
    <cellStyle name="9_משקל בתא100 3_פירוט אגח תשואה מעל 10% _פירוט אגח תשואה מעל 10% _15" xfId="14221"/>
    <cellStyle name="9_משקל בתא100_15" xfId="14057"/>
    <cellStyle name="9_משקל בתא100_4.4." xfId="8800"/>
    <cellStyle name="9_משקל בתא100_4.4. 2" xfId="8801"/>
    <cellStyle name="9_משקל בתא100_4.4. 2_15" xfId="14223"/>
    <cellStyle name="9_משקל בתא100_4.4. 2_דיווחים נוספים" xfId="8802"/>
    <cellStyle name="9_משקל בתא100_4.4. 2_דיווחים נוספים_1" xfId="8803"/>
    <cellStyle name="9_משקל בתא100_4.4. 2_דיווחים נוספים_1_15" xfId="14225"/>
    <cellStyle name="9_משקל בתא100_4.4. 2_דיווחים נוספים_1_פירוט אגח תשואה מעל 10% " xfId="8804"/>
    <cellStyle name="9_משקל בתא100_4.4. 2_דיווחים נוספים_1_פירוט אגח תשואה מעל 10% _15" xfId="14226"/>
    <cellStyle name="9_משקל בתא100_4.4. 2_דיווחים נוספים_15" xfId="14224"/>
    <cellStyle name="9_משקל בתא100_4.4. 2_דיווחים נוספים_פירוט אגח תשואה מעל 10% " xfId="8805"/>
    <cellStyle name="9_משקל בתא100_4.4. 2_דיווחים נוספים_פירוט אגח תשואה מעל 10% _15" xfId="14227"/>
    <cellStyle name="9_משקל בתא100_4.4. 2_פירוט אגח תשואה מעל 10% " xfId="8806"/>
    <cellStyle name="9_משקל בתא100_4.4. 2_פירוט אגח תשואה מעל 10% _1" xfId="8807"/>
    <cellStyle name="9_משקל בתא100_4.4. 2_פירוט אגח תשואה מעל 10% _1_15" xfId="14229"/>
    <cellStyle name="9_משקל בתא100_4.4. 2_פירוט אגח תשואה מעל 10% _15" xfId="14228"/>
    <cellStyle name="9_משקל בתא100_4.4. 2_פירוט אגח תשואה מעל 10% _פירוט אגח תשואה מעל 10% " xfId="8808"/>
    <cellStyle name="9_משקל בתא100_4.4. 2_פירוט אגח תשואה מעל 10% _פירוט אגח תשואה מעל 10% _15" xfId="14230"/>
    <cellStyle name="9_משקל בתא100_4.4._15" xfId="14222"/>
    <cellStyle name="9_משקל בתא100_4.4._דיווחים נוספים" xfId="8809"/>
    <cellStyle name="9_משקל בתא100_4.4._דיווחים נוספים_15" xfId="14231"/>
    <cellStyle name="9_משקל בתא100_4.4._דיווחים נוספים_פירוט אגח תשואה מעל 10% " xfId="8810"/>
    <cellStyle name="9_משקל בתא100_4.4._דיווחים נוספים_פירוט אגח תשואה מעל 10% _15" xfId="14232"/>
    <cellStyle name="9_משקל בתא100_4.4._פירוט אגח תשואה מעל 10% " xfId="8811"/>
    <cellStyle name="9_משקל בתא100_4.4._פירוט אגח תשואה מעל 10% _1" xfId="8812"/>
    <cellStyle name="9_משקל בתא100_4.4._פירוט אגח תשואה מעל 10% _1_15" xfId="14234"/>
    <cellStyle name="9_משקל בתא100_4.4._פירוט אגח תשואה מעל 10% _15" xfId="14233"/>
    <cellStyle name="9_משקל בתא100_4.4._פירוט אגח תשואה מעל 10% _פירוט אגח תשואה מעל 10% " xfId="8813"/>
    <cellStyle name="9_משקל בתא100_4.4._פירוט אגח תשואה מעל 10% _פירוט אגח תשואה מעל 10% _15" xfId="14235"/>
    <cellStyle name="9_משקל בתא100_דיווחים נוספים" xfId="8814"/>
    <cellStyle name="9_משקל בתא100_דיווחים נוספים 2" xfId="8815"/>
    <cellStyle name="9_משקל בתא100_דיווחים נוספים 2_15" xfId="14237"/>
    <cellStyle name="9_משקל בתא100_דיווחים נוספים 2_דיווחים נוספים" xfId="8816"/>
    <cellStyle name="9_משקל בתא100_דיווחים נוספים 2_דיווחים נוספים_1" xfId="8817"/>
    <cellStyle name="9_משקל בתא100_דיווחים נוספים 2_דיווחים נוספים_1_15" xfId="14239"/>
    <cellStyle name="9_משקל בתא100_דיווחים נוספים 2_דיווחים נוספים_1_פירוט אגח תשואה מעל 10% " xfId="8818"/>
    <cellStyle name="9_משקל בתא100_דיווחים נוספים 2_דיווחים נוספים_1_פירוט אגח תשואה מעל 10% _15" xfId="14240"/>
    <cellStyle name="9_משקל בתא100_דיווחים נוספים 2_דיווחים נוספים_15" xfId="14238"/>
    <cellStyle name="9_משקל בתא100_דיווחים נוספים 2_דיווחים נוספים_פירוט אגח תשואה מעל 10% " xfId="8819"/>
    <cellStyle name="9_משקל בתא100_דיווחים נוספים 2_דיווחים נוספים_פירוט אגח תשואה מעל 10% _15" xfId="14241"/>
    <cellStyle name="9_משקל בתא100_דיווחים נוספים 2_פירוט אגח תשואה מעל 10% " xfId="8820"/>
    <cellStyle name="9_משקל בתא100_דיווחים נוספים 2_פירוט אגח תשואה מעל 10% _1" xfId="8821"/>
    <cellStyle name="9_משקל בתא100_דיווחים נוספים 2_פירוט אגח תשואה מעל 10% _1_15" xfId="14243"/>
    <cellStyle name="9_משקל בתא100_דיווחים נוספים 2_פירוט אגח תשואה מעל 10% _15" xfId="14242"/>
    <cellStyle name="9_משקל בתא100_דיווחים נוספים 2_פירוט אגח תשואה מעל 10% _פירוט אגח תשואה מעל 10% " xfId="8822"/>
    <cellStyle name="9_משקל בתא100_דיווחים נוספים 2_פירוט אגח תשואה מעל 10% _פירוט אגח תשואה מעל 10% _15" xfId="14244"/>
    <cellStyle name="9_משקל בתא100_דיווחים נוספים_1" xfId="8823"/>
    <cellStyle name="9_משקל בתא100_דיווחים נוספים_1 2" xfId="8824"/>
    <cellStyle name="9_משקל בתא100_דיווחים נוספים_1 2_15" xfId="14246"/>
    <cellStyle name="9_משקל בתא100_דיווחים נוספים_1 2_דיווחים נוספים" xfId="8825"/>
    <cellStyle name="9_משקל בתא100_דיווחים נוספים_1 2_דיווחים נוספים_1" xfId="8826"/>
    <cellStyle name="9_משקל בתא100_דיווחים נוספים_1 2_דיווחים נוספים_1_15" xfId="14248"/>
    <cellStyle name="9_משקל בתא100_דיווחים נוספים_1 2_דיווחים נוספים_1_פירוט אגח תשואה מעל 10% " xfId="8827"/>
    <cellStyle name="9_משקל בתא100_דיווחים נוספים_1 2_דיווחים נוספים_1_פירוט אגח תשואה מעל 10% _15" xfId="14249"/>
    <cellStyle name="9_משקל בתא100_דיווחים נוספים_1 2_דיווחים נוספים_15" xfId="14247"/>
    <cellStyle name="9_משקל בתא100_דיווחים נוספים_1 2_דיווחים נוספים_פירוט אגח תשואה מעל 10% " xfId="8828"/>
    <cellStyle name="9_משקל בתא100_דיווחים נוספים_1 2_דיווחים נוספים_פירוט אגח תשואה מעל 10% _15" xfId="14250"/>
    <cellStyle name="9_משקל בתא100_דיווחים נוספים_1 2_פירוט אגח תשואה מעל 10% " xfId="8829"/>
    <cellStyle name="9_משקל בתא100_דיווחים נוספים_1 2_פירוט אגח תשואה מעל 10% _1" xfId="8830"/>
    <cellStyle name="9_משקל בתא100_דיווחים נוספים_1 2_פירוט אגח תשואה מעל 10% _1_15" xfId="14252"/>
    <cellStyle name="9_משקל בתא100_דיווחים נוספים_1 2_פירוט אגח תשואה מעל 10% _15" xfId="14251"/>
    <cellStyle name="9_משקל בתא100_דיווחים נוספים_1 2_פירוט אגח תשואה מעל 10% _פירוט אגח תשואה מעל 10% " xfId="8831"/>
    <cellStyle name="9_משקל בתא100_דיווחים נוספים_1 2_פירוט אגח תשואה מעל 10% _פירוט אגח תשואה מעל 10% _15" xfId="14253"/>
    <cellStyle name="9_משקל בתא100_דיווחים נוספים_1_15" xfId="14245"/>
    <cellStyle name="9_משקל בתא100_דיווחים נוספים_1_4.4." xfId="8832"/>
    <cellStyle name="9_משקל בתא100_דיווחים נוספים_1_4.4. 2" xfId="8833"/>
    <cellStyle name="9_משקל בתא100_דיווחים נוספים_1_4.4. 2_15" xfId="14255"/>
    <cellStyle name="9_משקל בתא100_דיווחים נוספים_1_4.4. 2_דיווחים נוספים" xfId="8834"/>
    <cellStyle name="9_משקל בתא100_דיווחים נוספים_1_4.4. 2_דיווחים נוספים_1" xfId="8835"/>
    <cellStyle name="9_משקל בתא100_דיווחים נוספים_1_4.4. 2_דיווחים נוספים_1_15" xfId="14257"/>
    <cellStyle name="9_משקל בתא100_דיווחים נוספים_1_4.4. 2_דיווחים נוספים_1_פירוט אגח תשואה מעל 10% " xfId="8836"/>
    <cellStyle name="9_משקל בתא100_דיווחים נוספים_1_4.4. 2_דיווחים נוספים_1_פירוט אגח תשואה מעל 10% _15" xfId="14258"/>
    <cellStyle name="9_משקל בתא100_דיווחים נוספים_1_4.4. 2_דיווחים נוספים_15" xfId="14256"/>
    <cellStyle name="9_משקל בתא100_דיווחים נוספים_1_4.4. 2_דיווחים נוספים_פירוט אגח תשואה מעל 10% " xfId="8837"/>
    <cellStyle name="9_משקל בתא100_דיווחים נוספים_1_4.4. 2_דיווחים נוספים_פירוט אגח תשואה מעל 10% _15" xfId="14259"/>
    <cellStyle name="9_משקל בתא100_דיווחים נוספים_1_4.4. 2_פירוט אגח תשואה מעל 10% " xfId="8838"/>
    <cellStyle name="9_משקל בתא100_דיווחים נוספים_1_4.4. 2_פירוט אגח תשואה מעל 10% _1" xfId="8839"/>
    <cellStyle name="9_משקל בתא100_דיווחים נוספים_1_4.4. 2_פירוט אגח תשואה מעל 10% _1_15" xfId="14261"/>
    <cellStyle name="9_משקל בתא100_דיווחים נוספים_1_4.4. 2_פירוט אגח תשואה מעל 10% _15" xfId="14260"/>
    <cellStyle name="9_משקל בתא100_דיווחים נוספים_1_4.4. 2_פירוט אגח תשואה מעל 10% _פירוט אגח תשואה מעל 10% " xfId="8840"/>
    <cellStyle name="9_משקל בתא100_דיווחים נוספים_1_4.4. 2_פירוט אגח תשואה מעל 10% _פירוט אגח תשואה מעל 10% _15" xfId="14262"/>
    <cellStyle name="9_משקל בתא100_דיווחים נוספים_1_4.4._15" xfId="14254"/>
    <cellStyle name="9_משקל בתא100_דיווחים נוספים_1_4.4._דיווחים נוספים" xfId="8841"/>
    <cellStyle name="9_משקל בתא100_דיווחים נוספים_1_4.4._דיווחים נוספים_15" xfId="14263"/>
    <cellStyle name="9_משקל בתא100_דיווחים נוספים_1_4.4._דיווחים נוספים_פירוט אגח תשואה מעל 10% " xfId="8842"/>
    <cellStyle name="9_משקל בתא100_דיווחים נוספים_1_4.4._דיווחים נוספים_פירוט אגח תשואה מעל 10% _15" xfId="14264"/>
    <cellStyle name="9_משקל בתא100_דיווחים נוספים_1_4.4._פירוט אגח תשואה מעל 10% " xfId="8843"/>
    <cellStyle name="9_משקל בתא100_דיווחים נוספים_1_4.4._פירוט אגח תשואה מעל 10% _1" xfId="8844"/>
    <cellStyle name="9_משקל בתא100_דיווחים נוספים_1_4.4._פירוט אגח תשואה מעל 10% _1_15" xfId="14266"/>
    <cellStyle name="9_משקל בתא100_דיווחים נוספים_1_4.4._פירוט אגח תשואה מעל 10% _15" xfId="14265"/>
    <cellStyle name="9_משקל בתא100_דיווחים נוספים_1_4.4._פירוט אגח תשואה מעל 10% _פירוט אגח תשואה מעל 10% " xfId="8845"/>
    <cellStyle name="9_משקל בתא100_דיווחים נוספים_1_4.4._פירוט אגח תשואה מעל 10% _פירוט אגח תשואה מעל 10% _15" xfId="14267"/>
    <cellStyle name="9_משקל בתא100_דיווחים נוספים_1_דיווחים נוספים" xfId="8846"/>
    <cellStyle name="9_משקל בתא100_דיווחים נוספים_1_דיווחים נוספים 2" xfId="8847"/>
    <cellStyle name="9_משקל בתא100_דיווחים נוספים_1_דיווחים נוספים 2_15" xfId="14269"/>
    <cellStyle name="9_משקל בתא100_דיווחים נוספים_1_דיווחים נוספים 2_דיווחים נוספים" xfId="8848"/>
    <cellStyle name="9_משקל בתא100_דיווחים נוספים_1_דיווחים נוספים 2_דיווחים נוספים_1" xfId="8849"/>
    <cellStyle name="9_משקל בתא100_דיווחים נוספים_1_דיווחים נוספים 2_דיווחים נוספים_1_15" xfId="14271"/>
    <cellStyle name="9_משקל בתא100_דיווחים נוספים_1_דיווחים נוספים 2_דיווחים נוספים_1_פירוט אגח תשואה מעל 10% " xfId="8850"/>
    <cellStyle name="9_משקל בתא100_דיווחים נוספים_1_דיווחים נוספים 2_דיווחים נוספים_1_פירוט אגח תשואה מעל 10% _15" xfId="14272"/>
    <cellStyle name="9_משקל בתא100_דיווחים נוספים_1_דיווחים נוספים 2_דיווחים נוספים_15" xfId="14270"/>
    <cellStyle name="9_משקל בתא100_דיווחים נוספים_1_דיווחים נוספים 2_דיווחים נוספים_פירוט אגח תשואה מעל 10% " xfId="8851"/>
    <cellStyle name="9_משקל בתא100_דיווחים נוספים_1_דיווחים נוספים 2_דיווחים נוספים_פירוט אגח תשואה מעל 10% _15" xfId="14273"/>
    <cellStyle name="9_משקל בתא100_דיווחים נוספים_1_דיווחים נוספים 2_פירוט אגח תשואה מעל 10% " xfId="8852"/>
    <cellStyle name="9_משקל בתא100_דיווחים נוספים_1_דיווחים נוספים 2_פירוט אגח תשואה מעל 10% _1" xfId="8853"/>
    <cellStyle name="9_משקל בתא100_דיווחים נוספים_1_דיווחים נוספים 2_פירוט אגח תשואה מעל 10% _1_15" xfId="14275"/>
    <cellStyle name="9_משקל בתא100_דיווחים נוספים_1_דיווחים נוספים 2_פירוט אגח תשואה מעל 10% _15" xfId="14274"/>
    <cellStyle name="9_משקל בתא100_דיווחים נוספים_1_דיווחים נוספים 2_פירוט אגח תשואה מעל 10% _פירוט אגח תשואה מעל 10% " xfId="8854"/>
    <cellStyle name="9_משקל בתא100_דיווחים נוספים_1_דיווחים נוספים 2_פירוט אגח תשואה מעל 10% _פירוט אגח תשואה מעל 10% _15" xfId="14276"/>
    <cellStyle name="9_משקל בתא100_דיווחים נוספים_1_דיווחים נוספים_1" xfId="8855"/>
    <cellStyle name="9_משקל בתא100_דיווחים נוספים_1_דיווחים נוספים_1_15" xfId="14277"/>
    <cellStyle name="9_משקל בתא100_דיווחים נוספים_1_דיווחים נוספים_1_פירוט אגח תשואה מעל 10% " xfId="8856"/>
    <cellStyle name="9_משקל בתא100_דיווחים נוספים_1_דיווחים נוספים_1_פירוט אגח תשואה מעל 10% _15" xfId="14278"/>
    <cellStyle name="9_משקל בתא100_דיווחים נוספים_1_דיווחים נוספים_15" xfId="14268"/>
    <cellStyle name="9_משקל בתא100_דיווחים נוספים_1_דיווחים נוספים_4.4." xfId="8857"/>
    <cellStyle name="9_משקל בתא100_דיווחים נוספים_1_דיווחים נוספים_4.4. 2" xfId="8858"/>
    <cellStyle name="9_משקל בתא100_דיווחים נוספים_1_דיווחים נוספים_4.4. 2_15" xfId="14280"/>
    <cellStyle name="9_משקל בתא100_דיווחים נוספים_1_דיווחים נוספים_4.4. 2_דיווחים נוספים" xfId="8859"/>
    <cellStyle name="9_משקל בתא100_דיווחים נוספים_1_דיווחים נוספים_4.4. 2_דיווחים נוספים_1" xfId="8860"/>
    <cellStyle name="9_משקל בתא100_דיווחים נוספים_1_דיווחים נוספים_4.4. 2_דיווחים נוספים_1_15" xfId="14282"/>
    <cellStyle name="9_משקל בתא100_דיווחים נוספים_1_דיווחים נוספים_4.4. 2_דיווחים נוספים_1_פירוט אגח תשואה מעל 10% " xfId="8861"/>
    <cellStyle name="9_משקל בתא100_דיווחים נוספים_1_דיווחים נוספים_4.4. 2_דיווחים נוספים_1_פירוט אגח תשואה מעל 10% _15" xfId="14283"/>
    <cellStyle name="9_משקל בתא100_דיווחים נוספים_1_דיווחים נוספים_4.4. 2_דיווחים נוספים_15" xfId="14281"/>
    <cellStyle name="9_משקל בתא100_דיווחים נוספים_1_דיווחים נוספים_4.4. 2_דיווחים נוספים_פירוט אגח תשואה מעל 10% " xfId="8862"/>
    <cellStyle name="9_משקל בתא100_דיווחים נוספים_1_דיווחים נוספים_4.4. 2_דיווחים נוספים_פירוט אגח תשואה מעל 10% _15" xfId="14284"/>
    <cellStyle name="9_משקל בתא100_דיווחים נוספים_1_דיווחים נוספים_4.4. 2_פירוט אגח תשואה מעל 10% " xfId="8863"/>
    <cellStyle name="9_משקל בתא100_דיווחים נוספים_1_דיווחים נוספים_4.4. 2_פירוט אגח תשואה מעל 10% _1" xfId="8864"/>
    <cellStyle name="9_משקל בתא100_דיווחים נוספים_1_דיווחים נוספים_4.4. 2_פירוט אגח תשואה מעל 10% _1_15" xfId="14286"/>
    <cellStyle name="9_משקל בתא100_דיווחים נוספים_1_דיווחים נוספים_4.4. 2_פירוט אגח תשואה מעל 10% _15" xfId="14285"/>
    <cellStyle name="9_משקל בתא100_דיווחים נוספים_1_דיווחים נוספים_4.4. 2_פירוט אגח תשואה מעל 10% _פירוט אגח תשואה מעל 10% " xfId="8865"/>
    <cellStyle name="9_משקל בתא100_דיווחים נוספים_1_דיווחים נוספים_4.4. 2_פירוט אגח תשואה מעל 10% _פירוט אגח תשואה מעל 10% _15" xfId="14287"/>
    <cellStyle name="9_משקל בתא100_דיווחים נוספים_1_דיווחים נוספים_4.4._15" xfId="14279"/>
    <cellStyle name="9_משקל בתא100_דיווחים נוספים_1_דיווחים נוספים_4.4._דיווחים נוספים" xfId="8866"/>
    <cellStyle name="9_משקל בתא100_דיווחים נוספים_1_דיווחים נוספים_4.4._דיווחים נוספים_15" xfId="14288"/>
    <cellStyle name="9_משקל בתא100_דיווחים נוספים_1_דיווחים נוספים_4.4._דיווחים נוספים_פירוט אגח תשואה מעל 10% " xfId="8867"/>
    <cellStyle name="9_משקל בתא100_דיווחים נוספים_1_דיווחים נוספים_4.4._דיווחים נוספים_פירוט אגח תשואה מעל 10% _15" xfId="14289"/>
    <cellStyle name="9_משקל בתא100_דיווחים נוספים_1_דיווחים נוספים_4.4._פירוט אגח תשואה מעל 10% " xfId="8868"/>
    <cellStyle name="9_משקל בתא100_דיווחים נוספים_1_דיווחים נוספים_4.4._פירוט אגח תשואה מעל 10% _1" xfId="8869"/>
    <cellStyle name="9_משקל בתא100_דיווחים נוספים_1_דיווחים נוספים_4.4._פירוט אגח תשואה מעל 10% _1_15" xfId="14291"/>
    <cellStyle name="9_משקל בתא100_דיווחים נוספים_1_דיווחים נוספים_4.4._פירוט אגח תשואה מעל 10% _15" xfId="14290"/>
    <cellStyle name="9_משקל בתא100_דיווחים נוספים_1_דיווחים נוספים_4.4._פירוט אגח תשואה מעל 10% _פירוט אגח תשואה מעל 10% " xfId="8870"/>
    <cellStyle name="9_משקל בתא100_דיווחים נוספים_1_דיווחים נוספים_4.4._פירוט אגח תשואה מעל 10% _פירוט אגח תשואה מעל 10% _15" xfId="14292"/>
    <cellStyle name="9_משקל בתא100_דיווחים נוספים_1_דיווחים נוספים_דיווחים נוספים" xfId="8871"/>
    <cellStyle name="9_משקל בתא100_דיווחים נוספים_1_דיווחים נוספים_דיווחים נוספים_15" xfId="14293"/>
    <cellStyle name="9_משקל בתא100_דיווחים נוספים_1_דיווחים נוספים_דיווחים נוספים_פירוט אגח תשואה מעל 10% " xfId="8872"/>
    <cellStyle name="9_משקל בתא100_דיווחים נוספים_1_דיווחים נוספים_דיווחים נוספים_פירוט אגח תשואה מעל 10% _15" xfId="14294"/>
    <cellStyle name="9_משקל בתא100_דיווחים נוספים_1_דיווחים נוספים_פירוט אגח תשואה מעל 10% " xfId="8873"/>
    <cellStyle name="9_משקל בתא100_דיווחים נוספים_1_דיווחים נוספים_פירוט אגח תשואה מעל 10% _1" xfId="8874"/>
    <cellStyle name="9_משקל בתא100_דיווחים נוספים_1_דיווחים נוספים_פירוט אגח תשואה מעל 10% _1_15" xfId="14296"/>
    <cellStyle name="9_משקל בתא100_דיווחים נוספים_1_דיווחים נוספים_פירוט אגח תשואה מעל 10% _15" xfId="14295"/>
    <cellStyle name="9_משקל בתא100_דיווחים נוספים_1_דיווחים נוספים_פירוט אגח תשואה מעל 10% _פירוט אגח תשואה מעל 10% " xfId="8875"/>
    <cellStyle name="9_משקל בתא100_דיווחים נוספים_1_דיווחים נוספים_פירוט אגח תשואה מעל 10% _פירוט אגח תשואה מעל 10% _15" xfId="14297"/>
    <cellStyle name="9_משקל בתא100_דיווחים נוספים_1_פירוט אגח תשואה מעל 10% " xfId="8876"/>
    <cellStyle name="9_משקל בתא100_דיווחים נוספים_1_פירוט אגח תשואה מעל 10% _1" xfId="8877"/>
    <cellStyle name="9_משקל בתא100_דיווחים נוספים_1_פירוט אגח תשואה מעל 10% _1_15" xfId="14299"/>
    <cellStyle name="9_משקל בתא100_דיווחים נוספים_1_פירוט אגח תשואה מעל 10% _15" xfId="14298"/>
    <cellStyle name="9_משקל בתא100_דיווחים נוספים_1_פירוט אגח תשואה מעל 10% _פירוט אגח תשואה מעל 10% " xfId="8878"/>
    <cellStyle name="9_משקל בתא100_דיווחים נוספים_1_פירוט אגח תשואה מעל 10% _פירוט אגח תשואה מעל 10% _15" xfId="14300"/>
    <cellStyle name="9_משקל בתא100_דיווחים נוספים_15" xfId="14236"/>
    <cellStyle name="9_משקל בתא100_דיווחים נוספים_2" xfId="8879"/>
    <cellStyle name="9_משקל בתא100_דיווחים נוספים_2 2" xfId="8880"/>
    <cellStyle name="9_משקל בתא100_דיווחים נוספים_2 2_15" xfId="14302"/>
    <cellStyle name="9_משקל בתא100_דיווחים נוספים_2 2_דיווחים נוספים" xfId="8881"/>
    <cellStyle name="9_משקל בתא100_דיווחים נוספים_2 2_דיווחים נוספים_1" xfId="8882"/>
    <cellStyle name="9_משקל בתא100_דיווחים נוספים_2 2_דיווחים נוספים_1_15" xfId="14304"/>
    <cellStyle name="9_משקל בתא100_דיווחים נוספים_2 2_דיווחים נוספים_1_פירוט אגח תשואה מעל 10% " xfId="8883"/>
    <cellStyle name="9_משקל בתא100_דיווחים נוספים_2 2_דיווחים נוספים_1_פירוט אגח תשואה מעל 10% _15" xfId="14305"/>
    <cellStyle name="9_משקל בתא100_דיווחים נוספים_2 2_דיווחים נוספים_15" xfId="14303"/>
    <cellStyle name="9_משקל בתא100_דיווחים נוספים_2 2_דיווחים נוספים_פירוט אגח תשואה מעל 10% " xfId="8884"/>
    <cellStyle name="9_משקל בתא100_דיווחים נוספים_2 2_דיווחים נוספים_פירוט אגח תשואה מעל 10% _15" xfId="14306"/>
    <cellStyle name="9_משקל בתא100_דיווחים נוספים_2 2_פירוט אגח תשואה מעל 10% " xfId="8885"/>
    <cellStyle name="9_משקל בתא100_דיווחים נוספים_2 2_פירוט אגח תשואה מעל 10% _1" xfId="8886"/>
    <cellStyle name="9_משקל בתא100_דיווחים נוספים_2 2_פירוט אגח תשואה מעל 10% _1_15" xfId="14308"/>
    <cellStyle name="9_משקל בתא100_דיווחים נוספים_2 2_פירוט אגח תשואה מעל 10% _15" xfId="14307"/>
    <cellStyle name="9_משקל בתא100_דיווחים נוספים_2 2_פירוט אגח תשואה מעל 10% _פירוט אגח תשואה מעל 10% " xfId="8887"/>
    <cellStyle name="9_משקל בתא100_דיווחים נוספים_2 2_פירוט אגח תשואה מעל 10% _פירוט אגח תשואה מעל 10% _15" xfId="14309"/>
    <cellStyle name="9_משקל בתא100_דיווחים נוספים_2_15" xfId="14301"/>
    <cellStyle name="9_משקל בתא100_דיווחים נוספים_2_4.4." xfId="8888"/>
    <cellStyle name="9_משקל בתא100_דיווחים נוספים_2_4.4. 2" xfId="8889"/>
    <cellStyle name="9_משקל בתא100_דיווחים נוספים_2_4.4. 2_15" xfId="14311"/>
    <cellStyle name="9_משקל בתא100_דיווחים נוספים_2_4.4. 2_דיווחים נוספים" xfId="8890"/>
    <cellStyle name="9_משקל בתא100_דיווחים נוספים_2_4.4. 2_דיווחים נוספים_1" xfId="8891"/>
    <cellStyle name="9_משקל בתא100_דיווחים נוספים_2_4.4. 2_דיווחים נוספים_1_15" xfId="14313"/>
    <cellStyle name="9_משקל בתא100_דיווחים נוספים_2_4.4. 2_דיווחים נוספים_1_פירוט אגח תשואה מעל 10% " xfId="8892"/>
    <cellStyle name="9_משקל בתא100_דיווחים נוספים_2_4.4. 2_דיווחים נוספים_1_פירוט אגח תשואה מעל 10% _15" xfId="14314"/>
    <cellStyle name="9_משקל בתא100_דיווחים נוספים_2_4.4. 2_דיווחים נוספים_15" xfId="14312"/>
    <cellStyle name="9_משקל בתא100_דיווחים נוספים_2_4.4. 2_דיווחים נוספים_פירוט אגח תשואה מעל 10% " xfId="8893"/>
    <cellStyle name="9_משקל בתא100_דיווחים נוספים_2_4.4. 2_דיווחים נוספים_פירוט אגח תשואה מעל 10% _15" xfId="14315"/>
    <cellStyle name="9_משקל בתא100_דיווחים נוספים_2_4.4. 2_פירוט אגח תשואה מעל 10% " xfId="8894"/>
    <cellStyle name="9_משקל בתא100_דיווחים נוספים_2_4.4. 2_פירוט אגח תשואה מעל 10% _1" xfId="8895"/>
    <cellStyle name="9_משקל בתא100_דיווחים נוספים_2_4.4. 2_פירוט אגח תשואה מעל 10% _1_15" xfId="14317"/>
    <cellStyle name="9_משקל בתא100_דיווחים נוספים_2_4.4. 2_פירוט אגח תשואה מעל 10% _15" xfId="14316"/>
    <cellStyle name="9_משקל בתא100_דיווחים נוספים_2_4.4. 2_פירוט אגח תשואה מעל 10% _פירוט אגח תשואה מעל 10% " xfId="8896"/>
    <cellStyle name="9_משקל בתא100_דיווחים נוספים_2_4.4. 2_פירוט אגח תשואה מעל 10% _פירוט אגח תשואה מעל 10% _15" xfId="14318"/>
    <cellStyle name="9_משקל בתא100_דיווחים נוספים_2_4.4._15" xfId="14310"/>
    <cellStyle name="9_משקל בתא100_דיווחים נוספים_2_4.4._דיווחים נוספים" xfId="8897"/>
    <cellStyle name="9_משקל בתא100_דיווחים נוספים_2_4.4._דיווחים נוספים_15" xfId="14319"/>
    <cellStyle name="9_משקל בתא100_דיווחים נוספים_2_4.4._דיווחים נוספים_פירוט אגח תשואה מעל 10% " xfId="8898"/>
    <cellStyle name="9_משקל בתא100_דיווחים נוספים_2_4.4._דיווחים נוספים_פירוט אגח תשואה מעל 10% _15" xfId="14320"/>
    <cellStyle name="9_משקל בתא100_דיווחים נוספים_2_4.4._פירוט אגח תשואה מעל 10% " xfId="8899"/>
    <cellStyle name="9_משקל בתא100_דיווחים נוספים_2_4.4._פירוט אגח תשואה מעל 10% _1" xfId="8900"/>
    <cellStyle name="9_משקל בתא100_דיווחים נוספים_2_4.4._פירוט אגח תשואה מעל 10% _1_15" xfId="14322"/>
    <cellStyle name="9_משקל בתא100_דיווחים נוספים_2_4.4._פירוט אגח תשואה מעל 10% _15" xfId="14321"/>
    <cellStyle name="9_משקל בתא100_דיווחים נוספים_2_4.4._פירוט אגח תשואה מעל 10% _פירוט אגח תשואה מעל 10% " xfId="8901"/>
    <cellStyle name="9_משקל בתא100_דיווחים נוספים_2_4.4._פירוט אגח תשואה מעל 10% _פירוט אגח תשואה מעל 10% _15" xfId="14323"/>
    <cellStyle name="9_משקל בתא100_דיווחים נוספים_2_דיווחים נוספים" xfId="8902"/>
    <cellStyle name="9_משקל בתא100_דיווחים נוספים_2_דיווחים נוספים_15" xfId="14324"/>
    <cellStyle name="9_משקל בתא100_דיווחים נוספים_2_דיווחים נוספים_פירוט אגח תשואה מעל 10% " xfId="8903"/>
    <cellStyle name="9_משקל בתא100_דיווחים נוספים_2_דיווחים נוספים_פירוט אגח תשואה מעל 10% _15" xfId="14325"/>
    <cellStyle name="9_משקל בתא100_דיווחים נוספים_2_פירוט אגח תשואה מעל 10% " xfId="8904"/>
    <cellStyle name="9_משקל בתא100_דיווחים נוספים_2_פירוט אגח תשואה מעל 10% _1" xfId="8905"/>
    <cellStyle name="9_משקל בתא100_דיווחים נוספים_2_פירוט אגח תשואה מעל 10% _1_15" xfId="14327"/>
    <cellStyle name="9_משקל בתא100_דיווחים נוספים_2_פירוט אגח תשואה מעל 10% _15" xfId="14326"/>
    <cellStyle name="9_משקל בתא100_דיווחים נוספים_2_פירוט אגח תשואה מעל 10% _פירוט אגח תשואה מעל 10% " xfId="8906"/>
    <cellStyle name="9_משקל בתא100_דיווחים נוספים_2_פירוט אגח תשואה מעל 10% _פירוט אגח תשואה מעל 10% _15" xfId="14328"/>
    <cellStyle name="9_משקל בתא100_דיווחים נוספים_3" xfId="8907"/>
    <cellStyle name="9_משקל בתא100_דיווחים נוספים_3_15" xfId="14329"/>
    <cellStyle name="9_משקל בתא100_דיווחים נוספים_3_פירוט אגח תשואה מעל 10% " xfId="8908"/>
    <cellStyle name="9_משקל בתא100_דיווחים נוספים_3_פירוט אגח תשואה מעל 10% _15" xfId="14330"/>
    <cellStyle name="9_משקל בתא100_דיווחים נוספים_4.4." xfId="8909"/>
    <cellStyle name="9_משקל בתא100_דיווחים נוספים_4.4. 2" xfId="8910"/>
    <cellStyle name="9_משקל בתא100_דיווחים נוספים_4.4. 2_15" xfId="14332"/>
    <cellStyle name="9_משקל בתא100_דיווחים נוספים_4.4. 2_דיווחים נוספים" xfId="8911"/>
    <cellStyle name="9_משקל בתא100_דיווחים נוספים_4.4. 2_דיווחים נוספים_1" xfId="8912"/>
    <cellStyle name="9_משקל בתא100_דיווחים נוספים_4.4. 2_דיווחים נוספים_1_15" xfId="14334"/>
    <cellStyle name="9_משקל בתא100_דיווחים נוספים_4.4. 2_דיווחים נוספים_1_פירוט אגח תשואה מעל 10% " xfId="8913"/>
    <cellStyle name="9_משקל בתא100_דיווחים נוספים_4.4. 2_דיווחים נוספים_1_פירוט אגח תשואה מעל 10% _15" xfId="14335"/>
    <cellStyle name="9_משקל בתא100_דיווחים נוספים_4.4. 2_דיווחים נוספים_15" xfId="14333"/>
    <cellStyle name="9_משקל בתא100_דיווחים נוספים_4.4. 2_דיווחים נוספים_פירוט אגח תשואה מעל 10% " xfId="8914"/>
    <cellStyle name="9_משקל בתא100_דיווחים נוספים_4.4. 2_דיווחים נוספים_פירוט אגח תשואה מעל 10% _15" xfId="14336"/>
    <cellStyle name="9_משקל בתא100_דיווחים נוספים_4.4. 2_פירוט אגח תשואה מעל 10% " xfId="8915"/>
    <cellStyle name="9_משקל בתא100_דיווחים נוספים_4.4. 2_פירוט אגח תשואה מעל 10% _1" xfId="8916"/>
    <cellStyle name="9_משקל בתא100_דיווחים נוספים_4.4. 2_פירוט אגח תשואה מעל 10% _1_15" xfId="14338"/>
    <cellStyle name="9_משקל בתא100_דיווחים נוספים_4.4. 2_פירוט אגח תשואה מעל 10% _15" xfId="14337"/>
    <cellStyle name="9_משקל בתא100_דיווחים נוספים_4.4. 2_פירוט אגח תשואה מעל 10% _פירוט אגח תשואה מעל 10% " xfId="8917"/>
    <cellStyle name="9_משקל בתא100_דיווחים נוספים_4.4. 2_פירוט אגח תשואה מעל 10% _פירוט אגח תשואה מעל 10% _15" xfId="14339"/>
    <cellStyle name="9_משקל בתא100_דיווחים נוספים_4.4._15" xfId="14331"/>
    <cellStyle name="9_משקל בתא100_דיווחים נוספים_4.4._דיווחים נוספים" xfId="8918"/>
    <cellStyle name="9_משקל בתא100_דיווחים נוספים_4.4._דיווחים נוספים_15" xfId="14340"/>
    <cellStyle name="9_משקל בתא100_דיווחים נוספים_4.4._דיווחים נוספים_פירוט אגח תשואה מעל 10% " xfId="8919"/>
    <cellStyle name="9_משקל בתא100_דיווחים נוספים_4.4._דיווחים נוספים_פירוט אגח תשואה מעל 10% _15" xfId="14341"/>
    <cellStyle name="9_משקל בתא100_דיווחים נוספים_4.4._פירוט אגח תשואה מעל 10% " xfId="8920"/>
    <cellStyle name="9_משקל בתא100_דיווחים נוספים_4.4._פירוט אגח תשואה מעל 10% _1" xfId="8921"/>
    <cellStyle name="9_משקל בתא100_דיווחים נוספים_4.4._פירוט אגח תשואה מעל 10% _1_15" xfId="14343"/>
    <cellStyle name="9_משקל בתא100_דיווחים נוספים_4.4._פירוט אגח תשואה מעל 10% _15" xfId="14342"/>
    <cellStyle name="9_משקל בתא100_דיווחים נוספים_4.4._פירוט אגח תשואה מעל 10% _פירוט אגח תשואה מעל 10% " xfId="8922"/>
    <cellStyle name="9_משקל בתא100_דיווחים נוספים_4.4._פירוט אגח תשואה מעל 10% _פירוט אגח תשואה מעל 10% _15" xfId="14344"/>
    <cellStyle name="9_משקל בתא100_דיווחים נוספים_דיווחים נוספים" xfId="8923"/>
    <cellStyle name="9_משקל בתא100_דיווחים נוספים_דיווחים נוספים 2" xfId="8924"/>
    <cellStyle name="9_משקל בתא100_דיווחים נוספים_דיווחים נוספים 2_15" xfId="14346"/>
    <cellStyle name="9_משקל בתא100_דיווחים נוספים_דיווחים נוספים 2_דיווחים נוספים" xfId="8925"/>
    <cellStyle name="9_משקל בתא100_דיווחים נוספים_דיווחים נוספים 2_דיווחים נוספים_1" xfId="8926"/>
    <cellStyle name="9_משקל בתא100_דיווחים נוספים_דיווחים נוספים 2_דיווחים נוספים_1_15" xfId="14348"/>
    <cellStyle name="9_משקל בתא100_דיווחים נוספים_דיווחים נוספים 2_דיווחים נוספים_1_פירוט אגח תשואה מעל 10% " xfId="8927"/>
    <cellStyle name="9_משקל בתא100_דיווחים נוספים_דיווחים נוספים 2_דיווחים נוספים_1_פירוט אגח תשואה מעל 10% _15" xfId="14349"/>
    <cellStyle name="9_משקל בתא100_דיווחים נוספים_דיווחים נוספים 2_דיווחים נוספים_15" xfId="14347"/>
    <cellStyle name="9_משקל בתא100_דיווחים נוספים_דיווחים נוספים 2_דיווחים נוספים_פירוט אגח תשואה מעל 10% " xfId="8928"/>
    <cellStyle name="9_משקל בתא100_דיווחים נוספים_דיווחים נוספים 2_דיווחים נוספים_פירוט אגח תשואה מעל 10% _15" xfId="14350"/>
    <cellStyle name="9_משקל בתא100_דיווחים נוספים_דיווחים נוספים 2_פירוט אגח תשואה מעל 10% " xfId="8929"/>
    <cellStyle name="9_משקל בתא100_דיווחים נוספים_דיווחים נוספים 2_פירוט אגח תשואה מעל 10% _1" xfId="8930"/>
    <cellStyle name="9_משקל בתא100_דיווחים נוספים_דיווחים נוספים 2_פירוט אגח תשואה מעל 10% _1_15" xfId="14352"/>
    <cellStyle name="9_משקל בתא100_דיווחים נוספים_דיווחים נוספים 2_פירוט אגח תשואה מעל 10% _15" xfId="14351"/>
    <cellStyle name="9_משקל בתא100_דיווחים נוספים_דיווחים נוספים 2_פירוט אגח תשואה מעל 10% _פירוט אגח תשואה מעל 10% " xfId="8931"/>
    <cellStyle name="9_משקל בתא100_דיווחים נוספים_דיווחים נוספים 2_פירוט אגח תשואה מעל 10% _פירוט אגח תשואה מעל 10% _15" xfId="14353"/>
    <cellStyle name="9_משקל בתא100_דיווחים נוספים_דיווחים נוספים_1" xfId="8932"/>
    <cellStyle name="9_משקל בתא100_דיווחים נוספים_דיווחים נוספים_1_15" xfId="14354"/>
    <cellStyle name="9_משקל בתא100_דיווחים נוספים_דיווחים נוספים_1_פירוט אגח תשואה מעל 10% " xfId="8933"/>
    <cellStyle name="9_משקל בתא100_דיווחים נוספים_דיווחים נוספים_1_פירוט אגח תשואה מעל 10% _15" xfId="14355"/>
    <cellStyle name="9_משקל בתא100_דיווחים נוספים_דיווחים נוספים_15" xfId="14345"/>
    <cellStyle name="9_משקל בתא100_דיווחים נוספים_דיווחים נוספים_4.4." xfId="8934"/>
    <cellStyle name="9_משקל בתא100_דיווחים נוספים_דיווחים נוספים_4.4. 2" xfId="8935"/>
    <cellStyle name="9_משקל בתא100_דיווחים נוספים_דיווחים נוספים_4.4. 2_15" xfId="14357"/>
    <cellStyle name="9_משקל בתא100_דיווחים נוספים_דיווחים נוספים_4.4. 2_דיווחים נוספים" xfId="8936"/>
    <cellStyle name="9_משקל בתא100_דיווחים נוספים_דיווחים נוספים_4.4. 2_דיווחים נוספים_1" xfId="8937"/>
    <cellStyle name="9_משקל בתא100_דיווחים נוספים_דיווחים נוספים_4.4. 2_דיווחים נוספים_1_15" xfId="14359"/>
    <cellStyle name="9_משקל בתא100_דיווחים נוספים_דיווחים נוספים_4.4. 2_דיווחים נוספים_1_פירוט אגח תשואה מעל 10% " xfId="8938"/>
    <cellStyle name="9_משקל בתא100_דיווחים נוספים_דיווחים נוספים_4.4. 2_דיווחים נוספים_1_פירוט אגח תשואה מעל 10% _15" xfId="14360"/>
    <cellStyle name="9_משקל בתא100_דיווחים נוספים_דיווחים נוספים_4.4. 2_דיווחים נוספים_15" xfId="14358"/>
    <cellStyle name="9_משקל בתא100_דיווחים נוספים_דיווחים נוספים_4.4. 2_דיווחים נוספים_פירוט אגח תשואה מעל 10% " xfId="8939"/>
    <cellStyle name="9_משקל בתא100_דיווחים נוספים_דיווחים נוספים_4.4. 2_דיווחים נוספים_פירוט אגח תשואה מעל 10% _15" xfId="14361"/>
    <cellStyle name="9_משקל בתא100_דיווחים נוספים_דיווחים נוספים_4.4. 2_פירוט אגח תשואה מעל 10% " xfId="8940"/>
    <cellStyle name="9_משקל בתא100_דיווחים נוספים_דיווחים נוספים_4.4. 2_פירוט אגח תשואה מעל 10% _1" xfId="8941"/>
    <cellStyle name="9_משקל בתא100_דיווחים נוספים_דיווחים נוספים_4.4. 2_פירוט אגח תשואה מעל 10% _1_15" xfId="14363"/>
    <cellStyle name="9_משקל בתא100_דיווחים נוספים_דיווחים נוספים_4.4. 2_פירוט אגח תשואה מעל 10% _15" xfId="14362"/>
    <cellStyle name="9_משקל בתא100_דיווחים נוספים_דיווחים נוספים_4.4. 2_פירוט אגח תשואה מעל 10% _פירוט אגח תשואה מעל 10% " xfId="8942"/>
    <cellStyle name="9_משקל בתא100_דיווחים נוספים_דיווחים נוספים_4.4. 2_פירוט אגח תשואה מעל 10% _פירוט אגח תשואה מעל 10% _15" xfId="14364"/>
    <cellStyle name="9_משקל בתא100_דיווחים נוספים_דיווחים נוספים_4.4._15" xfId="14356"/>
    <cellStyle name="9_משקל בתא100_דיווחים נוספים_דיווחים נוספים_4.4._דיווחים נוספים" xfId="8943"/>
    <cellStyle name="9_משקל בתא100_דיווחים נוספים_דיווחים נוספים_4.4._דיווחים נוספים_15" xfId="14365"/>
    <cellStyle name="9_משקל בתא100_דיווחים נוספים_דיווחים נוספים_4.4._דיווחים נוספים_פירוט אגח תשואה מעל 10% " xfId="8944"/>
    <cellStyle name="9_משקל בתא100_דיווחים נוספים_דיווחים נוספים_4.4._דיווחים נוספים_פירוט אגח תשואה מעל 10% _15" xfId="14366"/>
    <cellStyle name="9_משקל בתא100_דיווחים נוספים_דיווחים נוספים_4.4._פירוט אגח תשואה מעל 10% " xfId="8945"/>
    <cellStyle name="9_משקל בתא100_דיווחים נוספים_דיווחים נוספים_4.4._פירוט אגח תשואה מעל 10% _1" xfId="8946"/>
    <cellStyle name="9_משקל בתא100_דיווחים נוספים_דיווחים נוספים_4.4._פירוט אגח תשואה מעל 10% _1_15" xfId="14368"/>
    <cellStyle name="9_משקל בתא100_דיווחים נוספים_דיווחים נוספים_4.4._פירוט אגח תשואה מעל 10% _15" xfId="14367"/>
    <cellStyle name="9_משקל בתא100_דיווחים נוספים_דיווחים נוספים_4.4._פירוט אגח תשואה מעל 10% _פירוט אגח תשואה מעל 10% " xfId="8947"/>
    <cellStyle name="9_משקל בתא100_דיווחים נוספים_דיווחים נוספים_4.4._פירוט אגח תשואה מעל 10% _פירוט אגח תשואה מעל 10% _15" xfId="14369"/>
    <cellStyle name="9_משקל בתא100_דיווחים נוספים_דיווחים נוספים_דיווחים נוספים" xfId="8948"/>
    <cellStyle name="9_משקל בתא100_דיווחים נוספים_דיווחים נוספים_דיווחים נוספים_15" xfId="14370"/>
    <cellStyle name="9_משקל בתא100_דיווחים נוספים_דיווחים נוספים_דיווחים נוספים_פירוט אגח תשואה מעל 10% " xfId="8949"/>
    <cellStyle name="9_משקל בתא100_דיווחים נוספים_דיווחים נוספים_דיווחים נוספים_פירוט אגח תשואה מעל 10% _15" xfId="14371"/>
    <cellStyle name="9_משקל בתא100_דיווחים נוספים_דיווחים נוספים_פירוט אגח תשואה מעל 10% " xfId="8950"/>
    <cellStyle name="9_משקל בתא100_דיווחים נוספים_דיווחים נוספים_פירוט אגח תשואה מעל 10% _1" xfId="8951"/>
    <cellStyle name="9_משקל בתא100_דיווחים נוספים_דיווחים נוספים_פירוט אגח תשואה מעל 10% _1_15" xfId="14373"/>
    <cellStyle name="9_משקל בתא100_דיווחים נוספים_דיווחים נוספים_פירוט אגח תשואה מעל 10% _15" xfId="14372"/>
    <cellStyle name="9_משקל בתא100_דיווחים נוספים_דיווחים נוספים_פירוט אגח תשואה מעל 10% _פירוט אגח תשואה מעל 10% " xfId="8952"/>
    <cellStyle name="9_משקל בתא100_דיווחים נוספים_דיווחים נוספים_פירוט אגח תשואה מעל 10% _פירוט אגח תשואה מעל 10% _15" xfId="14374"/>
    <cellStyle name="9_משקל בתא100_דיווחים נוספים_פירוט אגח תשואה מעל 10% " xfId="8953"/>
    <cellStyle name="9_משקל בתא100_דיווחים נוספים_פירוט אגח תשואה מעל 10% _1" xfId="8954"/>
    <cellStyle name="9_משקל בתא100_דיווחים נוספים_פירוט אגח תשואה מעל 10% _1_15" xfId="14376"/>
    <cellStyle name="9_משקל בתא100_דיווחים נוספים_פירוט אגח תשואה מעל 10% _15" xfId="14375"/>
    <cellStyle name="9_משקל בתא100_דיווחים נוספים_פירוט אגח תשואה מעל 10% _פירוט אגח תשואה מעל 10% " xfId="8955"/>
    <cellStyle name="9_משקל בתא100_דיווחים נוספים_פירוט אגח תשואה מעל 10% _פירוט אגח תשואה מעל 10% _15" xfId="14377"/>
    <cellStyle name="9_משקל בתא100_הערות" xfId="8956"/>
    <cellStyle name="9_משקל בתא100_הערות 2" xfId="8957"/>
    <cellStyle name="9_משקל בתא100_הערות 2_15" xfId="14379"/>
    <cellStyle name="9_משקל בתא100_הערות 2_דיווחים נוספים" xfId="8958"/>
    <cellStyle name="9_משקל בתא100_הערות 2_דיווחים נוספים_1" xfId="8959"/>
    <cellStyle name="9_משקל בתא100_הערות 2_דיווחים נוספים_1_15" xfId="14381"/>
    <cellStyle name="9_משקל בתא100_הערות 2_דיווחים נוספים_1_פירוט אגח תשואה מעל 10% " xfId="8960"/>
    <cellStyle name="9_משקל בתא100_הערות 2_דיווחים נוספים_1_פירוט אגח תשואה מעל 10% _15" xfId="14382"/>
    <cellStyle name="9_משקל בתא100_הערות 2_דיווחים נוספים_15" xfId="14380"/>
    <cellStyle name="9_משקל בתא100_הערות 2_דיווחים נוספים_פירוט אגח תשואה מעל 10% " xfId="8961"/>
    <cellStyle name="9_משקל בתא100_הערות 2_דיווחים נוספים_פירוט אגח תשואה מעל 10% _15" xfId="14383"/>
    <cellStyle name="9_משקל בתא100_הערות 2_פירוט אגח תשואה מעל 10% " xfId="8962"/>
    <cellStyle name="9_משקל בתא100_הערות 2_פירוט אגח תשואה מעל 10% _1" xfId="8963"/>
    <cellStyle name="9_משקל בתא100_הערות 2_פירוט אגח תשואה מעל 10% _1_15" xfId="14385"/>
    <cellStyle name="9_משקל בתא100_הערות 2_פירוט אגח תשואה מעל 10% _15" xfId="14384"/>
    <cellStyle name="9_משקל בתא100_הערות 2_פירוט אגח תשואה מעל 10% _פירוט אגח תשואה מעל 10% " xfId="8964"/>
    <cellStyle name="9_משקל בתא100_הערות 2_פירוט אגח תשואה מעל 10% _פירוט אגח תשואה מעל 10% _15" xfId="14386"/>
    <cellStyle name="9_משקל בתא100_הערות_15" xfId="14378"/>
    <cellStyle name="9_משקל בתא100_הערות_4.4." xfId="8965"/>
    <cellStyle name="9_משקל בתא100_הערות_4.4. 2" xfId="8966"/>
    <cellStyle name="9_משקל בתא100_הערות_4.4. 2_15" xfId="14388"/>
    <cellStyle name="9_משקל בתא100_הערות_4.4. 2_דיווחים נוספים" xfId="8967"/>
    <cellStyle name="9_משקל בתא100_הערות_4.4. 2_דיווחים נוספים_1" xfId="8968"/>
    <cellStyle name="9_משקל בתא100_הערות_4.4. 2_דיווחים נוספים_1_15" xfId="14390"/>
    <cellStyle name="9_משקל בתא100_הערות_4.4. 2_דיווחים נוספים_1_פירוט אגח תשואה מעל 10% " xfId="8969"/>
    <cellStyle name="9_משקל בתא100_הערות_4.4. 2_דיווחים נוספים_1_פירוט אגח תשואה מעל 10% _15" xfId="14391"/>
    <cellStyle name="9_משקל בתא100_הערות_4.4. 2_דיווחים נוספים_15" xfId="14389"/>
    <cellStyle name="9_משקל בתא100_הערות_4.4. 2_דיווחים נוספים_פירוט אגח תשואה מעל 10% " xfId="8970"/>
    <cellStyle name="9_משקל בתא100_הערות_4.4. 2_דיווחים נוספים_פירוט אגח תשואה מעל 10% _15" xfId="14392"/>
    <cellStyle name="9_משקל בתא100_הערות_4.4. 2_פירוט אגח תשואה מעל 10% " xfId="8971"/>
    <cellStyle name="9_משקל בתא100_הערות_4.4. 2_פירוט אגח תשואה מעל 10% _1" xfId="8972"/>
    <cellStyle name="9_משקל בתא100_הערות_4.4. 2_פירוט אגח תשואה מעל 10% _1_15" xfId="14394"/>
    <cellStyle name="9_משקל בתא100_הערות_4.4. 2_פירוט אגח תשואה מעל 10% _15" xfId="14393"/>
    <cellStyle name="9_משקל בתא100_הערות_4.4. 2_פירוט אגח תשואה מעל 10% _פירוט אגח תשואה מעל 10% " xfId="8973"/>
    <cellStyle name="9_משקל בתא100_הערות_4.4. 2_פירוט אגח תשואה מעל 10% _פירוט אגח תשואה מעל 10% _15" xfId="14395"/>
    <cellStyle name="9_משקל בתא100_הערות_4.4._15" xfId="14387"/>
    <cellStyle name="9_משקל בתא100_הערות_4.4._דיווחים נוספים" xfId="8974"/>
    <cellStyle name="9_משקל בתא100_הערות_4.4._דיווחים נוספים_15" xfId="14396"/>
    <cellStyle name="9_משקל בתא100_הערות_4.4._דיווחים נוספים_פירוט אגח תשואה מעל 10% " xfId="8975"/>
    <cellStyle name="9_משקל בתא100_הערות_4.4._דיווחים נוספים_פירוט אגח תשואה מעל 10% _15" xfId="14397"/>
    <cellStyle name="9_משקל בתא100_הערות_4.4._פירוט אגח תשואה מעל 10% " xfId="8976"/>
    <cellStyle name="9_משקל בתא100_הערות_4.4._פירוט אגח תשואה מעל 10% _1" xfId="8977"/>
    <cellStyle name="9_משקל בתא100_הערות_4.4._פירוט אגח תשואה מעל 10% _1_15" xfId="14399"/>
    <cellStyle name="9_משקל בתא100_הערות_4.4._פירוט אגח תשואה מעל 10% _15" xfId="14398"/>
    <cellStyle name="9_משקל בתא100_הערות_4.4._פירוט אגח תשואה מעל 10% _פירוט אגח תשואה מעל 10% " xfId="8978"/>
    <cellStyle name="9_משקל בתא100_הערות_4.4._פירוט אגח תשואה מעל 10% _פירוט אגח תשואה מעל 10% _15" xfId="14400"/>
    <cellStyle name="9_משקל בתא100_הערות_דיווחים נוספים" xfId="8979"/>
    <cellStyle name="9_משקל בתא100_הערות_דיווחים נוספים_1" xfId="8980"/>
    <cellStyle name="9_משקל בתא100_הערות_דיווחים נוספים_1_15" xfId="14402"/>
    <cellStyle name="9_משקל בתא100_הערות_דיווחים נוספים_1_פירוט אגח תשואה מעל 10% " xfId="8981"/>
    <cellStyle name="9_משקל בתא100_הערות_דיווחים נוספים_1_פירוט אגח תשואה מעל 10% _15" xfId="14403"/>
    <cellStyle name="9_משקל בתא100_הערות_דיווחים נוספים_15" xfId="14401"/>
    <cellStyle name="9_משקל בתא100_הערות_דיווחים נוספים_פירוט אגח תשואה מעל 10% " xfId="8982"/>
    <cellStyle name="9_משקל בתא100_הערות_דיווחים נוספים_פירוט אגח תשואה מעל 10% _15" xfId="14404"/>
    <cellStyle name="9_משקל בתא100_הערות_פירוט אגח תשואה מעל 10% " xfId="8983"/>
    <cellStyle name="9_משקל בתא100_הערות_פירוט אגח תשואה מעל 10% _1" xfId="8984"/>
    <cellStyle name="9_משקל בתא100_הערות_פירוט אגח תשואה מעל 10% _1_15" xfId="14406"/>
    <cellStyle name="9_משקל בתא100_הערות_פירוט אגח תשואה מעל 10% _15" xfId="14405"/>
    <cellStyle name="9_משקל בתא100_הערות_פירוט אגח תשואה מעל 10% _פירוט אגח תשואה מעל 10% " xfId="8985"/>
    <cellStyle name="9_משקל בתא100_הערות_פירוט אגח תשואה מעל 10% _פירוט אגח תשואה מעל 10% _15" xfId="14407"/>
    <cellStyle name="9_משקל בתא100_יתרת מסגרות אשראי לניצול " xfId="8986"/>
    <cellStyle name="9_משקל בתא100_יתרת מסגרות אשראי לניצול  2" xfId="8987"/>
    <cellStyle name="9_משקל בתא100_יתרת מסגרות אשראי לניצול  2_15" xfId="14409"/>
    <cellStyle name="9_משקל בתא100_יתרת מסגרות אשראי לניצול  2_דיווחים נוספים" xfId="8988"/>
    <cellStyle name="9_משקל בתא100_יתרת מסגרות אשראי לניצול  2_דיווחים נוספים_1" xfId="8989"/>
    <cellStyle name="9_משקל בתא100_יתרת מסגרות אשראי לניצול  2_דיווחים נוספים_1_15" xfId="14411"/>
    <cellStyle name="9_משקל בתא100_יתרת מסגרות אשראי לניצול  2_דיווחים נוספים_1_פירוט אגח תשואה מעל 10% " xfId="8990"/>
    <cellStyle name="9_משקל בתא100_יתרת מסגרות אשראי לניצול  2_דיווחים נוספים_1_פירוט אגח תשואה מעל 10% _15" xfId="14412"/>
    <cellStyle name="9_משקל בתא100_יתרת מסגרות אשראי לניצול  2_דיווחים נוספים_15" xfId="14410"/>
    <cellStyle name="9_משקל בתא100_יתרת מסגרות אשראי לניצול  2_דיווחים נוספים_פירוט אגח תשואה מעל 10% " xfId="8991"/>
    <cellStyle name="9_משקל בתא100_יתרת מסגרות אשראי לניצול  2_דיווחים נוספים_פירוט אגח תשואה מעל 10% _15" xfId="14413"/>
    <cellStyle name="9_משקל בתא100_יתרת מסגרות אשראי לניצול  2_פירוט אגח תשואה מעל 10% " xfId="8992"/>
    <cellStyle name="9_משקל בתא100_יתרת מסגרות אשראי לניצול  2_פירוט אגח תשואה מעל 10% _1" xfId="8993"/>
    <cellStyle name="9_משקל בתא100_יתרת מסגרות אשראי לניצול  2_פירוט אגח תשואה מעל 10% _1_15" xfId="14415"/>
    <cellStyle name="9_משקל בתא100_יתרת מסגרות אשראי לניצול  2_פירוט אגח תשואה מעל 10% _15" xfId="14414"/>
    <cellStyle name="9_משקל בתא100_יתרת מסגרות אשראי לניצול  2_פירוט אגח תשואה מעל 10% _פירוט אגח תשואה מעל 10% " xfId="8994"/>
    <cellStyle name="9_משקל בתא100_יתרת מסגרות אשראי לניצול  2_פירוט אגח תשואה מעל 10% _פירוט אגח תשואה מעל 10% _15" xfId="14416"/>
    <cellStyle name="9_משקל בתא100_יתרת מסגרות אשראי לניצול _15" xfId="14408"/>
    <cellStyle name="9_משקל בתא100_יתרת מסגרות אשראי לניצול _4.4." xfId="8995"/>
    <cellStyle name="9_משקל בתא100_יתרת מסגרות אשראי לניצול _4.4. 2" xfId="8996"/>
    <cellStyle name="9_משקל בתא100_יתרת מסגרות אשראי לניצול _4.4. 2_15" xfId="14418"/>
    <cellStyle name="9_משקל בתא100_יתרת מסגרות אשראי לניצול _4.4. 2_דיווחים נוספים" xfId="8997"/>
    <cellStyle name="9_משקל בתא100_יתרת מסגרות אשראי לניצול _4.4. 2_דיווחים נוספים_1" xfId="8998"/>
    <cellStyle name="9_משקל בתא100_יתרת מסגרות אשראי לניצול _4.4. 2_דיווחים נוספים_1_15" xfId="14420"/>
    <cellStyle name="9_משקל בתא100_יתרת מסגרות אשראי לניצול _4.4. 2_דיווחים נוספים_1_פירוט אגח תשואה מעל 10% " xfId="8999"/>
    <cellStyle name="9_משקל בתא100_יתרת מסגרות אשראי לניצול _4.4. 2_דיווחים נוספים_1_פירוט אגח תשואה מעל 10% _15" xfId="14421"/>
    <cellStyle name="9_משקל בתא100_יתרת מסגרות אשראי לניצול _4.4. 2_דיווחים נוספים_15" xfId="14419"/>
    <cellStyle name="9_משקל בתא100_יתרת מסגרות אשראי לניצול _4.4. 2_דיווחים נוספים_פירוט אגח תשואה מעל 10% " xfId="9000"/>
    <cellStyle name="9_משקל בתא100_יתרת מסגרות אשראי לניצול _4.4. 2_דיווחים נוספים_פירוט אגח תשואה מעל 10% _15" xfId="14422"/>
    <cellStyle name="9_משקל בתא100_יתרת מסגרות אשראי לניצול _4.4. 2_פירוט אגח תשואה מעל 10% " xfId="9001"/>
    <cellStyle name="9_משקל בתא100_יתרת מסגרות אשראי לניצול _4.4. 2_פירוט אגח תשואה מעל 10% _1" xfId="9002"/>
    <cellStyle name="9_משקל בתא100_יתרת מסגרות אשראי לניצול _4.4. 2_פירוט אגח תשואה מעל 10% _1_15" xfId="14424"/>
    <cellStyle name="9_משקל בתא100_יתרת מסגרות אשראי לניצול _4.4. 2_פירוט אגח תשואה מעל 10% _15" xfId="14423"/>
    <cellStyle name="9_משקל בתא100_יתרת מסגרות אשראי לניצול _4.4. 2_פירוט אגח תשואה מעל 10% _פירוט אגח תשואה מעל 10% " xfId="9003"/>
    <cellStyle name="9_משקל בתא100_יתרת מסגרות אשראי לניצול _4.4. 2_פירוט אגח תשואה מעל 10% _פירוט אגח תשואה מעל 10% _15" xfId="14425"/>
    <cellStyle name="9_משקל בתא100_יתרת מסגרות אשראי לניצול _4.4._15" xfId="14417"/>
    <cellStyle name="9_משקל בתא100_יתרת מסגרות אשראי לניצול _4.4._דיווחים נוספים" xfId="9004"/>
    <cellStyle name="9_משקל בתא100_יתרת מסגרות אשראי לניצול _4.4._דיווחים נוספים_15" xfId="14426"/>
    <cellStyle name="9_משקל בתא100_יתרת מסגרות אשראי לניצול _4.4._דיווחים נוספים_פירוט אגח תשואה מעל 10% " xfId="9005"/>
    <cellStyle name="9_משקל בתא100_יתרת מסגרות אשראי לניצול _4.4._דיווחים נוספים_פירוט אגח תשואה מעל 10% _15" xfId="14427"/>
    <cellStyle name="9_משקל בתא100_יתרת מסגרות אשראי לניצול _4.4._פירוט אגח תשואה מעל 10% " xfId="9006"/>
    <cellStyle name="9_משקל בתא100_יתרת מסגרות אשראי לניצול _4.4._פירוט אגח תשואה מעל 10% _1" xfId="9007"/>
    <cellStyle name="9_משקל בתא100_יתרת מסגרות אשראי לניצול _4.4._פירוט אגח תשואה מעל 10% _1_15" xfId="14429"/>
    <cellStyle name="9_משקל בתא100_יתרת מסגרות אשראי לניצול _4.4._פירוט אגח תשואה מעל 10% _15" xfId="14428"/>
    <cellStyle name="9_משקל בתא100_יתרת מסגרות אשראי לניצול _4.4._פירוט אגח תשואה מעל 10% _פירוט אגח תשואה מעל 10% " xfId="9008"/>
    <cellStyle name="9_משקל בתא100_יתרת מסגרות אשראי לניצול _4.4._פירוט אגח תשואה מעל 10% _פירוט אגח תשואה מעל 10% _15" xfId="14430"/>
    <cellStyle name="9_משקל בתא100_יתרת מסגרות אשראי לניצול _דיווחים נוספים" xfId="9009"/>
    <cellStyle name="9_משקל בתא100_יתרת מסגרות אשראי לניצול _דיווחים נוספים_1" xfId="9010"/>
    <cellStyle name="9_משקל בתא100_יתרת מסגרות אשראי לניצול _דיווחים נוספים_1_15" xfId="14432"/>
    <cellStyle name="9_משקל בתא100_יתרת מסגרות אשראי לניצול _דיווחים נוספים_1_פירוט אגח תשואה מעל 10% " xfId="9011"/>
    <cellStyle name="9_משקל בתא100_יתרת מסגרות אשראי לניצול _דיווחים נוספים_1_פירוט אגח תשואה מעל 10% _15" xfId="14433"/>
    <cellStyle name="9_משקל בתא100_יתרת מסגרות אשראי לניצול _דיווחים נוספים_15" xfId="14431"/>
    <cellStyle name="9_משקל בתא100_יתרת מסגרות אשראי לניצול _דיווחים נוספים_פירוט אגח תשואה מעל 10% " xfId="9012"/>
    <cellStyle name="9_משקל בתא100_יתרת מסגרות אשראי לניצול _דיווחים נוספים_פירוט אגח תשואה מעל 10% _15" xfId="14434"/>
    <cellStyle name="9_משקל בתא100_יתרת מסגרות אשראי לניצול _פירוט אגח תשואה מעל 10% " xfId="9013"/>
    <cellStyle name="9_משקל בתא100_יתרת מסגרות אשראי לניצול _פירוט אגח תשואה מעל 10% _1" xfId="9014"/>
    <cellStyle name="9_משקל בתא100_יתרת מסגרות אשראי לניצול _פירוט אגח תשואה מעל 10% _1_15" xfId="14436"/>
    <cellStyle name="9_משקל בתא100_יתרת מסגרות אשראי לניצול _פירוט אגח תשואה מעל 10% _15" xfId="14435"/>
    <cellStyle name="9_משקל בתא100_יתרת מסגרות אשראי לניצול _פירוט אגח תשואה מעל 10% _פירוט אגח תשואה מעל 10% " xfId="9015"/>
    <cellStyle name="9_משקל בתא100_יתרת מסגרות אשראי לניצול _פירוט אגח תשואה מעל 10% _פירוט אגח תשואה מעל 10% _15" xfId="14437"/>
    <cellStyle name="9_משקל בתא100_עסקאות שאושרו וטרם בוצעו  " xfId="9016"/>
    <cellStyle name="9_משקל בתא100_עסקאות שאושרו וטרם בוצעו   2" xfId="9017"/>
    <cellStyle name="9_משקל בתא100_עסקאות שאושרו וטרם בוצעו   2_15" xfId="14439"/>
    <cellStyle name="9_משקל בתא100_עסקאות שאושרו וטרם בוצעו   2_דיווחים נוספים" xfId="9018"/>
    <cellStyle name="9_משקל בתא100_עסקאות שאושרו וטרם בוצעו   2_דיווחים נוספים_1" xfId="9019"/>
    <cellStyle name="9_משקל בתא100_עסקאות שאושרו וטרם בוצעו   2_דיווחים נוספים_1_15" xfId="14441"/>
    <cellStyle name="9_משקל בתא100_עסקאות שאושרו וטרם בוצעו   2_דיווחים נוספים_1_פירוט אגח תשואה מעל 10% " xfId="9020"/>
    <cellStyle name="9_משקל בתא100_עסקאות שאושרו וטרם בוצעו   2_דיווחים נוספים_1_פירוט אגח תשואה מעל 10% _15" xfId="14442"/>
    <cellStyle name="9_משקל בתא100_עסקאות שאושרו וטרם בוצעו   2_דיווחים נוספים_15" xfId="14440"/>
    <cellStyle name="9_משקל בתא100_עסקאות שאושרו וטרם בוצעו   2_דיווחים נוספים_פירוט אגח תשואה מעל 10% " xfId="9021"/>
    <cellStyle name="9_משקל בתא100_עסקאות שאושרו וטרם בוצעו   2_דיווחים נוספים_פירוט אגח תשואה מעל 10% _15" xfId="14443"/>
    <cellStyle name="9_משקל בתא100_עסקאות שאושרו וטרם בוצעו   2_פירוט אגח תשואה מעל 10% " xfId="9022"/>
    <cellStyle name="9_משקל בתא100_עסקאות שאושרו וטרם בוצעו   2_פירוט אגח תשואה מעל 10% _1" xfId="9023"/>
    <cellStyle name="9_משקל בתא100_עסקאות שאושרו וטרם בוצעו   2_פירוט אגח תשואה מעל 10% _1_15" xfId="14445"/>
    <cellStyle name="9_משקל בתא100_עסקאות שאושרו וטרם בוצעו   2_פירוט אגח תשואה מעל 10% _15" xfId="14444"/>
    <cellStyle name="9_משקל בתא100_עסקאות שאושרו וטרם בוצעו   2_פירוט אגח תשואה מעל 10% _פירוט אגח תשואה מעל 10% " xfId="9024"/>
    <cellStyle name="9_משקל בתא100_עסקאות שאושרו וטרם בוצעו   2_פירוט אגח תשואה מעל 10% _פירוט אגח תשואה מעל 10% _15" xfId="14446"/>
    <cellStyle name="9_משקל בתא100_עסקאות שאושרו וטרם בוצעו  _1" xfId="9025"/>
    <cellStyle name="9_משקל בתא100_עסקאות שאושרו וטרם בוצעו  _1 2" xfId="9026"/>
    <cellStyle name="9_משקל בתא100_עסקאות שאושרו וטרם בוצעו  _1 2_15" xfId="14448"/>
    <cellStyle name="9_משקל בתא100_עסקאות שאושרו וטרם בוצעו  _1 2_דיווחים נוספים" xfId="9027"/>
    <cellStyle name="9_משקל בתא100_עסקאות שאושרו וטרם בוצעו  _1 2_דיווחים נוספים_1" xfId="9028"/>
    <cellStyle name="9_משקל בתא100_עסקאות שאושרו וטרם בוצעו  _1 2_דיווחים נוספים_1_15" xfId="14450"/>
    <cellStyle name="9_משקל בתא100_עסקאות שאושרו וטרם בוצעו  _1 2_דיווחים נוספים_1_פירוט אגח תשואה מעל 10% " xfId="9029"/>
    <cellStyle name="9_משקל בתא100_עסקאות שאושרו וטרם בוצעו  _1 2_דיווחים נוספים_1_פירוט אגח תשואה מעל 10% _15" xfId="14451"/>
    <cellStyle name="9_משקל בתא100_עסקאות שאושרו וטרם בוצעו  _1 2_דיווחים נוספים_15" xfId="14449"/>
    <cellStyle name="9_משקל בתא100_עסקאות שאושרו וטרם בוצעו  _1 2_דיווחים נוספים_פירוט אגח תשואה מעל 10% " xfId="9030"/>
    <cellStyle name="9_משקל בתא100_עסקאות שאושרו וטרם בוצעו  _1 2_דיווחים נוספים_פירוט אגח תשואה מעל 10% _15" xfId="14452"/>
    <cellStyle name="9_משקל בתא100_עסקאות שאושרו וטרם בוצעו  _1 2_פירוט אגח תשואה מעל 10% " xfId="9031"/>
    <cellStyle name="9_משקל בתא100_עסקאות שאושרו וטרם בוצעו  _1 2_פירוט אגח תשואה מעל 10% _1" xfId="9032"/>
    <cellStyle name="9_משקל בתא100_עסקאות שאושרו וטרם בוצעו  _1 2_פירוט אגח תשואה מעל 10% _1_15" xfId="14454"/>
    <cellStyle name="9_משקל בתא100_עסקאות שאושרו וטרם בוצעו  _1 2_פירוט אגח תשואה מעל 10% _15" xfId="14453"/>
    <cellStyle name="9_משקל בתא100_עסקאות שאושרו וטרם בוצעו  _1 2_פירוט אגח תשואה מעל 10% _פירוט אגח תשואה מעל 10% " xfId="9033"/>
    <cellStyle name="9_משקל בתא100_עסקאות שאושרו וטרם בוצעו  _1 2_פירוט אגח תשואה מעל 10% _פירוט אגח תשואה מעל 10% _15" xfId="14455"/>
    <cellStyle name="9_משקל בתא100_עסקאות שאושרו וטרם בוצעו  _1_15" xfId="14447"/>
    <cellStyle name="9_משקל בתא100_עסקאות שאושרו וטרם בוצעו  _1_דיווחים נוספים" xfId="9034"/>
    <cellStyle name="9_משקל בתא100_עסקאות שאושרו וטרם בוצעו  _1_דיווחים נוספים_15" xfId="14456"/>
    <cellStyle name="9_משקל בתא100_עסקאות שאושרו וטרם בוצעו  _1_דיווחים נוספים_פירוט אגח תשואה מעל 10% " xfId="9035"/>
    <cellStyle name="9_משקל בתא100_עסקאות שאושרו וטרם בוצעו  _1_דיווחים נוספים_פירוט אגח תשואה מעל 10% _15" xfId="14457"/>
    <cellStyle name="9_משקל בתא100_עסקאות שאושרו וטרם בוצעו  _1_פירוט אגח תשואה מעל 10% " xfId="9036"/>
    <cellStyle name="9_משקל בתא100_עסקאות שאושרו וטרם בוצעו  _1_פירוט אגח תשואה מעל 10% _1" xfId="9037"/>
    <cellStyle name="9_משקל בתא100_עסקאות שאושרו וטרם בוצעו  _1_פירוט אגח תשואה מעל 10% _1_15" xfId="14459"/>
    <cellStyle name="9_משקל בתא100_עסקאות שאושרו וטרם בוצעו  _1_פירוט אגח תשואה מעל 10% _15" xfId="14458"/>
    <cellStyle name="9_משקל בתא100_עסקאות שאושרו וטרם בוצעו  _1_פירוט אגח תשואה מעל 10% _פירוט אגח תשואה מעל 10% " xfId="9038"/>
    <cellStyle name="9_משקל בתא100_עסקאות שאושרו וטרם בוצעו  _1_פירוט אגח תשואה מעל 10% _פירוט אגח תשואה מעל 10% _15" xfId="14460"/>
    <cellStyle name="9_משקל בתא100_עסקאות שאושרו וטרם בוצעו  _15" xfId="14438"/>
    <cellStyle name="9_משקל בתא100_עסקאות שאושרו וטרם בוצעו  _4.4." xfId="9039"/>
    <cellStyle name="9_משקל בתא100_עסקאות שאושרו וטרם בוצעו  _4.4. 2" xfId="9040"/>
    <cellStyle name="9_משקל בתא100_עסקאות שאושרו וטרם בוצעו  _4.4. 2_15" xfId="14462"/>
    <cellStyle name="9_משקל בתא100_עסקאות שאושרו וטרם בוצעו  _4.4. 2_דיווחים נוספים" xfId="9041"/>
    <cellStyle name="9_משקל בתא100_עסקאות שאושרו וטרם בוצעו  _4.4. 2_דיווחים נוספים_1" xfId="9042"/>
    <cellStyle name="9_משקל בתא100_עסקאות שאושרו וטרם בוצעו  _4.4. 2_דיווחים נוספים_1_15" xfId="14464"/>
    <cellStyle name="9_משקל בתא100_עסקאות שאושרו וטרם בוצעו  _4.4. 2_דיווחים נוספים_1_פירוט אגח תשואה מעל 10% " xfId="9043"/>
    <cellStyle name="9_משקל בתא100_עסקאות שאושרו וטרם בוצעו  _4.4. 2_דיווחים נוספים_1_פירוט אגח תשואה מעל 10% _15" xfId="14465"/>
    <cellStyle name="9_משקל בתא100_עסקאות שאושרו וטרם בוצעו  _4.4. 2_דיווחים נוספים_15" xfId="14463"/>
    <cellStyle name="9_משקל בתא100_עסקאות שאושרו וטרם בוצעו  _4.4. 2_דיווחים נוספים_פירוט אגח תשואה מעל 10% " xfId="9044"/>
    <cellStyle name="9_משקל בתא100_עסקאות שאושרו וטרם בוצעו  _4.4. 2_דיווחים נוספים_פירוט אגח תשואה מעל 10% _15" xfId="14466"/>
    <cellStyle name="9_משקל בתא100_עסקאות שאושרו וטרם בוצעו  _4.4. 2_פירוט אגח תשואה מעל 10% " xfId="9045"/>
    <cellStyle name="9_משקל בתא100_עסקאות שאושרו וטרם בוצעו  _4.4. 2_פירוט אגח תשואה מעל 10% _1" xfId="9046"/>
    <cellStyle name="9_משקל בתא100_עסקאות שאושרו וטרם בוצעו  _4.4. 2_פירוט אגח תשואה מעל 10% _1_15" xfId="14468"/>
    <cellStyle name="9_משקל בתא100_עסקאות שאושרו וטרם בוצעו  _4.4. 2_פירוט אגח תשואה מעל 10% _15" xfId="14467"/>
    <cellStyle name="9_משקל בתא100_עסקאות שאושרו וטרם בוצעו  _4.4. 2_פירוט אגח תשואה מעל 10% _פירוט אגח תשואה מעל 10% " xfId="9047"/>
    <cellStyle name="9_משקל בתא100_עסקאות שאושרו וטרם בוצעו  _4.4. 2_פירוט אגח תשואה מעל 10% _פירוט אגח תשואה מעל 10% _15" xfId="14469"/>
    <cellStyle name="9_משקל בתא100_עסקאות שאושרו וטרם בוצעו  _4.4._15" xfId="14461"/>
    <cellStyle name="9_משקל בתא100_עסקאות שאושרו וטרם בוצעו  _4.4._דיווחים נוספים" xfId="9048"/>
    <cellStyle name="9_משקל בתא100_עסקאות שאושרו וטרם בוצעו  _4.4._דיווחים נוספים_15" xfId="14470"/>
    <cellStyle name="9_משקל בתא100_עסקאות שאושרו וטרם בוצעו  _4.4._דיווחים נוספים_פירוט אגח תשואה מעל 10% " xfId="9049"/>
    <cellStyle name="9_משקל בתא100_עסקאות שאושרו וטרם בוצעו  _4.4._דיווחים נוספים_פירוט אגח תשואה מעל 10% _15" xfId="14471"/>
    <cellStyle name="9_משקל בתא100_עסקאות שאושרו וטרם בוצעו  _4.4._פירוט אגח תשואה מעל 10% " xfId="9050"/>
    <cellStyle name="9_משקל בתא100_עסקאות שאושרו וטרם בוצעו  _4.4._פירוט אגח תשואה מעל 10% _1" xfId="9051"/>
    <cellStyle name="9_משקל בתא100_עסקאות שאושרו וטרם בוצעו  _4.4._פירוט אגח תשואה מעל 10% _1_15" xfId="14473"/>
    <cellStyle name="9_משקל בתא100_עסקאות שאושרו וטרם בוצעו  _4.4._פירוט אגח תשואה מעל 10% _15" xfId="14472"/>
    <cellStyle name="9_משקל בתא100_עסקאות שאושרו וטרם בוצעו  _4.4._פירוט אגח תשואה מעל 10% _פירוט אגח תשואה מעל 10% " xfId="9052"/>
    <cellStyle name="9_משקל בתא100_עסקאות שאושרו וטרם בוצעו  _4.4._פירוט אגח תשואה מעל 10% _פירוט אגח תשואה מעל 10% _15" xfId="14474"/>
    <cellStyle name="9_משקל בתא100_עסקאות שאושרו וטרם בוצעו  _דיווחים נוספים" xfId="9053"/>
    <cellStyle name="9_משקל בתא100_עסקאות שאושרו וטרם בוצעו  _דיווחים נוספים_1" xfId="9054"/>
    <cellStyle name="9_משקל בתא100_עסקאות שאושרו וטרם בוצעו  _דיווחים נוספים_1_15" xfId="14476"/>
    <cellStyle name="9_משקל בתא100_עסקאות שאושרו וטרם בוצעו  _דיווחים נוספים_1_פירוט אגח תשואה מעל 10% " xfId="9055"/>
    <cellStyle name="9_משקל בתא100_עסקאות שאושרו וטרם בוצעו  _דיווחים נוספים_1_פירוט אגח תשואה מעל 10% _15" xfId="14477"/>
    <cellStyle name="9_משקל בתא100_עסקאות שאושרו וטרם בוצעו  _דיווחים נוספים_15" xfId="14475"/>
    <cellStyle name="9_משקל בתא100_עסקאות שאושרו וטרם בוצעו  _דיווחים נוספים_פירוט אגח תשואה מעל 10% " xfId="9056"/>
    <cellStyle name="9_משקל בתא100_עסקאות שאושרו וטרם בוצעו  _דיווחים נוספים_פירוט אגח תשואה מעל 10% _15" xfId="14478"/>
    <cellStyle name="9_משקל בתא100_עסקאות שאושרו וטרם בוצעו  _פירוט אגח תשואה מעל 10% " xfId="9057"/>
    <cellStyle name="9_משקל בתא100_עסקאות שאושרו וטרם בוצעו  _פירוט אגח תשואה מעל 10% _1" xfId="9058"/>
    <cellStyle name="9_משקל בתא100_עסקאות שאושרו וטרם בוצעו  _פירוט אגח תשואה מעל 10% _1_15" xfId="14480"/>
    <cellStyle name="9_משקל בתא100_עסקאות שאושרו וטרם בוצעו  _פירוט אגח תשואה מעל 10% _15" xfId="14479"/>
    <cellStyle name="9_משקל בתא100_עסקאות שאושרו וטרם בוצעו  _פירוט אגח תשואה מעל 10% _פירוט אגח תשואה מעל 10% " xfId="9059"/>
    <cellStyle name="9_משקל בתא100_עסקאות שאושרו וטרם בוצעו  _פירוט אגח תשואה מעל 10% _פירוט אגח תשואה מעל 10% _15" xfId="14481"/>
    <cellStyle name="9_משקל בתא100_פירוט אגח תשואה מעל 10% " xfId="9060"/>
    <cellStyle name="9_משקל בתא100_פירוט אגח תשואה מעל 10%  2" xfId="9061"/>
    <cellStyle name="9_משקל בתא100_פירוט אגח תשואה מעל 10%  2_15" xfId="14483"/>
    <cellStyle name="9_משקל בתא100_פירוט אגח תשואה מעל 10%  2_דיווחים נוספים" xfId="9062"/>
    <cellStyle name="9_משקל בתא100_פירוט אגח תשואה מעל 10%  2_דיווחים נוספים_1" xfId="9063"/>
    <cellStyle name="9_משקל בתא100_פירוט אגח תשואה מעל 10%  2_דיווחים נוספים_1_15" xfId="14485"/>
    <cellStyle name="9_משקל בתא100_פירוט אגח תשואה מעל 10%  2_דיווחים נוספים_1_פירוט אגח תשואה מעל 10% " xfId="9064"/>
    <cellStyle name="9_משקל בתא100_פירוט אגח תשואה מעל 10%  2_דיווחים נוספים_1_פירוט אגח תשואה מעל 10% _15" xfId="14486"/>
    <cellStyle name="9_משקל בתא100_פירוט אגח תשואה מעל 10%  2_דיווחים נוספים_15" xfId="14484"/>
    <cellStyle name="9_משקל בתא100_פירוט אגח תשואה מעל 10%  2_דיווחים נוספים_פירוט אגח תשואה מעל 10% " xfId="9065"/>
    <cellStyle name="9_משקל בתא100_פירוט אגח תשואה מעל 10%  2_דיווחים נוספים_פירוט אגח תשואה מעל 10% _15" xfId="14487"/>
    <cellStyle name="9_משקל בתא100_פירוט אגח תשואה מעל 10%  2_פירוט אגח תשואה מעל 10% " xfId="9066"/>
    <cellStyle name="9_משקל בתא100_פירוט אגח תשואה מעל 10%  2_פירוט אגח תשואה מעל 10% _1" xfId="9067"/>
    <cellStyle name="9_משקל בתא100_פירוט אגח תשואה מעל 10%  2_פירוט אגח תשואה מעל 10% _1_15" xfId="14489"/>
    <cellStyle name="9_משקל בתא100_פירוט אגח תשואה מעל 10%  2_פירוט אגח תשואה מעל 10% _15" xfId="14488"/>
    <cellStyle name="9_משקל בתא100_פירוט אגח תשואה מעל 10%  2_פירוט אגח תשואה מעל 10% _פירוט אגח תשואה מעל 10% " xfId="9068"/>
    <cellStyle name="9_משקל בתא100_פירוט אגח תשואה מעל 10%  2_פירוט אגח תשואה מעל 10% _פירוט אגח תשואה מעל 10% _15" xfId="14490"/>
    <cellStyle name="9_משקל בתא100_פירוט אגח תשואה מעל 10% _1" xfId="9069"/>
    <cellStyle name="9_משקל בתא100_פירוט אגח תשואה מעל 10% _1_15" xfId="14491"/>
    <cellStyle name="9_משקל בתא100_פירוט אגח תשואה מעל 10% _1_פירוט אגח תשואה מעל 10% " xfId="9070"/>
    <cellStyle name="9_משקל בתא100_פירוט אגח תשואה מעל 10% _1_פירוט אגח תשואה מעל 10% _15" xfId="14492"/>
    <cellStyle name="9_משקל בתא100_פירוט אגח תשואה מעל 10% _15" xfId="14482"/>
    <cellStyle name="9_משקל בתא100_פירוט אגח תשואה מעל 10% _2" xfId="9071"/>
    <cellStyle name="9_משקל בתא100_פירוט אגח תשואה מעל 10% _2_15" xfId="14493"/>
    <cellStyle name="9_משקל בתא100_פירוט אגח תשואה מעל 10% _4.4." xfId="9072"/>
    <cellStyle name="9_משקל בתא100_פירוט אגח תשואה מעל 10% _4.4. 2" xfId="9073"/>
    <cellStyle name="9_משקל בתא100_פירוט אגח תשואה מעל 10% _4.4. 2_15" xfId="14495"/>
    <cellStyle name="9_משקל בתא100_פירוט אגח תשואה מעל 10% _4.4. 2_דיווחים נוספים" xfId="9074"/>
    <cellStyle name="9_משקל בתא100_פירוט אגח תשואה מעל 10% _4.4. 2_דיווחים נוספים_1" xfId="9075"/>
    <cellStyle name="9_משקל בתא100_פירוט אגח תשואה מעל 10% _4.4. 2_דיווחים נוספים_1_15" xfId="14497"/>
    <cellStyle name="9_משקל בתא100_פירוט אגח תשואה מעל 10% _4.4. 2_דיווחים נוספים_1_פירוט אגח תשואה מעל 10% " xfId="9076"/>
    <cellStyle name="9_משקל בתא100_פירוט אגח תשואה מעל 10% _4.4. 2_דיווחים נוספים_1_פירוט אגח תשואה מעל 10% _15" xfId="14498"/>
    <cellStyle name="9_משקל בתא100_פירוט אגח תשואה מעל 10% _4.4. 2_דיווחים נוספים_15" xfId="14496"/>
    <cellStyle name="9_משקל בתא100_פירוט אגח תשואה מעל 10% _4.4. 2_דיווחים נוספים_פירוט אגח תשואה מעל 10% " xfId="9077"/>
    <cellStyle name="9_משקל בתא100_פירוט אגח תשואה מעל 10% _4.4. 2_דיווחים נוספים_פירוט אגח תשואה מעל 10% _15" xfId="14499"/>
    <cellStyle name="9_משקל בתא100_פירוט אגח תשואה מעל 10% _4.4. 2_פירוט אגח תשואה מעל 10% " xfId="9078"/>
    <cellStyle name="9_משקל בתא100_פירוט אגח תשואה מעל 10% _4.4. 2_פירוט אגח תשואה מעל 10% _1" xfId="9079"/>
    <cellStyle name="9_משקל בתא100_פירוט אגח תשואה מעל 10% _4.4. 2_פירוט אגח תשואה מעל 10% _1_15" xfId="14501"/>
    <cellStyle name="9_משקל בתא100_פירוט אגח תשואה מעל 10% _4.4. 2_פירוט אגח תשואה מעל 10% _15" xfId="14500"/>
    <cellStyle name="9_משקל בתא100_פירוט אגח תשואה מעל 10% _4.4. 2_פירוט אגח תשואה מעל 10% _פירוט אגח תשואה מעל 10% " xfId="9080"/>
    <cellStyle name="9_משקל בתא100_פירוט אגח תשואה מעל 10% _4.4. 2_פירוט אגח תשואה מעל 10% _פירוט אגח תשואה מעל 10% _15" xfId="14502"/>
    <cellStyle name="9_משקל בתא100_פירוט אגח תשואה מעל 10% _4.4._15" xfId="14494"/>
    <cellStyle name="9_משקל בתא100_פירוט אגח תשואה מעל 10% _4.4._דיווחים נוספים" xfId="9081"/>
    <cellStyle name="9_משקל בתא100_פירוט אגח תשואה מעל 10% _4.4._דיווחים נוספים_15" xfId="14503"/>
    <cellStyle name="9_משקל בתא100_פירוט אגח תשואה מעל 10% _4.4._דיווחים נוספים_פירוט אגח תשואה מעל 10% " xfId="9082"/>
    <cellStyle name="9_משקל בתא100_פירוט אגח תשואה מעל 10% _4.4._דיווחים נוספים_פירוט אגח תשואה מעל 10% _15" xfId="14504"/>
    <cellStyle name="9_משקל בתא100_פירוט אגח תשואה מעל 10% _4.4._פירוט אגח תשואה מעל 10% " xfId="9083"/>
    <cellStyle name="9_משקל בתא100_פירוט אגח תשואה מעל 10% _4.4._פירוט אגח תשואה מעל 10% _1" xfId="9084"/>
    <cellStyle name="9_משקל בתא100_פירוט אגח תשואה מעל 10% _4.4._פירוט אגח תשואה מעל 10% _1_15" xfId="14506"/>
    <cellStyle name="9_משקל בתא100_פירוט אגח תשואה מעל 10% _4.4._פירוט אגח תשואה מעל 10% _15" xfId="14505"/>
    <cellStyle name="9_משקל בתא100_פירוט אגח תשואה מעל 10% _4.4._פירוט אגח תשואה מעל 10% _פירוט אגח תשואה מעל 10% " xfId="9085"/>
    <cellStyle name="9_משקל בתא100_פירוט אגח תשואה מעל 10% _4.4._פירוט אגח תשואה מעל 10% _פירוט אגח תשואה מעל 10% _15" xfId="14507"/>
    <cellStyle name="9_משקל בתא100_פירוט אגח תשואה מעל 10% _דיווחים נוספים" xfId="9086"/>
    <cellStyle name="9_משקל בתא100_פירוט אגח תשואה מעל 10% _דיווחים נוספים_1" xfId="9087"/>
    <cellStyle name="9_משקל בתא100_פירוט אגח תשואה מעל 10% _דיווחים נוספים_1_15" xfId="14509"/>
    <cellStyle name="9_משקל בתא100_פירוט אגח תשואה מעל 10% _דיווחים נוספים_1_פירוט אגח תשואה מעל 10% " xfId="9088"/>
    <cellStyle name="9_משקל בתא100_פירוט אגח תשואה מעל 10% _דיווחים נוספים_1_פירוט אגח תשואה מעל 10% _15" xfId="14510"/>
    <cellStyle name="9_משקל בתא100_פירוט אגח תשואה מעל 10% _דיווחים נוספים_15" xfId="14508"/>
    <cellStyle name="9_משקל בתא100_פירוט אגח תשואה מעל 10% _דיווחים נוספים_פירוט אגח תשואה מעל 10% " xfId="9089"/>
    <cellStyle name="9_משקל בתא100_פירוט אגח תשואה מעל 10% _דיווחים נוספים_פירוט אגח תשואה מעל 10% _15" xfId="14511"/>
    <cellStyle name="9_משקל בתא100_פירוט אגח תשואה מעל 10% _פירוט אגח תשואה מעל 10% " xfId="9090"/>
    <cellStyle name="9_משקל בתא100_פירוט אגח תשואה מעל 10% _פירוט אגח תשואה מעל 10% _1" xfId="9091"/>
    <cellStyle name="9_משקל בתא100_פירוט אגח תשואה מעל 10% _פירוט אגח תשואה מעל 10% _1_15" xfId="14513"/>
    <cellStyle name="9_משקל בתא100_פירוט אגח תשואה מעל 10% _פירוט אגח תשואה מעל 10% _15" xfId="14512"/>
    <cellStyle name="9_משקל בתא100_פירוט אגח תשואה מעל 10% _פירוט אגח תשואה מעל 10% _פירוט אגח תשואה מעל 10% " xfId="9092"/>
    <cellStyle name="9_משקל בתא100_פירוט אגח תשואה מעל 10% _פירוט אגח תשואה מעל 10% _פירוט אגח תשואה מעל 10% _15" xfId="14514"/>
    <cellStyle name="9_עסקאות שאושרו וטרם בוצעו  " xfId="9093"/>
    <cellStyle name="9_עסקאות שאושרו וטרם בוצעו   2" xfId="9094"/>
    <cellStyle name="9_עסקאות שאושרו וטרם בוצעו   2_15" xfId="14516"/>
    <cellStyle name="9_עסקאות שאושרו וטרם בוצעו   2_דיווחים נוספים" xfId="9095"/>
    <cellStyle name="9_עסקאות שאושרו וטרם בוצעו   2_דיווחים נוספים_1" xfId="9096"/>
    <cellStyle name="9_עסקאות שאושרו וטרם בוצעו   2_דיווחים נוספים_1_15" xfId="14518"/>
    <cellStyle name="9_עסקאות שאושרו וטרם בוצעו   2_דיווחים נוספים_1_פירוט אגח תשואה מעל 10% " xfId="9097"/>
    <cellStyle name="9_עסקאות שאושרו וטרם בוצעו   2_דיווחים נוספים_1_פירוט אגח תשואה מעל 10% _15" xfId="14519"/>
    <cellStyle name="9_עסקאות שאושרו וטרם בוצעו   2_דיווחים נוספים_15" xfId="14517"/>
    <cellStyle name="9_עסקאות שאושרו וטרם בוצעו   2_דיווחים נוספים_פירוט אגח תשואה מעל 10% " xfId="9098"/>
    <cellStyle name="9_עסקאות שאושרו וטרם בוצעו   2_דיווחים נוספים_פירוט אגח תשואה מעל 10% _15" xfId="14520"/>
    <cellStyle name="9_עסקאות שאושרו וטרם בוצעו   2_פירוט אגח תשואה מעל 10% " xfId="9099"/>
    <cellStyle name="9_עסקאות שאושרו וטרם בוצעו   2_פירוט אגח תשואה מעל 10% _1" xfId="9100"/>
    <cellStyle name="9_עסקאות שאושרו וטרם בוצעו   2_פירוט אגח תשואה מעל 10% _1_15" xfId="14522"/>
    <cellStyle name="9_עסקאות שאושרו וטרם בוצעו   2_פירוט אגח תשואה מעל 10% _15" xfId="14521"/>
    <cellStyle name="9_עסקאות שאושרו וטרם בוצעו   2_פירוט אגח תשואה מעל 10% _פירוט אגח תשואה מעל 10% " xfId="9101"/>
    <cellStyle name="9_עסקאות שאושרו וטרם בוצעו   2_פירוט אגח תשואה מעל 10% _פירוט אגח תשואה מעל 10% _15" xfId="14523"/>
    <cellStyle name="9_עסקאות שאושרו וטרם בוצעו  _1" xfId="9102"/>
    <cellStyle name="9_עסקאות שאושרו וטרם בוצעו  _1 2" xfId="9103"/>
    <cellStyle name="9_עסקאות שאושרו וטרם בוצעו  _1 2_15" xfId="14525"/>
    <cellStyle name="9_עסקאות שאושרו וטרם בוצעו  _1 2_דיווחים נוספים" xfId="9104"/>
    <cellStyle name="9_עסקאות שאושרו וטרם בוצעו  _1 2_דיווחים נוספים_1" xfId="9105"/>
    <cellStyle name="9_עסקאות שאושרו וטרם בוצעו  _1 2_דיווחים נוספים_1_15" xfId="14527"/>
    <cellStyle name="9_עסקאות שאושרו וטרם בוצעו  _1 2_דיווחים נוספים_1_פירוט אגח תשואה מעל 10% " xfId="9106"/>
    <cellStyle name="9_עסקאות שאושרו וטרם בוצעו  _1 2_דיווחים נוספים_1_פירוט אגח תשואה מעל 10% _15" xfId="14528"/>
    <cellStyle name="9_עסקאות שאושרו וטרם בוצעו  _1 2_דיווחים נוספים_15" xfId="14526"/>
    <cellStyle name="9_עסקאות שאושרו וטרם בוצעו  _1 2_דיווחים נוספים_פירוט אגח תשואה מעל 10% " xfId="9107"/>
    <cellStyle name="9_עסקאות שאושרו וטרם בוצעו  _1 2_דיווחים נוספים_פירוט אגח תשואה מעל 10% _15" xfId="14529"/>
    <cellStyle name="9_עסקאות שאושרו וטרם בוצעו  _1 2_פירוט אגח תשואה מעל 10% " xfId="9108"/>
    <cellStyle name="9_עסקאות שאושרו וטרם בוצעו  _1 2_פירוט אגח תשואה מעל 10% _1" xfId="9109"/>
    <cellStyle name="9_עסקאות שאושרו וטרם בוצעו  _1 2_פירוט אגח תשואה מעל 10% _1_15" xfId="14531"/>
    <cellStyle name="9_עסקאות שאושרו וטרם בוצעו  _1 2_פירוט אגח תשואה מעל 10% _15" xfId="14530"/>
    <cellStyle name="9_עסקאות שאושרו וטרם בוצעו  _1 2_פירוט אגח תשואה מעל 10% _פירוט אגח תשואה מעל 10% " xfId="9110"/>
    <cellStyle name="9_עסקאות שאושרו וטרם בוצעו  _1 2_פירוט אגח תשואה מעל 10% _פירוט אגח תשואה מעל 10% _15" xfId="14532"/>
    <cellStyle name="9_עסקאות שאושרו וטרם בוצעו  _1_15" xfId="14524"/>
    <cellStyle name="9_עסקאות שאושרו וטרם בוצעו  _1_דיווחים נוספים" xfId="9111"/>
    <cellStyle name="9_עסקאות שאושרו וטרם בוצעו  _1_דיווחים נוספים_15" xfId="14533"/>
    <cellStyle name="9_עסקאות שאושרו וטרם בוצעו  _1_דיווחים נוספים_פירוט אגח תשואה מעל 10% " xfId="9112"/>
    <cellStyle name="9_עסקאות שאושרו וטרם בוצעו  _1_דיווחים נוספים_פירוט אגח תשואה מעל 10% _15" xfId="14534"/>
    <cellStyle name="9_עסקאות שאושרו וטרם בוצעו  _1_פירוט אגח תשואה מעל 10% " xfId="9113"/>
    <cellStyle name="9_עסקאות שאושרו וטרם בוצעו  _1_פירוט אגח תשואה מעל 10% _1" xfId="9114"/>
    <cellStyle name="9_עסקאות שאושרו וטרם בוצעו  _1_פירוט אגח תשואה מעל 10% _1_15" xfId="14536"/>
    <cellStyle name="9_עסקאות שאושרו וטרם בוצעו  _1_פירוט אגח תשואה מעל 10% _15" xfId="14535"/>
    <cellStyle name="9_עסקאות שאושרו וטרם בוצעו  _1_פירוט אגח תשואה מעל 10% _פירוט אגח תשואה מעל 10% " xfId="9115"/>
    <cellStyle name="9_עסקאות שאושרו וטרם בוצעו  _1_פירוט אגח תשואה מעל 10% _פירוט אגח תשואה מעל 10% _15" xfId="14537"/>
    <cellStyle name="9_עסקאות שאושרו וטרם בוצעו  _15" xfId="14515"/>
    <cellStyle name="9_עסקאות שאושרו וטרם בוצעו  _4.4." xfId="9116"/>
    <cellStyle name="9_עסקאות שאושרו וטרם בוצעו  _4.4. 2" xfId="9117"/>
    <cellStyle name="9_עסקאות שאושרו וטרם בוצעו  _4.4. 2_15" xfId="14539"/>
    <cellStyle name="9_עסקאות שאושרו וטרם בוצעו  _4.4. 2_דיווחים נוספים" xfId="9118"/>
    <cellStyle name="9_עסקאות שאושרו וטרם בוצעו  _4.4. 2_דיווחים נוספים_1" xfId="9119"/>
    <cellStyle name="9_עסקאות שאושרו וטרם בוצעו  _4.4. 2_דיווחים נוספים_1_15" xfId="14541"/>
    <cellStyle name="9_עסקאות שאושרו וטרם בוצעו  _4.4. 2_דיווחים נוספים_1_פירוט אגח תשואה מעל 10% " xfId="9120"/>
    <cellStyle name="9_עסקאות שאושרו וטרם בוצעו  _4.4. 2_דיווחים נוספים_1_פירוט אגח תשואה מעל 10% _15" xfId="14542"/>
    <cellStyle name="9_עסקאות שאושרו וטרם בוצעו  _4.4. 2_דיווחים נוספים_15" xfId="14540"/>
    <cellStyle name="9_עסקאות שאושרו וטרם בוצעו  _4.4. 2_דיווחים נוספים_פירוט אגח תשואה מעל 10% " xfId="9121"/>
    <cellStyle name="9_עסקאות שאושרו וטרם בוצעו  _4.4. 2_דיווחים נוספים_פירוט אגח תשואה מעל 10% _15" xfId="14543"/>
    <cellStyle name="9_עסקאות שאושרו וטרם בוצעו  _4.4. 2_פירוט אגח תשואה מעל 10% " xfId="9122"/>
    <cellStyle name="9_עסקאות שאושרו וטרם בוצעו  _4.4. 2_פירוט אגח תשואה מעל 10% _1" xfId="9123"/>
    <cellStyle name="9_עסקאות שאושרו וטרם בוצעו  _4.4. 2_פירוט אגח תשואה מעל 10% _1_15" xfId="14545"/>
    <cellStyle name="9_עסקאות שאושרו וטרם בוצעו  _4.4. 2_פירוט אגח תשואה מעל 10% _15" xfId="14544"/>
    <cellStyle name="9_עסקאות שאושרו וטרם בוצעו  _4.4. 2_פירוט אגח תשואה מעל 10% _פירוט אגח תשואה מעל 10% " xfId="9124"/>
    <cellStyle name="9_עסקאות שאושרו וטרם בוצעו  _4.4. 2_פירוט אגח תשואה מעל 10% _פירוט אגח תשואה מעל 10% _15" xfId="14546"/>
    <cellStyle name="9_עסקאות שאושרו וטרם בוצעו  _4.4._15" xfId="14538"/>
    <cellStyle name="9_עסקאות שאושרו וטרם בוצעו  _4.4._דיווחים נוספים" xfId="9125"/>
    <cellStyle name="9_עסקאות שאושרו וטרם בוצעו  _4.4._דיווחים נוספים_15" xfId="14547"/>
    <cellStyle name="9_עסקאות שאושרו וטרם בוצעו  _4.4._דיווחים נוספים_פירוט אגח תשואה מעל 10% " xfId="9126"/>
    <cellStyle name="9_עסקאות שאושרו וטרם בוצעו  _4.4._דיווחים נוספים_פירוט אגח תשואה מעל 10% _15" xfId="14548"/>
    <cellStyle name="9_עסקאות שאושרו וטרם בוצעו  _4.4._פירוט אגח תשואה מעל 10% " xfId="9127"/>
    <cellStyle name="9_עסקאות שאושרו וטרם בוצעו  _4.4._פירוט אגח תשואה מעל 10% _1" xfId="9128"/>
    <cellStyle name="9_עסקאות שאושרו וטרם בוצעו  _4.4._פירוט אגח תשואה מעל 10% _1_15" xfId="14550"/>
    <cellStyle name="9_עסקאות שאושרו וטרם בוצעו  _4.4._פירוט אגח תשואה מעל 10% _15" xfId="14549"/>
    <cellStyle name="9_עסקאות שאושרו וטרם בוצעו  _4.4._פירוט אגח תשואה מעל 10% _פירוט אגח תשואה מעל 10% " xfId="9129"/>
    <cellStyle name="9_עסקאות שאושרו וטרם בוצעו  _4.4._פירוט אגח תשואה מעל 10% _פירוט אגח תשואה מעל 10% _15" xfId="14551"/>
    <cellStyle name="9_עסקאות שאושרו וטרם בוצעו  _דיווחים נוספים" xfId="9130"/>
    <cellStyle name="9_עסקאות שאושרו וטרם בוצעו  _דיווחים נוספים_1" xfId="9131"/>
    <cellStyle name="9_עסקאות שאושרו וטרם בוצעו  _דיווחים נוספים_1_15" xfId="14553"/>
    <cellStyle name="9_עסקאות שאושרו וטרם בוצעו  _דיווחים נוספים_1_פירוט אגח תשואה מעל 10% " xfId="9132"/>
    <cellStyle name="9_עסקאות שאושרו וטרם בוצעו  _דיווחים נוספים_1_פירוט אגח תשואה מעל 10% _15" xfId="14554"/>
    <cellStyle name="9_עסקאות שאושרו וטרם בוצעו  _דיווחים נוספים_15" xfId="14552"/>
    <cellStyle name="9_עסקאות שאושרו וטרם בוצעו  _דיווחים נוספים_פירוט אגח תשואה מעל 10% " xfId="9133"/>
    <cellStyle name="9_עסקאות שאושרו וטרם בוצעו  _דיווחים נוספים_פירוט אגח תשואה מעל 10% _15" xfId="14555"/>
    <cellStyle name="9_עסקאות שאושרו וטרם בוצעו  _פירוט אגח תשואה מעל 10% " xfId="9134"/>
    <cellStyle name="9_עסקאות שאושרו וטרם בוצעו  _פירוט אגח תשואה מעל 10% _1" xfId="9135"/>
    <cellStyle name="9_עסקאות שאושרו וטרם בוצעו  _פירוט אגח תשואה מעל 10% _1_15" xfId="14557"/>
    <cellStyle name="9_עסקאות שאושרו וטרם בוצעו  _פירוט אגח תשואה מעל 10% _15" xfId="14556"/>
    <cellStyle name="9_עסקאות שאושרו וטרם בוצעו  _פירוט אגח תשואה מעל 10% _פירוט אגח תשואה מעל 10% " xfId="9136"/>
    <cellStyle name="9_עסקאות שאושרו וטרם בוצעו  _פירוט אגח תשואה מעל 10% _פירוט אגח תשואה מעל 10% _15" xfId="14558"/>
    <cellStyle name="9_פירוט אגח תשואה מעל 10% " xfId="9137"/>
    <cellStyle name="9_פירוט אגח תשואה מעל 10%  2" xfId="9138"/>
    <cellStyle name="9_פירוט אגח תשואה מעל 10%  2_15" xfId="14560"/>
    <cellStyle name="9_פירוט אגח תשואה מעל 10%  2_דיווחים נוספים" xfId="9139"/>
    <cellStyle name="9_פירוט אגח תשואה מעל 10%  2_דיווחים נוספים_1" xfId="9140"/>
    <cellStyle name="9_פירוט אגח תשואה מעל 10%  2_דיווחים נוספים_1_15" xfId="14562"/>
    <cellStyle name="9_פירוט אגח תשואה מעל 10%  2_דיווחים נוספים_1_פירוט אגח תשואה מעל 10% " xfId="9141"/>
    <cellStyle name="9_פירוט אגח תשואה מעל 10%  2_דיווחים נוספים_1_פירוט אגח תשואה מעל 10% _15" xfId="14563"/>
    <cellStyle name="9_פירוט אגח תשואה מעל 10%  2_דיווחים נוספים_15" xfId="14561"/>
    <cellStyle name="9_פירוט אגח תשואה מעל 10%  2_דיווחים נוספים_פירוט אגח תשואה מעל 10% " xfId="9142"/>
    <cellStyle name="9_פירוט אגח תשואה מעל 10%  2_דיווחים נוספים_פירוט אגח תשואה מעל 10% _15" xfId="14564"/>
    <cellStyle name="9_פירוט אגח תשואה מעל 10%  2_פירוט אגח תשואה מעל 10% " xfId="9143"/>
    <cellStyle name="9_פירוט אגח תשואה מעל 10%  2_פירוט אגח תשואה מעל 10% _1" xfId="9144"/>
    <cellStyle name="9_פירוט אגח תשואה מעל 10%  2_פירוט אגח תשואה מעל 10% _1_15" xfId="14566"/>
    <cellStyle name="9_פירוט אגח תשואה מעל 10%  2_פירוט אגח תשואה מעל 10% _15" xfId="14565"/>
    <cellStyle name="9_פירוט אגח תשואה מעל 10%  2_פירוט אגח תשואה מעל 10% _פירוט אגח תשואה מעל 10% " xfId="9145"/>
    <cellStyle name="9_פירוט אגח תשואה מעל 10%  2_פירוט אגח תשואה מעל 10% _פירוט אגח תשואה מעל 10% _15" xfId="14567"/>
    <cellStyle name="9_פירוט אגח תשואה מעל 10% _1" xfId="9146"/>
    <cellStyle name="9_פירוט אגח תשואה מעל 10% _1_15" xfId="14568"/>
    <cellStyle name="9_פירוט אגח תשואה מעל 10% _1_פירוט אגח תשואה מעל 10% " xfId="9147"/>
    <cellStyle name="9_פירוט אגח תשואה מעל 10% _1_פירוט אגח תשואה מעל 10% _15" xfId="14569"/>
    <cellStyle name="9_פירוט אגח תשואה מעל 10% _15" xfId="14559"/>
    <cellStyle name="9_פירוט אגח תשואה מעל 10% _2" xfId="9148"/>
    <cellStyle name="9_פירוט אגח תשואה מעל 10% _2_15" xfId="14570"/>
    <cellStyle name="9_פירוט אגח תשואה מעל 10% _4.4." xfId="9149"/>
    <cellStyle name="9_פירוט אגח תשואה מעל 10% _4.4. 2" xfId="9150"/>
    <cellStyle name="9_פירוט אגח תשואה מעל 10% _4.4. 2_15" xfId="14572"/>
    <cellStyle name="9_פירוט אגח תשואה מעל 10% _4.4. 2_דיווחים נוספים" xfId="9151"/>
    <cellStyle name="9_פירוט אגח תשואה מעל 10% _4.4. 2_דיווחים נוספים_1" xfId="9152"/>
    <cellStyle name="9_פירוט אגח תשואה מעל 10% _4.4. 2_דיווחים נוספים_1_15" xfId="14574"/>
    <cellStyle name="9_פירוט אגח תשואה מעל 10% _4.4. 2_דיווחים נוספים_1_פירוט אגח תשואה מעל 10% " xfId="9153"/>
    <cellStyle name="9_פירוט אגח תשואה מעל 10% _4.4. 2_דיווחים נוספים_1_פירוט אגח תשואה מעל 10% _15" xfId="14575"/>
    <cellStyle name="9_פירוט אגח תשואה מעל 10% _4.4. 2_דיווחים נוספים_15" xfId="14573"/>
    <cellStyle name="9_פירוט אגח תשואה מעל 10% _4.4. 2_דיווחים נוספים_פירוט אגח תשואה מעל 10% " xfId="9154"/>
    <cellStyle name="9_פירוט אגח תשואה מעל 10% _4.4. 2_דיווחים נוספים_פירוט אגח תשואה מעל 10% _15" xfId="14576"/>
    <cellStyle name="9_פירוט אגח תשואה מעל 10% _4.4. 2_פירוט אגח תשואה מעל 10% " xfId="9155"/>
    <cellStyle name="9_פירוט אגח תשואה מעל 10% _4.4. 2_פירוט אגח תשואה מעל 10% _1" xfId="9156"/>
    <cellStyle name="9_פירוט אגח תשואה מעל 10% _4.4. 2_פירוט אגח תשואה מעל 10% _1_15" xfId="14578"/>
    <cellStyle name="9_פירוט אגח תשואה מעל 10% _4.4. 2_פירוט אגח תשואה מעל 10% _15" xfId="14577"/>
    <cellStyle name="9_פירוט אגח תשואה מעל 10% _4.4. 2_פירוט אגח תשואה מעל 10% _פירוט אגח תשואה מעל 10% " xfId="9157"/>
    <cellStyle name="9_פירוט אגח תשואה מעל 10% _4.4. 2_פירוט אגח תשואה מעל 10% _פירוט אגח תשואה מעל 10% _15" xfId="14579"/>
    <cellStyle name="9_פירוט אגח תשואה מעל 10% _4.4._15" xfId="14571"/>
    <cellStyle name="9_פירוט אגח תשואה מעל 10% _4.4._דיווחים נוספים" xfId="9158"/>
    <cellStyle name="9_פירוט אגח תשואה מעל 10% _4.4._דיווחים נוספים_15" xfId="14580"/>
    <cellStyle name="9_פירוט אגח תשואה מעל 10% _4.4._דיווחים נוספים_פירוט אגח תשואה מעל 10% " xfId="9159"/>
    <cellStyle name="9_פירוט אגח תשואה מעל 10% _4.4._דיווחים נוספים_פירוט אגח תשואה מעל 10% _15" xfId="14581"/>
    <cellStyle name="9_פירוט אגח תשואה מעל 10% _4.4._פירוט אגח תשואה מעל 10% " xfId="9160"/>
    <cellStyle name="9_פירוט אגח תשואה מעל 10% _4.4._פירוט אגח תשואה מעל 10% _1" xfId="9161"/>
    <cellStyle name="9_פירוט אגח תשואה מעל 10% _4.4._פירוט אגח תשואה מעל 10% _1_15" xfId="14583"/>
    <cellStyle name="9_פירוט אגח תשואה מעל 10% _4.4._פירוט אגח תשואה מעל 10% _15" xfId="14582"/>
    <cellStyle name="9_פירוט אגח תשואה מעל 10% _4.4._פירוט אגח תשואה מעל 10% _פירוט אגח תשואה מעל 10% " xfId="9162"/>
    <cellStyle name="9_פירוט אגח תשואה מעל 10% _4.4._פירוט אגח תשואה מעל 10% _פירוט אגח תשואה מעל 10% _15" xfId="14584"/>
    <cellStyle name="9_פירוט אגח תשואה מעל 10% _דיווחים נוספים" xfId="9163"/>
    <cellStyle name="9_פירוט אגח תשואה מעל 10% _דיווחים נוספים_1" xfId="9164"/>
    <cellStyle name="9_פירוט אגח תשואה מעל 10% _דיווחים נוספים_1_15" xfId="14586"/>
    <cellStyle name="9_פירוט אגח תשואה מעל 10% _דיווחים נוספים_1_פירוט אגח תשואה מעל 10% " xfId="9165"/>
    <cellStyle name="9_פירוט אגח תשואה מעל 10% _דיווחים נוספים_1_פירוט אגח תשואה מעל 10% _15" xfId="14587"/>
    <cellStyle name="9_פירוט אגח תשואה מעל 10% _דיווחים נוספים_15" xfId="14585"/>
    <cellStyle name="9_פירוט אגח תשואה מעל 10% _דיווחים נוספים_פירוט אגח תשואה מעל 10% " xfId="9166"/>
    <cellStyle name="9_פירוט אגח תשואה מעל 10% _דיווחים נוספים_פירוט אגח תשואה מעל 10% _15" xfId="14588"/>
    <cellStyle name="9_פירוט אגח תשואה מעל 10% _פירוט אגח תשואה מעל 10% " xfId="9167"/>
    <cellStyle name="9_פירוט אגח תשואה מעל 10% _פירוט אגח תשואה מעל 10% _1" xfId="9168"/>
    <cellStyle name="9_פירוט אגח תשואה מעל 10% _פירוט אגח תשואה מעל 10% _1_15" xfId="14590"/>
    <cellStyle name="9_פירוט אגח תשואה מעל 10% _פירוט אגח תשואה מעל 10% _15" xfId="14589"/>
    <cellStyle name="9_פירוט אגח תשואה מעל 10% _פירוט אגח תשואה מעל 10% _פירוט אגח תשואה מעל 10% " xfId="9169"/>
    <cellStyle name="9_פירוט אגח תשואה מעל 10% _פירוט אגח תשואה מעל 10% _פירוט אגח תשואה מעל 10% _15" xfId="14591"/>
    <cellStyle name="Accent1" xfId="9170"/>
    <cellStyle name="Accent1 - 20%" xfId="9171"/>
    <cellStyle name="Accent1 - 40%" xfId="9172"/>
    <cellStyle name="Accent1 - 60%" xfId="9173"/>
    <cellStyle name="Accent1_10" xfId="16781"/>
    <cellStyle name="Accent2" xfId="9174"/>
    <cellStyle name="Accent2 - 20%" xfId="9175"/>
    <cellStyle name="Accent2 - 40%" xfId="9176"/>
    <cellStyle name="Accent2 - 60%" xfId="9177"/>
    <cellStyle name="Accent2_10" xfId="16782"/>
    <cellStyle name="Accent3" xfId="9178"/>
    <cellStyle name="Accent3 - 20%" xfId="9179"/>
    <cellStyle name="Accent3 - 40%" xfId="9180"/>
    <cellStyle name="Accent3 - 60%" xfId="9181"/>
    <cellStyle name="Accent3_10" xfId="16783"/>
    <cellStyle name="Accent4" xfId="9182"/>
    <cellStyle name="Accent4 - 20%" xfId="9183"/>
    <cellStyle name="Accent4 - 40%" xfId="9184"/>
    <cellStyle name="Accent4 - 60%" xfId="9185"/>
    <cellStyle name="Accent4_10" xfId="16784"/>
    <cellStyle name="Accent5" xfId="9186"/>
    <cellStyle name="Accent5 - 20%" xfId="9187"/>
    <cellStyle name="Accent5 - 40%" xfId="9188"/>
    <cellStyle name="Accent5 - 60%" xfId="9189"/>
    <cellStyle name="Accent5_10" xfId="16785"/>
    <cellStyle name="Accent6" xfId="9190"/>
    <cellStyle name="Accent6 - 20%" xfId="9191"/>
    <cellStyle name="Accent6 - 40%" xfId="9192"/>
    <cellStyle name="Accent6 - 60%" xfId="9193"/>
    <cellStyle name="Accent6_10" xfId="16786"/>
    <cellStyle name="Bad" xfId="9194"/>
    <cellStyle name="Calculation" xfId="9195"/>
    <cellStyle name="Calculation 2" xfId="9196"/>
    <cellStyle name="Calculation_10" xfId="16787"/>
    <cellStyle name="Check Cell" xfId="9197"/>
    <cellStyle name="Comma" xfId="13" builtinId="3"/>
    <cellStyle name="Comma 10" xfId="66"/>
    <cellStyle name="Comma 11" xfId="20"/>
    <cellStyle name="Comma 12" xfId="16799"/>
    <cellStyle name="Comma 2" xfId="1"/>
    <cellStyle name="Comma 2 10" xfId="15"/>
    <cellStyle name="Comma 2 2" xfId="34"/>
    <cellStyle name="Comma 2 2 2" xfId="9198"/>
    <cellStyle name="Comma 2 3" xfId="57"/>
    <cellStyle name="Comma 2 3 2" xfId="9199"/>
    <cellStyle name="Comma 2 4" xfId="22"/>
    <cellStyle name="Comma 2 4 2" xfId="9200"/>
    <cellStyle name="Comma 2 5" xfId="9201"/>
    <cellStyle name="Comma 2 6" xfId="9202"/>
    <cellStyle name="Comma 2 7" xfId="16776"/>
    <cellStyle name="Comma 2 8" xfId="67"/>
    <cellStyle name="Comma 2 9" xfId="16794"/>
    <cellStyle name="Comma 2_10" xfId="16792"/>
    <cellStyle name="Comma 3" xfId="29"/>
    <cellStyle name="Comma 3 2" xfId="71"/>
    <cellStyle name="Comma 4" xfId="31"/>
    <cellStyle name="Comma 4 2" xfId="61"/>
    <cellStyle name="Comma 5" xfId="27"/>
    <cellStyle name="Comma 6" xfId="14733"/>
    <cellStyle name="Comma 7" xfId="14734"/>
    <cellStyle name="Comma 8" xfId="14735"/>
    <cellStyle name="Comma 9" xfId="14736"/>
    <cellStyle name="Currency [0] _1" xfId="2"/>
    <cellStyle name="Emphasis 1" xfId="9203"/>
    <cellStyle name="Emphasis 2" xfId="9204"/>
    <cellStyle name="Emphasis 3" xfId="9205"/>
    <cellStyle name="Euro" xfId="9206"/>
    <cellStyle name="Explanatory Text" xfId="9207"/>
    <cellStyle name="Followed Hyperlink" xfId="9208"/>
    <cellStyle name="Good" xfId="9209"/>
    <cellStyle name="Heading 1" xfId="9210"/>
    <cellStyle name="Heading 2" xfId="9211"/>
    <cellStyle name="Heading 3" xfId="9212"/>
    <cellStyle name="Heading 4" xfId="9213"/>
    <cellStyle name="Hyperlink" xfId="9214"/>
    <cellStyle name="Hyperlink 2" xfId="3"/>
    <cellStyle name="Input" xfId="9215"/>
    <cellStyle name="Input 2" xfId="9216"/>
    <cellStyle name="Input_10" xfId="16788"/>
    <cellStyle name="Linked Cell" xfId="9217"/>
    <cellStyle name="Neutral" xfId="9218"/>
    <cellStyle name="Normal" xfId="0" builtinId="0"/>
    <cellStyle name="Normal 10" xfId="40"/>
    <cellStyle name="Normal 10 2" xfId="9219"/>
    <cellStyle name="Normal 10 2 2" xfId="14737"/>
    <cellStyle name="Normal 10 2 2 2" xfId="14738"/>
    <cellStyle name="Normal 10 2 2 2 2" xfId="14739"/>
    <cellStyle name="Normal 10 2 2 3" xfId="14740"/>
    <cellStyle name="Normal 10 2 2 3 2" xfId="14741"/>
    <cellStyle name="Normal 10 2 2 4" xfId="14742"/>
    <cellStyle name="Normal 10 2 3" xfId="14743"/>
    <cellStyle name="Normal 10 2 3 2" xfId="14744"/>
    <cellStyle name="Normal 10 2 4" xfId="14745"/>
    <cellStyle name="Normal 10 2 4 2" xfId="14746"/>
    <cellStyle name="Normal 10 2 5" xfId="14747"/>
    <cellStyle name="Normal 10 2_15" xfId="16750"/>
    <cellStyle name="Normal 10 3" xfId="9220"/>
    <cellStyle name="Normal 10 3 2" xfId="14748"/>
    <cellStyle name="Normal 10 3 2 2" xfId="14749"/>
    <cellStyle name="Normal 10 3 3" xfId="14750"/>
    <cellStyle name="Normal 10 3 3 2" xfId="14751"/>
    <cellStyle name="Normal 10 3 4" xfId="14752"/>
    <cellStyle name="Normal 10 3_15" xfId="16751"/>
    <cellStyle name="Normal 10 4" xfId="9221"/>
    <cellStyle name="Normal 10 4 2" xfId="14753"/>
    <cellStyle name="Normal 10 4_15" xfId="16752"/>
    <cellStyle name="Normal 10 5" xfId="14754"/>
    <cellStyle name="Normal 10 5 2" xfId="14755"/>
    <cellStyle name="Normal 10 6" xfId="14756"/>
    <cellStyle name="Normal 10_15" xfId="14592"/>
    <cellStyle name="Normal 11" xfId="4"/>
    <cellStyle name="Normal 11 2" xfId="41"/>
    <cellStyle name="Normal 11 3" xfId="33"/>
    <cellStyle name="Normal 11 3 2" xfId="16777"/>
    <cellStyle name="Normal 11 4" xfId="58"/>
    <cellStyle name="Normal 11 5" xfId="23"/>
    <cellStyle name="Normal 11 6" xfId="16795"/>
    <cellStyle name="Normal 11 7" xfId="16"/>
    <cellStyle name="Normal 11_10" xfId="16793"/>
    <cellStyle name="Normal 12" xfId="42"/>
    <cellStyle name="Normal 12 2" xfId="14757"/>
    <cellStyle name="Normal 12 2 2" xfId="14758"/>
    <cellStyle name="Normal 12 2 2 2" xfId="14759"/>
    <cellStyle name="Normal 12 2 3" xfId="14760"/>
    <cellStyle name="Normal 12 2 3 2" xfId="14761"/>
    <cellStyle name="Normal 12 2 4" xfId="14762"/>
    <cellStyle name="Normal 12 3" xfId="14763"/>
    <cellStyle name="Normal 12 3 2" xfId="14764"/>
    <cellStyle name="Normal 12 4" xfId="14765"/>
    <cellStyle name="Normal 12 4 2" xfId="14766"/>
    <cellStyle name="Normal 12 5" xfId="14767"/>
    <cellStyle name="Normal 12_15" xfId="16753"/>
    <cellStyle name="Normal 13" xfId="43"/>
    <cellStyle name="Normal 14" xfId="44"/>
    <cellStyle name="Normal 14 2" xfId="14768"/>
    <cellStyle name="Normal 14 2 2" xfId="14769"/>
    <cellStyle name="Normal 14 3" xfId="14770"/>
    <cellStyle name="Normal 14 3 2" xfId="14771"/>
    <cellStyle name="Normal 14 4" xfId="14772"/>
    <cellStyle name="Normal 14_15" xfId="16754"/>
    <cellStyle name="Normal 15" xfId="45"/>
    <cellStyle name="Normal 16" xfId="46"/>
    <cellStyle name="Normal 16 2" xfId="14773"/>
    <cellStyle name="Normal 16_15" xfId="16755"/>
    <cellStyle name="Normal 17" xfId="47"/>
    <cellStyle name="Normal 17 2" xfId="14774"/>
    <cellStyle name="Normal 17 3" xfId="9222"/>
    <cellStyle name="Normal 17_15" xfId="16756"/>
    <cellStyle name="Normal 18" xfId="39"/>
    <cellStyle name="Normal 18 2" xfId="62"/>
    <cellStyle name="Normal 19" xfId="63"/>
    <cellStyle name="Normal 19 2" xfId="9224"/>
    <cellStyle name="Normal 19 3" xfId="9223"/>
    <cellStyle name="Normal 19_15" xfId="14593"/>
    <cellStyle name="Normal 2" xfId="5"/>
    <cellStyle name="Normal 2 10" xfId="14775"/>
    <cellStyle name="Normal 2 10 2" xfId="14776"/>
    <cellStyle name="Normal 2 11" xfId="14777"/>
    <cellStyle name="Normal 2 11 2" xfId="14778"/>
    <cellStyle name="Normal 2 12" xfId="14779"/>
    <cellStyle name="Normal 2 13" xfId="17"/>
    <cellStyle name="Normal 2 2" xfId="32"/>
    <cellStyle name="Normal 2 2 2" xfId="48"/>
    <cellStyle name="Normal 2 2_15" xfId="16757"/>
    <cellStyle name="Normal 2 3" xfId="35"/>
    <cellStyle name="Normal 2 3 10" xfId="14780"/>
    <cellStyle name="Normal 2 3 2" xfId="14781"/>
    <cellStyle name="Normal 2 3 2 2" xfId="14782"/>
    <cellStyle name="Normal 2 3 2 2 2" xfId="14783"/>
    <cellStyle name="Normal 2 3 2 2 2 2" xfId="14784"/>
    <cellStyle name="Normal 2 3 2 2 2 2 2" xfId="14785"/>
    <cellStyle name="Normal 2 3 2 2 2 2 2 2" xfId="14786"/>
    <cellStyle name="Normal 2 3 2 2 2 2 2 2 2" xfId="14787"/>
    <cellStyle name="Normal 2 3 2 2 2 2 2 3" xfId="14788"/>
    <cellStyle name="Normal 2 3 2 2 2 2 2 3 2" xfId="14789"/>
    <cellStyle name="Normal 2 3 2 2 2 2 2 4" xfId="14790"/>
    <cellStyle name="Normal 2 3 2 2 2 2 3" xfId="14791"/>
    <cellStyle name="Normal 2 3 2 2 2 2 3 2" xfId="14792"/>
    <cellStyle name="Normal 2 3 2 2 2 2 4" xfId="14793"/>
    <cellStyle name="Normal 2 3 2 2 2 2 4 2" xfId="14794"/>
    <cellStyle name="Normal 2 3 2 2 2 2 5" xfId="14795"/>
    <cellStyle name="Normal 2 3 2 2 2 3" xfId="14796"/>
    <cellStyle name="Normal 2 3 2 2 2 3 2" xfId="14797"/>
    <cellStyle name="Normal 2 3 2 2 2 3 2 2" xfId="14798"/>
    <cellStyle name="Normal 2 3 2 2 2 3 3" xfId="14799"/>
    <cellStyle name="Normal 2 3 2 2 2 3 3 2" xfId="14800"/>
    <cellStyle name="Normal 2 3 2 2 2 3 4" xfId="14801"/>
    <cellStyle name="Normal 2 3 2 2 2 4" xfId="14802"/>
    <cellStyle name="Normal 2 3 2 2 2 4 2" xfId="14803"/>
    <cellStyle name="Normal 2 3 2 2 2 5" xfId="14804"/>
    <cellStyle name="Normal 2 3 2 2 2 5 2" xfId="14805"/>
    <cellStyle name="Normal 2 3 2 2 2 6" xfId="14806"/>
    <cellStyle name="Normal 2 3 2 2 3" xfId="14807"/>
    <cellStyle name="Normal 2 3 2 2 3 2" xfId="14808"/>
    <cellStyle name="Normal 2 3 2 2 3 2 2" xfId="14809"/>
    <cellStyle name="Normal 2 3 2 2 3 2 2 2" xfId="14810"/>
    <cellStyle name="Normal 2 3 2 2 3 2 3" xfId="14811"/>
    <cellStyle name="Normal 2 3 2 2 3 2 3 2" xfId="14812"/>
    <cellStyle name="Normal 2 3 2 2 3 2 4" xfId="14813"/>
    <cellStyle name="Normal 2 3 2 2 3 3" xfId="14814"/>
    <cellStyle name="Normal 2 3 2 2 3 3 2" xfId="14815"/>
    <cellStyle name="Normal 2 3 2 2 3 4" xfId="14816"/>
    <cellStyle name="Normal 2 3 2 2 3 4 2" xfId="14817"/>
    <cellStyle name="Normal 2 3 2 2 3 5" xfId="14818"/>
    <cellStyle name="Normal 2 3 2 2 4" xfId="14819"/>
    <cellStyle name="Normal 2 3 2 2 4 2" xfId="14820"/>
    <cellStyle name="Normal 2 3 2 2 4 2 2" xfId="14821"/>
    <cellStyle name="Normal 2 3 2 2 4 3" xfId="14822"/>
    <cellStyle name="Normal 2 3 2 2 4 3 2" xfId="14823"/>
    <cellStyle name="Normal 2 3 2 2 4 4" xfId="14824"/>
    <cellStyle name="Normal 2 3 2 2 5" xfId="14825"/>
    <cellStyle name="Normal 2 3 2 2 5 2" xfId="14826"/>
    <cellStyle name="Normal 2 3 2 2 6" xfId="14827"/>
    <cellStyle name="Normal 2 3 2 2 6 2" xfId="14828"/>
    <cellStyle name="Normal 2 3 2 2 7" xfId="14829"/>
    <cellStyle name="Normal 2 3 2 3" xfId="14830"/>
    <cellStyle name="Normal 2 3 2 3 2" xfId="14831"/>
    <cellStyle name="Normal 2 3 2 3 2 2" xfId="14832"/>
    <cellStyle name="Normal 2 3 2 3 2 2 2" xfId="14833"/>
    <cellStyle name="Normal 2 3 2 3 2 2 2 2" xfId="14834"/>
    <cellStyle name="Normal 2 3 2 3 2 2 3" xfId="14835"/>
    <cellStyle name="Normal 2 3 2 3 2 2 3 2" xfId="14836"/>
    <cellStyle name="Normal 2 3 2 3 2 2 4" xfId="14837"/>
    <cellStyle name="Normal 2 3 2 3 2 3" xfId="14838"/>
    <cellStyle name="Normal 2 3 2 3 2 3 2" xfId="14839"/>
    <cellStyle name="Normal 2 3 2 3 2 4" xfId="14840"/>
    <cellStyle name="Normal 2 3 2 3 2 4 2" xfId="14841"/>
    <cellStyle name="Normal 2 3 2 3 2 5" xfId="14842"/>
    <cellStyle name="Normal 2 3 2 3 3" xfId="14843"/>
    <cellStyle name="Normal 2 3 2 3 3 2" xfId="14844"/>
    <cellStyle name="Normal 2 3 2 3 3 2 2" xfId="14845"/>
    <cellStyle name="Normal 2 3 2 3 3 3" xfId="14846"/>
    <cellStyle name="Normal 2 3 2 3 3 3 2" xfId="14847"/>
    <cellStyle name="Normal 2 3 2 3 3 4" xfId="14848"/>
    <cellStyle name="Normal 2 3 2 3 4" xfId="14849"/>
    <cellStyle name="Normal 2 3 2 3 4 2" xfId="14850"/>
    <cellStyle name="Normal 2 3 2 3 5" xfId="14851"/>
    <cellStyle name="Normal 2 3 2 3 5 2" xfId="14852"/>
    <cellStyle name="Normal 2 3 2 3 6" xfId="14853"/>
    <cellStyle name="Normal 2 3 2 4" xfId="14854"/>
    <cellStyle name="Normal 2 3 2 4 2" xfId="14855"/>
    <cellStyle name="Normal 2 3 2 4 2 2" xfId="14856"/>
    <cellStyle name="Normal 2 3 2 4 2 2 2" xfId="14857"/>
    <cellStyle name="Normal 2 3 2 4 2 3" xfId="14858"/>
    <cellStyle name="Normal 2 3 2 4 2 3 2" xfId="14859"/>
    <cellStyle name="Normal 2 3 2 4 2 4" xfId="14860"/>
    <cellStyle name="Normal 2 3 2 4 3" xfId="14861"/>
    <cellStyle name="Normal 2 3 2 4 3 2" xfId="14862"/>
    <cellStyle name="Normal 2 3 2 4 4" xfId="14863"/>
    <cellStyle name="Normal 2 3 2 4 4 2" xfId="14864"/>
    <cellStyle name="Normal 2 3 2 4 5" xfId="14865"/>
    <cellStyle name="Normal 2 3 2 5" xfId="14866"/>
    <cellStyle name="Normal 2 3 2 5 2" xfId="14867"/>
    <cellStyle name="Normal 2 3 2 5 2 2" xfId="14868"/>
    <cellStyle name="Normal 2 3 2 5 3" xfId="14869"/>
    <cellStyle name="Normal 2 3 2 5 3 2" xfId="14870"/>
    <cellStyle name="Normal 2 3 2 5 4" xfId="14871"/>
    <cellStyle name="Normal 2 3 2 6" xfId="14872"/>
    <cellStyle name="Normal 2 3 2 6 2" xfId="14873"/>
    <cellStyle name="Normal 2 3 2 7" xfId="14874"/>
    <cellStyle name="Normal 2 3 2 7 2" xfId="14875"/>
    <cellStyle name="Normal 2 3 2 8" xfId="14876"/>
    <cellStyle name="Normal 2 3 3" xfId="14877"/>
    <cellStyle name="Normal 2 3 3 2" xfId="14878"/>
    <cellStyle name="Normal 2 3 3 2 2" xfId="14879"/>
    <cellStyle name="Normal 2 3 3 2 2 2" xfId="14880"/>
    <cellStyle name="Normal 2 3 3 2 2 2 2" xfId="14881"/>
    <cellStyle name="Normal 2 3 3 2 2 2 2 2" xfId="14882"/>
    <cellStyle name="Normal 2 3 3 2 2 2 3" xfId="14883"/>
    <cellStyle name="Normal 2 3 3 2 2 2 3 2" xfId="14884"/>
    <cellStyle name="Normal 2 3 3 2 2 2 4" xfId="14885"/>
    <cellStyle name="Normal 2 3 3 2 2 3" xfId="14886"/>
    <cellStyle name="Normal 2 3 3 2 2 3 2" xfId="14887"/>
    <cellStyle name="Normal 2 3 3 2 2 4" xfId="14888"/>
    <cellStyle name="Normal 2 3 3 2 2 4 2" xfId="14889"/>
    <cellStyle name="Normal 2 3 3 2 2 5" xfId="14890"/>
    <cellStyle name="Normal 2 3 3 2 3" xfId="14891"/>
    <cellStyle name="Normal 2 3 3 2 3 2" xfId="14892"/>
    <cellStyle name="Normal 2 3 3 2 3 2 2" xfId="14893"/>
    <cellStyle name="Normal 2 3 3 2 3 3" xfId="14894"/>
    <cellStyle name="Normal 2 3 3 2 3 3 2" xfId="14895"/>
    <cellStyle name="Normal 2 3 3 2 3 4" xfId="14896"/>
    <cellStyle name="Normal 2 3 3 2 4" xfId="14897"/>
    <cellStyle name="Normal 2 3 3 2 4 2" xfId="14898"/>
    <cellStyle name="Normal 2 3 3 2 5" xfId="14899"/>
    <cellStyle name="Normal 2 3 3 2 5 2" xfId="14900"/>
    <cellStyle name="Normal 2 3 3 2 6" xfId="14901"/>
    <cellStyle name="Normal 2 3 3 3" xfId="14902"/>
    <cellStyle name="Normal 2 3 3 3 2" xfId="14903"/>
    <cellStyle name="Normal 2 3 3 3 2 2" xfId="14904"/>
    <cellStyle name="Normal 2 3 3 3 2 2 2" xfId="14905"/>
    <cellStyle name="Normal 2 3 3 3 2 3" xfId="14906"/>
    <cellStyle name="Normal 2 3 3 3 2 3 2" xfId="14907"/>
    <cellStyle name="Normal 2 3 3 3 2 4" xfId="14908"/>
    <cellStyle name="Normal 2 3 3 3 3" xfId="14909"/>
    <cellStyle name="Normal 2 3 3 3 3 2" xfId="14910"/>
    <cellStyle name="Normal 2 3 3 3 4" xfId="14911"/>
    <cellStyle name="Normal 2 3 3 3 4 2" xfId="14912"/>
    <cellStyle name="Normal 2 3 3 3 5" xfId="14913"/>
    <cellStyle name="Normal 2 3 3 4" xfId="14914"/>
    <cellStyle name="Normal 2 3 3 4 2" xfId="14915"/>
    <cellStyle name="Normal 2 3 3 4 2 2" xfId="14916"/>
    <cellStyle name="Normal 2 3 3 4 3" xfId="14917"/>
    <cellStyle name="Normal 2 3 3 4 3 2" xfId="14918"/>
    <cellStyle name="Normal 2 3 3 4 4" xfId="14919"/>
    <cellStyle name="Normal 2 3 3 5" xfId="14920"/>
    <cellStyle name="Normal 2 3 3 5 2" xfId="14921"/>
    <cellStyle name="Normal 2 3 3 6" xfId="14922"/>
    <cellStyle name="Normal 2 3 3 6 2" xfId="14923"/>
    <cellStyle name="Normal 2 3 3 7" xfId="14924"/>
    <cellStyle name="Normal 2 3 4" xfId="14925"/>
    <cellStyle name="Normal 2 3 4 2" xfId="14926"/>
    <cellStyle name="Normal 2 3 4 2 2" xfId="14927"/>
    <cellStyle name="Normal 2 3 4 2 2 2" xfId="14928"/>
    <cellStyle name="Normal 2 3 4 2 2 2 2" xfId="14929"/>
    <cellStyle name="Normal 2 3 4 2 2 3" xfId="14930"/>
    <cellStyle name="Normal 2 3 4 2 2 3 2" xfId="14931"/>
    <cellStyle name="Normal 2 3 4 2 2 4" xfId="14932"/>
    <cellStyle name="Normal 2 3 4 2 3" xfId="14933"/>
    <cellStyle name="Normal 2 3 4 2 3 2" xfId="14934"/>
    <cellStyle name="Normal 2 3 4 2 4" xfId="14935"/>
    <cellStyle name="Normal 2 3 4 2 4 2" xfId="14936"/>
    <cellStyle name="Normal 2 3 4 2 5" xfId="14937"/>
    <cellStyle name="Normal 2 3 4 3" xfId="14938"/>
    <cellStyle name="Normal 2 3 4 3 2" xfId="14939"/>
    <cellStyle name="Normal 2 3 4 3 2 2" xfId="14940"/>
    <cellStyle name="Normal 2 3 4 3 3" xfId="14941"/>
    <cellStyle name="Normal 2 3 4 3 3 2" xfId="14942"/>
    <cellStyle name="Normal 2 3 4 3 4" xfId="14943"/>
    <cellStyle name="Normal 2 3 4 4" xfId="14944"/>
    <cellStyle name="Normal 2 3 4 4 2" xfId="14945"/>
    <cellStyle name="Normal 2 3 4 5" xfId="14946"/>
    <cellStyle name="Normal 2 3 4 5 2" xfId="14947"/>
    <cellStyle name="Normal 2 3 4 6" xfId="14948"/>
    <cellStyle name="Normal 2 3 5" xfId="14949"/>
    <cellStyle name="Normal 2 3 5 2" xfId="14950"/>
    <cellStyle name="Normal 2 3 5 2 2" xfId="14951"/>
    <cellStyle name="Normal 2 3 5 2 2 2" xfId="14952"/>
    <cellStyle name="Normal 2 3 5 2 3" xfId="14953"/>
    <cellStyle name="Normal 2 3 5 2 3 2" xfId="14954"/>
    <cellStyle name="Normal 2 3 5 2 4" xfId="14955"/>
    <cellStyle name="Normal 2 3 5 3" xfId="14956"/>
    <cellStyle name="Normal 2 3 5 3 2" xfId="14957"/>
    <cellStyle name="Normal 2 3 5 4" xfId="14958"/>
    <cellStyle name="Normal 2 3 5 4 2" xfId="14959"/>
    <cellStyle name="Normal 2 3 5 5" xfId="14960"/>
    <cellStyle name="Normal 2 3 6" xfId="14961"/>
    <cellStyle name="Normal 2 3 6 2" xfId="14962"/>
    <cellStyle name="Normal 2 3 6 2 2" xfId="14963"/>
    <cellStyle name="Normal 2 3 6 3" xfId="14964"/>
    <cellStyle name="Normal 2 3 6 3 2" xfId="14965"/>
    <cellStyle name="Normal 2 3 6 4" xfId="14966"/>
    <cellStyle name="Normal 2 3 7" xfId="14967"/>
    <cellStyle name="Normal 2 3 7 2" xfId="14968"/>
    <cellStyle name="Normal 2 3 7 2 2" xfId="14969"/>
    <cellStyle name="Normal 2 3 7 3" xfId="14970"/>
    <cellStyle name="Normal 2 3 7 3 2" xfId="14971"/>
    <cellStyle name="Normal 2 3 7 4" xfId="14972"/>
    <cellStyle name="Normal 2 3 8" xfId="14973"/>
    <cellStyle name="Normal 2 3 8 2" xfId="14974"/>
    <cellStyle name="Normal 2 3 9" xfId="14975"/>
    <cellStyle name="Normal 2 3 9 2" xfId="14976"/>
    <cellStyle name="Normal 2 3_15" xfId="16758"/>
    <cellStyle name="Normal 2 4" xfId="24"/>
    <cellStyle name="Normal 2 4 2" xfId="14977"/>
    <cellStyle name="Normal 2 4 2 2" xfId="14978"/>
    <cellStyle name="Normal 2 4 2 2 2" xfId="14979"/>
    <cellStyle name="Normal 2 4 2 2 2 2" xfId="14980"/>
    <cellStyle name="Normal 2 4 2 2 2 2 2" xfId="14981"/>
    <cellStyle name="Normal 2 4 2 2 2 2 2 2" xfId="14982"/>
    <cellStyle name="Normal 2 4 2 2 2 2 3" xfId="14983"/>
    <cellStyle name="Normal 2 4 2 2 2 2 3 2" xfId="14984"/>
    <cellStyle name="Normal 2 4 2 2 2 2 4" xfId="14985"/>
    <cellStyle name="Normal 2 4 2 2 2 3" xfId="14986"/>
    <cellStyle name="Normal 2 4 2 2 2 3 2" xfId="14987"/>
    <cellStyle name="Normal 2 4 2 2 2 4" xfId="14988"/>
    <cellStyle name="Normal 2 4 2 2 2 4 2" xfId="14989"/>
    <cellStyle name="Normal 2 4 2 2 2 5" xfId="14990"/>
    <cellStyle name="Normal 2 4 2 2 3" xfId="14991"/>
    <cellStyle name="Normal 2 4 2 2 3 2" xfId="14992"/>
    <cellStyle name="Normal 2 4 2 2 3 2 2" xfId="14993"/>
    <cellStyle name="Normal 2 4 2 2 3 3" xfId="14994"/>
    <cellStyle name="Normal 2 4 2 2 3 3 2" xfId="14995"/>
    <cellStyle name="Normal 2 4 2 2 3 4" xfId="14996"/>
    <cellStyle name="Normal 2 4 2 2 4" xfId="14997"/>
    <cellStyle name="Normal 2 4 2 2 4 2" xfId="14998"/>
    <cellStyle name="Normal 2 4 2 2 5" xfId="14999"/>
    <cellStyle name="Normal 2 4 2 2 5 2" xfId="15000"/>
    <cellStyle name="Normal 2 4 2 2 6" xfId="15001"/>
    <cellStyle name="Normal 2 4 2 3" xfId="15002"/>
    <cellStyle name="Normal 2 4 2 3 2" xfId="15003"/>
    <cellStyle name="Normal 2 4 2 3 2 2" xfId="15004"/>
    <cellStyle name="Normal 2 4 2 3 2 2 2" xfId="15005"/>
    <cellStyle name="Normal 2 4 2 3 2 3" xfId="15006"/>
    <cellStyle name="Normal 2 4 2 3 2 3 2" xfId="15007"/>
    <cellStyle name="Normal 2 4 2 3 2 4" xfId="15008"/>
    <cellStyle name="Normal 2 4 2 3 3" xfId="15009"/>
    <cellStyle name="Normal 2 4 2 3 3 2" xfId="15010"/>
    <cellStyle name="Normal 2 4 2 3 4" xfId="15011"/>
    <cellStyle name="Normal 2 4 2 3 4 2" xfId="15012"/>
    <cellStyle name="Normal 2 4 2 3 5" xfId="15013"/>
    <cellStyle name="Normal 2 4 2 4" xfId="15014"/>
    <cellStyle name="Normal 2 4 2 4 2" xfId="15015"/>
    <cellStyle name="Normal 2 4 2 4 2 2" xfId="15016"/>
    <cellStyle name="Normal 2 4 2 4 3" xfId="15017"/>
    <cellStyle name="Normal 2 4 2 4 3 2" xfId="15018"/>
    <cellStyle name="Normal 2 4 2 4 4" xfId="15019"/>
    <cellStyle name="Normal 2 4 2 5" xfId="15020"/>
    <cellStyle name="Normal 2 4 2 5 2" xfId="15021"/>
    <cellStyle name="Normal 2 4 2 6" xfId="15022"/>
    <cellStyle name="Normal 2 4 2 6 2" xfId="15023"/>
    <cellStyle name="Normal 2 4 2 7" xfId="15024"/>
    <cellStyle name="Normal 2 4 3" xfId="15025"/>
    <cellStyle name="Normal 2 4 3 2" xfId="15026"/>
    <cellStyle name="Normal 2 4 3 2 2" xfId="15027"/>
    <cellStyle name="Normal 2 4 3 2 2 2" xfId="15028"/>
    <cellStyle name="Normal 2 4 3 2 2 2 2" xfId="15029"/>
    <cellStyle name="Normal 2 4 3 2 2 3" xfId="15030"/>
    <cellStyle name="Normal 2 4 3 2 2 3 2" xfId="15031"/>
    <cellStyle name="Normal 2 4 3 2 2 4" xfId="15032"/>
    <cellStyle name="Normal 2 4 3 2 3" xfId="15033"/>
    <cellStyle name="Normal 2 4 3 2 3 2" xfId="15034"/>
    <cellStyle name="Normal 2 4 3 2 4" xfId="15035"/>
    <cellStyle name="Normal 2 4 3 2 4 2" xfId="15036"/>
    <cellStyle name="Normal 2 4 3 2 5" xfId="15037"/>
    <cellStyle name="Normal 2 4 3 3" xfId="15038"/>
    <cellStyle name="Normal 2 4 3 3 2" xfId="15039"/>
    <cellStyle name="Normal 2 4 3 3 2 2" xfId="15040"/>
    <cellStyle name="Normal 2 4 3 3 3" xfId="15041"/>
    <cellStyle name="Normal 2 4 3 3 3 2" xfId="15042"/>
    <cellStyle name="Normal 2 4 3 3 4" xfId="15043"/>
    <cellStyle name="Normal 2 4 3 4" xfId="15044"/>
    <cellStyle name="Normal 2 4 3 4 2" xfId="15045"/>
    <cellStyle name="Normal 2 4 3 5" xfId="15046"/>
    <cellStyle name="Normal 2 4 3 5 2" xfId="15047"/>
    <cellStyle name="Normal 2 4 3 6" xfId="15048"/>
    <cellStyle name="Normal 2 4 4" xfId="15049"/>
    <cellStyle name="Normal 2 4 4 2" xfId="15050"/>
    <cellStyle name="Normal 2 4 4 2 2" xfId="15051"/>
    <cellStyle name="Normal 2 4 4 2 2 2" xfId="15052"/>
    <cellStyle name="Normal 2 4 4 2 3" xfId="15053"/>
    <cellStyle name="Normal 2 4 4 2 3 2" xfId="15054"/>
    <cellStyle name="Normal 2 4 4 2 4" xfId="15055"/>
    <cellStyle name="Normal 2 4 4 3" xfId="15056"/>
    <cellStyle name="Normal 2 4 4 3 2" xfId="15057"/>
    <cellStyle name="Normal 2 4 4 4" xfId="15058"/>
    <cellStyle name="Normal 2 4 4 4 2" xfId="15059"/>
    <cellStyle name="Normal 2 4 4 5" xfId="15060"/>
    <cellStyle name="Normal 2 4 5" xfId="15061"/>
    <cellStyle name="Normal 2 4 5 2" xfId="15062"/>
    <cellStyle name="Normal 2 4 5 2 2" xfId="15063"/>
    <cellStyle name="Normal 2 4 5 3" xfId="15064"/>
    <cellStyle name="Normal 2 4 5 3 2" xfId="15065"/>
    <cellStyle name="Normal 2 4 5 4" xfId="15066"/>
    <cellStyle name="Normal 2 4 6" xfId="15067"/>
    <cellStyle name="Normal 2 4 6 2" xfId="15068"/>
    <cellStyle name="Normal 2 4 7" xfId="15069"/>
    <cellStyle name="Normal 2 4 7 2" xfId="15070"/>
    <cellStyle name="Normal 2 4 8" xfId="15071"/>
    <cellStyle name="Normal 2 4_15" xfId="16759"/>
    <cellStyle name="Normal 2 5" xfId="9226"/>
    <cellStyle name="Normal 2 6" xfId="9227"/>
    <cellStyle name="Normal 2 6 2" xfId="15072"/>
    <cellStyle name="Normal 2 6 2 2" xfId="15073"/>
    <cellStyle name="Normal 2 6 2 2 2" xfId="15074"/>
    <cellStyle name="Normal 2 6 2 2 2 2" xfId="15075"/>
    <cellStyle name="Normal 2 6 2 2 3" xfId="15076"/>
    <cellStyle name="Normal 2 6 2 2 3 2" xfId="15077"/>
    <cellStyle name="Normal 2 6 2 2 4" xfId="15078"/>
    <cellStyle name="Normal 2 6 2 3" xfId="15079"/>
    <cellStyle name="Normal 2 6 2 3 2" xfId="15080"/>
    <cellStyle name="Normal 2 6 2 4" xfId="15081"/>
    <cellStyle name="Normal 2 6 2 4 2" xfId="15082"/>
    <cellStyle name="Normal 2 6 2 5" xfId="15083"/>
    <cellStyle name="Normal 2 6 3" xfId="15084"/>
    <cellStyle name="Normal 2 6 3 2" xfId="15085"/>
    <cellStyle name="Normal 2 6 3 2 2" xfId="15086"/>
    <cellStyle name="Normal 2 6 3 3" xfId="15087"/>
    <cellStyle name="Normal 2 6 3 3 2" xfId="15088"/>
    <cellStyle name="Normal 2 6 3 4" xfId="15089"/>
    <cellStyle name="Normal 2 6 4" xfId="15090"/>
    <cellStyle name="Normal 2 6 4 2" xfId="15091"/>
    <cellStyle name="Normal 2 6 5" xfId="15092"/>
    <cellStyle name="Normal 2 6 5 2" xfId="15093"/>
    <cellStyle name="Normal 2 6 6" xfId="15094"/>
    <cellStyle name="Normal 2 6_15" xfId="16760"/>
    <cellStyle name="Normal 2 7" xfId="15095"/>
    <cellStyle name="Normal 2 7 2" xfId="15096"/>
    <cellStyle name="Normal 2 7 2 2" xfId="15097"/>
    <cellStyle name="Normal 2 7 2 2 2" xfId="15098"/>
    <cellStyle name="Normal 2 7 2 3" xfId="15099"/>
    <cellStyle name="Normal 2 7 2 3 2" xfId="15100"/>
    <cellStyle name="Normal 2 7 2 4" xfId="15101"/>
    <cellStyle name="Normal 2 7 3" xfId="15102"/>
    <cellStyle name="Normal 2 7 3 2" xfId="15103"/>
    <cellStyle name="Normal 2 7 4" xfId="15104"/>
    <cellStyle name="Normal 2 7 4 2" xfId="15105"/>
    <cellStyle name="Normal 2 7 5" xfId="15106"/>
    <cellStyle name="Normal 2 8" xfId="15107"/>
    <cellStyle name="Normal 2 8 2" xfId="15108"/>
    <cellStyle name="Normal 2 8 2 2" xfId="15109"/>
    <cellStyle name="Normal 2 8 3" xfId="15110"/>
    <cellStyle name="Normal 2 8 3 2" xfId="15111"/>
    <cellStyle name="Normal 2 8 4" xfId="15112"/>
    <cellStyle name="Normal 2 9" xfId="15113"/>
    <cellStyle name="Normal 2 9 2" xfId="15114"/>
    <cellStyle name="Normal 2 9 2 2" xfId="15115"/>
    <cellStyle name="Normal 2 9 3" xfId="15116"/>
    <cellStyle name="Normal 2 9 3 2" xfId="15117"/>
    <cellStyle name="Normal 2 9 4" xfId="15118"/>
    <cellStyle name="Normal 2_16" xfId="9225"/>
    <cellStyle name="Normal 20" xfId="56"/>
    <cellStyle name="Normal 21" xfId="55"/>
    <cellStyle name="Normal 21 2" xfId="9228"/>
    <cellStyle name="Normal 22" xfId="9229"/>
    <cellStyle name="Normal 23" xfId="9230"/>
    <cellStyle name="Normal 24" xfId="9231"/>
    <cellStyle name="Normal 25" xfId="9232"/>
    <cellStyle name="Normal 26" xfId="9233"/>
    <cellStyle name="Normal 27" xfId="9234"/>
    <cellStyle name="Normal 28" xfId="9235"/>
    <cellStyle name="Normal 29" xfId="9236"/>
    <cellStyle name="Normal 3" xfId="6"/>
    <cellStyle name="Normal 3 10" xfId="15119"/>
    <cellStyle name="Normal 3 10 2" xfId="15120"/>
    <cellStyle name="Normal 3 11" xfId="15121"/>
    <cellStyle name="Normal 3 11 2" xfId="15122"/>
    <cellStyle name="Normal 3 12" xfId="15123"/>
    <cellStyle name="Normal 3 13" xfId="72"/>
    <cellStyle name="Normal 3 14" xfId="16796"/>
    <cellStyle name="Normal 3 15" xfId="18"/>
    <cellStyle name="Normal 3 2" xfId="49"/>
    <cellStyle name="Normal 3 2 10" xfId="15124"/>
    <cellStyle name="Normal 3 2 2" xfId="9237"/>
    <cellStyle name="Normal 3 2 2 2" xfId="15125"/>
    <cellStyle name="Normal 3 2 2 2 2" xfId="15126"/>
    <cellStyle name="Normal 3 2 2 2 2 2" xfId="15127"/>
    <cellStyle name="Normal 3 2 2 2 2 2 2" xfId="15128"/>
    <cellStyle name="Normal 3 2 2 2 2 2 2 2" xfId="15129"/>
    <cellStyle name="Normal 3 2 2 2 2 2 2 2 2" xfId="15130"/>
    <cellStyle name="Normal 3 2 2 2 2 2 2 3" xfId="15131"/>
    <cellStyle name="Normal 3 2 2 2 2 2 2 3 2" xfId="15132"/>
    <cellStyle name="Normal 3 2 2 2 2 2 2 4" xfId="15133"/>
    <cellStyle name="Normal 3 2 2 2 2 2 3" xfId="15134"/>
    <cellStyle name="Normal 3 2 2 2 2 2 3 2" xfId="15135"/>
    <cellStyle name="Normal 3 2 2 2 2 2 4" xfId="15136"/>
    <cellStyle name="Normal 3 2 2 2 2 2 4 2" xfId="15137"/>
    <cellStyle name="Normal 3 2 2 2 2 2 5" xfId="15138"/>
    <cellStyle name="Normal 3 2 2 2 2 3" xfId="15139"/>
    <cellStyle name="Normal 3 2 2 2 2 3 2" xfId="15140"/>
    <cellStyle name="Normal 3 2 2 2 2 3 2 2" xfId="15141"/>
    <cellStyle name="Normal 3 2 2 2 2 3 3" xfId="15142"/>
    <cellStyle name="Normal 3 2 2 2 2 3 3 2" xfId="15143"/>
    <cellStyle name="Normal 3 2 2 2 2 3 4" xfId="15144"/>
    <cellStyle name="Normal 3 2 2 2 2 4" xfId="15145"/>
    <cellStyle name="Normal 3 2 2 2 2 4 2" xfId="15146"/>
    <cellStyle name="Normal 3 2 2 2 2 5" xfId="15147"/>
    <cellStyle name="Normal 3 2 2 2 2 5 2" xfId="15148"/>
    <cellStyle name="Normal 3 2 2 2 2 6" xfId="15149"/>
    <cellStyle name="Normal 3 2 2 2 3" xfId="15150"/>
    <cellStyle name="Normal 3 2 2 2 3 2" xfId="15151"/>
    <cellStyle name="Normal 3 2 2 2 3 2 2" xfId="15152"/>
    <cellStyle name="Normal 3 2 2 2 3 2 2 2" xfId="15153"/>
    <cellStyle name="Normal 3 2 2 2 3 2 3" xfId="15154"/>
    <cellStyle name="Normal 3 2 2 2 3 2 3 2" xfId="15155"/>
    <cellStyle name="Normal 3 2 2 2 3 2 4" xfId="15156"/>
    <cellStyle name="Normal 3 2 2 2 3 3" xfId="15157"/>
    <cellStyle name="Normal 3 2 2 2 3 3 2" xfId="15158"/>
    <cellStyle name="Normal 3 2 2 2 3 4" xfId="15159"/>
    <cellStyle name="Normal 3 2 2 2 3 4 2" xfId="15160"/>
    <cellStyle name="Normal 3 2 2 2 3 5" xfId="15161"/>
    <cellStyle name="Normal 3 2 2 2 4" xfId="15162"/>
    <cellStyle name="Normal 3 2 2 2 4 2" xfId="15163"/>
    <cellStyle name="Normal 3 2 2 2 4 2 2" xfId="15164"/>
    <cellStyle name="Normal 3 2 2 2 4 3" xfId="15165"/>
    <cellStyle name="Normal 3 2 2 2 4 3 2" xfId="15166"/>
    <cellStyle name="Normal 3 2 2 2 4 4" xfId="15167"/>
    <cellStyle name="Normal 3 2 2 2 5" xfId="15168"/>
    <cellStyle name="Normal 3 2 2 2 5 2" xfId="15169"/>
    <cellStyle name="Normal 3 2 2 2 6" xfId="15170"/>
    <cellStyle name="Normal 3 2 2 2 6 2" xfId="15171"/>
    <cellStyle name="Normal 3 2 2 2 7" xfId="15172"/>
    <cellStyle name="Normal 3 2 2 3" xfId="15173"/>
    <cellStyle name="Normal 3 2 2 3 2" xfId="15174"/>
    <cellStyle name="Normal 3 2 2 3 2 2" xfId="15175"/>
    <cellStyle name="Normal 3 2 2 3 2 2 2" xfId="15176"/>
    <cellStyle name="Normal 3 2 2 3 2 2 2 2" xfId="15177"/>
    <cellStyle name="Normal 3 2 2 3 2 2 3" xfId="15178"/>
    <cellStyle name="Normal 3 2 2 3 2 2 3 2" xfId="15179"/>
    <cellStyle name="Normal 3 2 2 3 2 2 4" xfId="15180"/>
    <cellStyle name="Normal 3 2 2 3 2 3" xfId="15181"/>
    <cellStyle name="Normal 3 2 2 3 2 3 2" xfId="15182"/>
    <cellStyle name="Normal 3 2 2 3 2 4" xfId="15183"/>
    <cellStyle name="Normal 3 2 2 3 2 4 2" xfId="15184"/>
    <cellStyle name="Normal 3 2 2 3 2 5" xfId="15185"/>
    <cellStyle name="Normal 3 2 2 3 3" xfId="15186"/>
    <cellStyle name="Normal 3 2 2 3 3 2" xfId="15187"/>
    <cellStyle name="Normal 3 2 2 3 3 2 2" xfId="15188"/>
    <cellStyle name="Normal 3 2 2 3 3 3" xfId="15189"/>
    <cellStyle name="Normal 3 2 2 3 3 3 2" xfId="15190"/>
    <cellStyle name="Normal 3 2 2 3 3 4" xfId="15191"/>
    <cellStyle name="Normal 3 2 2 3 4" xfId="15192"/>
    <cellStyle name="Normal 3 2 2 3 4 2" xfId="15193"/>
    <cellStyle name="Normal 3 2 2 3 5" xfId="15194"/>
    <cellStyle name="Normal 3 2 2 3 5 2" xfId="15195"/>
    <cellStyle name="Normal 3 2 2 3 6" xfId="15196"/>
    <cellStyle name="Normal 3 2 2 4" xfId="15197"/>
    <cellStyle name="Normal 3 2 2 4 2" xfId="15198"/>
    <cellStyle name="Normal 3 2 2 4 2 2" xfId="15199"/>
    <cellStyle name="Normal 3 2 2 4 2 2 2" xfId="15200"/>
    <cellStyle name="Normal 3 2 2 4 2 3" xfId="15201"/>
    <cellStyle name="Normal 3 2 2 4 2 3 2" xfId="15202"/>
    <cellStyle name="Normal 3 2 2 4 2 4" xfId="15203"/>
    <cellStyle name="Normal 3 2 2 4 3" xfId="15204"/>
    <cellStyle name="Normal 3 2 2 4 3 2" xfId="15205"/>
    <cellStyle name="Normal 3 2 2 4 4" xfId="15206"/>
    <cellStyle name="Normal 3 2 2 4 4 2" xfId="15207"/>
    <cellStyle name="Normal 3 2 2 4 5" xfId="15208"/>
    <cellStyle name="Normal 3 2 2 5" xfId="15209"/>
    <cellStyle name="Normal 3 2 2 5 2" xfId="15210"/>
    <cellStyle name="Normal 3 2 2 5 2 2" xfId="15211"/>
    <cellStyle name="Normal 3 2 2 5 3" xfId="15212"/>
    <cellStyle name="Normal 3 2 2 5 3 2" xfId="15213"/>
    <cellStyle name="Normal 3 2 2 5 4" xfId="15214"/>
    <cellStyle name="Normal 3 2 2 6" xfId="15215"/>
    <cellStyle name="Normal 3 2 2 6 2" xfId="15216"/>
    <cellStyle name="Normal 3 2 2 7" xfId="15217"/>
    <cellStyle name="Normal 3 2 2 7 2" xfId="15218"/>
    <cellStyle name="Normal 3 2 2 8" xfId="15219"/>
    <cellStyle name="Normal 3 2 2_15" xfId="16761"/>
    <cellStyle name="Normal 3 2 3" xfId="15220"/>
    <cellStyle name="Normal 3 2 3 2" xfId="15221"/>
    <cellStyle name="Normal 3 2 3 2 2" xfId="15222"/>
    <cellStyle name="Normal 3 2 3 2 2 2" xfId="15223"/>
    <cellStyle name="Normal 3 2 3 2 2 2 2" xfId="15224"/>
    <cellStyle name="Normal 3 2 3 2 2 2 2 2" xfId="15225"/>
    <cellStyle name="Normal 3 2 3 2 2 2 3" xfId="15226"/>
    <cellStyle name="Normal 3 2 3 2 2 2 3 2" xfId="15227"/>
    <cellStyle name="Normal 3 2 3 2 2 2 4" xfId="15228"/>
    <cellStyle name="Normal 3 2 3 2 2 3" xfId="15229"/>
    <cellStyle name="Normal 3 2 3 2 2 3 2" xfId="15230"/>
    <cellStyle name="Normal 3 2 3 2 2 4" xfId="15231"/>
    <cellStyle name="Normal 3 2 3 2 2 4 2" xfId="15232"/>
    <cellStyle name="Normal 3 2 3 2 2 5" xfId="15233"/>
    <cellStyle name="Normal 3 2 3 2 3" xfId="15234"/>
    <cellStyle name="Normal 3 2 3 2 3 2" xfId="15235"/>
    <cellStyle name="Normal 3 2 3 2 3 2 2" xfId="15236"/>
    <cellStyle name="Normal 3 2 3 2 3 3" xfId="15237"/>
    <cellStyle name="Normal 3 2 3 2 3 3 2" xfId="15238"/>
    <cellStyle name="Normal 3 2 3 2 3 4" xfId="15239"/>
    <cellStyle name="Normal 3 2 3 2 4" xfId="15240"/>
    <cellStyle name="Normal 3 2 3 2 4 2" xfId="15241"/>
    <cellStyle name="Normal 3 2 3 2 5" xfId="15242"/>
    <cellStyle name="Normal 3 2 3 2 5 2" xfId="15243"/>
    <cellStyle name="Normal 3 2 3 2 6" xfId="15244"/>
    <cellStyle name="Normal 3 2 3 3" xfId="15245"/>
    <cellStyle name="Normal 3 2 3 3 2" xfId="15246"/>
    <cellStyle name="Normal 3 2 3 3 2 2" xfId="15247"/>
    <cellStyle name="Normal 3 2 3 3 2 2 2" xfId="15248"/>
    <cellStyle name="Normal 3 2 3 3 2 3" xfId="15249"/>
    <cellStyle name="Normal 3 2 3 3 2 3 2" xfId="15250"/>
    <cellStyle name="Normal 3 2 3 3 2 4" xfId="15251"/>
    <cellStyle name="Normal 3 2 3 3 3" xfId="15252"/>
    <cellStyle name="Normal 3 2 3 3 3 2" xfId="15253"/>
    <cellStyle name="Normal 3 2 3 3 4" xfId="15254"/>
    <cellStyle name="Normal 3 2 3 3 4 2" xfId="15255"/>
    <cellStyle name="Normal 3 2 3 3 5" xfId="15256"/>
    <cellStyle name="Normal 3 2 3 4" xfId="15257"/>
    <cellStyle name="Normal 3 2 3 4 2" xfId="15258"/>
    <cellStyle name="Normal 3 2 3 4 2 2" xfId="15259"/>
    <cellStyle name="Normal 3 2 3 4 3" xfId="15260"/>
    <cellStyle name="Normal 3 2 3 4 3 2" xfId="15261"/>
    <cellStyle name="Normal 3 2 3 4 4" xfId="15262"/>
    <cellStyle name="Normal 3 2 3 5" xfId="15263"/>
    <cellStyle name="Normal 3 2 3 5 2" xfId="15264"/>
    <cellStyle name="Normal 3 2 3 6" xfId="15265"/>
    <cellStyle name="Normal 3 2 3 6 2" xfId="15266"/>
    <cellStyle name="Normal 3 2 3 7" xfId="15267"/>
    <cellStyle name="Normal 3 2 4" xfId="15268"/>
    <cellStyle name="Normal 3 2 4 2" xfId="15269"/>
    <cellStyle name="Normal 3 2 4 2 2" xfId="15270"/>
    <cellStyle name="Normal 3 2 4 2 2 2" xfId="15271"/>
    <cellStyle name="Normal 3 2 4 2 2 2 2" xfId="15272"/>
    <cellStyle name="Normal 3 2 4 2 2 3" xfId="15273"/>
    <cellStyle name="Normal 3 2 4 2 2 3 2" xfId="15274"/>
    <cellStyle name="Normal 3 2 4 2 2 4" xfId="15275"/>
    <cellStyle name="Normal 3 2 4 2 3" xfId="15276"/>
    <cellStyle name="Normal 3 2 4 2 3 2" xfId="15277"/>
    <cellStyle name="Normal 3 2 4 2 4" xfId="15278"/>
    <cellStyle name="Normal 3 2 4 2 4 2" xfId="15279"/>
    <cellStyle name="Normal 3 2 4 2 5" xfId="15280"/>
    <cellStyle name="Normal 3 2 4 3" xfId="15281"/>
    <cellStyle name="Normal 3 2 4 3 2" xfId="15282"/>
    <cellStyle name="Normal 3 2 4 3 2 2" xfId="15283"/>
    <cellStyle name="Normal 3 2 4 3 3" xfId="15284"/>
    <cellStyle name="Normal 3 2 4 3 3 2" xfId="15285"/>
    <cellStyle name="Normal 3 2 4 3 4" xfId="15286"/>
    <cellStyle name="Normal 3 2 4 4" xfId="15287"/>
    <cellStyle name="Normal 3 2 4 4 2" xfId="15288"/>
    <cellStyle name="Normal 3 2 4 5" xfId="15289"/>
    <cellStyle name="Normal 3 2 4 5 2" xfId="15290"/>
    <cellStyle name="Normal 3 2 4 6" xfId="15291"/>
    <cellStyle name="Normal 3 2 5" xfId="15292"/>
    <cellStyle name="Normal 3 2 5 2" xfId="15293"/>
    <cellStyle name="Normal 3 2 5 2 2" xfId="15294"/>
    <cellStyle name="Normal 3 2 5 2 2 2" xfId="15295"/>
    <cellStyle name="Normal 3 2 5 2 3" xfId="15296"/>
    <cellStyle name="Normal 3 2 5 2 3 2" xfId="15297"/>
    <cellStyle name="Normal 3 2 5 2 4" xfId="15298"/>
    <cellStyle name="Normal 3 2 5 3" xfId="15299"/>
    <cellStyle name="Normal 3 2 5 3 2" xfId="15300"/>
    <cellStyle name="Normal 3 2 5 4" xfId="15301"/>
    <cellStyle name="Normal 3 2 5 4 2" xfId="15302"/>
    <cellStyle name="Normal 3 2 5 5" xfId="15303"/>
    <cellStyle name="Normal 3 2 6" xfId="15304"/>
    <cellStyle name="Normal 3 2 6 2" xfId="15305"/>
    <cellStyle name="Normal 3 2 6 2 2" xfId="15306"/>
    <cellStyle name="Normal 3 2 6 3" xfId="15307"/>
    <cellStyle name="Normal 3 2 6 3 2" xfId="15308"/>
    <cellStyle name="Normal 3 2 6 4" xfId="15309"/>
    <cellStyle name="Normal 3 2 7" xfId="15310"/>
    <cellStyle name="Normal 3 2 7 2" xfId="15311"/>
    <cellStyle name="Normal 3 2 7 2 2" xfId="15312"/>
    <cellStyle name="Normal 3 2 7 3" xfId="15313"/>
    <cellStyle name="Normal 3 2 7 3 2" xfId="15314"/>
    <cellStyle name="Normal 3 2 7 4" xfId="15315"/>
    <cellStyle name="Normal 3 2 8" xfId="15316"/>
    <cellStyle name="Normal 3 2 8 2" xfId="15317"/>
    <cellStyle name="Normal 3 2 9" xfId="15318"/>
    <cellStyle name="Normal 3 2 9 2" xfId="15319"/>
    <cellStyle name="Normal 3 2_15" xfId="14595"/>
    <cellStyle name="Normal 3 3" xfId="36"/>
    <cellStyle name="Normal 3 3 2" xfId="15320"/>
    <cellStyle name="Normal 3 3 2 2" xfId="15321"/>
    <cellStyle name="Normal 3 3 2 2 2" xfId="15322"/>
    <cellStyle name="Normal 3 3 2 2 2 2" xfId="15323"/>
    <cellStyle name="Normal 3 3 2 2 2 2 2" xfId="15324"/>
    <cellStyle name="Normal 3 3 2 2 2 2 2 2" xfId="15325"/>
    <cellStyle name="Normal 3 3 2 2 2 2 3" xfId="15326"/>
    <cellStyle name="Normal 3 3 2 2 2 2 3 2" xfId="15327"/>
    <cellStyle name="Normal 3 3 2 2 2 2 4" xfId="15328"/>
    <cellStyle name="Normal 3 3 2 2 2 3" xfId="15329"/>
    <cellStyle name="Normal 3 3 2 2 2 3 2" xfId="15330"/>
    <cellStyle name="Normal 3 3 2 2 2 4" xfId="15331"/>
    <cellStyle name="Normal 3 3 2 2 2 4 2" xfId="15332"/>
    <cellStyle name="Normal 3 3 2 2 2 5" xfId="15333"/>
    <cellStyle name="Normal 3 3 2 2 3" xfId="15334"/>
    <cellStyle name="Normal 3 3 2 2 3 2" xfId="15335"/>
    <cellStyle name="Normal 3 3 2 2 3 2 2" xfId="15336"/>
    <cellStyle name="Normal 3 3 2 2 3 3" xfId="15337"/>
    <cellStyle name="Normal 3 3 2 2 3 3 2" xfId="15338"/>
    <cellStyle name="Normal 3 3 2 2 3 4" xfId="15339"/>
    <cellStyle name="Normal 3 3 2 2 4" xfId="15340"/>
    <cellStyle name="Normal 3 3 2 2 4 2" xfId="15341"/>
    <cellStyle name="Normal 3 3 2 2 5" xfId="15342"/>
    <cellStyle name="Normal 3 3 2 2 5 2" xfId="15343"/>
    <cellStyle name="Normal 3 3 2 2 6" xfId="15344"/>
    <cellStyle name="Normal 3 3 2 3" xfId="15345"/>
    <cellStyle name="Normal 3 3 2 3 2" xfId="15346"/>
    <cellStyle name="Normal 3 3 2 3 2 2" xfId="15347"/>
    <cellStyle name="Normal 3 3 2 3 2 2 2" xfId="15348"/>
    <cellStyle name="Normal 3 3 2 3 2 3" xfId="15349"/>
    <cellStyle name="Normal 3 3 2 3 2 3 2" xfId="15350"/>
    <cellStyle name="Normal 3 3 2 3 2 4" xfId="15351"/>
    <cellStyle name="Normal 3 3 2 3 3" xfId="15352"/>
    <cellStyle name="Normal 3 3 2 3 3 2" xfId="15353"/>
    <cellStyle name="Normal 3 3 2 3 4" xfId="15354"/>
    <cellStyle name="Normal 3 3 2 3 4 2" xfId="15355"/>
    <cellStyle name="Normal 3 3 2 3 5" xfId="15356"/>
    <cellStyle name="Normal 3 3 2 4" xfId="15357"/>
    <cellStyle name="Normal 3 3 2 4 2" xfId="15358"/>
    <cellStyle name="Normal 3 3 2 4 2 2" xfId="15359"/>
    <cellStyle name="Normal 3 3 2 4 3" xfId="15360"/>
    <cellStyle name="Normal 3 3 2 4 3 2" xfId="15361"/>
    <cellStyle name="Normal 3 3 2 4 4" xfId="15362"/>
    <cellStyle name="Normal 3 3 2 5" xfId="15363"/>
    <cellStyle name="Normal 3 3 2 5 2" xfId="15364"/>
    <cellStyle name="Normal 3 3 2 6" xfId="15365"/>
    <cellStyle name="Normal 3 3 2 6 2" xfId="15366"/>
    <cellStyle name="Normal 3 3 2 7" xfId="15367"/>
    <cellStyle name="Normal 3 3 3" xfId="15368"/>
    <cellStyle name="Normal 3 3 3 2" xfId="15369"/>
    <cellStyle name="Normal 3 3 3 2 2" xfId="15370"/>
    <cellStyle name="Normal 3 3 3 2 2 2" xfId="15371"/>
    <cellStyle name="Normal 3 3 3 2 2 2 2" xfId="15372"/>
    <cellStyle name="Normal 3 3 3 2 2 3" xfId="15373"/>
    <cellStyle name="Normal 3 3 3 2 2 3 2" xfId="15374"/>
    <cellStyle name="Normal 3 3 3 2 2 4" xfId="15375"/>
    <cellStyle name="Normal 3 3 3 2 3" xfId="15376"/>
    <cellStyle name="Normal 3 3 3 2 3 2" xfId="15377"/>
    <cellStyle name="Normal 3 3 3 2 4" xfId="15378"/>
    <cellStyle name="Normal 3 3 3 2 4 2" xfId="15379"/>
    <cellStyle name="Normal 3 3 3 2 5" xfId="15380"/>
    <cellStyle name="Normal 3 3 3 3" xfId="15381"/>
    <cellStyle name="Normal 3 3 3 3 2" xfId="15382"/>
    <cellStyle name="Normal 3 3 3 3 2 2" xfId="15383"/>
    <cellStyle name="Normal 3 3 3 3 3" xfId="15384"/>
    <cellStyle name="Normal 3 3 3 3 3 2" xfId="15385"/>
    <cellStyle name="Normal 3 3 3 3 4" xfId="15386"/>
    <cellStyle name="Normal 3 3 3 4" xfId="15387"/>
    <cellStyle name="Normal 3 3 3 4 2" xfId="15388"/>
    <cellStyle name="Normal 3 3 3 5" xfId="15389"/>
    <cellStyle name="Normal 3 3 3 5 2" xfId="15390"/>
    <cellStyle name="Normal 3 3 3 6" xfId="15391"/>
    <cellStyle name="Normal 3 3 4" xfId="15392"/>
    <cellStyle name="Normal 3 3 4 2" xfId="15393"/>
    <cellStyle name="Normal 3 3 4 2 2" xfId="15394"/>
    <cellStyle name="Normal 3 3 4 2 2 2" xfId="15395"/>
    <cellStyle name="Normal 3 3 4 2 3" xfId="15396"/>
    <cellStyle name="Normal 3 3 4 2 3 2" xfId="15397"/>
    <cellStyle name="Normal 3 3 4 2 4" xfId="15398"/>
    <cellStyle name="Normal 3 3 4 3" xfId="15399"/>
    <cellStyle name="Normal 3 3 4 3 2" xfId="15400"/>
    <cellStyle name="Normal 3 3 4 4" xfId="15401"/>
    <cellStyle name="Normal 3 3 4 4 2" xfId="15402"/>
    <cellStyle name="Normal 3 3 4 5" xfId="15403"/>
    <cellStyle name="Normal 3 3 5" xfId="15404"/>
    <cellStyle name="Normal 3 3 5 2" xfId="15405"/>
    <cellStyle name="Normal 3 3 5 2 2" xfId="15406"/>
    <cellStyle name="Normal 3 3 5 3" xfId="15407"/>
    <cellStyle name="Normal 3 3 5 3 2" xfId="15408"/>
    <cellStyle name="Normal 3 3 5 4" xfId="15409"/>
    <cellStyle name="Normal 3 3 6" xfId="15410"/>
    <cellStyle name="Normal 3 3 6 2" xfId="15411"/>
    <cellStyle name="Normal 3 3 7" xfId="15412"/>
    <cellStyle name="Normal 3 3 7 2" xfId="15413"/>
    <cellStyle name="Normal 3 3 8" xfId="15414"/>
    <cellStyle name="Normal 3 3 9" xfId="9238"/>
    <cellStyle name="Normal 3 3_15" xfId="16762"/>
    <cellStyle name="Normal 3 4" xfId="59"/>
    <cellStyle name="Normal 3 4 2" xfId="15416"/>
    <cellStyle name="Normal 3 4 2 2" xfId="15417"/>
    <cellStyle name="Normal 3 4 2 2 2" xfId="15418"/>
    <cellStyle name="Normal 3 4 2 2 2 2" xfId="15419"/>
    <cellStyle name="Normal 3 4 2 2 2 2 2" xfId="15420"/>
    <cellStyle name="Normal 3 4 2 2 2 3" xfId="15421"/>
    <cellStyle name="Normal 3 4 2 2 2 3 2" xfId="15422"/>
    <cellStyle name="Normal 3 4 2 2 2 4" xfId="15423"/>
    <cellStyle name="Normal 3 4 2 2 3" xfId="15424"/>
    <cellStyle name="Normal 3 4 2 2 3 2" xfId="15425"/>
    <cellStyle name="Normal 3 4 2 2 4" xfId="15426"/>
    <cellStyle name="Normal 3 4 2 2 4 2" xfId="15427"/>
    <cellStyle name="Normal 3 4 2 2 5" xfId="15428"/>
    <cellStyle name="Normal 3 4 2 3" xfId="15429"/>
    <cellStyle name="Normal 3 4 2 3 2" xfId="15430"/>
    <cellStyle name="Normal 3 4 2 3 2 2" xfId="15431"/>
    <cellStyle name="Normal 3 4 2 3 3" xfId="15432"/>
    <cellStyle name="Normal 3 4 2 3 3 2" xfId="15433"/>
    <cellStyle name="Normal 3 4 2 3 4" xfId="15434"/>
    <cellStyle name="Normal 3 4 2 4" xfId="15435"/>
    <cellStyle name="Normal 3 4 2 4 2" xfId="15436"/>
    <cellStyle name="Normal 3 4 2 5" xfId="15437"/>
    <cellStyle name="Normal 3 4 2 5 2" xfId="15438"/>
    <cellStyle name="Normal 3 4 2 6" xfId="15439"/>
    <cellStyle name="Normal 3 4 3" xfId="15440"/>
    <cellStyle name="Normal 3 4 3 2" xfId="15441"/>
    <cellStyle name="Normal 3 4 3 2 2" xfId="15442"/>
    <cellStyle name="Normal 3 4 3 2 2 2" xfId="15443"/>
    <cellStyle name="Normal 3 4 3 2 3" xfId="15444"/>
    <cellStyle name="Normal 3 4 3 2 3 2" xfId="15445"/>
    <cellStyle name="Normal 3 4 3 2 4" xfId="15446"/>
    <cellStyle name="Normal 3 4 3 3" xfId="15447"/>
    <cellStyle name="Normal 3 4 3 3 2" xfId="15448"/>
    <cellStyle name="Normal 3 4 3 4" xfId="15449"/>
    <cellStyle name="Normal 3 4 3 4 2" xfId="15450"/>
    <cellStyle name="Normal 3 4 3 5" xfId="15451"/>
    <cellStyle name="Normal 3 4 4" xfId="15452"/>
    <cellStyle name="Normal 3 4 4 2" xfId="15453"/>
    <cellStyle name="Normal 3 4 4 2 2" xfId="15454"/>
    <cellStyle name="Normal 3 4 4 3" xfId="15455"/>
    <cellStyle name="Normal 3 4 4 3 2" xfId="15456"/>
    <cellStyle name="Normal 3 4 4 4" xfId="15457"/>
    <cellStyle name="Normal 3 4 5" xfId="15458"/>
    <cellStyle name="Normal 3 4 5 2" xfId="15459"/>
    <cellStyle name="Normal 3 4 6" xfId="15460"/>
    <cellStyle name="Normal 3 4 6 2" xfId="15461"/>
    <cellStyle name="Normal 3 4 7" xfId="15462"/>
    <cellStyle name="Normal 3 4 8" xfId="15415"/>
    <cellStyle name="Normal 3 5" xfId="25"/>
    <cellStyle name="Normal 3 5 2" xfId="15464"/>
    <cellStyle name="Normal 3 5 2 2" xfId="15465"/>
    <cellStyle name="Normal 3 5 2 2 2" xfId="15466"/>
    <cellStyle name="Normal 3 5 2 2 2 2" xfId="15467"/>
    <cellStyle name="Normal 3 5 2 2 2 2 2" xfId="15468"/>
    <cellStyle name="Normal 3 5 2 2 2 3" xfId="15469"/>
    <cellStyle name="Normal 3 5 2 2 2 3 2" xfId="15470"/>
    <cellStyle name="Normal 3 5 2 2 2 4" xfId="15471"/>
    <cellStyle name="Normal 3 5 2 2 3" xfId="15472"/>
    <cellStyle name="Normal 3 5 2 2 3 2" xfId="15473"/>
    <cellStyle name="Normal 3 5 2 2 4" xfId="15474"/>
    <cellStyle name="Normal 3 5 2 2 4 2" xfId="15475"/>
    <cellStyle name="Normal 3 5 2 2 5" xfId="15476"/>
    <cellStyle name="Normal 3 5 2 3" xfId="15477"/>
    <cellStyle name="Normal 3 5 2 3 2" xfId="15478"/>
    <cellStyle name="Normal 3 5 2 3 2 2" xfId="15479"/>
    <cellStyle name="Normal 3 5 2 3 3" xfId="15480"/>
    <cellStyle name="Normal 3 5 2 3 3 2" xfId="15481"/>
    <cellStyle name="Normal 3 5 2 3 4" xfId="15482"/>
    <cellStyle name="Normal 3 5 2 4" xfId="15483"/>
    <cellStyle name="Normal 3 5 2 4 2" xfId="15484"/>
    <cellStyle name="Normal 3 5 2 5" xfId="15485"/>
    <cellStyle name="Normal 3 5 2 5 2" xfId="15486"/>
    <cellStyle name="Normal 3 5 2 6" xfId="15487"/>
    <cellStyle name="Normal 3 5 3" xfId="15488"/>
    <cellStyle name="Normal 3 5 3 2" xfId="15489"/>
    <cellStyle name="Normal 3 5 3 2 2" xfId="15490"/>
    <cellStyle name="Normal 3 5 3 2 2 2" xfId="15491"/>
    <cellStyle name="Normal 3 5 3 2 3" xfId="15492"/>
    <cellStyle name="Normal 3 5 3 2 3 2" xfId="15493"/>
    <cellStyle name="Normal 3 5 3 2 4" xfId="15494"/>
    <cellStyle name="Normal 3 5 3 3" xfId="15495"/>
    <cellStyle name="Normal 3 5 3 3 2" xfId="15496"/>
    <cellStyle name="Normal 3 5 3 4" xfId="15497"/>
    <cellStyle name="Normal 3 5 3 4 2" xfId="15498"/>
    <cellStyle name="Normal 3 5 3 5" xfId="15499"/>
    <cellStyle name="Normal 3 5 4" xfId="15500"/>
    <cellStyle name="Normal 3 5 4 2" xfId="15501"/>
    <cellStyle name="Normal 3 5 4 2 2" xfId="15502"/>
    <cellStyle name="Normal 3 5 4 3" xfId="15503"/>
    <cellStyle name="Normal 3 5 4 3 2" xfId="15504"/>
    <cellStyle name="Normal 3 5 4 4" xfId="15505"/>
    <cellStyle name="Normal 3 5 5" xfId="15506"/>
    <cellStyle name="Normal 3 5 5 2" xfId="15507"/>
    <cellStyle name="Normal 3 5 6" xfId="15508"/>
    <cellStyle name="Normal 3 5 6 2" xfId="15509"/>
    <cellStyle name="Normal 3 5 7" xfId="15510"/>
    <cellStyle name="Normal 3 5 8" xfId="15463"/>
    <cellStyle name="Normal 3 6" xfId="15511"/>
    <cellStyle name="Normal 3 6 2" xfId="15512"/>
    <cellStyle name="Normal 3 6 2 2" xfId="15513"/>
    <cellStyle name="Normal 3 6 2 2 2" xfId="15514"/>
    <cellStyle name="Normal 3 6 2 2 2 2" xfId="15515"/>
    <cellStyle name="Normal 3 6 2 2 3" xfId="15516"/>
    <cellStyle name="Normal 3 6 2 2 3 2" xfId="15517"/>
    <cellStyle name="Normal 3 6 2 2 4" xfId="15518"/>
    <cellStyle name="Normal 3 6 2 3" xfId="15519"/>
    <cellStyle name="Normal 3 6 2 3 2" xfId="15520"/>
    <cellStyle name="Normal 3 6 2 4" xfId="15521"/>
    <cellStyle name="Normal 3 6 2 4 2" xfId="15522"/>
    <cellStyle name="Normal 3 6 2 5" xfId="15523"/>
    <cellStyle name="Normal 3 6 3" xfId="15524"/>
    <cellStyle name="Normal 3 6 3 2" xfId="15525"/>
    <cellStyle name="Normal 3 6 3 2 2" xfId="15526"/>
    <cellStyle name="Normal 3 6 3 3" xfId="15527"/>
    <cellStyle name="Normal 3 6 3 3 2" xfId="15528"/>
    <cellStyle name="Normal 3 6 3 4" xfId="15529"/>
    <cellStyle name="Normal 3 6 4" xfId="15530"/>
    <cellStyle name="Normal 3 6 4 2" xfId="15531"/>
    <cellStyle name="Normal 3 6 5" xfId="15532"/>
    <cellStyle name="Normal 3 6 5 2" xfId="15533"/>
    <cellStyle name="Normal 3 6 6" xfId="15534"/>
    <cellStyle name="Normal 3 7" xfId="15535"/>
    <cellStyle name="Normal 3 7 2" xfId="15536"/>
    <cellStyle name="Normal 3 7 2 2" xfId="15537"/>
    <cellStyle name="Normal 3 7 2 2 2" xfId="15538"/>
    <cellStyle name="Normal 3 7 2 3" xfId="15539"/>
    <cellStyle name="Normal 3 7 2 3 2" xfId="15540"/>
    <cellStyle name="Normal 3 7 2 4" xfId="15541"/>
    <cellStyle name="Normal 3 7 3" xfId="15542"/>
    <cellStyle name="Normal 3 7 3 2" xfId="15543"/>
    <cellStyle name="Normal 3 7 4" xfId="15544"/>
    <cellStyle name="Normal 3 7 4 2" xfId="15545"/>
    <cellStyle name="Normal 3 7 5" xfId="15546"/>
    <cellStyle name="Normal 3 8" xfId="15547"/>
    <cellStyle name="Normal 3 8 2" xfId="15548"/>
    <cellStyle name="Normal 3 8 2 2" xfId="15549"/>
    <cellStyle name="Normal 3 8 3" xfId="15550"/>
    <cellStyle name="Normal 3 8 3 2" xfId="15551"/>
    <cellStyle name="Normal 3 8 4" xfId="15552"/>
    <cellStyle name="Normal 3 9" xfId="15553"/>
    <cellStyle name="Normal 3 9 2" xfId="15554"/>
    <cellStyle name="Normal 3 9 2 2" xfId="15555"/>
    <cellStyle name="Normal 3 9 3" xfId="15556"/>
    <cellStyle name="Normal 3 9 3 2" xfId="15557"/>
    <cellStyle name="Normal 3 9 4" xfId="15558"/>
    <cellStyle name="Normal 3_15" xfId="14594"/>
    <cellStyle name="Normal 30" xfId="9239"/>
    <cellStyle name="Normal 31" xfId="9240"/>
    <cellStyle name="Normal 32" xfId="9241"/>
    <cellStyle name="Normal 33" xfId="9242"/>
    <cellStyle name="Normal 34" xfId="9243"/>
    <cellStyle name="Normal 35" xfId="9244"/>
    <cellStyle name="Normal 36" xfId="9245"/>
    <cellStyle name="Normal 37" xfId="9246"/>
    <cellStyle name="Normal 38" xfId="9247"/>
    <cellStyle name="Normal 39" xfId="9248"/>
    <cellStyle name="Normal 4" xfId="12"/>
    <cellStyle name="Normal 4 2" xfId="9249"/>
    <cellStyle name="Normal 4 2 2" xfId="9250"/>
    <cellStyle name="Normal 4 2_15" xfId="14597"/>
    <cellStyle name="Normal 4 3" xfId="69"/>
    <cellStyle name="Normal 4_15" xfId="14596"/>
    <cellStyle name="Normal 40" xfId="9251"/>
    <cellStyle name="Normal 41" xfId="9252"/>
    <cellStyle name="Normal 42" xfId="9253"/>
    <cellStyle name="Normal 43" xfId="9254"/>
    <cellStyle name="Normal 44" xfId="9255"/>
    <cellStyle name="Normal 44 2" xfId="9256"/>
    <cellStyle name="Normal 44_15" xfId="14598"/>
    <cellStyle name="Normal 45" xfId="9257"/>
    <cellStyle name="Normal 46" xfId="9258"/>
    <cellStyle name="Normal 47" xfId="9259"/>
    <cellStyle name="Normal 48" xfId="9260"/>
    <cellStyle name="Normal 49" xfId="9261"/>
    <cellStyle name="Normal 5" xfId="30"/>
    <cellStyle name="Normal 5 10" xfId="15559"/>
    <cellStyle name="Normal 5 2" xfId="50"/>
    <cellStyle name="Normal 5 2 2" xfId="15560"/>
    <cellStyle name="Normal 5 2 2 2" xfId="15561"/>
    <cellStyle name="Normal 5 2 2 2 2" xfId="15562"/>
    <cellStyle name="Normal 5 2 2 2 2 2" xfId="15563"/>
    <cellStyle name="Normal 5 2 2 2 2 2 2" xfId="15564"/>
    <cellStyle name="Normal 5 2 2 2 2 2 2 2" xfId="15565"/>
    <cellStyle name="Normal 5 2 2 2 2 2 3" xfId="15566"/>
    <cellStyle name="Normal 5 2 2 2 2 2 3 2" xfId="15567"/>
    <cellStyle name="Normal 5 2 2 2 2 2 4" xfId="15568"/>
    <cellStyle name="Normal 5 2 2 2 2 3" xfId="15569"/>
    <cellStyle name="Normal 5 2 2 2 2 3 2" xfId="15570"/>
    <cellStyle name="Normal 5 2 2 2 2 4" xfId="15571"/>
    <cellStyle name="Normal 5 2 2 2 2 4 2" xfId="15572"/>
    <cellStyle name="Normal 5 2 2 2 2 5" xfId="15573"/>
    <cellStyle name="Normal 5 2 2 2 3" xfId="15574"/>
    <cellStyle name="Normal 5 2 2 2 3 2" xfId="15575"/>
    <cellStyle name="Normal 5 2 2 2 3 2 2" xfId="15576"/>
    <cellStyle name="Normal 5 2 2 2 3 3" xfId="15577"/>
    <cellStyle name="Normal 5 2 2 2 3 3 2" xfId="15578"/>
    <cellStyle name="Normal 5 2 2 2 3 4" xfId="15579"/>
    <cellStyle name="Normal 5 2 2 2 4" xfId="15580"/>
    <cellStyle name="Normal 5 2 2 2 4 2" xfId="15581"/>
    <cellStyle name="Normal 5 2 2 2 5" xfId="15582"/>
    <cellStyle name="Normal 5 2 2 2 5 2" xfId="15583"/>
    <cellStyle name="Normal 5 2 2 2 6" xfId="15584"/>
    <cellStyle name="Normal 5 2 2 3" xfId="15585"/>
    <cellStyle name="Normal 5 2 2 3 2" xfId="15586"/>
    <cellStyle name="Normal 5 2 2 3 2 2" xfId="15587"/>
    <cellStyle name="Normal 5 2 2 3 2 2 2" xfId="15588"/>
    <cellStyle name="Normal 5 2 2 3 2 3" xfId="15589"/>
    <cellStyle name="Normal 5 2 2 3 2 3 2" xfId="15590"/>
    <cellStyle name="Normal 5 2 2 3 2 4" xfId="15591"/>
    <cellStyle name="Normal 5 2 2 3 3" xfId="15592"/>
    <cellStyle name="Normal 5 2 2 3 3 2" xfId="15593"/>
    <cellStyle name="Normal 5 2 2 3 4" xfId="15594"/>
    <cellStyle name="Normal 5 2 2 3 4 2" xfId="15595"/>
    <cellStyle name="Normal 5 2 2 3 5" xfId="15596"/>
    <cellStyle name="Normal 5 2 2 4" xfId="15597"/>
    <cellStyle name="Normal 5 2 2 4 2" xfId="15598"/>
    <cellStyle name="Normal 5 2 2 4 2 2" xfId="15599"/>
    <cellStyle name="Normal 5 2 2 4 3" xfId="15600"/>
    <cellStyle name="Normal 5 2 2 4 3 2" xfId="15601"/>
    <cellStyle name="Normal 5 2 2 4 4" xfId="15602"/>
    <cellStyle name="Normal 5 2 2 5" xfId="15603"/>
    <cellStyle name="Normal 5 2 2 5 2" xfId="15604"/>
    <cellStyle name="Normal 5 2 2 6" xfId="15605"/>
    <cellStyle name="Normal 5 2 2 6 2" xfId="15606"/>
    <cellStyle name="Normal 5 2 2 7" xfId="15607"/>
    <cellStyle name="Normal 5 2 3" xfId="15608"/>
    <cellStyle name="Normal 5 2 3 2" xfId="15609"/>
    <cellStyle name="Normal 5 2 3 2 2" xfId="15610"/>
    <cellStyle name="Normal 5 2 3 2 2 2" xfId="15611"/>
    <cellStyle name="Normal 5 2 3 2 2 2 2" xfId="15612"/>
    <cellStyle name="Normal 5 2 3 2 2 3" xfId="15613"/>
    <cellStyle name="Normal 5 2 3 2 2 3 2" xfId="15614"/>
    <cellStyle name="Normal 5 2 3 2 2 4" xfId="15615"/>
    <cellStyle name="Normal 5 2 3 2 3" xfId="15616"/>
    <cellStyle name="Normal 5 2 3 2 3 2" xfId="15617"/>
    <cellStyle name="Normal 5 2 3 2 4" xfId="15618"/>
    <cellStyle name="Normal 5 2 3 2 4 2" xfId="15619"/>
    <cellStyle name="Normal 5 2 3 2 5" xfId="15620"/>
    <cellStyle name="Normal 5 2 3 3" xfId="15621"/>
    <cellStyle name="Normal 5 2 3 3 2" xfId="15622"/>
    <cellStyle name="Normal 5 2 3 3 2 2" xfId="15623"/>
    <cellStyle name="Normal 5 2 3 3 3" xfId="15624"/>
    <cellStyle name="Normal 5 2 3 3 3 2" xfId="15625"/>
    <cellStyle name="Normal 5 2 3 3 4" xfId="15626"/>
    <cellStyle name="Normal 5 2 3 4" xfId="15627"/>
    <cellStyle name="Normal 5 2 3 4 2" xfId="15628"/>
    <cellStyle name="Normal 5 2 3 5" xfId="15629"/>
    <cellStyle name="Normal 5 2 3 5 2" xfId="15630"/>
    <cellStyle name="Normal 5 2 3 6" xfId="15631"/>
    <cellStyle name="Normal 5 2 4" xfId="15632"/>
    <cellStyle name="Normal 5 2 4 2" xfId="15633"/>
    <cellStyle name="Normal 5 2 4 2 2" xfId="15634"/>
    <cellStyle name="Normal 5 2 4 2 2 2" xfId="15635"/>
    <cellStyle name="Normal 5 2 4 2 3" xfId="15636"/>
    <cellStyle name="Normal 5 2 4 2 3 2" xfId="15637"/>
    <cellStyle name="Normal 5 2 4 2 4" xfId="15638"/>
    <cellStyle name="Normal 5 2 4 3" xfId="15639"/>
    <cellStyle name="Normal 5 2 4 3 2" xfId="15640"/>
    <cellStyle name="Normal 5 2 4 4" xfId="15641"/>
    <cellStyle name="Normal 5 2 4 4 2" xfId="15642"/>
    <cellStyle name="Normal 5 2 4 5" xfId="15643"/>
    <cellStyle name="Normal 5 2 5" xfId="15644"/>
    <cellStyle name="Normal 5 2 5 2" xfId="15645"/>
    <cellStyle name="Normal 5 2 5 2 2" xfId="15646"/>
    <cellStyle name="Normal 5 2 5 3" xfId="15647"/>
    <cellStyle name="Normal 5 2 5 3 2" xfId="15648"/>
    <cellStyle name="Normal 5 2 5 4" xfId="15649"/>
    <cellStyle name="Normal 5 2 6" xfId="15650"/>
    <cellStyle name="Normal 5 2 6 2" xfId="15651"/>
    <cellStyle name="Normal 5 2 7" xfId="15652"/>
    <cellStyle name="Normal 5 2 7 2" xfId="15653"/>
    <cellStyle name="Normal 5 2 8" xfId="15654"/>
    <cellStyle name="Normal 5 2_15" xfId="16763"/>
    <cellStyle name="Normal 5 3" xfId="9262"/>
    <cellStyle name="Normal 5 3 2" xfId="15655"/>
    <cellStyle name="Normal 5 3 2 2" xfId="15656"/>
    <cellStyle name="Normal 5 3 2 2 2" xfId="15657"/>
    <cellStyle name="Normal 5 3 2 2 2 2" xfId="15658"/>
    <cellStyle name="Normal 5 3 2 2 2 2 2" xfId="15659"/>
    <cellStyle name="Normal 5 3 2 2 2 3" xfId="15660"/>
    <cellStyle name="Normal 5 3 2 2 2 3 2" xfId="15661"/>
    <cellStyle name="Normal 5 3 2 2 2 4" xfId="15662"/>
    <cellStyle name="Normal 5 3 2 2 3" xfId="15663"/>
    <cellStyle name="Normal 5 3 2 2 3 2" xfId="15664"/>
    <cellStyle name="Normal 5 3 2 2 4" xfId="15665"/>
    <cellStyle name="Normal 5 3 2 2 4 2" xfId="15666"/>
    <cellStyle name="Normal 5 3 2 2 5" xfId="15667"/>
    <cellStyle name="Normal 5 3 2 3" xfId="15668"/>
    <cellStyle name="Normal 5 3 2 3 2" xfId="15669"/>
    <cellStyle name="Normal 5 3 2 3 2 2" xfId="15670"/>
    <cellStyle name="Normal 5 3 2 3 3" xfId="15671"/>
    <cellStyle name="Normal 5 3 2 3 3 2" xfId="15672"/>
    <cellStyle name="Normal 5 3 2 3 4" xfId="15673"/>
    <cellStyle name="Normal 5 3 2 4" xfId="15674"/>
    <cellStyle name="Normal 5 3 2 4 2" xfId="15675"/>
    <cellStyle name="Normal 5 3 2 5" xfId="15676"/>
    <cellStyle name="Normal 5 3 2 5 2" xfId="15677"/>
    <cellStyle name="Normal 5 3 2 6" xfId="15678"/>
    <cellStyle name="Normal 5 3 3" xfId="15679"/>
    <cellStyle name="Normal 5 3 3 2" xfId="15680"/>
    <cellStyle name="Normal 5 3 3 2 2" xfId="15681"/>
    <cellStyle name="Normal 5 3 3 2 2 2" xfId="15682"/>
    <cellStyle name="Normal 5 3 3 2 3" xfId="15683"/>
    <cellStyle name="Normal 5 3 3 2 3 2" xfId="15684"/>
    <cellStyle name="Normal 5 3 3 2 4" xfId="15685"/>
    <cellStyle name="Normal 5 3 3 3" xfId="15686"/>
    <cellStyle name="Normal 5 3 3 3 2" xfId="15687"/>
    <cellStyle name="Normal 5 3 3 4" xfId="15688"/>
    <cellStyle name="Normal 5 3 3 4 2" xfId="15689"/>
    <cellStyle name="Normal 5 3 3 5" xfId="15690"/>
    <cellStyle name="Normal 5 3 4" xfId="15691"/>
    <cellStyle name="Normal 5 3 4 2" xfId="15692"/>
    <cellStyle name="Normal 5 3 4 2 2" xfId="15693"/>
    <cellStyle name="Normal 5 3 4 3" xfId="15694"/>
    <cellStyle name="Normal 5 3 4 3 2" xfId="15695"/>
    <cellStyle name="Normal 5 3 4 4" xfId="15696"/>
    <cellStyle name="Normal 5 3 5" xfId="15697"/>
    <cellStyle name="Normal 5 3 5 2" xfId="15698"/>
    <cellStyle name="Normal 5 3 6" xfId="15699"/>
    <cellStyle name="Normal 5 3 6 2" xfId="15700"/>
    <cellStyle name="Normal 5 3 7" xfId="15701"/>
    <cellStyle name="Normal 5 3_15" xfId="16764"/>
    <cellStyle name="Normal 5 4" xfId="15702"/>
    <cellStyle name="Normal 5 4 2" xfId="15703"/>
    <cellStyle name="Normal 5 4 2 2" xfId="15704"/>
    <cellStyle name="Normal 5 4 2 2 2" xfId="15705"/>
    <cellStyle name="Normal 5 4 2 2 2 2" xfId="15706"/>
    <cellStyle name="Normal 5 4 2 2 3" xfId="15707"/>
    <cellStyle name="Normal 5 4 2 2 3 2" xfId="15708"/>
    <cellStyle name="Normal 5 4 2 2 4" xfId="15709"/>
    <cellStyle name="Normal 5 4 2 3" xfId="15710"/>
    <cellStyle name="Normal 5 4 2 3 2" xfId="15711"/>
    <cellStyle name="Normal 5 4 2 4" xfId="15712"/>
    <cellStyle name="Normal 5 4 2 4 2" xfId="15713"/>
    <cellStyle name="Normal 5 4 2 5" xfId="15714"/>
    <cellStyle name="Normal 5 4 3" xfId="15715"/>
    <cellStyle name="Normal 5 4 3 2" xfId="15716"/>
    <cellStyle name="Normal 5 4 3 2 2" xfId="15717"/>
    <cellStyle name="Normal 5 4 3 3" xfId="15718"/>
    <cellStyle name="Normal 5 4 3 3 2" xfId="15719"/>
    <cellStyle name="Normal 5 4 3 4" xfId="15720"/>
    <cellStyle name="Normal 5 4 4" xfId="15721"/>
    <cellStyle name="Normal 5 4 4 2" xfId="15722"/>
    <cellStyle name="Normal 5 4 5" xfId="15723"/>
    <cellStyle name="Normal 5 4 5 2" xfId="15724"/>
    <cellStyle name="Normal 5 4 6" xfId="15725"/>
    <cellStyle name="Normal 5 5" xfId="15726"/>
    <cellStyle name="Normal 5 5 2" xfId="15727"/>
    <cellStyle name="Normal 5 5 2 2" xfId="15728"/>
    <cellStyle name="Normal 5 5 2 2 2" xfId="15729"/>
    <cellStyle name="Normal 5 5 2 3" xfId="15730"/>
    <cellStyle name="Normal 5 5 2 3 2" xfId="15731"/>
    <cellStyle name="Normal 5 5 2 4" xfId="15732"/>
    <cellStyle name="Normal 5 5 3" xfId="15733"/>
    <cellStyle name="Normal 5 5 3 2" xfId="15734"/>
    <cellStyle name="Normal 5 5 4" xfId="15735"/>
    <cellStyle name="Normal 5 5 4 2" xfId="15736"/>
    <cellStyle name="Normal 5 5 5" xfId="15737"/>
    <cellStyle name="Normal 5 6" xfId="15738"/>
    <cellStyle name="Normal 5 6 2" xfId="15739"/>
    <cellStyle name="Normal 5 6 2 2" xfId="15740"/>
    <cellStyle name="Normal 5 6 3" xfId="15741"/>
    <cellStyle name="Normal 5 6 3 2" xfId="15742"/>
    <cellStyle name="Normal 5 6 4" xfId="15743"/>
    <cellStyle name="Normal 5 7" xfId="15744"/>
    <cellStyle name="Normal 5 7 2" xfId="15745"/>
    <cellStyle name="Normal 5 7 2 2" xfId="15746"/>
    <cellStyle name="Normal 5 7 3" xfId="15747"/>
    <cellStyle name="Normal 5 7 3 2" xfId="15748"/>
    <cellStyle name="Normal 5 7 4" xfId="15749"/>
    <cellStyle name="Normal 5 8" xfId="15750"/>
    <cellStyle name="Normal 5 8 2" xfId="15751"/>
    <cellStyle name="Normal 5 9" xfId="15752"/>
    <cellStyle name="Normal 5 9 2" xfId="15753"/>
    <cellStyle name="Normal 5_15" xfId="14599"/>
    <cellStyle name="Normal 50" xfId="9263"/>
    <cellStyle name="Normal 51" xfId="9264"/>
    <cellStyle name="Normal 52" xfId="16775"/>
    <cellStyle name="Normal 53" xfId="16780"/>
    <cellStyle name="Normal 54" xfId="64"/>
    <cellStyle name="Normal 55" xfId="16798"/>
    <cellStyle name="Normal 56" xfId="16800"/>
    <cellStyle name="Normal 57" xfId="16803"/>
    <cellStyle name="Normal 58" xfId="16802"/>
    <cellStyle name="Normal 59" xfId="16804"/>
    <cellStyle name="Normal 6" xfId="51"/>
    <cellStyle name="Normal 6 2" xfId="9265"/>
    <cellStyle name="Normal 6 2 2" xfId="9266"/>
    <cellStyle name="Normal 6 2 3" xfId="9267"/>
    <cellStyle name="Normal 6 2_15" xfId="14601"/>
    <cellStyle name="Normal 6 3" xfId="9268"/>
    <cellStyle name="Normal 6_15" xfId="14600"/>
    <cellStyle name="Normal 60" xfId="16801"/>
    <cellStyle name="Normal 61" xfId="16806"/>
    <cellStyle name="Normal 62" xfId="16805"/>
    <cellStyle name="Normal 7" xfId="52"/>
    <cellStyle name="Normal 7 2" xfId="9269"/>
    <cellStyle name="Normal 7 2 2" xfId="9561"/>
    <cellStyle name="Normal 7 2 2 2" xfId="15754"/>
    <cellStyle name="Normal 7 2 2 2 2" xfId="15755"/>
    <cellStyle name="Normal 7 2 2 2 2 2" xfId="14670"/>
    <cellStyle name="Normal 7 2 2 2 2 2 2" xfId="15756"/>
    <cellStyle name="Normal 7 2 2 2 2 3" xfId="15757"/>
    <cellStyle name="Normal 7 2 2 2 2 3 2" xfId="15758"/>
    <cellStyle name="Normal 7 2 2 2 2 4" xfId="15759"/>
    <cellStyle name="Normal 7 2 2 2 3" xfId="15760"/>
    <cellStyle name="Normal 7 2 2 2 3 2" xfId="15761"/>
    <cellStyle name="Normal 7 2 2 2 4" xfId="15762"/>
    <cellStyle name="Normal 7 2 2 2 4 2" xfId="15763"/>
    <cellStyle name="Normal 7 2 2 2 5" xfId="15764"/>
    <cellStyle name="Normal 7 2 2 3" xfId="15765"/>
    <cellStyle name="Normal 7 2 2 3 2" xfId="15766"/>
    <cellStyle name="Normal 7 2 2 3 2 2" xfId="15767"/>
    <cellStyle name="Normal 7 2 2 3 3" xfId="15768"/>
    <cellStyle name="Normal 7 2 2 3 3 2" xfId="15769"/>
    <cellStyle name="Normal 7 2 2 3 4" xfId="15770"/>
    <cellStyle name="Normal 7 2 2 4" xfId="15771"/>
    <cellStyle name="Normal 7 2 2 4 2" xfId="15772"/>
    <cellStyle name="Normal 7 2 2 5" xfId="15773"/>
    <cellStyle name="Normal 7 2 2 5 2" xfId="15774"/>
    <cellStyle name="Normal 7 2 2 6" xfId="15775"/>
    <cellStyle name="Normal 7 2 3" xfId="15776"/>
    <cellStyle name="Normal 7 2 3 2" xfId="15777"/>
    <cellStyle name="Normal 7 2 3 2 2" xfId="15778"/>
    <cellStyle name="Normal 7 2 3 2 2 2" xfId="15779"/>
    <cellStyle name="Normal 7 2 3 2 3" xfId="15780"/>
    <cellStyle name="Normal 7 2 3 2 3 2" xfId="15781"/>
    <cellStyle name="Normal 7 2 3 2 4" xfId="15782"/>
    <cellStyle name="Normal 7 2 3 3" xfId="15783"/>
    <cellStyle name="Normal 7 2 3 3 2" xfId="15784"/>
    <cellStyle name="Normal 7 2 3 4" xfId="15785"/>
    <cellStyle name="Normal 7 2 3 4 2" xfId="15786"/>
    <cellStyle name="Normal 7 2 3 5" xfId="15787"/>
    <cellStyle name="Normal 7 2 4" xfId="15788"/>
    <cellStyle name="Normal 7 2 4 2" xfId="15789"/>
    <cellStyle name="Normal 7 2 4 2 2" xfId="15790"/>
    <cellStyle name="Normal 7 2 4 3" xfId="15791"/>
    <cellStyle name="Normal 7 2 4 3 2" xfId="15792"/>
    <cellStyle name="Normal 7 2 4 4" xfId="15793"/>
    <cellStyle name="Normal 7 2 5" xfId="15794"/>
    <cellStyle name="Normal 7 2 5 2" xfId="15795"/>
    <cellStyle name="Normal 7 2 6" xfId="15796"/>
    <cellStyle name="Normal 7 2 6 2" xfId="15797"/>
    <cellStyle name="Normal 7 2 7" xfId="15798"/>
    <cellStyle name="Normal 7 2_15" xfId="14603"/>
    <cellStyle name="Normal 7 3" xfId="9270"/>
    <cellStyle name="Normal 7 3 2" xfId="15799"/>
    <cellStyle name="Normal 7 3 2 2" xfId="15800"/>
    <cellStyle name="Normal 7 3 2 2 2" xfId="15801"/>
    <cellStyle name="Normal 7 3 2 2 2 2" xfId="15802"/>
    <cellStyle name="Normal 7 3 2 2 3" xfId="15803"/>
    <cellStyle name="Normal 7 3 2 2 3 2" xfId="15804"/>
    <cellStyle name="Normal 7 3 2 2 4" xfId="15805"/>
    <cellStyle name="Normal 7 3 2 3" xfId="15806"/>
    <cellStyle name="Normal 7 3 2 3 2" xfId="15807"/>
    <cellStyle name="Normal 7 3 2 4" xfId="15808"/>
    <cellStyle name="Normal 7 3 2 4 2" xfId="15809"/>
    <cellStyle name="Normal 7 3 2 5" xfId="15810"/>
    <cellStyle name="Normal 7 3 3" xfId="15811"/>
    <cellStyle name="Normal 7 3 3 2" xfId="15812"/>
    <cellStyle name="Normal 7 3 3 2 2" xfId="15813"/>
    <cellStyle name="Normal 7 3 3 3" xfId="15814"/>
    <cellStyle name="Normal 7 3 3 3 2" xfId="15815"/>
    <cellStyle name="Normal 7 3 3 4" xfId="15816"/>
    <cellStyle name="Normal 7 3 4" xfId="15817"/>
    <cellStyle name="Normal 7 3 4 2" xfId="15818"/>
    <cellStyle name="Normal 7 3 5" xfId="15819"/>
    <cellStyle name="Normal 7 3 5 2" xfId="15820"/>
    <cellStyle name="Normal 7 3 6" xfId="15821"/>
    <cellStyle name="Normal 7 3_15" xfId="16765"/>
    <cellStyle name="Normal 7 4" xfId="15822"/>
    <cellStyle name="Normal 7 4 2" xfId="15823"/>
    <cellStyle name="Normal 7 4 2 2" xfId="15824"/>
    <cellStyle name="Normal 7 4 2 2 2" xfId="15825"/>
    <cellStyle name="Normal 7 4 2 3" xfId="15826"/>
    <cellStyle name="Normal 7 4 2 3 2" xfId="15827"/>
    <cellStyle name="Normal 7 4 2 4" xfId="15828"/>
    <cellStyle name="Normal 7 4 3" xfId="15829"/>
    <cellStyle name="Normal 7 4 3 2" xfId="15830"/>
    <cellStyle name="Normal 7 4 4" xfId="15831"/>
    <cellStyle name="Normal 7 4 4 2" xfId="15832"/>
    <cellStyle name="Normal 7 4 5" xfId="15833"/>
    <cellStyle name="Normal 7 5" xfId="15834"/>
    <cellStyle name="Normal 7 5 2" xfId="15835"/>
    <cellStyle name="Normal 7 5 2 2" xfId="15836"/>
    <cellStyle name="Normal 7 5 3" xfId="15837"/>
    <cellStyle name="Normal 7 5 3 2" xfId="15838"/>
    <cellStyle name="Normal 7 5 4" xfId="15839"/>
    <cellStyle name="Normal 7 6" xfId="15840"/>
    <cellStyle name="Normal 7 6 2" xfId="15841"/>
    <cellStyle name="Normal 7 7" xfId="15842"/>
    <cellStyle name="Normal 7 7 2" xfId="15843"/>
    <cellStyle name="Normal 7 8" xfId="15844"/>
    <cellStyle name="Normal 7_15" xfId="14602"/>
    <cellStyle name="Normal 8" xfId="53"/>
    <cellStyle name="Normal 8 2" xfId="9271"/>
    <cellStyle name="Normal 8 2 2" xfId="15845"/>
    <cellStyle name="Normal 8 2 2 2" xfId="15846"/>
    <cellStyle name="Normal 8 2 2 2 2" xfId="15847"/>
    <cellStyle name="Normal 8 2 2 2 2 2" xfId="15848"/>
    <cellStyle name="Normal 8 2 2 2 3" xfId="15849"/>
    <cellStyle name="Normal 8 2 2 2 3 2" xfId="15850"/>
    <cellStyle name="Normal 8 2 2 2 4" xfId="15851"/>
    <cellStyle name="Normal 8 2 2 3" xfId="15852"/>
    <cellStyle name="Normal 8 2 2 3 2" xfId="15853"/>
    <cellStyle name="Normal 8 2 2 4" xfId="15854"/>
    <cellStyle name="Normal 8 2 2 4 2" xfId="15855"/>
    <cellStyle name="Normal 8 2 2 5" xfId="15856"/>
    <cellStyle name="Normal 8 2 3" xfId="15857"/>
    <cellStyle name="Normal 8 2 3 2" xfId="15858"/>
    <cellStyle name="Normal 8 2 3 2 2" xfId="15859"/>
    <cellStyle name="Normal 8 2 3 3" xfId="15860"/>
    <cellStyle name="Normal 8 2 3 3 2" xfId="15861"/>
    <cellStyle name="Normal 8 2 3 4" xfId="15862"/>
    <cellStyle name="Normal 8 2 4" xfId="15863"/>
    <cellStyle name="Normal 8 2 4 2" xfId="15864"/>
    <cellStyle name="Normal 8 2 5" xfId="15865"/>
    <cellStyle name="Normal 8 2 5 2" xfId="15866"/>
    <cellStyle name="Normal 8 2 6" xfId="15867"/>
    <cellStyle name="Normal 8 2_15" xfId="16766"/>
    <cellStyle name="Normal 8 3" xfId="9272"/>
    <cellStyle name="Normal 8 3 2" xfId="15868"/>
    <cellStyle name="Normal 8 3 2 2" xfId="15869"/>
    <cellStyle name="Normal 8 3 2 2 2" xfId="15870"/>
    <cellStyle name="Normal 8 3 2 3" xfId="15871"/>
    <cellStyle name="Normal 8 3 2 3 2" xfId="15872"/>
    <cellStyle name="Normal 8 3 2 4" xfId="15873"/>
    <cellStyle name="Normal 8 3 3" xfId="15874"/>
    <cellStyle name="Normal 8 3 3 2" xfId="15875"/>
    <cellStyle name="Normal 8 3 4" xfId="15876"/>
    <cellStyle name="Normal 8 3 4 2" xfId="15877"/>
    <cellStyle name="Normal 8 3 5" xfId="15878"/>
    <cellStyle name="Normal 8 3_15" xfId="16767"/>
    <cellStyle name="Normal 8 4" xfId="15879"/>
    <cellStyle name="Normal 8 4 2" xfId="15880"/>
    <cellStyle name="Normal 8 4 2 2" xfId="15881"/>
    <cellStyle name="Normal 8 4 3" xfId="15882"/>
    <cellStyle name="Normal 8 4 3 2" xfId="15883"/>
    <cellStyle name="Normal 8 4 4" xfId="15884"/>
    <cellStyle name="Normal 8 5" xfId="15885"/>
    <cellStyle name="Normal 8 5 2" xfId="15886"/>
    <cellStyle name="Normal 8 6" xfId="15887"/>
    <cellStyle name="Normal 8 6 2" xfId="15888"/>
    <cellStyle name="Normal 8 7" xfId="15889"/>
    <cellStyle name="Normal 8_15" xfId="14604"/>
    <cellStyle name="Normal 9" xfId="54"/>
    <cellStyle name="Normal 9 2" xfId="9273"/>
    <cellStyle name="Normal 9 3" xfId="9274"/>
    <cellStyle name="Normal 9_15" xfId="14605"/>
    <cellStyle name="Normal_2007-16618" xfId="7"/>
    <cellStyle name="Note" xfId="9275"/>
    <cellStyle name="Note 2" xfId="9276"/>
    <cellStyle name="Note_10" xfId="16789"/>
    <cellStyle name="Output" xfId="9277"/>
    <cellStyle name="Output 2" xfId="9278"/>
    <cellStyle name="Output_10" xfId="16790"/>
    <cellStyle name="Percent" xfId="14" builtinId="5"/>
    <cellStyle name="Percent 2" xfId="8"/>
    <cellStyle name="Percent 2 10" xfId="15890"/>
    <cellStyle name="Percent 2 10 2" xfId="15891"/>
    <cellStyle name="Percent 2 11" xfId="15892"/>
    <cellStyle name="Percent 2 12" xfId="68"/>
    <cellStyle name="Percent 2 13" xfId="16797"/>
    <cellStyle name="Percent 2 14" xfId="19"/>
    <cellStyle name="Percent 2 2" xfId="37"/>
    <cellStyle name="Percent 2 2 10" xfId="15894"/>
    <cellStyle name="Percent 2 2 11" xfId="15893"/>
    <cellStyle name="Percent 2 2 2" xfId="15895"/>
    <cellStyle name="Percent 2 2 2 2" xfId="15896"/>
    <cellStyle name="Percent 2 2 2 2 2" xfId="15897"/>
    <cellStyle name="Percent 2 2 2 2 2 2" xfId="15898"/>
    <cellStyle name="Percent 2 2 2 2 2 2 2" xfId="15899"/>
    <cellStyle name="Percent 2 2 2 2 2 2 2 2" xfId="15900"/>
    <cellStyle name="Percent 2 2 2 2 2 2 2 2 2" xfId="15901"/>
    <cellStyle name="Percent 2 2 2 2 2 2 2 3" xfId="15902"/>
    <cellStyle name="Percent 2 2 2 2 2 2 2 3 2" xfId="15903"/>
    <cellStyle name="Percent 2 2 2 2 2 2 2 4" xfId="15904"/>
    <cellStyle name="Percent 2 2 2 2 2 2 3" xfId="15905"/>
    <cellStyle name="Percent 2 2 2 2 2 2 3 2" xfId="15906"/>
    <cellStyle name="Percent 2 2 2 2 2 2 4" xfId="15907"/>
    <cellStyle name="Percent 2 2 2 2 2 2 4 2" xfId="15908"/>
    <cellStyle name="Percent 2 2 2 2 2 2 5" xfId="15909"/>
    <cellStyle name="Percent 2 2 2 2 2 3" xfId="15910"/>
    <cellStyle name="Percent 2 2 2 2 2 3 2" xfId="15911"/>
    <cellStyle name="Percent 2 2 2 2 2 3 2 2" xfId="15912"/>
    <cellStyle name="Percent 2 2 2 2 2 3 3" xfId="15913"/>
    <cellStyle name="Percent 2 2 2 2 2 3 3 2" xfId="15914"/>
    <cellStyle name="Percent 2 2 2 2 2 3 4" xfId="15915"/>
    <cellStyle name="Percent 2 2 2 2 2 4" xfId="15916"/>
    <cellStyle name="Percent 2 2 2 2 2 4 2" xfId="15917"/>
    <cellStyle name="Percent 2 2 2 2 2 5" xfId="15918"/>
    <cellStyle name="Percent 2 2 2 2 2 5 2" xfId="15919"/>
    <cellStyle name="Percent 2 2 2 2 2 6" xfId="15920"/>
    <cellStyle name="Percent 2 2 2 2 3" xfId="15921"/>
    <cellStyle name="Percent 2 2 2 2 3 2" xfId="15922"/>
    <cellStyle name="Percent 2 2 2 2 3 2 2" xfId="15923"/>
    <cellStyle name="Percent 2 2 2 2 3 2 2 2" xfId="15924"/>
    <cellStyle name="Percent 2 2 2 2 3 2 3" xfId="15925"/>
    <cellStyle name="Percent 2 2 2 2 3 2 3 2" xfId="15926"/>
    <cellStyle name="Percent 2 2 2 2 3 2 4" xfId="15927"/>
    <cellStyle name="Percent 2 2 2 2 3 3" xfId="15928"/>
    <cellStyle name="Percent 2 2 2 2 3 3 2" xfId="15929"/>
    <cellStyle name="Percent 2 2 2 2 3 4" xfId="15930"/>
    <cellStyle name="Percent 2 2 2 2 3 4 2" xfId="15931"/>
    <cellStyle name="Percent 2 2 2 2 3 5" xfId="15932"/>
    <cellStyle name="Percent 2 2 2 2 4" xfId="15933"/>
    <cellStyle name="Percent 2 2 2 2 4 2" xfId="15934"/>
    <cellStyle name="Percent 2 2 2 2 4 2 2" xfId="15935"/>
    <cellStyle name="Percent 2 2 2 2 4 3" xfId="15936"/>
    <cellStyle name="Percent 2 2 2 2 4 3 2" xfId="15937"/>
    <cellStyle name="Percent 2 2 2 2 4 4" xfId="15938"/>
    <cellStyle name="Percent 2 2 2 2 5" xfId="15939"/>
    <cellStyle name="Percent 2 2 2 2 5 2" xfId="15940"/>
    <cellStyle name="Percent 2 2 2 2 6" xfId="15941"/>
    <cellStyle name="Percent 2 2 2 2 6 2" xfId="15942"/>
    <cellStyle name="Percent 2 2 2 2 7" xfId="15943"/>
    <cellStyle name="Percent 2 2 2 3" xfId="15944"/>
    <cellStyle name="Percent 2 2 2 3 2" xfId="15945"/>
    <cellStyle name="Percent 2 2 2 3 2 2" xfId="15946"/>
    <cellStyle name="Percent 2 2 2 3 2 2 2" xfId="15947"/>
    <cellStyle name="Percent 2 2 2 3 2 2 2 2" xfId="15948"/>
    <cellStyle name="Percent 2 2 2 3 2 2 3" xfId="15949"/>
    <cellStyle name="Percent 2 2 2 3 2 2 3 2" xfId="15950"/>
    <cellStyle name="Percent 2 2 2 3 2 2 4" xfId="15951"/>
    <cellStyle name="Percent 2 2 2 3 2 3" xfId="15952"/>
    <cellStyle name="Percent 2 2 2 3 2 3 2" xfId="15953"/>
    <cellStyle name="Percent 2 2 2 3 2 4" xfId="15954"/>
    <cellStyle name="Percent 2 2 2 3 2 4 2" xfId="15955"/>
    <cellStyle name="Percent 2 2 2 3 2 5" xfId="15956"/>
    <cellStyle name="Percent 2 2 2 3 3" xfId="15957"/>
    <cellStyle name="Percent 2 2 2 3 3 2" xfId="15958"/>
    <cellStyle name="Percent 2 2 2 3 3 2 2" xfId="15959"/>
    <cellStyle name="Percent 2 2 2 3 3 3" xfId="15960"/>
    <cellStyle name="Percent 2 2 2 3 3 3 2" xfId="15961"/>
    <cellStyle name="Percent 2 2 2 3 3 4" xfId="15962"/>
    <cellStyle name="Percent 2 2 2 3 4" xfId="15963"/>
    <cellStyle name="Percent 2 2 2 3 4 2" xfId="15964"/>
    <cellStyle name="Percent 2 2 2 3 5" xfId="15965"/>
    <cellStyle name="Percent 2 2 2 3 5 2" xfId="15966"/>
    <cellStyle name="Percent 2 2 2 3 6" xfId="15967"/>
    <cellStyle name="Percent 2 2 2 4" xfId="15968"/>
    <cellStyle name="Percent 2 2 2 4 2" xfId="15969"/>
    <cellStyle name="Percent 2 2 2 4 2 2" xfId="15970"/>
    <cellStyle name="Percent 2 2 2 4 2 2 2" xfId="15971"/>
    <cellStyle name="Percent 2 2 2 4 2 3" xfId="15972"/>
    <cellStyle name="Percent 2 2 2 4 2 3 2" xfId="15973"/>
    <cellStyle name="Percent 2 2 2 4 2 4" xfId="15974"/>
    <cellStyle name="Percent 2 2 2 4 3" xfId="15975"/>
    <cellStyle name="Percent 2 2 2 4 3 2" xfId="15976"/>
    <cellStyle name="Percent 2 2 2 4 4" xfId="15977"/>
    <cellStyle name="Percent 2 2 2 4 4 2" xfId="15978"/>
    <cellStyle name="Percent 2 2 2 4 5" xfId="15979"/>
    <cellStyle name="Percent 2 2 2 5" xfId="15980"/>
    <cellStyle name="Percent 2 2 2 5 2" xfId="15981"/>
    <cellStyle name="Percent 2 2 2 5 2 2" xfId="15982"/>
    <cellStyle name="Percent 2 2 2 5 3" xfId="15983"/>
    <cellStyle name="Percent 2 2 2 5 3 2" xfId="15984"/>
    <cellStyle name="Percent 2 2 2 5 4" xfId="15985"/>
    <cellStyle name="Percent 2 2 2 6" xfId="15986"/>
    <cellStyle name="Percent 2 2 2 6 2" xfId="15987"/>
    <cellStyle name="Percent 2 2 2 7" xfId="15988"/>
    <cellStyle name="Percent 2 2 2 7 2" xfId="15989"/>
    <cellStyle name="Percent 2 2 2 8" xfId="15990"/>
    <cellStyle name="Percent 2 2 3" xfId="15991"/>
    <cellStyle name="Percent 2 2 3 2" xfId="15992"/>
    <cellStyle name="Percent 2 2 3 2 2" xfId="15993"/>
    <cellStyle name="Percent 2 2 3 2 2 2" xfId="15994"/>
    <cellStyle name="Percent 2 2 3 2 2 2 2" xfId="15995"/>
    <cellStyle name="Percent 2 2 3 2 2 2 2 2" xfId="15996"/>
    <cellStyle name="Percent 2 2 3 2 2 2 3" xfId="15997"/>
    <cellStyle name="Percent 2 2 3 2 2 2 3 2" xfId="15998"/>
    <cellStyle name="Percent 2 2 3 2 2 2 4" xfId="15999"/>
    <cellStyle name="Percent 2 2 3 2 2 3" xfId="16000"/>
    <cellStyle name="Percent 2 2 3 2 2 3 2" xfId="16001"/>
    <cellStyle name="Percent 2 2 3 2 2 4" xfId="16002"/>
    <cellStyle name="Percent 2 2 3 2 2 4 2" xfId="16003"/>
    <cellStyle name="Percent 2 2 3 2 2 5" xfId="16004"/>
    <cellStyle name="Percent 2 2 3 2 3" xfId="16005"/>
    <cellStyle name="Percent 2 2 3 2 3 2" xfId="16006"/>
    <cellStyle name="Percent 2 2 3 2 3 2 2" xfId="16007"/>
    <cellStyle name="Percent 2 2 3 2 3 3" xfId="16008"/>
    <cellStyle name="Percent 2 2 3 2 3 3 2" xfId="16009"/>
    <cellStyle name="Percent 2 2 3 2 3 4" xfId="16010"/>
    <cellStyle name="Percent 2 2 3 2 4" xfId="16011"/>
    <cellStyle name="Percent 2 2 3 2 4 2" xfId="16012"/>
    <cellStyle name="Percent 2 2 3 2 5" xfId="16013"/>
    <cellStyle name="Percent 2 2 3 2 5 2" xfId="16014"/>
    <cellStyle name="Percent 2 2 3 2 6" xfId="16015"/>
    <cellStyle name="Percent 2 2 3 3" xfId="16016"/>
    <cellStyle name="Percent 2 2 3 3 2" xfId="16017"/>
    <cellStyle name="Percent 2 2 3 3 2 2" xfId="16018"/>
    <cellStyle name="Percent 2 2 3 3 2 2 2" xfId="16019"/>
    <cellStyle name="Percent 2 2 3 3 2 3" xfId="16020"/>
    <cellStyle name="Percent 2 2 3 3 2 3 2" xfId="16021"/>
    <cellStyle name="Percent 2 2 3 3 2 4" xfId="16022"/>
    <cellStyle name="Percent 2 2 3 3 3" xfId="16023"/>
    <cellStyle name="Percent 2 2 3 3 3 2" xfId="16024"/>
    <cellStyle name="Percent 2 2 3 3 4" xfId="16025"/>
    <cellStyle name="Percent 2 2 3 3 4 2" xfId="16026"/>
    <cellStyle name="Percent 2 2 3 3 5" xfId="16027"/>
    <cellStyle name="Percent 2 2 3 4" xfId="16028"/>
    <cellStyle name="Percent 2 2 3 4 2" xfId="16029"/>
    <cellStyle name="Percent 2 2 3 4 2 2" xfId="16030"/>
    <cellStyle name="Percent 2 2 3 4 3" xfId="16031"/>
    <cellStyle name="Percent 2 2 3 4 3 2" xfId="16032"/>
    <cellStyle name="Percent 2 2 3 4 4" xfId="16033"/>
    <cellStyle name="Percent 2 2 3 5" xfId="16034"/>
    <cellStyle name="Percent 2 2 3 5 2" xfId="16035"/>
    <cellStyle name="Percent 2 2 3 6" xfId="16036"/>
    <cellStyle name="Percent 2 2 3 6 2" xfId="16037"/>
    <cellStyle name="Percent 2 2 3 7" xfId="16038"/>
    <cellStyle name="Percent 2 2 4" xfId="16039"/>
    <cellStyle name="Percent 2 2 4 2" xfId="16040"/>
    <cellStyle name="Percent 2 2 4 2 2" xfId="16041"/>
    <cellStyle name="Percent 2 2 4 2 2 2" xfId="16042"/>
    <cellStyle name="Percent 2 2 4 2 2 2 2" xfId="16043"/>
    <cellStyle name="Percent 2 2 4 2 2 3" xfId="16044"/>
    <cellStyle name="Percent 2 2 4 2 2 3 2" xfId="16045"/>
    <cellStyle name="Percent 2 2 4 2 2 4" xfId="16046"/>
    <cellStyle name="Percent 2 2 4 2 3" xfId="16047"/>
    <cellStyle name="Percent 2 2 4 2 3 2" xfId="16048"/>
    <cellStyle name="Percent 2 2 4 2 4" xfId="16049"/>
    <cellStyle name="Percent 2 2 4 2 4 2" xfId="16050"/>
    <cellStyle name="Percent 2 2 4 2 5" xfId="16051"/>
    <cellStyle name="Percent 2 2 4 3" xfId="16052"/>
    <cellStyle name="Percent 2 2 4 3 2" xfId="16053"/>
    <cellStyle name="Percent 2 2 4 3 2 2" xfId="16054"/>
    <cellStyle name="Percent 2 2 4 3 3" xfId="16055"/>
    <cellStyle name="Percent 2 2 4 3 3 2" xfId="16056"/>
    <cellStyle name="Percent 2 2 4 3 4" xfId="16057"/>
    <cellStyle name="Percent 2 2 4 4" xfId="16058"/>
    <cellStyle name="Percent 2 2 4 4 2" xfId="16059"/>
    <cellStyle name="Percent 2 2 4 5" xfId="16060"/>
    <cellStyle name="Percent 2 2 4 5 2" xfId="16061"/>
    <cellStyle name="Percent 2 2 4 6" xfId="16062"/>
    <cellStyle name="Percent 2 2 5" xfId="16063"/>
    <cellStyle name="Percent 2 2 5 2" xfId="16064"/>
    <cellStyle name="Percent 2 2 5 2 2" xfId="16065"/>
    <cellStyle name="Percent 2 2 5 2 2 2" xfId="16066"/>
    <cellStyle name="Percent 2 2 5 2 3" xfId="16067"/>
    <cellStyle name="Percent 2 2 5 2 3 2" xfId="16068"/>
    <cellStyle name="Percent 2 2 5 2 4" xfId="16069"/>
    <cellStyle name="Percent 2 2 5 3" xfId="16070"/>
    <cellStyle name="Percent 2 2 5 3 2" xfId="16071"/>
    <cellStyle name="Percent 2 2 5 4" xfId="16072"/>
    <cellStyle name="Percent 2 2 5 4 2" xfId="16073"/>
    <cellStyle name="Percent 2 2 5 5" xfId="16074"/>
    <cellStyle name="Percent 2 2 6" xfId="16075"/>
    <cellStyle name="Percent 2 2 6 2" xfId="16076"/>
    <cellStyle name="Percent 2 2 6 2 2" xfId="16077"/>
    <cellStyle name="Percent 2 2 6 3" xfId="16078"/>
    <cellStyle name="Percent 2 2 6 3 2" xfId="16079"/>
    <cellStyle name="Percent 2 2 6 4" xfId="16080"/>
    <cellStyle name="Percent 2 2 7" xfId="16081"/>
    <cellStyle name="Percent 2 2 7 2" xfId="16082"/>
    <cellStyle name="Percent 2 2 7 2 2" xfId="16083"/>
    <cellStyle name="Percent 2 2 7 3" xfId="16084"/>
    <cellStyle name="Percent 2 2 7 3 2" xfId="16085"/>
    <cellStyle name="Percent 2 2 7 4" xfId="16086"/>
    <cellStyle name="Percent 2 2 8" xfId="16087"/>
    <cellStyle name="Percent 2 2 8 2" xfId="16088"/>
    <cellStyle name="Percent 2 2 9" xfId="16089"/>
    <cellStyle name="Percent 2 2 9 2" xfId="16090"/>
    <cellStyle name="Percent 2 3" xfId="60"/>
    <cellStyle name="Percent 2 3 2" xfId="16092"/>
    <cellStyle name="Percent 2 3 2 2" xfId="16093"/>
    <cellStyle name="Percent 2 3 2 2 2" xfId="16094"/>
    <cellStyle name="Percent 2 3 2 2 2 2" xfId="16095"/>
    <cellStyle name="Percent 2 3 2 2 2 2 2" xfId="16096"/>
    <cellStyle name="Percent 2 3 2 2 2 2 2 2" xfId="16097"/>
    <cellStyle name="Percent 2 3 2 2 2 2 3" xfId="16098"/>
    <cellStyle name="Percent 2 3 2 2 2 2 3 2" xfId="16099"/>
    <cellStyle name="Percent 2 3 2 2 2 2 4" xfId="16100"/>
    <cellStyle name="Percent 2 3 2 2 2 3" xfId="16101"/>
    <cellStyle name="Percent 2 3 2 2 2 3 2" xfId="16102"/>
    <cellStyle name="Percent 2 3 2 2 2 4" xfId="16103"/>
    <cellStyle name="Percent 2 3 2 2 2 4 2" xfId="16104"/>
    <cellStyle name="Percent 2 3 2 2 2 5" xfId="16105"/>
    <cellStyle name="Percent 2 3 2 2 3" xfId="16106"/>
    <cellStyle name="Percent 2 3 2 2 3 2" xfId="16107"/>
    <cellStyle name="Percent 2 3 2 2 3 2 2" xfId="16108"/>
    <cellStyle name="Percent 2 3 2 2 3 3" xfId="16109"/>
    <cellStyle name="Percent 2 3 2 2 3 3 2" xfId="16110"/>
    <cellStyle name="Percent 2 3 2 2 3 4" xfId="16111"/>
    <cellStyle name="Percent 2 3 2 2 4" xfId="16112"/>
    <cellStyle name="Percent 2 3 2 2 4 2" xfId="16113"/>
    <cellStyle name="Percent 2 3 2 2 5" xfId="16114"/>
    <cellStyle name="Percent 2 3 2 2 5 2" xfId="16115"/>
    <cellStyle name="Percent 2 3 2 2 6" xfId="16116"/>
    <cellStyle name="Percent 2 3 2 3" xfId="16117"/>
    <cellStyle name="Percent 2 3 2 3 2" xfId="16118"/>
    <cellStyle name="Percent 2 3 2 3 2 2" xfId="16119"/>
    <cellStyle name="Percent 2 3 2 3 2 2 2" xfId="16120"/>
    <cellStyle name="Percent 2 3 2 3 2 3" xfId="16121"/>
    <cellStyle name="Percent 2 3 2 3 2 3 2" xfId="16122"/>
    <cellStyle name="Percent 2 3 2 3 2 4" xfId="16123"/>
    <cellStyle name="Percent 2 3 2 3 3" xfId="16124"/>
    <cellStyle name="Percent 2 3 2 3 3 2" xfId="16125"/>
    <cellStyle name="Percent 2 3 2 3 4" xfId="16126"/>
    <cellStyle name="Percent 2 3 2 3 4 2" xfId="16127"/>
    <cellStyle name="Percent 2 3 2 3 5" xfId="16128"/>
    <cellStyle name="Percent 2 3 2 4" xfId="16129"/>
    <cellStyle name="Percent 2 3 2 4 2" xfId="16130"/>
    <cellStyle name="Percent 2 3 2 4 2 2" xfId="16131"/>
    <cellStyle name="Percent 2 3 2 4 3" xfId="16132"/>
    <cellStyle name="Percent 2 3 2 4 3 2" xfId="16133"/>
    <cellStyle name="Percent 2 3 2 4 4" xfId="16134"/>
    <cellStyle name="Percent 2 3 2 5" xfId="16135"/>
    <cellStyle name="Percent 2 3 2 5 2" xfId="16136"/>
    <cellStyle name="Percent 2 3 2 6" xfId="16137"/>
    <cellStyle name="Percent 2 3 2 6 2" xfId="16138"/>
    <cellStyle name="Percent 2 3 2 7" xfId="16139"/>
    <cellStyle name="Percent 2 3 3" xfId="16140"/>
    <cellStyle name="Percent 2 3 3 2" xfId="16141"/>
    <cellStyle name="Percent 2 3 3 2 2" xfId="16142"/>
    <cellStyle name="Percent 2 3 3 2 2 2" xfId="16143"/>
    <cellStyle name="Percent 2 3 3 2 2 2 2" xfId="16144"/>
    <cellStyle name="Percent 2 3 3 2 2 3" xfId="16145"/>
    <cellStyle name="Percent 2 3 3 2 2 3 2" xfId="16146"/>
    <cellStyle name="Percent 2 3 3 2 2 4" xfId="16147"/>
    <cellStyle name="Percent 2 3 3 2 3" xfId="16148"/>
    <cellStyle name="Percent 2 3 3 2 3 2" xfId="16149"/>
    <cellStyle name="Percent 2 3 3 2 4" xfId="16150"/>
    <cellStyle name="Percent 2 3 3 2 4 2" xfId="16151"/>
    <cellStyle name="Percent 2 3 3 2 5" xfId="16152"/>
    <cellStyle name="Percent 2 3 3 3" xfId="16153"/>
    <cellStyle name="Percent 2 3 3 3 2" xfId="16154"/>
    <cellStyle name="Percent 2 3 3 3 2 2" xfId="16155"/>
    <cellStyle name="Percent 2 3 3 3 3" xfId="16156"/>
    <cellStyle name="Percent 2 3 3 3 3 2" xfId="16157"/>
    <cellStyle name="Percent 2 3 3 3 4" xfId="16158"/>
    <cellStyle name="Percent 2 3 3 4" xfId="16159"/>
    <cellStyle name="Percent 2 3 3 4 2" xfId="16160"/>
    <cellStyle name="Percent 2 3 3 5" xfId="16161"/>
    <cellStyle name="Percent 2 3 3 5 2" xfId="16162"/>
    <cellStyle name="Percent 2 3 3 6" xfId="16163"/>
    <cellStyle name="Percent 2 3 4" xfId="16164"/>
    <cellStyle name="Percent 2 3 4 2" xfId="16165"/>
    <cellStyle name="Percent 2 3 4 2 2" xfId="16166"/>
    <cellStyle name="Percent 2 3 4 2 2 2" xfId="16167"/>
    <cellStyle name="Percent 2 3 4 2 3" xfId="16168"/>
    <cellStyle name="Percent 2 3 4 2 3 2" xfId="16169"/>
    <cellStyle name="Percent 2 3 4 2 4" xfId="16170"/>
    <cellStyle name="Percent 2 3 4 3" xfId="16171"/>
    <cellStyle name="Percent 2 3 4 3 2" xfId="16172"/>
    <cellStyle name="Percent 2 3 4 4" xfId="16173"/>
    <cellStyle name="Percent 2 3 4 4 2" xfId="16174"/>
    <cellStyle name="Percent 2 3 4 5" xfId="16175"/>
    <cellStyle name="Percent 2 3 5" xfId="16176"/>
    <cellStyle name="Percent 2 3 5 2" xfId="16177"/>
    <cellStyle name="Percent 2 3 5 2 2" xfId="16178"/>
    <cellStyle name="Percent 2 3 5 3" xfId="16179"/>
    <cellStyle name="Percent 2 3 5 3 2" xfId="16180"/>
    <cellStyle name="Percent 2 3 5 4" xfId="16181"/>
    <cellStyle name="Percent 2 3 6" xfId="16182"/>
    <cellStyle name="Percent 2 3 6 2" xfId="16183"/>
    <cellStyle name="Percent 2 3 7" xfId="16184"/>
    <cellStyle name="Percent 2 3 7 2" xfId="16185"/>
    <cellStyle name="Percent 2 3 8" xfId="16186"/>
    <cellStyle name="Percent 2 3 9" xfId="16091"/>
    <cellStyle name="Percent 2 4" xfId="26"/>
    <cellStyle name="Percent 2 4 2" xfId="16188"/>
    <cellStyle name="Percent 2 4 2 2" xfId="16189"/>
    <cellStyle name="Percent 2 4 2 2 2" xfId="16190"/>
    <cellStyle name="Percent 2 4 2 2 2 2" xfId="16191"/>
    <cellStyle name="Percent 2 4 2 2 2 2 2" xfId="16192"/>
    <cellStyle name="Percent 2 4 2 2 2 3" xfId="16193"/>
    <cellStyle name="Percent 2 4 2 2 2 3 2" xfId="16194"/>
    <cellStyle name="Percent 2 4 2 2 2 4" xfId="16195"/>
    <cellStyle name="Percent 2 4 2 2 3" xfId="16196"/>
    <cellStyle name="Percent 2 4 2 2 3 2" xfId="16197"/>
    <cellStyle name="Percent 2 4 2 2 4" xfId="16198"/>
    <cellStyle name="Percent 2 4 2 2 4 2" xfId="16199"/>
    <cellStyle name="Percent 2 4 2 2 5" xfId="16200"/>
    <cellStyle name="Percent 2 4 2 3" xfId="16201"/>
    <cellStyle name="Percent 2 4 2 3 2" xfId="16202"/>
    <cellStyle name="Percent 2 4 2 3 2 2" xfId="16203"/>
    <cellStyle name="Percent 2 4 2 3 3" xfId="16204"/>
    <cellStyle name="Percent 2 4 2 3 3 2" xfId="16205"/>
    <cellStyle name="Percent 2 4 2 3 4" xfId="16206"/>
    <cellStyle name="Percent 2 4 2 4" xfId="16207"/>
    <cellStyle name="Percent 2 4 2 4 2" xfId="16208"/>
    <cellStyle name="Percent 2 4 2 5" xfId="16209"/>
    <cellStyle name="Percent 2 4 2 5 2" xfId="16210"/>
    <cellStyle name="Percent 2 4 2 6" xfId="16211"/>
    <cellStyle name="Percent 2 4 3" xfId="16212"/>
    <cellStyle name="Percent 2 4 3 2" xfId="16213"/>
    <cellStyle name="Percent 2 4 3 2 2" xfId="16214"/>
    <cellStyle name="Percent 2 4 3 2 2 2" xfId="16215"/>
    <cellStyle name="Percent 2 4 3 2 3" xfId="16216"/>
    <cellStyle name="Percent 2 4 3 2 3 2" xfId="16217"/>
    <cellStyle name="Percent 2 4 3 2 4" xfId="16218"/>
    <cellStyle name="Percent 2 4 3 3" xfId="16219"/>
    <cellStyle name="Percent 2 4 3 3 2" xfId="16220"/>
    <cellStyle name="Percent 2 4 3 4" xfId="16221"/>
    <cellStyle name="Percent 2 4 3 4 2" xfId="16222"/>
    <cellStyle name="Percent 2 4 3 5" xfId="16223"/>
    <cellStyle name="Percent 2 4 4" xfId="16224"/>
    <cellStyle name="Percent 2 4 4 2" xfId="16225"/>
    <cellStyle name="Percent 2 4 4 2 2" xfId="16226"/>
    <cellStyle name="Percent 2 4 4 3" xfId="16227"/>
    <cellStyle name="Percent 2 4 4 3 2" xfId="16228"/>
    <cellStyle name="Percent 2 4 4 4" xfId="16229"/>
    <cellStyle name="Percent 2 4 5" xfId="16230"/>
    <cellStyle name="Percent 2 4 5 2" xfId="16231"/>
    <cellStyle name="Percent 2 4 6" xfId="16232"/>
    <cellStyle name="Percent 2 4 6 2" xfId="16233"/>
    <cellStyle name="Percent 2 4 7" xfId="16234"/>
    <cellStyle name="Percent 2 4 8" xfId="16187"/>
    <cellStyle name="Percent 2 5" xfId="16235"/>
    <cellStyle name="Percent 2 5 2" xfId="16236"/>
    <cellStyle name="Percent 2 5 2 2" xfId="16237"/>
    <cellStyle name="Percent 2 5 2 2 2" xfId="16238"/>
    <cellStyle name="Percent 2 5 2 2 2 2" xfId="16239"/>
    <cellStyle name="Percent 2 5 2 2 3" xfId="16240"/>
    <cellStyle name="Percent 2 5 2 2 3 2" xfId="16241"/>
    <cellStyle name="Percent 2 5 2 2 4" xfId="16242"/>
    <cellStyle name="Percent 2 5 2 3" xfId="16243"/>
    <cellStyle name="Percent 2 5 2 3 2" xfId="16244"/>
    <cellStyle name="Percent 2 5 2 4" xfId="16245"/>
    <cellStyle name="Percent 2 5 2 4 2" xfId="16246"/>
    <cellStyle name="Percent 2 5 2 5" xfId="16247"/>
    <cellStyle name="Percent 2 5 3" xfId="16248"/>
    <cellStyle name="Percent 2 5 3 2" xfId="16249"/>
    <cellStyle name="Percent 2 5 3 2 2" xfId="16250"/>
    <cellStyle name="Percent 2 5 3 3" xfId="16251"/>
    <cellStyle name="Percent 2 5 3 3 2" xfId="16252"/>
    <cellStyle name="Percent 2 5 3 4" xfId="16253"/>
    <cellStyle name="Percent 2 5 4" xfId="16254"/>
    <cellStyle name="Percent 2 5 4 2" xfId="16255"/>
    <cellStyle name="Percent 2 5 5" xfId="16256"/>
    <cellStyle name="Percent 2 5 5 2" xfId="16257"/>
    <cellStyle name="Percent 2 5 6" xfId="16258"/>
    <cellStyle name="Percent 2 6" xfId="16259"/>
    <cellStyle name="Percent 2 6 2" xfId="16260"/>
    <cellStyle name="Percent 2 6 2 2" xfId="16261"/>
    <cellStyle name="Percent 2 6 2 2 2" xfId="16262"/>
    <cellStyle name="Percent 2 6 2 3" xfId="16263"/>
    <cellStyle name="Percent 2 6 2 3 2" xfId="16264"/>
    <cellStyle name="Percent 2 6 2 4" xfId="16265"/>
    <cellStyle name="Percent 2 6 3" xfId="16266"/>
    <cellStyle name="Percent 2 6 3 2" xfId="16267"/>
    <cellStyle name="Percent 2 6 4" xfId="16268"/>
    <cellStyle name="Percent 2 6 4 2" xfId="16269"/>
    <cellStyle name="Percent 2 6 5" xfId="16270"/>
    <cellStyle name="Percent 2 7" xfId="16271"/>
    <cellStyle name="Percent 2 7 2" xfId="16272"/>
    <cellStyle name="Percent 2 7 2 2" xfId="16273"/>
    <cellStyle name="Percent 2 7 3" xfId="16274"/>
    <cellStyle name="Percent 2 7 3 2" xfId="16275"/>
    <cellStyle name="Percent 2 7 4" xfId="16276"/>
    <cellStyle name="Percent 2 8" xfId="16277"/>
    <cellStyle name="Percent 2 8 2" xfId="16278"/>
    <cellStyle name="Percent 2 8 2 2" xfId="16279"/>
    <cellStyle name="Percent 2 8 3" xfId="16280"/>
    <cellStyle name="Percent 2 8 3 2" xfId="16281"/>
    <cellStyle name="Percent 2 8 4" xfId="16282"/>
    <cellStyle name="Percent 2 9" xfId="16283"/>
    <cellStyle name="Percent 2 9 2" xfId="16284"/>
    <cellStyle name="Percent 3" xfId="38"/>
    <cellStyle name="Percent 4" xfId="28"/>
    <cellStyle name="Percent 5" xfId="16285"/>
    <cellStyle name="Percent 6" xfId="16286"/>
    <cellStyle name="Percent 7" xfId="16287"/>
    <cellStyle name="Percent 8" xfId="16288"/>
    <cellStyle name="Percent 9" xfId="21"/>
    <cellStyle name="SAPBEXaggData" xfId="9279"/>
    <cellStyle name="SAPBEXaggData 2" xfId="9280"/>
    <cellStyle name="SAPBEXaggData_15" xfId="14606"/>
    <cellStyle name="SAPBEXaggDataEmph" xfId="9281"/>
    <cellStyle name="SAPBEXaggDataEmph 2" xfId="9282"/>
    <cellStyle name="SAPBEXaggDataEmph_15" xfId="14607"/>
    <cellStyle name="SAPBEXaggItem" xfId="9283"/>
    <cellStyle name="SAPBEXaggItem 2" xfId="9284"/>
    <cellStyle name="SAPBEXaggItem_15" xfId="14608"/>
    <cellStyle name="SAPBEXaggItemX" xfId="9285"/>
    <cellStyle name="SAPBEXaggItemX 2" xfId="9286"/>
    <cellStyle name="SAPBEXaggItemX_15" xfId="14609"/>
    <cellStyle name="SAPBEXchaText" xfId="9287"/>
    <cellStyle name="SAPBEXexcBad7" xfId="9288"/>
    <cellStyle name="SAPBEXexcBad7 2" xfId="9289"/>
    <cellStyle name="SAPBEXexcBad7_15" xfId="14610"/>
    <cellStyle name="SAPBEXexcBad8" xfId="9290"/>
    <cellStyle name="SAPBEXexcBad8 2" xfId="9291"/>
    <cellStyle name="SAPBEXexcBad8_15" xfId="14611"/>
    <cellStyle name="SAPBEXexcBad9" xfId="9292"/>
    <cellStyle name="SAPBEXexcBad9 2" xfId="9293"/>
    <cellStyle name="SAPBEXexcBad9_15" xfId="14612"/>
    <cellStyle name="SAPBEXexcCritical4" xfId="9294"/>
    <cellStyle name="SAPBEXexcCritical4 2" xfId="9295"/>
    <cellStyle name="SAPBEXexcCritical4_15" xfId="14613"/>
    <cellStyle name="SAPBEXexcCritical5" xfId="9296"/>
    <cellStyle name="SAPBEXexcCritical5 2" xfId="9297"/>
    <cellStyle name="SAPBEXexcCritical5_15" xfId="14614"/>
    <cellStyle name="SAPBEXexcCritical6" xfId="9298"/>
    <cellStyle name="SAPBEXexcCritical6 2" xfId="9299"/>
    <cellStyle name="SAPBEXexcCritical6_15" xfId="14615"/>
    <cellStyle name="SAPBEXexcGood1" xfId="9300"/>
    <cellStyle name="SAPBEXexcGood1 2" xfId="9301"/>
    <cellStyle name="SAPBEXexcGood1_15" xfId="14616"/>
    <cellStyle name="SAPBEXexcGood2" xfId="9302"/>
    <cellStyle name="SAPBEXexcGood2 2" xfId="9303"/>
    <cellStyle name="SAPBEXexcGood2_15" xfId="14617"/>
    <cellStyle name="SAPBEXexcGood3" xfId="9304"/>
    <cellStyle name="SAPBEXexcGood3 2" xfId="9305"/>
    <cellStyle name="SAPBEXexcGood3_15" xfId="14618"/>
    <cellStyle name="SAPBEXfilterDrill" xfId="9306"/>
    <cellStyle name="SAPBEXfilterItem" xfId="9307"/>
    <cellStyle name="SAPBEXfilterText" xfId="9308"/>
    <cellStyle name="SAPBEXformats" xfId="9309"/>
    <cellStyle name="SAPBEXformats 2" xfId="9310"/>
    <cellStyle name="SAPBEXformats_15" xfId="14619"/>
    <cellStyle name="SAPBEXheaderItem" xfId="9311"/>
    <cellStyle name="SAPBEXheaderItem 2" xfId="9312"/>
    <cellStyle name="SAPBEXheaderItem_15" xfId="14620"/>
    <cellStyle name="SAPBEXheaderText" xfId="9313"/>
    <cellStyle name="SAPBEXheaderText 2" xfId="9314"/>
    <cellStyle name="SAPBEXheaderText_15" xfId="14621"/>
    <cellStyle name="SAPBEXHLevel0" xfId="9315"/>
    <cellStyle name="SAPBEXHLevel0 2" xfId="9316"/>
    <cellStyle name="SAPBEXHLevel0_15" xfId="14622"/>
    <cellStyle name="SAPBEXHLevel0X" xfId="9317"/>
    <cellStyle name="SAPBEXHLevel0X 2" xfId="9318"/>
    <cellStyle name="SAPBEXHLevel0X_15" xfId="14623"/>
    <cellStyle name="SAPBEXHLevel1" xfId="9319"/>
    <cellStyle name="SAPBEXHLevel1 2" xfId="9320"/>
    <cellStyle name="SAPBEXHLevel1_15" xfId="14624"/>
    <cellStyle name="SAPBEXHLevel1X" xfId="9321"/>
    <cellStyle name="SAPBEXHLevel1X 2" xfId="9322"/>
    <cellStyle name="SAPBEXHLevel1X_15" xfId="14625"/>
    <cellStyle name="SAPBEXHLevel2" xfId="9323"/>
    <cellStyle name="SAPBEXHLevel2 2" xfId="9324"/>
    <cellStyle name="SAPBEXHLevel2_15" xfId="14626"/>
    <cellStyle name="SAPBEXHLevel2X" xfId="9325"/>
    <cellStyle name="SAPBEXHLevel2X 2" xfId="9326"/>
    <cellStyle name="SAPBEXHLevel2X_15" xfId="14627"/>
    <cellStyle name="SAPBEXHLevel3" xfId="9327"/>
    <cellStyle name="SAPBEXHLevel3 2" xfId="9328"/>
    <cellStyle name="SAPBEXHLevel3_15" xfId="14628"/>
    <cellStyle name="SAPBEXHLevel3X" xfId="9329"/>
    <cellStyle name="SAPBEXHLevel3X 2" xfId="9330"/>
    <cellStyle name="SAPBEXHLevel3X_15" xfId="14629"/>
    <cellStyle name="SAPBEXinputData" xfId="9331"/>
    <cellStyle name="SAPBEXinputData 2" xfId="9332"/>
    <cellStyle name="SAPBEXinputData_15" xfId="14630"/>
    <cellStyle name="SAPBEXresData" xfId="9333"/>
    <cellStyle name="SAPBEXresData 2" xfId="9334"/>
    <cellStyle name="SAPBEXresData_15" xfId="14631"/>
    <cellStyle name="SAPBEXresDataEmph" xfId="9335"/>
    <cellStyle name="SAPBEXresDataEmph 2" xfId="9336"/>
    <cellStyle name="SAPBEXresDataEmph_15" xfId="14632"/>
    <cellStyle name="SAPBEXresItem" xfId="9337"/>
    <cellStyle name="SAPBEXresItem 2" xfId="9338"/>
    <cellStyle name="SAPBEXresItem_15" xfId="14633"/>
    <cellStyle name="SAPBEXresItemX" xfId="9339"/>
    <cellStyle name="SAPBEXresItemX 2" xfId="9340"/>
    <cellStyle name="SAPBEXresItemX_15" xfId="14634"/>
    <cellStyle name="SAPBEXstdData" xfId="9341"/>
    <cellStyle name="SAPBEXstdData 2" xfId="9342"/>
    <cellStyle name="SAPBEXstdData_15" xfId="14635"/>
    <cellStyle name="SAPBEXstdDataEmph" xfId="9343"/>
    <cellStyle name="SAPBEXstdDataEmph 2" xfId="9344"/>
    <cellStyle name="SAPBEXstdDataEmph_15" xfId="14636"/>
    <cellStyle name="SAPBEXstdItem" xfId="9345"/>
    <cellStyle name="SAPBEXstdItem 2" xfId="9346"/>
    <cellStyle name="SAPBEXstdItem_15" xfId="14637"/>
    <cellStyle name="SAPBEXstdItemX" xfId="9347"/>
    <cellStyle name="SAPBEXstdItemX 2" xfId="9348"/>
    <cellStyle name="SAPBEXstdItemX_15" xfId="14638"/>
    <cellStyle name="SAPBEXtitle" xfId="9349"/>
    <cellStyle name="SAPBEXundefined" xfId="9350"/>
    <cellStyle name="SAPBEXundefined 2" xfId="9351"/>
    <cellStyle name="SAPBEXundefined_15" xfId="14639"/>
    <cellStyle name="Sheet Title" xfId="9352"/>
    <cellStyle name="Text" xfId="9"/>
    <cellStyle name="Title" xfId="9353"/>
    <cellStyle name="Total" xfId="10"/>
    <cellStyle name="Total 2" xfId="9355"/>
    <cellStyle name="Total 3" xfId="16778"/>
    <cellStyle name="Total 4" xfId="9354"/>
    <cellStyle name="Total_10" xfId="16791"/>
    <cellStyle name="Warning Text" xfId="9356"/>
    <cellStyle name="הדגשה1 2" xfId="9357"/>
    <cellStyle name="הדגשה1 2 2" xfId="9358"/>
    <cellStyle name="הדגשה1 2 3" xfId="9359"/>
    <cellStyle name="הדגשה1 2_15" xfId="14640"/>
    <cellStyle name="הדגשה1 3" xfId="9360"/>
    <cellStyle name="הדגשה1 4" xfId="9361"/>
    <cellStyle name="הדגשה1 5" xfId="9362"/>
    <cellStyle name="הדגשה1 6" xfId="9363"/>
    <cellStyle name="הדגשה1 7" xfId="9364"/>
    <cellStyle name="הדגשה2 2" xfId="9365"/>
    <cellStyle name="הדגשה2 2 2" xfId="9366"/>
    <cellStyle name="הדגשה2 2 3" xfId="9367"/>
    <cellStyle name="הדגשה2 2_15" xfId="14641"/>
    <cellStyle name="הדגשה2 3" xfId="9368"/>
    <cellStyle name="הדגשה2 4" xfId="9369"/>
    <cellStyle name="הדגשה2 5" xfId="9370"/>
    <cellStyle name="הדגשה2 6" xfId="9371"/>
    <cellStyle name="הדגשה2 7" xfId="9372"/>
    <cellStyle name="הדגשה3 2" xfId="9373"/>
    <cellStyle name="הדגשה3 2 2" xfId="9374"/>
    <cellStyle name="הדגשה3 2 3" xfId="9375"/>
    <cellStyle name="הדגשה3 2_15" xfId="14642"/>
    <cellStyle name="הדגשה3 3" xfId="9376"/>
    <cellStyle name="הדגשה3 4" xfId="9377"/>
    <cellStyle name="הדגשה3 5" xfId="9378"/>
    <cellStyle name="הדגשה3 6" xfId="9379"/>
    <cellStyle name="הדגשה3 7" xfId="9380"/>
    <cellStyle name="הדגשה4 2" xfId="9381"/>
    <cellStyle name="הדגשה4 2 2" xfId="9382"/>
    <cellStyle name="הדגשה4 2 3" xfId="9383"/>
    <cellStyle name="הדגשה4 2_15" xfId="14643"/>
    <cellStyle name="הדגשה4 3" xfId="9384"/>
    <cellStyle name="הדגשה4 4" xfId="9385"/>
    <cellStyle name="הדגשה4 5" xfId="9386"/>
    <cellStyle name="הדגשה4 6" xfId="9387"/>
    <cellStyle name="הדגשה4 7" xfId="9388"/>
    <cellStyle name="הדגשה5 2" xfId="9389"/>
    <cellStyle name="הדגשה5 2 2" xfId="9390"/>
    <cellStyle name="הדגשה5 2 3" xfId="9391"/>
    <cellStyle name="הדגשה5 2_15" xfId="14644"/>
    <cellStyle name="הדגשה5 3" xfId="9392"/>
    <cellStyle name="הדגשה5 4" xfId="9393"/>
    <cellStyle name="הדגשה5 5" xfId="9394"/>
    <cellStyle name="הדגשה5 6" xfId="9395"/>
    <cellStyle name="הדגשה5 7" xfId="9396"/>
    <cellStyle name="הדגשה6 2" xfId="9397"/>
    <cellStyle name="הדגשה6 2 2" xfId="9398"/>
    <cellStyle name="הדגשה6 2 3" xfId="9399"/>
    <cellStyle name="הדגשה6 2_15" xfId="14645"/>
    <cellStyle name="הדגשה6 3" xfId="9400"/>
    <cellStyle name="הדגשה6 4" xfId="9401"/>
    <cellStyle name="הדגשה6 5" xfId="9402"/>
    <cellStyle name="הדגשה6 6" xfId="9403"/>
    <cellStyle name="הדגשה6 7" xfId="9404"/>
    <cellStyle name="היפר-קישור" xfId="11" builtinId="8"/>
    <cellStyle name="היפר-קישור 2" xfId="73"/>
    <cellStyle name="היפר-קישור 3" xfId="70"/>
    <cellStyle name="היפר-קישור 4" xfId="16779"/>
    <cellStyle name="היפר-קישור 5" xfId="65"/>
    <cellStyle name="הערה 2" xfId="9405"/>
    <cellStyle name="הערה 2 10" xfId="16289"/>
    <cellStyle name="הערה 2 10 2" xfId="16290"/>
    <cellStyle name="הערה 2 11" xfId="16291"/>
    <cellStyle name="הערה 2 2" xfId="9406"/>
    <cellStyle name="הערה 2 2 10" xfId="16292"/>
    <cellStyle name="הערה 2 2 2" xfId="9407"/>
    <cellStyle name="הערה 2 2 2 2" xfId="9408"/>
    <cellStyle name="הערה 2 2 2 2 2" xfId="16293"/>
    <cellStyle name="הערה 2 2 2 2 2 2" xfId="16294"/>
    <cellStyle name="הערה 2 2 2 2 2 2 2" xfId="16295"/>
    <cellStyle name="הערה 2 2 2 2 2 2 2 2" xfId="16296"/>
    <cellStyle name="הערה 2 2 2 2 2 2 2 2 2" xfId="16297"/>
    <cellStyle name="הערה 2 2 2 2 2 2 2 3" xfId="16298"/>
    <cellStyle name="הערה 2 2 2 2 2 2 2 3 2" xfId="16299"/>
    <cellStyle name="הערה 2 2 2 2 2 2 2 4" xfId="16300"/>
    <cellStyle name="הערה 2 2 2 2 2 2 3" xfId="16301"/>
    <cellStyle name="הערה 2 2 2 2 2 2 3 2" xfId="16302"/>
    <cellStyle name="הערה 2 2 2 2 2 2 4" xfId="16303"/>
    <cellStyle name="הערה 2 2 2 2 2 2 4 2" xfId="16304"/>
    <cellStyle name="הערה 2 2 2 2 2 2 5" xfId="16305"/>
    <cellStyle name="הערה 2 2 2 2 2 3" xfId="16306"/>
    <cellStyle name="הערה 2 2 2 2 2 3 2" xfId="16307"/>
    <cellStyle name="הערה 2 2 2 2 2 3 2 2" xfId="16308"/>
    <cellStyle name="הערה 2 2 2 2 2 3 3" xfId="16309"/>
    <cellStyle name="הערה 2 2 2 2 2 3 3 2" xfId="16310"/>
    <cellStyle name="הערה 2 2 2 2 2 3 4" xfId="16311"/>
    <cellStyle name="הערה 2 2 2 2 2 4" xfId="16312"/>
    <cellStyle name="הערה 2 2 2 2 2 4 2" xfId="16313"/>
    <cellStyle name="הערה 2 2 2 2 2 5" xfId="16314"/>
    <cellStyle name="הערה 2 2 2 2 2 5 2" xfId="16315"/>
    <cellStyle name="הערה 2 2 2 2 2 6" xfId="16316"/>
    <cellStyle name="הערה 2 2 2 2 3" xfId="16317"/>
    <cellStyle name="הערה 2 2 2 2 3 2" xfId="16318"/>
    <cellStyle name="הערה 2 2 2 2 3 2 2" xfId="16319"/>
    <cellStyle name="הערה 2 2 2 2 3 2 2 2" xfId="16320"/>
    <cellStyle name="הערה 2 2 2 2 3 2 3" xfId="16321"/>
    <cellStyle name="הערה 2 2 2 2 3 2 3 2" xfId="16322"/>
    <cellStyle name="הערה 2 2 2 2 3 2 4" xfId="16323"/>
    <cellStyle name="הערה 2 2 2 2 3 3" xfId="16324"/>
    <cellStyle name="הערה 2 2 2 2 3 3 2" xfId="16325"/>
    <cellStyle name="הערה 2 2 2 2 3 4" xfId="16326"/>
    <cellStyle name="הערה 2 2 2 2 3 4 2" xfId="16327"/>
    <cellStyle name="הערה 2 2 2 2 3 5" xfId="16328"/>
    <cellStyle name="הערה 2 2 2 2 4" xfId="16329"/>
    <cellStyle name="הערה 2 2 2 2 4 2" xfId="16330"/>
    <cellStyle name="הערה 2 2 2 2 4 2 2" xfId="16331"/>
    <cellStyle name="הערה 2 2 2 2 4 3" xfId="16332"/>
    <cellStyle name="הערה 2 2 2 2 4 3 2" xfId="16333"/>
    <cellStyle name="הערה 2 2 2 2 4 4" xfId="16334"/>
    <cellStyle name="הערה 2 2 2 2 5" xfId="16335"/>
    <cellStyle name="הערה 2 2 2 2 5 2" xfId="16336"/>
    <cellStyle name="הערה 2 2 2 2 6" xfId="16337"/>
    <cellStyle name="הערה 2 2 2 2 6 2" xfId="16338"/>
    <cellStyle name="הערה 2 2 2 2 7" xfId="16339"/>
    <cellStyle name="הערה 2 2 2 2_15" xfId="16768"/>
    <cellStyle name="הערה 2 2 2 3" xfId="16340"/>
    <cellStyle name="הערה 2 2 2 3 2" xfId="16341"/>
    <cellStyle name="הערה 2 2 2 3 2 2" xfId="16342"/>
    <cellStyle name="הערה 2 2 2 3 2 2 2" xfId="16343"/>
    <cellStyle name="הערה 2 2 2 3 2 2 2 2" xfId="16344"/>
    <cellStyle name="הערה 2 2 2 3 2 2 3" xfId="16345"/>
    <cellStyle name="הערה 2 2 2 3 2 2 3 2" xfId="16346"/>
    <cellStyle name="הערה 2 2 2 3 2 2 4" xfId="16347"/>
    <cellStyle name="הערה 2 2 2 3 2 3" xfId="16348"/>
    <cellStyle name="הערה 2 2 2 3 2 3 2" xfId="16349"/>
    <cellStyle name="הערה 2 2 2 3 2 4" xfId="16350"/>
    <cellStyle name="הערה 2 2 2 3 2 4 2" xfId="16351"/>
    <cellStyle name="הערה 2 2 2 3 2 5" xfId="16352"/>
    <cellStyle name="הערה 2 2 2 3 3" xfId="16353"/>
    <cellStyle name="הערה 2 2 2 3 3 2" xfId="16354"/>
    <cellStyle name="הערה 2 2 2 3 3 2 2" xfId="16355"/>
    <cellStyle name="הערה 2 2 2 3 3 3" xfId="16356"/>
    <cellStyle name="הערה 2 2 2 3 3 3 2" xfId="16357"/>
    <cellStyle name="הערה 2 2 2 3 3 4" xfId="16358"/>
    <cellStyle name="הערה 2 2 2 3 4" xfId="16359"/>
    <cellStyle name="הערה 2 2 2 3 4 2" xfId="16360"/>
    <cellStyle name="הערה 2 2 2 3 5" xfId="16361"/>
    <cellStyle name="הערה 2 2 2 3 5 2" xfId="16362"/>
    <cellStyle name="הערה 2 2 2 3 6" xfId="16363"/>
    <cellStyle name="הערה 2 2 2 4" xfId="16364"/>
    <cellStyle name="הערה 2 2 2 4 2" xfId="16365"/>
    <cellStyle name="הערה 2 2 2 4 2 2" xfId="16366"/>
    <cellStyle name="הערה 2 2 2 4 2 2 2" xfId="16367"/>
    <cellStyle name="הערה 2 2 2 4 2 3" xfId="16368"/>
    <cellStyle name="הערה 2 2 2 4 2 3 2" xfId="16369"/>
    <cellStyle name="הערה 2 2 2 4 2 4" xfId="16370"/>
    <cellStyle name="הערה 2 2 2 4 3" xfId="16371"/>
    <cellStyle name="הערה 2 2 2 4 3 2" xfId="16372"/>
    <cellStyle name="הערה 2 2 2 4 4" xfId="16373"/>
    <cellStyle name="הערה 2 2 2 4 4 2" xfId="16374"/>
    <cellStyle name="הערה 2 2 2 4 5" xfId="16375"/>
    <cellStyle name="הערה 2 2 2 5" xfId="16376"/>
    <cellStyle name="הערה 2 2 2 5 2" xfId="16377"/>
    <cellStyle name="הערה 2 2 2 5 2 2" xfId="16378"/>
    <cellStyle name="הערה 2 2 2 5 3" xfId="16379"/>
    <cellStyle name="הערה 2 2 2 5 3 2" xfId="16380"/>
    <cellStyle name="הערה 2 2 2 5 4" xfId="16381"/>
    <cellStyle name="הערה 2 2 2 6" xfId="16382"/>
    <cellStyle name="הערה 2 2 2 6 2" xfId="16383"/>
    <cellStyle name="הערה 2 2 2 7" xfId="16384"/>
    <cellStyle name="הערה 2 2 2 7 2" xfId="16385"/>
    <cellStyle name="הערה 2 2 2 8" xfId="16386"/>
    <cellStyle name="הערה 2 2 2_15" xfId="14648"/>
    <cellStyle name="הערה 2 2 3" xfId="9409"/>
    <cellStyle name="הערה 2 2 3 2" xfId="16387"/>
    <cellStyle name="הערה 2 2 3 2 2" xfId="16388"/>
    <cellStyle name="הערה 2 2 3 2 2 2" xfId="16389"/>
    <cellStyle name="הערה 2 2 3 2 2 2 2" xfId="16390"/>
    <cellStyle name="הערה 2 2 3 2 2 2 2 2" xfId="16391"/>
    <cellStyle name="הערה 2 2 3 2 2 2 3" xfId="16392"/>
    <cellStyle name="הערה 2 2 3 2 2 2 3 2" xfId="16393"/>
    <cellStyle name="הערה 2 2 3 2 2 2 4" xfId="16394"/>
    <cellStyle name="הערה 2 2 3 2 2 3" xfId="16395"/>
    <cellStyle name="הערה 2 2 3 2 2 3 2" xfId="16396"/>
    <cellStyle name="הערה 2 2 3 2 2 4" xfId="16397"/>
    <cellStyle name="הערה 2 2 3 2 2 4 2" xfId="16398"/>
    <cellStyle name="הערה 2 2 3 2 2 5" xfId="16399"/>
    <cellStyle name="הערה 2 2 3 2 3" xfId="16400"/>
    <cellStyle name="הערה 2 2 3 2 3 2" xfId="16401"/>
    <cellStyle name="הערה 2 2 3 2 3 2 2" xfId="16402"/>
    <cellStyle name="הערה 2 2 3 2 3 3" xfId="16403"/>
    <cellStyle name="הערה 2 2 3 2 3 3 2" xfId="16404"/>
    <cellStyle name="הערה 2 2 3 2 3 4" xfId="16405"/>
    <cellStyle name="הערה 2 2 3 2 4" xfId="16406"/>
    <cellStyle name="הערה 2 2 3 2 4 2" xfId="16407"/>
    <cellStyle name="הערה 2 2 3 2 5" xfId="16408"/>
    <cellStyle name="הערה 2 2 3 2 5 2" xfId="16409"/>
    <cellStyle name="הערה 2 2 3 2 6" xfId="16410"/>
    <cellStyle name="הערה 2 2 3 3" xfId="16411"/>
    <cellStyle name="הערה 2 2 3 3 2" xfId="16412"/>
    <cellStyle name="הערה 2 2 3 3 2 2" xfId="16413"/>
    <cellStyle name="הערה 2 2 3 3 2 2 2" xfId="16414"/>
    <cellStyle name="הערה 2 2 3 3 2 3" xfId="16415"/>
    <cellStyle name="הערה 2 2 3 3 2 3 2" xfId="16416"/>
    <cellStyle name="הערה 2 2 3 3 2 4" xfId="16417"/>
    <cellStyle name="הערה 2 2 3 3 3" xfId="16418"/>
    <cellStyle name="הערה 2 2 3 3 3 2" xfId="16419"/>
    <cellStyle name="הערה 2 2 3 3 4" xfId="16420"/>
    <cellStyle name="הערה 2 2 3 3 4 2" xfId="16421"/>
    <cellStyle name="הערה 2 2 3 3 5" xfId="16422"/>
    <cellStyle name="הערה 2 2 3 4" xfId="16423"/>
    <cellStyle name="הערה 2 2 3 4 2" xfId="16424"/>
    <cellStyle name="הערה 2 2 3 4 2 2" xfId="16425"/>
    <cellStyle name="הערה 2 2 3 4 3" xfId="16426"/>
    <cellStyle name="הערה 2 2 3 4 3 2" xfId="16427"/>
    <cellStyle name="הערה 2 2 3 4 4" xfId="16428"/>
    <cellStyle name="הערה 2 2 3 5" xfId="16429"/>
    <cellStyle name="הערה 2 2 3 5 2" xfId="16430"/>
    <cellStyle name="הערה 2 2 3 6" xfId="16431"/>
    <cellStyle name="הערה 2 2 3 6 2" xfId="16432"/>
    <cellStyle name="הערה 2 2 3 7" xfId="16433"/>
    <cellStyle name="הערה 2 2 3_15" xfId="16769"/>
    <cellStyle name="הערה 2 2 4" xfId="16434"/>
    <cellStyle name="הערה 2 2 4 2" xfId="16435"/>
    <cellStyle name="הערה 2 2 4 2 2" xfId="16436"/>
    <cellStyle name="הערה 2 2 4 2 2 2" xfId="16437"/>
    <cellStyle name="הערה 2 2 4 2 2 2 2" xfId="16438"/>
    <cellStyle name="הערה 2 2 4 2 2 3" xfId="16439"/>
    <cellStyle name="הערה 2 2 4 2 2 3 2" xfId="16440"/>
    <cellStyle name="הערה 2 2 4 2 2 4" xfId="16441"/>
    <cellStyle name="הערה 2 2 4 2 3" xfId="16442"/>
    <cellStyle name="הערה 2 2 4 2 3 2" xfId="16443"/>
    <cellStyle name="הערה 2 2 4 2 4" xfId="16444"/>
    <cellStyle name="הערה 2 2 4 2 4 2" xfId="16445"/>
    <cellStyle name="הערה 2 2 4 2 5" xfId="16446"/>
    <cellStyle name="הערה 2 2 4 3" xfId="16447"/>
    <cellStyle name="הערה 2 2 4 3 2" xfId="16448"/>
    <cellStyle name="הערה 2 2 4 3 2 2" xfId="16449"/>
    <cellStyle name="הערה 2 2 4 3 3" xfId="16450"/>
    <cellStyle name="הערה 2 2 4 3 3 2" xfId="16451"/>
    <cellStyle name="הערה 2 2 4 3 4" xfId="16452"/>
    <cellStyle name="הערה 2 2 4 4" xfId="16453"/>
    <cellStyle name="הערה 2 2 4 4 2" xfId="16454"/>
    <cellStyle name="הערה 2 2 4 5" xfId="16455"/>
    <cellStyle name="הערה 2 2 4 5 2" xfId="16456"/>
    <cellStyle name="הערה 2 2 4 6" xfId="16457"/>
    <cellStyle name="הערה 2 2 5" xfId="16458"/>
    <cellStyle name="הערה 2 2 5 2" xfId="16459"/>
    <cellStyle name="הערה 2 2 5 2 2" xfId="16460"/>
    <cellStyle name="הערה 2 2 5 2 2 2" xfId="16461"/>
    <cellStyle name="הערה 2 2 5 2 3" xfId="16462"/>
    <cellStyle name="הערה 2 2 5 2 3 2" xfId="16463"/>
    <cellStyle name="הערה 2 2 5 2 4" xfId="16464"/>
    <cellStyle name="הערה 2 2 5 3" xfId="16465"/>
    <cellStyle name="הערה 2 2 5 3 2" xfId="16466"/>
    <cellStyle name="הערה 2 2 5 4" xfId="16467"/>
    <cellStyle name="הערה 2 2 5 4 2" xfId="16468"/>
    <cellStyle name="הערה 2 2 5 5" xfId="16469"/>
    <cellStyle name="הערה 2 2 6" xfId="16470"/>
    <cellStyle name="הערה 2 2 6 2" xfId="16471"/>
    <cellStyle name="הערה 2 2 6 2 2" xfId="16472"/>
    <cellStyle name="הערה 2 2 6 3" xfId="16473"/>
    <cellStyle name="הערה 2 2 6 3 2" xfId="16474"/>
    <cellStyle name="הערה 2 2 6 4" xfId="16475"/>
    <cellStyle name="הערה 2 2 7" xfId="16476"/>
    <cellStyle name="הערה 2 2 7 2" xfId="16477"/>
    <cellStyle name="הערה 2 2 7 2 2" xfId="16478"/>
    <cellStyle name="הערה 2 2 7 3" xfId="16479"/>
    <cellStyle name="הערה 2 2 7 3 2" xfId="16480"/>
    <cellStyle name="הערה 2 2 7 4" xfId="16481"/>
    <cellStyle name="הערה 2 2 8" xfId="16482"/>
    <cellStyle name="הערה 2 2 8 2" xfId="16483"/>
    <cellStyle name="הערה 2 2 9" xfId="16484"/>
    <cellStyle name="הערה 2 2 9 2" xfId="16485"/>
    <cellStyle name="הערה 2 2_15" xfId="14647"/>
    <cellStyle name="הערה 2 3" xfId="9410"/>
    <cellStyle name="הערה 2 3 2" xfId="16486"/>
    <cellStyle name="הערה 2 3 2 2" xfId="16487"/>
    <cellStyle name="הערה 2 3 2 2 2" xfId="16488"/>
    <cellStyle name="הערה 2 3 2 2 2 2" xfId="16489"/>
    <cellStyle name="הערה 2 3 2 2 2 2 2" xfId="16490"/>
    <cellStyle name="הערה 2 3 2 2 2 2 2 2" xfId="16491"/>
    <cellStyle name="הערה 2 3 2 2 2 2 3" xfId="16492"/>
    <cellStyle name="הערה 2 3 2 2 2 2 3 2" xfId="16493"/>
    <cellStyle name="הערה 2 3 2 2 2 2 4" xfId="16494"/>
    <cellStyle name="הערה 2 3 2 2 2 3" xfId="16495"/>
    <cellStyle name="הערה 2 3 2 2 2 3 2" xfId="16496"/>
    <cellStyle name="הערה 2 3 2 2 2 4" xfId="16497"/>
    <cellStyle name="הערה 2 3 2 2 2 4 2" xfId="16498"/>
    <cellStyle name="הערה 2 3 2 2 2 5" xfId="16499"/>
    <cellStyle name="הערה 2 3 2 2 3" xfId="16500"/>
    <cellStyle name="הערה 2 3 2 2 3 2" xfId="16501"/>
    <cellStyle name="הערה 2 3 2 2 3 2 2" xfId="16502"/>
    <cellStyle name="הערה 2 3 2 2 3 3" xfId="16503"/>
    <cellStyle name="הערה 2 3 2 2 3 3 2" xfId="16504"/>
    <cellStyle name="הערה 2 3 2 2 3 4" xfId="16505"/>
    <cellStyle name="הערה 2 3 2 2 4" xfId="16506"/>
    <cellStyle name="הערה 2 3 2 2 4 2" xfId="16507"/>
    <cellStyle name="הערה 2 3 2 2 5" xfId="16508"/>
    <cellStyle name="הערה 2 3 2 2 5 2" xfId="16509"/>
    <cellStyle name="הערה 2 3 2 2 6" xfId="16510"/>
    <cellStyle name="הערה 2 3 2 3" xfId="16511"/>
    <cellStyle name="הערה 2 3 2 3 2" xfId="16512"/>
    <cellStyle name="הערה 2 3 2 3 2 2" xfId="16513"/>
    <cellStyle name="הערה 2 3 2 3 2 2 2" xfId="16514"/>
    <cellStyle name="הערה 2 3 2 3 2 3" xfId="16515"/>
    <cellStyle name="הערה 2 3 2 3 2 3 2" xfId="16516"/>
    <cellStyle name="הערה 2 3 2 3 2 4" xfId="16517"/>
    <cellStyle name="הערה 2 3 2 3 3" xfId="16518"/>
    <cellStyle name="הערה 2 3 2 3 3 2" xfId="16519"/>
    <cellStyle name="הערה 2 3 2 3 4" xfId="16520"/>
    <cellStyle name="הערה 2 3 2 3 4 2" xfId="16521"/>
    <cellStyle name="הערה 2 3 2 3 5" xfId="16522"/>
    <cellStyle name="הערה 2 3 2 4" xfId="16523"/>
    <cellStyle name="הערה 2 3 2 4 2" xfId="16524"/>
    <cellStyle name="הערה 2 3 2 4 2 2" xfId="16525"/>
    <cellStyle name="הערה 2 3 2 4 3" xfId="16526"/>
    <cellStyle name="הערה 2 3 2 4 3 2" xfId="16527"/>
    <cellStyle name="הערה 2 3 2 4 4" xfId="16528"/>
    <cellStyle name="הערה 2 3 2 5" xfId="16529"/>
    <cellStyle name="הערה 2 3 2 5 2" xfId="16530"/>
    <cellStyle name="הערה 2 3 2 6" xfId="16531"/>
    <cellStyle name="הערה 2 3 2 6 2" xfId="16532"/>
    <cellStyle name="הערה 2 3 2 7" xfId="16533"/>
    <cellStyle name="הערה 2 3 3" xfId="16534"/>
    <cellStyle name="הערה 2 3 3 2" xfId="16535"/>
    <cellStyle name="הערה 2 3 3 2 2" xfId="16536"/>
    <cellStyle name="הערה 2 3 3 2 2 2" xfId="16537"/>
    <cellStyle name="הערה 2 3 3 2 2 2 2" xfId="16538"/>
    <cellStyle name="הערה 2 3 3 2 2 3" xfId="16539"/>
    <cellStyle name="הערה 2 3 3 2 2 3 2" xfId="16540"/>
    <cellStyle name="הערה 2 3 3 2 2 4" xfId="16541"/>
    <cellStyle name="הערה 2 3 3 2 3" xfId="16542"/>
    <cellStyle name="הערה 2 3 3 2 3 2" xfId="16543"/>
    <cellStyle name="הערה 2 3 3 2 4" xfId="16544"/>
    <cellStyle name="הערה 2 3 3 2 4 2" xfId="16545"/>
    <cellStyle name="הערה 2 3 3 2 5" xfId="16546"/>
    <cellStyle name="הערה 2 3 3 3" xfId="16547"/>
    <cellStyle name="הערה 2 3 3 3 2" xfId="16548"/>
    <cellStyle name="הערה 2 3 3 3 2 2" xfId="16549"/>
    <cellStyle name="הערה 2 3 3 3 3" xfId="16550"/>
    <cellStyle name="הערה 2 3 3 3 3 2" xfId="16551"/>
    <cellStyle name="הערה 2 3 3 3 4" xfId="16552"/>
    <cellStyle name="הערה 2 3 3 4" xfId="16553"/>
    <cellStyle name="הערה 2 3 3 4 2" xfId="16554"/>
    <cellStyle name="הערה 2 3 3 5" xfId="16555"/>
    <cellStyle name="הערה 2 3 3 5 2" xfId="16556"/>
    <cellStyle name="הערה 2 3 3 6" xfId="16557"/>
    <cellStyle name="הערה 2 3 4" xfId="16558"/>
    <cellStyle name="הערה 2 3 4 2" xfId="16559"/>
    <cellStyle name="הערה 2 3 4 2 2" xfId="16560"/>
    <cellStyle name="הערה 2 3 4 2 2 2" xfId="16561"/>
    <cellStyle name="הערה 2 3 4 2 3" xfId="16562"/>
    <cellStyle name="הערה 2 3 4 2 3 2" xfId="16563"/>
    <cellStyle name="הערה 2 3 4 2 4" xfId="16564"/>
    <cellStyle name="הערה 2 3 4 3" xfId="16565"/>
    <cellStyle name="הערה 2 3 4 3 2" xfId="16566"/>
    <cellStyle name="הערה 2 3 4 4" xfId="16567"/>
    <cellStyle name="הערה 2 3 4 4 2" xfId="16568"/>
    <cellStyle name="הערה 2 3 4 5" xfId="16569"/>
    <cellStyle name="הערה 2 3 5" xfId="16570"/>
    <cellStyle name="הערה 2 3 5 2" xfId="16571"/>
    <cellStyle name="הערה 2 3 5 2 2" xfId="16572"/>
    <cellStyle name="הערה 2 3 5 3" xfId="16573"/>
    <cellStyle name="הערה 2 3 5 3 2" xfId="16574"/>
    <cellStyle name="הערה 2 3 5 4" xfId="16575"/>
    <cellStyle name="הערה 2 3 6" xfId="16576"/>
    <cellStyle name="הערה 2 3 6 2" xfId="16577"/>
    <cellStyle name="הערה 2 3 7" xfId="16578"/>
    <cellStyle name="הערה 2 3 7 2" xfId="16579"/>
    <cellStyle name="הערה 2 3 8" xfId="16580"/>
    <cellStyle name="הערה 2 3_15" xfId="16770"/>
    <cellStyle name="הערה 2 4" xfId="9411"/>
    <cellStyle name="הערה 2 4 2" xfId="9412"/>
    <cellStyle name="הערה 2 4 2 2" xfId="16581"/>
    <cellStyle name="הערה 2 4 2 2 2" xfId="16582"/>
    <cellStyle name="הערה 2 4 2 2 2 2" xfId="16583"/>
    <cellStyle name="הערה 2 4 2 2 2 2 2" xfId="16584"/>
    <cellStyle name="הערה 2 4 2 2 2 3" xfId="16585"/>
    <cellStyle name="הערה 2 4 2 2 2 3 2" xfId="16586"/>
    <cellStyle name="הערה 2 4 2 2 2 4" xfId="16587"/>
    <cellStyle name="הערה 2 4 2 2 3" xfId="16588"/>
    <cellStyle name="הערה 2 4 2 2 3 2" xfId="16589"/>
    <cellStyle name="הערה 2 4 2 2 4" xfId="16590"/>
    <cellStyle name="הערה 2 4 2 2 4 2" xfId="16591"/>
    <cellStyle name="הערה 2 4 2 2 5" xfId="16592"/>
    <cellStyle name="הערה 2 4 2 3" xfId="16593"/>
    <cellStyle name="הערה 2 4 2 3 2" xfId="16594"/>
    <cellStyle name="הערה 2 4 2 3 2 2" xfId="16595"/>
    <cellStyle name="הערה 2 4 2 3 3" xfId="16596"/>
    <cellStyle name="הערה 2 4 2 3 3 2" xfId="16597"/>
    <cellStyle name="הערה 2 4 2 3 4" xfId="16598"/>
    <cellStyle name="הערה 2 4 2 4" xfId="16599"/>
    <cellStyle name="הערה 2 4 2 4 2" xfId="16600"/>
    <cellStyle name="הערה 2 4 2 5" xfId="16601"/>
    <cellStyle name="הערה 2 4 2 5 2" xfId="16602"/>
    <cellStyle name="הערה 2 4 2 6" xfId="16603"/>
    <cellStyle name="הערה 2 4 2_15" xfId="16771"/>
    <cellStyle name="הערה 2 4 3" xfId="16604"/>
    <cellStyle name="הערה 2 4 3 2" xfId="16605"/>
    <cellStyle name="הערה 2 4 3 2 2" xfId="16606"/>
    <cellStyle name="הערה 2 4 3 2 2 2" xfId="16607"/>
    <cellStyle name="הערה 2 4 3 2 3" xfId="16608"/>
    <cellStyle name="הערה 2 4 3 2 3 2" xfId="16609"/>
    <cellStyle name="הערה 2 4 3 2 4" xfId="16610"/>
    <cellStyle name="הערה 2 4 3 3" xfId="16611"/>
    <cellStyle name="הערה 2 4 3 3 2" xfId="16612"/>
    <cellStyle name="הערה 2 4 3 4" xfId="16613"/>
    <cellStyle name="הערה 2 4 3 4 2" xfId="16614"/>
    <cellStyle name="הערה 2 4 3 5" xfId="16615"/>
    <cellStyle name="הערה 2 4 4" xfId="16616"/>
    <cellStyle name="הערה 2 4 4 2" xfId="16617"/>
    <cellStyle name="הערה 2 4 4 2 2" xfId="16618"/>
    <cellStyle name="הערה 2 4 4 3" xfId="16619"/>
    <cellStyle name="הערה 2 4 4 3 2" xfId="16620"/>
    <cellStyle name="הערה 2 4 4 4" xfId="16621"/>
    <cellStyle name="הערה 2 4 5" xfId="16622"/>
    <cellStyle name="הערה 2 4 5 2" xfId="16623"/>
    <cellStyle name="הערה 2 4 6" xfId="16624"/>
    <cellStyle name="הערה 2 4 6 2" xfId="16625"/>
    <cellStyle name="הערה 2 4 7" xfId="16626"/>
    <cellStyle name="הערה 2 4_15" xfId="14649"/>
    <cellStyle name="הערה 2 5" xfId="9413"/>
    <cellStyle name="הערה 2 5 2" xfId="16627"/>
    <cellStyle name="הערה 2 5 2 2" xfId="16628"/>
    <cellStyle name="הערה 2 5 2 2 2" xfId="16629"/>
    <cellStyle name="הערה 2 5 2 2 2 2" xfId="16630"/>
    <cellStyle name="הערה 2 5 2 2 3" xfId="16631"/>
    <cellStyle name="הערה 2 5 2 2 3 2" xfId="16632"/>
    <cellStyle name="הערה 2 5 2 2 4" xfId="16633"/>
    <cellStyle name="הערה 2 5 2 3" xfId="16634"/>
    <cellStyle name="הערה 2 5 2 3 2" xfId="16635"/>
    <cellStyle name="הערה 2 5 2 4" xfId="16636"/>
    <cellStyle name="הערה 2 5 2 4 2" xfId="16637"/>
    <cellStyle name="הערה 2 5 2 5" xfId="16638"/>
    <cellStyle name="הערה 2 5 3" xfId="16639"/>
    <cellStyle name="הערה 2 5 3 2" xfId="16640"/>
    <cellStyle name="הערה 2 5 3 2 2" xfId="16641"/>
    <cellStyle name="הערה 2 5 3 3" xfId="16642"/>
    <cellStyle name="הערה 2 5 3 3 2" xfId="16643"/>
    <cellStyle name="הערה 2 5 3 4" xfId="16644"/>
    <cellStyle name="הערה 2 5 4" xfId="16645"/>
    <cellStyle name="הערה 2 5 4 2" xfId="16646"/>
    <cellStyle name="הערה 2 5 5" xfId="16647"/>
    <cellStyle name="הערה 2 5 5 2" xfId="16648"/>
    <cellStyle name="הערה 2 5 6" xfId="16649"/>
    <cellStyle name="הערה 2 5_15" xfId="16772"/>
    <cellStyle name="הערה 2 6" xfId="9414"/>
    <cellStyle name="הערה 2 6 2" xfId="16650"/>
    <cellStyle name="הערה 2 6 2 2" xfId="16651"/>
    <cellStyle name="הערה 2 6 2 2 2" xfId="16652"/>
    <cellStyle name="הערה 2 6 2 3" xfId="16653"/>
    <cellStyle name="הערה 2 6 2 3 2" xfId="16654"/>
    <cellStyle name="הערה 2 6 2 4" xfId="16655"/>
    <cellStyle name="הערה 2 6 3" xfId="16656"/>
    <cellStyle name="הערה 2 6 3 2" xfId="16657"/>
    <cellStyle name="הערה 2 6 4" xfId="16658"/>
    <cellStyle name="הערה 2 6 4 2" xfId="16659"/>
    <cellStyle name="הערה 2 6 5" xfId="16660"/>
    <cellStyle name="הערה 2 6_15" xfId="16773"/>
    <cellStyle name="הערה 2 7" xfId="16661"/>
    <cellStyle name="הערה 2 7 2" xfId="16662"/>
    <cellStyle name="הערה 2 7 2 2" xfId="16663"/>
    <cellStyle name="הערה 2 7 3" xfId="16664"/>
    <cellStyle name="הערה 2 7 3 2" xfId="16665"/>
    <cellStyle name="הערה 2 7 4" xfId="16666"/>
    <cellStyle name="הערה 2 8" xfId="16667"/>
    <cellStyle name="הערה 2 8 2" xfId="16668"/>
    <cellStyle name="הערה 2 8 2 2" xfId="16669"/>
    <cellStyle name="הערה 2 8 3" xfId="16670"/>
    <cellStyle name="הערה 2 8 3 2" xfId="16671"/>
    <cellStyle name="הערה 2 8 4" xfId="16672"/>
    <cellStyle name="הערה 2 9" xfId="16673"/>
    <cellStyle name="הערה 2 9 2" xfId="16674"/>
    <cellStyle name="הערה 2_15" xfId="14646"/>
    <cellStyle name="הערה 3" xfId="9415"/>
    <cellStyle name="הערה 3 2" xfId="16675"/>
    <cellStyle name="הערה 3 2 2" xfId="16676"/>
    <cellStyle name="הערה 3 2 2 2" xfId="16677"/>
    <cellStyle name="הערה 3 2 3" xfId="16678"/>
    <cellStyle name="הערה 3 2 3 2" xfId="16679"/>
    <cellStyle name="הערה 3 2 4" xfId="16680"/>
    <cellStyle name="הערה 3 3" xfId="16681"/>
    <cellStyle name="הערה 3 3 2" xfId="16682"/>
    <cellStyle name="הערה 3 4" xfId="16683"/>
    <cellStyle name="הערה 3 4 2" xfId="16684"/>
    <cellStyle name="הערה 3 5" xfId="16685"/>
    <cellStyle name="הערה 3_15" xfId="16774"/>
    <cellStyle name="הערה 4" xfId="9416"/>
    <cellStyle name="הערה 5" xfId="9417"/>
    <cellStyle name="הערה 6" xfId="9418"/>
    <cellStyle name="הערה 7" xfId="9419"/>
    <cellStyle name="חישוב 2" xfId="9420"/>
    <cellStyle name="חישוב 2 2" xfId="9421"/>
    <cellStyle name="חישוב 2 2 2" xfId="9422"/>
    <cellStyle name="חישוב 2 2_15" xfId="14651"/>
    <cellStyle name="חישוב 2 3" xfId="9423"/>
    <cellStyle name="חישוב 2 4" xfId="9424"/>
    <cellStyle name="חישוב 2 5" xfId="9425"/>
    <cellStyle name="חישוב 2_15" xfId="14650"/>
    <cellStyle name="חישוב 3" xfId="9426"/>
    <cellStyle name="חישוב 4" xfId="9427"/>
    <cellStyle name="חישוב 5" xfId="9428"/>
    <cellStyle name="חישוב 6" xfId="9429"/>
    <cellStyle name="חישוב 7" xfId="9430"/>
    <cellStyle name="טוב 2" xfId="9431"/>
    <cellStyle name="טוב 2 2" xfId="9432"/>
    <cellStyle name="טוב 2 3" xfId="9433"/>
    <cellStyle name="טוב 2_15" xfId="14652"/>
    <cellStyle name="טוב 3" xfId="9434"/>
    <cellStyle name="טוב 4" xfId="9435"/>
    <cellStyle name="טוב 5" xfId="9436"/>
    <cellStyle name="טוב 6" xfId="9437"/>
    <cellStyle name="טוב 7" xfId="9438"/>
    <cellStyle name="טקסט אזהרה 2" xfId="9439"/>
    <cellStyle name="טקסט אזהרה 2 2" xfId="9440"/>
    <cellStyle name="טקסט אזהרה 2 3" xfId="9441"/>
    <cellStyle name="טקסט אזהרה 2_15" xfId="14653"/>
    <cellStyle name="טקסט אזהרה 3" xfId="9442"/>
    <cellStyle name="טקסט אזהרה 4" xfId="9443"/>
    <cellStyle name="טקסט אזהרה 5" xfId="9444"/>
    <cellStyle name="טקסט אזהרה 6" xfId="9445"/>
    <cellStyle name="טקסט אזהרה 7" xfId="9446"/>
    <cellStyle name="טקסט הסברי 2" xfId="9447"/>
    <cellStyle name="טקסט הסברי 2 2" xfId="9448"/>
    <cellStyle name="טקסט הסברי 2 3" xfId="9449"/>
    <cellStyle name="טקסט הסברי 2_15" xfId="14654"/>
    <cellStyle name="טקסט הסברי 3" xfId="9450"/>
    <cellStyle name="טקסט הסברי 4" xfId="9451"/>
    <cellStyle name="טקסט הסברי 5" xfId="9452"/>
    <cellStyle name="טקסט הסברי 6" xfId="9453"/>
    <cellStyle name="טקסט הסברי 7" xfId="9454"/>
    <cellStyle name="כותרת 1 2" xfId="9455"/>
    <cellStyle name="כותרת 1 2 2" xfId="9456"/>
    <cellStyle name="כותרת 1 2 3" xfId="9457"/>
    <cellStyle name="כותרת 1 2_15" xfId="14655"/>
    <cellStyle name="כותרת 1 3" xfId="9458"/>
    <cellStyle name="כותרת 1 4" xfId="9459"/>
    <cellStyle name="כותרת 1 5" xfId="9460"/>
    <cellStyle name="כותרת 1 6" xfId="9461"/>
    <cellStyle name="כותרת 1 7" xfId="9462"/>
    <cellStyle name="כותרת 10" xfId="9463"/>
    <cellStyle name="כותרת 2 2" xfId="9464"/>
    <cellStyle name="כותרת 2 2 2" xfId="9465"/>
    <cellStyle name="כותרת 2 2 3" xfId="9466"/>
    <cellStyle name="כותרת 2 2_15" xfId="14656"/>
    <cellStyle name="כותרת 2 3" xfId="9467"/>
    <cellStyle name="כותרת 2 4" xfId="9468"/>
    <cellStyle name="כותרת 2 5" xfId="9469"/>
    <cellStyle name="כותרת 2 6" xfId="9470"/>
    <cellStyle name="כותרת 2 7" xfId="9471"/>
    <cellStyle name="כותרת 3 2" xfId="9472"/>
    <cellStyle name="כותרת 3 2 2" xfId="9473"/>
    <cellStyle name="כותרת 3 2 3" xfId="9474"/>
    <cellStyle name="כותרת 3 2_15" xfId="14657"/>
    <cellStyle name="כותרת 3 3" xfId="9475"/>
    <cellStyle name="כותרת 3 4" xfId="9476"/>
    <cellStyle name="כותרת 3 5" xfId="9477"/>
    <cellStyle name="כותרת 3 6" xfId="9478"/>
    <cellStyle name="כותרת 3 7" xfId="9479"/>
    <cellStyle name="כותרת 4 2" xfId="9480"/>
    <cellStyle name="כותרת 4 2 2" xfId="9481"/>
    <cellStyle name="כותרת 4 2 3" xfId="9482"/>
    <cellStyle name="כותרת 4 2_15" xfId="14658"/>
    <cellStyle name="כותרת 4 3" xfId="9483"/>
    <cellStyle name="כותרת 4 4" xfId="9484"/>
    <cellStyle name="כותרת 4 5" xfId="9485"/>
    <cellStyle name="כותרת 4 6" xfId="9486"/>
    <cellStyle name="כותרת 4 7" xfId="9487"/>
    <cellStyle name="כותרת 5" xfId="9488"/>
    <cellStyle name="כותרת 5 2" xfId="9489"/>
    <cellStyle name="כותרת 5 3" xfId="9490"/>
    <cellStyle name="כותרת 5_15" xfId="14659"/>
    <cellStyle name="כותרת 6" xfId="9491"/>
    <cellStyle name="כותרת 7" xfId="9492"/>
    <cellStyle name="כותרת 8" xfId="9493"/>
    <cellStyle name="כותרת 9" xfId="9494"/>
    <cellStyle name="ניטראלי 2" xfId="9495"/>
    <cellStyle name="ניטראלי 2 2" xfId="9496"/>
    <cellStyle name="ניטראלי 2 3" xfId="9497"/>
    <cellStyle name="ניטראלי 2_15" xfId="14660"/>
    <cellStyle name="ניטראלי 3" xfId="9498"/>
    <cellStyle name="ניטראלי 4" xfId="9499"/>
    <cellStyle name="ניטראלי 5" xfId="9500"/>
    <cellStyle name="ניטראלי 6" xfId="9501"/>
    <cellStyle name="ניטראלי 7" xfId="9502"/>
    <cellStyle name="סגנון 1" xfId="9503"/>
    <cellStyle name="סה&quot;כ 2" xfId="9504"/>
    <cellStyle name="סה&quot;כ 2 2" xfId="9505"/>
    <cellStyle name="סה&quot;כ 2 2 2" xfId="9506"/>
    <cellStyle name="סה&quot;כ 2 2_15" xfId="14662"/>
    <cellStyle name="סה&quot;כ 2 3" xfId="9507"/>
    <cellStyle name="סה&quot;כ 2 4" xfId="9508"/>
    <cellStyle name="סה&quot;כ 2 5" xfId="9509"/>
    <cellStyle name="סה&quot;כ 2_15" xfId="14661"/>
    <cellStyle name="סה&quot;כ 3" xfId="9510"/>
    <cellStyle name="סה&quot;כ 4" xfId="9511"/>
    <cellStyle name="סה&quot;כ 5" xfId="9512"/>
    <cellStyle name="סה&quot;כ 6" xfId="9513"/>
    <cellStyle name="סה&quot;כ 7" xfId="9514"/>
    <cellStyle name="פלט 2" xfId="9515"/>
    <cellStyle name="פלט 2 2" xfId="9516"/>
    <cellStyle name="פלט 2 2 2" xfId="9517"/>
    <cellStyle name="פלט 2 2_15" xfId="14664"/>
    <cellStyle name="פלט 2 3" xfId="9518"/>
    <cellStyle name="פלט 2 4" xfId="9519"/>
    <cellStyle name="פלט 2 5" xfId="9520"/>
    <cellStyle name="פלט 2_15" xfId="14663"/>
    <cellStyle name="פלט 3" xfId="9521"/>
    <cellStyle name="פלט 4" xfId="9522"/>
    <cellStyle name="פלט 5" xfId="9523"/>
    <cellStyle name="פלט 6" xfId="9524"/>
    <cellStyle name="פלט 7" xfId="9525"/>
    <cellStyle name="קלט 2" xfId="9526"/>
    <cellStyle name="קלט 2 2" xfId="9527"/>
    <cellStyle name="קלט 2 2 2" xfId="9528"/>
    <cellStyle name="קלט 2 2_15" xfId="14666"/>
    <cellStyle name="קלט 2 3" xfId="9529"/>
    <cellStyle name="קלט 2 4" xfId="9530"/>
    <cellStyle name="קלט 2 5" xfId="9531"/>
    <cellStyle name="קלט 2_15" xfId="14665"/>
    <cellStyle name="קלט 3" xfId="9532"/>
    <cellStyle name="קלט 4" xfId="9533"/>
    <cellStyle name="קלט 5" xfId="9534"/>
    <cellStyle name="קלט 6" xfId="9535"/>
    <cellStyle name="קלט 7" xfId="9536"/>
    <cellStyle name="רע 2" xfId="9537"/>
    <cellStyle name="רע 2 2" xfId="9538"/>
    <cellStyle name="רע 2 3" xfId="9539"/>
    <cellStyle name="רע 2_15" xfId="14667"/>
    <cellStyle name="רע 3" xfId="9540"/>
    <cellStyle name="רע 4" xfId="9541"/>
    <cellStyle name="רע 5" xfId="9542"/>
    <cellStyle name="רע 6" xfId="9543"/>
    <cellStyle name="רע 7" xfId="9544"/>
    <cellStyle name="תא מסומן 2" xfId="9545"/>
    <cellStyle name="תא מסומן 2 2" xfId="9546"/>
    <cellStyle name="תא מסומן 2 3" xfId="9547"/>
    <cellStyle name="תא מסומן 2_15" xfId="14668"/>
    <cellStyle name="תא מסומן 3" xfId="9548"/>
    <cellStyle name="תא מסומן 4" xfId="9549"/>
    <cellStyle name="תא מסומן 5" xfId="9550"/>
    <cellStyle name="תא מסומן 6" xfId="9551"/>
    <cellStyle name="תא מסומן 7" xfId="9552"/>
    <cellStyle name="תא מקושר 2" xfId="9553"/>
    <cellStyle name="תא מקושר 2 2" xfId="9554"/>
    <cellStyle name="תא מקושר 2 3" xfId="9555"/>
    <cellStyle name="תא מקושר 2_15" xfId="14669"/>
    <cellStyle name="תא מקושר 3" xfId="9556"/>
    <cellStyle name="תא מקושר 4" xfId="9557"/>
    <cellStyle name="תא מקושר 5" xfId="9558"/>
    <cellStyle name="תא מקושר 6" xfId="9559"/>
    <cellStyle name="תא מקושר 7" xfId="9560"/>
  </cellStyles>
  <dxfs count="2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  <dxf>
      <font>
        <b val="0"/>
        <i val="0"/>
      </font>
    </dxf>
    <dxf>
      <font>
        <b/>
        <color theme="1"/>
      </font>
    </dxf>
    <dxf>
      <font>
        <b/>
        <color theme="1"/>
      </font>
      <border>
        <bottom style="thin">
          <color theme="0" tint="-0.34998626667073579"/>
        </bottom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border>
        <top style="thin">
          <color theme="1" tint="0.499984740745262"/>
        </top>
        <bottom style="thin">
          <color theme="1" tint="0.499984740745262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top style="thin">
          <color theme="0" tint="-0.34998626667073579"/>
        </top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34998626667073579"/>
        </bottom>
      </border>
    </dxf>
  </dxfs>
  <tableStyles count="1" defaultTableStyle="TableStyleMedium2" defaultPivotStyle="PivotStyleLight16">
    <tableStyle name="Neches_Boded_Style" table="0" count="13">
      <tableStyleElement type="headerRow" dxfId="23"/>
      <tableStyleElement type="totalRow" dxfId="22"/>
      <tableStyleElement type="firstRowStripe" dxfId="21"/>
      <tableStyleElement type="firstColumnStripe" dxfId="20"/>
      <tableStyleElement type="firstSubtotalColumn" dxfId="19"/>
      <tableStyleElement type="firstSubtotalRow" dxfId="18"/>
      <tableStyleElement type="secondSubtotalRow" dxfId="17"/>
      <tableStyleElement type="thirdSubtotalRow" dxfId="16"/>
      <tableStyleElement type="firstRowSubheading" dxfId="15"/>
      <tableStyleElement type="secondRowSubheading" dxfId="14"/>
      <tableStyleElement type="thir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43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D67"/>
  <sheetViews>
    <sheetView rightToLeft="1" tabSelected="1" zoomScale="70" zoomScaleNormal="70" workbookViewId="0">
      <selection activeCell="H21" sqref="H21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16384" width="9.140625" style="8"/>
  </cols>
  <sheetData>
    <row r="1" spans="1:4">
      <c r="B1" s="56" t="s">
        <v>134</v>
      </c>
      <c r="C1" s="77" t="s" vm="1">
        <v>204</v>
      </c>
    </row>
    <row r="2" spans="1:4">
      <c r="B2" s="56" t="s">
        <v>133</v>
      </c>
      <c r="C2" s="77" t="s">
        <v>205</v>
      </c>
    </row>
    <row r="3" spans="1:4">
      <c r="B3" s="56" t="s">
        <v>135</v>
      </c>
      <c r="C3" s="77" t="s">
        <v>206</v>
      </c>
    </row>
    <row r="4" spans="1:4">
      <c r="B4" s="56" t="s">
        <v>136</v>
      </c>
      <c r="C4" s="77">
        <v>2148</v>
      </c>
    </row>
    <row r="6" spans="1:4" ht="26.25" customHeight="1">
      <c r="B6" s="135" t="s">
        <v>144</v>
      </c>
      <c r="C6" s="136"/>
      <c r="D6" s="137"/>
    </row>
    <row r="7" spans="1:4" s="9" customFormat="1">
      <c r="B7" s="22"/>
      <c r="C7" s="23" t="s">
        <v>102</v>
      </c>
      <c r="D7" s="24" t="s">
        <v>100</v>
      </c>
    </row>
    <row r="8" spans="1:4" s="9" customFormat="1">
      <c r="B8" s="22"/>
      <c r="C8" s="25" t="s">
        <v>185</v>
      </c>
      <c r="D8" s="26" t="s">
        <v>20</v>
      </c>
    </row>
    <row r="9" spans="1:4" s="10" customFormat="1" ht="18" customHeight="1">
      <c r="B9" s="36"/>
      <c r="C9" s="19" t="s">
        <v>1</v>
      </c>
      <c r="D9" s="27" t="s">
        <v>2</v>
      </c>
    </row>
    <row r="10" spans="1:4" s="10" customFormat="1" ht="18" customHeight="1">
      <c r="B10" s="66" t="s">
        <v>143</v>
      </c>
      <c r="C10" s="115">
        <f>C11+C12+C23+C33+C37</f>
        <v>3923.1101143849996</v>
      </c>
      <c r="D10" s="116">
        <f>C10/$C$42</f>
        <v>1</v>
      </c>
    </row>
    <row r="11" spans="1:4">
      <c r="A11" s="44" t="s">
        <v>114</v>
      </c>
      <c r="B11" s="28" t="s">
        <v>145</v>
      </c>
      <c r="C11" s="115">
        <f>מזומנים!J10</f>
        <v>90.496062208000012</v>
      </c>
      <c r="D11" s="116">
        <f t="shared" ref="D11:D13" si="0">C11/$C$42</f>
        <v>2.3067428537418579E-2</v>
      </c>
    </row>
    <row r="12" spans="1:4">
      <c r="B12" s="28" t="s">
        <v>146</v>
      </c>
      <c r="C12" s="115" vm="2">
        <v>3790.1925469890002</v>
      </c>
      <c r="D12" s="116">
        <f t="shared" si="0"/>
        <v>0.96611933809641848</v>
      </c>
    </row>
    <row r="13" spans="1:4">
      <c r="A13" s="54" t="s">
        <v>114</v>
      </c>
      <c r="B13" s="29" t="s">
        <v>61</v>
      </c>
      <c r="C13" s="115" vm="3">
        <v>1647.7193853210001</v>
      </c>
      <c r="D13" s="116">
        <f t="shared" si="0"/>
        <v>0.42000334868992134</v>
      </c>
    </row>
    <row r="14" spans="1:4">
      <c r="A14" s="54" t="s">
        <v>114</v>
      </c>
      <c r="B14" s="29" t="s">
        <v>62</v>
      </c>
      <c r="C14" s="115" t="s" vm="4">
        <v>1207</v>
      </c>
      <c r="D14" s="116" t="s" vm="5">
        <v>1207</v>
      </c>
    </row>
    <row r="15" spans="1:4">
      <c r="A15" s="54" t="s">
        <v>114</v>
      </c>
      <c r="B15" s="29" t="s">
        <v>63</v>
      </c>
      <c r="C15" s="115" vm="6">
        <v>1802.2899896470001</v>
      </c>
      <c r="D15" s="116">
        <f>C15/$C$42</f>
        <v>0.45940336546723043</v>
      </c>
    </row>
    <row r="16" spans="1:4">
      <c r="A16" s="54" t="s">
        <v>114</v>
      </c>
      <c r="B16" s="29" t="s">
        <v>64</v>
      </c>
      <c r="C16" s="115" t="s" vm="7">
        <v>1207</v>
      </c>
      <c r="D16" s="116" t="s" vm="8">
        <v>1207</v>
      </c>
    </row>
    <row r="17" spans="1:4">
      <c r="A17" s="54" t="s">
        <v>114</v>
      </c>
      <c r="B17" s="29" t="s">
        <v>199</v>
      </c>
      <c r="C17" s="115" vm="9">
        <v>137.86338062099998</v>
      </c>
      <c r="D17" s="116">
        <f t="shared" ref="D17:D18" si="1">C17/$C$42</f>
        <v>3.5141348726229142E-2</v>
      </c>
    </row>
    <row r="18" spans="1:4">
      <c r="A18" s="54" t="s">
        <v>114</v>
      </c>
      <c r="B18" s="29" t="s">
        <v>65</v>
      </c>
      <c r="C18" s="115" vm="10">
        <v>202.31979140000001</v>
      </c>
      <c r="D18" s="116">
        <f t="shared" si="1"/>
        <v>5.1571275213037546E-2</v>
      </c>
    </row>
    <row r="19" spans="1:4">
      <c r="A19" s="54" t="s">
        <v>114</v>
      </c>
      <c r="B19" s="29" t="s">
        <v>66</v>
      </c>
      <c r="C19" s="115" t="s" vm="11">
        <v>1207</v>
      </c>
      <c r="D19" s="116" t="s" vm="12">
        <v>1207</v>
      </c>
    </row>
    <row r="20" spans="1:4">
      <c r="A20" s="54" t="s">
        <v>114</v>
      </c>
      <c r="B20" s="29" t="s">
        <v>67</v>
      </c>
      <c r="C20" s="115" t="s" vm="13">
        <v>1207</v>
      </c>
      <c r="D20" s="116" t="s" vm="14">
        <v>1207</v>
      </c>
    </row>
    <row r="21" spans="1:4">
      <c r="A21" s="54" t="s">
        <v>114</v>
      </c>
      <c r="B21" s="29" t="s">
        <v>68</v>
      </c>
      <c r="C21" s="115" t="s" vm="15">
        <v>1207</v>
      </c>
      <c r="D21" s="116" t="s" vm="16">
        <v>1207</v>
      </c>
    </row>
    <row r="22" spans="1:4">
      <c r="A22" s="54" t="s">
        <v>114</v>
      </c>
      <c r="B22" s="29" t="s">
        <v>69</v>
      </c>
      <c r="C22" s="115" t="s" vm="17">
        <v>1207</v>
      </c>
      <c r="D22" s="116" t="s" vm="18">
        <v>1207</v>
      </c>
    </row>
    <row r="23" spans="1:4">
      <c r="B23" s="28" t="s">
        <v>147</v>
      </c>
      <c r="C23" s="115">
        <f>SUM(C24:C31)</f>
        <v>4.0872651959999988</v>
      </c>
      <c r="D23" s="116">
        <f>C23/$C$42</f>
        <v>1.0418430981616056E-3</v>
      </c>
    </row>
    <row r="24" spans="1:4">
      <c r="A24" s="54" t="s">
        <v>114</v>
      </c>
      <c r="B24" s="29" t="s">
        <v>70</v>
      </c>
      <c r="C24" s="115" t="s" vm="19">
        <v>1207</v>
      </c>
      <c r="D24" s="116" t="s" vm="20">
        <v>1207</v>
      </c>
    </row>
    <row r="25" spans="1:4">
      <c r="A25" s="54" t="s">
        <v>114</v>
      </c>
      <c r="B25" s="29" t="s">
        <v>71</v>
      </c>
      <c r="C25" s="115" t="s" vm="21">
        <v>1207</v>
      </c>
      <c r="D25" s="116" t="s" vm="22">
        <v>1207</v>
      </c>
    </row>
    <row r="26" spans="1:4">
      <c r="A26" s="54" t="s">
        <v>114</v>
      </c>
      <c r="B26" s="29" t="s">
        <v>63</v>
      </c>
      <c r="C26" s="115" t="s" vm="23">
        <v>1207</v>
      </c>
      <c r="D26" s="116" t="s" vm="24">
        <v>1207</v>
      </c>
    </row>
    <row r="27" spans="1:4">
      <c r="A27" s="54" t="s">
        <v>114</v>
      </c>
      <c r="B27" s="29" t="s">
        <v>72</v>
      </c>
      <c r="C27" s="115" t="s" vm="25">
        <v>1207</v>
      </c>
      <c r="D27" s="116" t="s" vm="26">
        <v>1207</v>
      </c>
    </row>
    <row r="28" spans="1:4">
      <c r="A28" s="54" t="s">
        <v>114</v>
      </c>
      <c r="B28" s="29" t="s">
        <v>73</v>
      </c>
      <c r="C28" s="115" t="s" vm="27">
        <v>1207</v>
      </c>
      <c r="D28" s="116" t="s" vm="28">
        <v>1207</v>
      </c>
    </row>
    <row r="29" spans="1:4">
      <c r="A29" s="54" t="s">
        <v>114</v>
      </c>
      <c r="B29" s="29" t="s">
        <v>74</v>
      </c>
      <c r="C29" s="115" t="s" vm="29">
        <v>1207</v>
      </c>
      <c r="D29" s="116" t="s" vm="30">
        <v>1207</v>
      </c>
    </row>
    <row r="30" spans="1:4">
      <c r="A30" s="54" t="s">
        <v>114</v>
      </c>
      <c r="B30" s="29" t="s">
        <v>170</v>
      </c>
      <c r="C30" s="115" t="s" vm="31">
        <v>1207</v>
      </c>
      <c r="D30" s="116" t="s" vm="32">
        <v>1207</v>
      </c>
    </row>
    <row r="31" spans="1:4">
      <c r="A31" s="54" t="s">
        <v>114</v>
      </c>
      <c r="B31" s="29" t="s">
        <v>96</v>
      </c>
      <c r="C31" s="115" vm="33">
        <v>4.0872651959999988</v>
      </c>
      <c r="D31" s="116">
        <f>C31/$C$42</f>
        <v>1.0418430981616056E-3</v>
      </c>
    </row>
    <row r="32" spans="1:4">
      <c r="A32" s="54" t="s">
        <v>114</v>
      </c>
      <c r="B32" s="29" t="s">
        <v>75</v>
      </c>
      <c r="C32" s="115" t="s" vm="34">
        <v>1207</v>
      </c>
      <c r="D32" s="116" t="s" vm="35">
        <v>1207</v>
      </c>
    </row>
    <row r="33" spans="1:4">
      <c r="A33" s="54" t="s">
        <v>114</v>
      </c>
      <c r="B33" s="28" t="s">
        <v>148</v>
      </c>
      <c r="C33" s="115">
        <f>הלוואות!O10</f>
        <v>38.159259999999996</v>
      </c>
      <c r="D33" s="116">
        <f>C33/$C$42</f>
        <v>9.726787902302348E-3</v>
      </c>
    </row>
    <row r="34" spans="1:4">
      <c r="A34" s="54" t="s">
        <v>114</v>
      </c>
      <c r="B34" s="28" t="s">
        <v>149</v>
      </c>
      <c r="C34" s="115" t="s" vm="36">
        <v>1207</v>
      </c>
      <c r="D34" s="116" t="s" vm="37">
        <v>1207</v>
      </c>
    </row>
    <row r="35" spans="1:4">
      <c r="A35" s="54" t="s">
        <v>114</v>
      </c>
      <c r="B35" s="28" t="s">
        <v>150</v>
      </c>
      <c r="C35" s="115" t="s" vm="38">
        <v>1207</v>
      </c>
      <c r="D35" s="116" t="s" vm="39">
        <v>1207</v>
      </c>
    </row>
    <row r="36" spans="1:4">
      <c r="A36" s="54" t="s">
        <v>114</v>
      </c>
      <c r="B36" s="55" t="s">
        <v>151</v>
      </c>
      <c r="C36" s="115" t="s" vm="40">
        <v>1207</v>
      </c>
      <c r="D36" s="116" t="s" vm="41">
        <v>1207</v>
      </c>
    </row>
    <row r="37" spans="1:4">
      <c r="A37" s="54" t="s">
        <v>114</v>
      </c>
      <c r="B37" s="28" t="s">
        <v>152</v>
      </c>
      <c r="C37" s="115" vm="42">
        <v>0.174979992</v>
      </c>
      <c r="D37" s="116">
        <f t="shared" ref="D37:D38" si="2">C37/$C$42</f>
        <v>4.4602365699192328E-5</v>
      </c>
    </row>
    <row r="38" spans="1:4">
      <c r="A38" s="54"/>
      <c r="B38" s="67" t="s">
        <v>154</v>
      </c>
      <c r="C38" s="115">
        <v>0</v>
      </c>
      <c r="D38" s="116">
        <f t="shared" si="2"/>
        <v>0</v>
      </c>
    </row>
    <row r="39" spans="1:4">
      <c r="A39" s="54" t="s">
        <v>114</v>
      </c>
      <c r="B39" s="68" t="s">
        <v>155</v>
      </c>
      <c r="C39" s="115" t="s" vm="43">
        <v>1207</v>
      </c>
      <c r="D39" s="116" t="s" vm="44">
        <v>1207</v>
      </c>
    </row>
    <row r="40" spans="1:4">
      <c r="A40" s="54" t="s">
        <v>114</v>
      </c>
      <c r="B40" s="68" t="s">
        <v>183</v>
      </c>
      <c r="C40" s="115" t="s" vm="45">
        <v>1207</v>
      </c>
      <c r="D40" s="116" t="s" vm="46">
        <v>1207</v>
      </c>
    </row>
    <row r="41" spans="1:4">
      <c r="A41" s="54" t="s">
        <v>114</v>
      </c>
      <c r="B41" s="68" t="s">
        <v>156</v>
      </c>
      <c r="C41" s="115" t="s" vm="47">
        <v>1207</v>
      </c>
      <c r="D41" s="116" t="s" vm="48">
        <v>1207</v>
      </c>
    </row>
    <row r="42" spans="1:4">
      <c r="B42" s="68" t="s">
        <v>76</v>
      </c>
      <c r="C42" s="115">
        <f>C10</f>
        <v>3923.1101143849996</v>
      </c>
      <c r="D42" s="116">
        <f>C42/$C$42</f>
        <v>1</v>
      </c>
    </row>
    <row r="43" spans="1:4">
      <c r="A43" s="54" t="s">
        <v>114</v>
      </c>
      <c r="B43" s="68" t="s">
        <v>153</v>
      </c>
      <c r="C43" s="115">
        <f>'יתרת התחייבות להשקעה'!C10</f>
        <v>49.076832220064531</v>
      </c>
      <c r="D43" s="116"/>
    </row>
    <row r="44" spans="1:4">
      <c r="B44" s="5" t="s">
        <v>101</v>
      </c>
    </row>
    <row r="45" spans="1:4">
      <c r="C45" s="74" t="s">
        <v>141</v>
      </c>
      <c r="D45" s="35" t="s">
        <v>95</v>
      </c>
    </row>
    <row r="46" spans="1:4">
      <c r="C46" s="75" t="s">
        <v>1</v>
      </c>
      <c r="D46" s="24" t="s">
        <v>2</v>
      </c>
    </row>
    <row r="47" spans="1:4">
      <c r="C47" s="117" t="s">
        <v>124</v>
      </c>
      <c r="D47" s="118" vm="49">
        <v>2.4230999999999998</v>
      </c>
    </row>
    <row r="48" spans="1:4">
      <c r="C48" s="117" t="s">
        <v>131</v>
      </c>
      <c r="D48" s="118">
        <v>0.85865487341300406</v>
      </c>
    </row>
    <row r="49" spans="2:4">
      <c r="C49" s="117" t="s">
        <v>128</v>
      </c>
      <c r="D49" s="118" vm="50">
        <v>2.6535000000000002</v>
      </c>
    </row>
    <row r="50" spans="2:4">
      <c r="B50" s="11"/>
      <c r="C50" s="117" t="s">
        <v>1208</v>
      </c>
      <c r="D50" s="118" vm="51">
        <v>3.5750000000000002</v>
      </c>
    </row>
    <row r="51" spans="2:4">
      <c r="C51" s="117" t="s">
        <v>122</v>
      </c>
      <c r="D51" s="118" vm="52">
        <v>3.8782000000000001</v>
      </c>
    </row>
    <row r="52" spans="2:4">
      <c r="C52" s="117" t="s">
        <v>123</v>
      </c>
      <c r="D52" s="118" vm="53">
        <v>4.5597000000000003</v>
      </c>
    </row>
    <row r="53" spans="2:4">
      <c r="C53" s="117" t="s">
        <v>125</v>
      </c>
      <c r="D53" s="118">
        <v>0.44351475174210436</v>
      </c>
    </row>
    <row r="54" spans="2:4">
      <c r="C54" s="117" t="s">
        <v>129</v>
      </c>
      <c r="D54" s="118" vm="54">
        <v>3.1846999999999999</v>
      </c>
    </row>
    <row r="55" spans="2:4">
      <c r="C55" s="117" t="s">
        <v>130</v>
      </c>
      <c r="D55" s="118">
        <v>0.18275657839072681</v>
      </c>
    </row>
    <row r="56" spans="2:4">
      <c r="C56" s="117" t="s">
        <v>127</v>
      </c>
      <c r="D56" s="118" vm="55">
        <v>0.51910000000000001</v>
      </c>
    </row>
    <row r="57" spans="2:4">
      <c r="C57" s="117" t="s">
        <v>1209</v>
      </c>
      <c r="D57" s="118">
        <v>2.3265791999999998</v>
      </c>
    </row>
    <row r="58" spans="2:4">
      <c r="C58" s="117" t="s">
        <v>126</v>
      </c>
      <c r="D58" s="118" vm="56">
        <v>0.3715</v>
      </c>
    </row>
    <row r="59" spans="2:4">
      <c r="C59" s="117" t="s">
        <v>120</v>
      </c>
      <c r="D59" s="118" vm="57">
        <v>3.456</v>
      </c>
    </row>
    <row r="60" spans="2:4">
      <c r="C60" s="117" t="s">
        <v>132</v>
      </c>
      <c r="D60" s="118" vm="58">
        <v>0.2465</v>
      </c>
    </row>
    <row r="61" spans="2:4">
      <c r="C61" s="117" t="s">
        <v>1210</v>
      </c>
      <c r="D61" s="118" vm="59">
        <v>0.39319999999999999</v>
      </c>
    </row>
    <row r="62" spans="2:4">
      <c r="C62" s="117" t="s">
        <v>1211</v>
      </c>
      <c r="D62" s="118">
        <v>5.5684993087713533E-2</v>
      </c>
    </row>
    <row r="63" spans="2:4">
      <c r="C63" s="117" t="s">
        <v>1212</v>
      </c>
      <c r="D63" s="118">
        <v>0.49632352941176472</v>
      </c>
    </row>
    <row r="64" spans="2:4">
      <c r="C64" s="117" t="s">
        <v>121</v>
      </c>
      <c r="D64" s="118">
        <v>1</v>
      </c>
    </row>
    <row r="65" spans="3:4">
      <c r="C65" s="119"/>
      <c r="D65" s="119"/>
    </row>
    <row r="66" spans="3:4">
      <c r="C66" s="119"/>
      <c r="D66" s="119"/>
    </row>
    <row r="67" spans="3:4">
      <c r="C67" s="120"/>
      <c r="D67" s="120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6.85546875" style="1" bestFit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134</v>
      </c>
      <c r="C1" s="77" t="s" vm="1">
        <v>204</v>
      </c>
    </row>
    <row r="2" spans="2:12">
      <c r="B2" s="56" t="s">
        <v>133</v>
      </c>
      <c r="C2" s="77" t="s">
        <v>205</v>
      </c>
    </row>
    <row r="3" spans="2:12">
      <c r="B3" s="56" t="s">
        <v>135</v>
      </c>
      <c r="C3" s="77" t="s">
        <v>206</v>
      </c>
    </row>
    <row r="4" spans="2:12">
      <c r="B4" s="56" t="s">
        <v>136</v>
      </c>
      <c r="C4" s="77">
        <v>2148</v>
      </c>
    </row>
    <row r="6" spans="2:12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84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78.75">
      <c r="B8" s="22" t="s">
        <v>108</v>
      </c>
      <c r="C8" s="30" t="s">
        <v>42</v>
      </c>
      <c r="D8" s="30" t="s">
        <v>111</v>
      </c>
      <c r="E8" s="30" t="s">
        <v>59</v>
      </c>
      <c r="F8" s="30" t="s">
        <v>93</v>
      </c>
      <c r="G8" s="30" t="s">
        <v>182</v>
      </c>
      <c r="H8" s="30" t="s">
        <v>181</v>
      </c>
      <c r="I8" s="30" t="s">
        <v>56</v>
      </c>
      <c r="J8" s="30" t="s">
        <v>55</v>
      </c>
      <c r="K8" s="30" t="s">
        <v>137</v>
      </c>
      <c r="L8" s="30" t="s">
        <v>139</v>
      </c>
    </row>
    <row r="9" spans="2:12" s="3" customFormat="1" ht="25.5">
      <c r="B9" s="15"/>
      <c r="C9" s="16"/>
      <c r="D9" s="16"/>
      <c r="E9" s="16"/>
      <c r="F9" s="16"/>
      <c r="G9" s="16" t="s">
        <v>189</v>
      </c>
      <c r="H9" s="16"/>
      <c r="I9" s="16" t="s">
        <v>185</v>
      </c>
      <c r="J9" s="16" t="s">
        <v>20</v>
      </c>
      <c r="K9" s="32" t="s">
        <v>20</v>
      </c>
      <c r="L9" s="17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s="4" customFormat="1" ht="18" customHeight="1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2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12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3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3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3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3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3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3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3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A1:A1048576 B21:B1048576 C5:C1048576 B1:B11 B13:B19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6.28515625" style="1" bestFit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3">
      <c r="B1" s="56" t="s">
        <v>134</v>
      </c>
      <c r="C1" s="77" t="s" vm="1">
        <v>204</v>
      </c>
    </row>
    <row r="2" spans="2:13">
      <c r="B2" s="56" t="s">
        <v>133</v>
      </c>
      <c r="C2" s="77" t="s">
        <v>205</v>
      </c>
    </row>
    <row r="3" spans="2:13">
      <c r="B3" s="56" t="s">
        <v>135</v>
      </c>
      <c r="C3" s="77" t="s">
        <v>206</v>
      </c>
    </row>
    <row r="4" spans="2:13">
      <c r="B4" s="56" t="s">
        <v>136</v>
      </c>
      <c r="C4" s="77">
        <v>2148</v>
      </c>
    </row>
    <row r="6" spans="2:13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3" ht="26.25" customHeight="1">
      <c r="B7" s="149" t="s">
        <v>85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  <c r="M7" s="3"/>
    </row>
    <row r="8" spans="2:13" s="3" customFormat="1" ht="78.75">
      <c r="B8" s="22" t="s">
        <v>108</v>
      </c>
      <c r="C8" s="30" t="s">
        <v>42</v>
      </c>
      <c r="D8" s="30" t="s">
        <v>111</v>
      </c>
      <c r="E8" s="30" t="s">
        <v>59</v>
      </c>
      <c r="F8" s="30" t="s">
        <v>93</v>
      </c>
      <c r="G8" s="30" t="s">
        <v>182</v>
      </c>
      <c r="H8" s="30" t="s">
        <v>181</v>
      </c>
      <c r="I8" s="30" t="s">
        <v>56</v>
      </c>
      <c r="J8" s="30" t="s">
        <v>55</v>
      </c>
      <c r="K8" s="30" t="s">
        <v>137</v>
      </c>
      <c r="L8" s="31" t="s">
        <v>139</v>
      </c>
    </row>
    <row r="9" spans="2:13" s="3" customFormat="1">
      <c r="B9" s="15"/>
      <c r="C9" s="30"/>
      <c r="D9" s="30"/>
      <c r="E9" s="30"/>
      <c r="F9" s="30"/>
      <c r="G9" s="16" t="s">
        <v>189</v>
      </c>
      <c r="H9" s="16"/>
      <c r="I9" s="16" t="s">
        <v>185</v>
      </c>
      <c r="J9" s="16" t="s">
        <v>20</v>
      </c>
      <c r="K9" s="32" t="s">
        <v>20</v>
      </c>
      <c r="L9" s="17" t="s">
        <v>20</v>
      </c>
    </row>
    <row r="10" spans="2:13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19" t="s">
        <v>6</v>
      </c>
      <c r="J10" s="19" t="s">
        <v>7</v>
      </c>
      <c r="K10" s="20" t="s">
        <v>8</v>
      </c>
      <c r="L10" s="20" t="s">
        <v>9</v>
      </c>
    </row>
    <row r="11" spans="2:13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3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3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3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13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3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</row>
    <row r="441" spans="2:12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</row>
    <row r="442" spans="2:12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</row>
    <row r="443" spans="2:12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</row>
    <row r="444" spans="2:12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</row>
    <row r="445" spans="2:12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</row>
    <row r="446" spans="2:12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</row>
    <row r="447" spans="2:12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</row>
    <row r="448" spans="2:12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2:12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</row>
    <row r="450" spans="2:12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</row>
    <row r="451" spans="2:12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</row>
    <row r="452" spans="2:12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</row>
    <row r="453" spans="2:12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</row>
    <row r="454" spans="2:12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</row>
    <row r="455" spans="2:12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</row>
    <row r="456" spans="2:12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</row>
    <row r="457" spans="2:12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</row>
    <row r="458" spans="2:12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</row>
    <row r="459" spans="2:12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2:12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</row>
    <row r="461" spans="2:12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</row>
    <row r="462" spans="2:12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</row>
    <row r="463" spans="2:12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</row>
    <row r="464" spans="2:12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</row>
    <row r="465" spans="2:12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</row>
    <row r="466" spans="2:12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</row>
    <row r="467" spans="2:12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</row>
    <row r="468" spans="2:12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</row>
    <row r="469" spans="2:12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</row>
    <row r="470" spans="2:12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2:12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</row>
    <row r="472" spans="2:12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</row>
    <row r="473" spans="2:12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</row>
    <row r="474" spans="2:12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</row>
    <row r="475" spans="2:12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</row>
    <row r="476" spans="2:12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</row>
    <row r="477" spans="2:12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</row>
    <row r="478" spans="2:12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</row>
    <row r="479" spans="2:12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</row>
    <row r="480" spans="2:12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</row>
    <row r="481" spans="2:12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</row>
    <row r="482" spans="2:12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</row>
    <row r="483" spans="2:12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</row>
    <row r="484" spans="2:12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</row>
    <row r="485" spans="2:12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</row>
    <row r="486" spans="2:12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</row>
    <row r="487" spans="2:12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</row>
    <row r="488" spans="2:12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</row>
    <row r="489" spans="2:12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</row>
    <row r="490" spans="2:12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</row>
    <row r="491" spans="2:12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</row>
    <row r="492" spans="2:12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</row>
    <row r="493" spans="2:12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</row>
    <row r="494" spans="2:12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</row>
    <row r="495" spans="2:12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</row>
    <row r="496" spans="2:12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</row>
    <row r="497" spans="2:12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</row>
    <row r="498" spans="2:12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</row>
    <row r="499" spans="2:12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</row>
    <row r="500" spans="2:12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</row>
    <row r="501" spans="2:12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</row>
    <row r="502" spans="2:12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</row>
    <row r="503" spans="2:12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</row>
    <row r="504" spans="2:12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</row>
    <row r="505" spans="2:12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</row>
    <row r="506" spans="2:12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</row>
    <row r="507" spans="2:12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</row>
    <row r="508" spans="2:12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</row>
    <row r="509" spans="2:12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</row>
    <row r="510" spans="2:12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</row>
    <row r="511" spans="2:12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</row>
    <row r="512" spans="2:12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</row>
    <row r="513" spans="2:12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</row>
    <row r="514" spans="2:12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</row>
    <row r="515" spans="2:12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</row>
    <row r="516" spans="2:12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</row>
    <row r="517" spans="2:12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</row>
    <row r="518" spans="2:12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</row>
    <row r="519" spans="2:12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</row>
    <row r="520" spans="2:12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</row>
    <row r="521" spans="2:12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</row>
    <row r="522" spans="2:12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</row>
    <row r="523" spans="2:12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</row>
    <row r="524" spans="2:12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</row>
    <row r="525" spans="2:12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</row>
    <row r="526" spans="2:12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</row>
    <row r="527" spans="2:12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</row>
    <row r="528" spans="2:12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</row>
    <row r="529" spans="2:12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</row>
    <row r="530" spans="2:12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</row>
    <row r="531" spans="2:12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</row>
    <row r="532" spans="2:12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</row>
    <row r="533" spans="2:12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</row>
    <row r="534" spans="2:12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</row>
    <row r="535" spans="2:12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</row>
    <row r="536" spans="2:12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</row>
    <row r="537" spans="2:12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</row>
    <row r="538" spans="2:12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</row>
    <row r="539" spans="2:12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</row>
    <row r="540" spans="2:12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</row>
    <row r="541" spans="2:12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</row>
    <row r="542" spans="2:12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</row>
    <row r="543" spans="2:12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</row>
    <row r="544" spans="2:12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</row>
    <row r="545" spans="2:12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</row>
    <row r="546" spans="2:12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</row>
    <row r="547" spans="2:12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</row>
    <row r="548" spans="2:12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</row>
    <row r="549" spans="2:12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</row>
    <row r="550" spans="2:12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</row>
    <row r="551" spans="2:12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</row>
    <row r="552" spans="2:12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</row>
    <row r="553" spans="2:12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</row>
    <row r="554" spans="2:12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</row>
    <row r="555" spans="2:12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</row>
    <row r="556" spans="2:12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</row>
    <row r="557" spans="2:12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</row>
    <row r="558" spans="2:12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</row>
    <row r="559" spans="2:12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</row>
    <row r="560" spans="2:12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</row>
    <row r="561" spans="2:12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</row>
    <row r="562" spans="2:12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</row>
    <row r="563" spans="2:12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</row>
    <row r="564" spans="2:12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</row>
    <row r="565" spans="2:12">
      <c r="B565" s="123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</row>
    <row r="566" spans="2:12">
      <c r="B566" s="123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</row>
    <row r="567" spans="2:12">
      <c r="B567" s="123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</row>
    <row r="568" spans="2:12">
      <c r="B568" s="123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</row>
    <row r="569" spans="2:12">
      <c r="B569" s="123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</row>
    <row r="570" spans="2:12">
      <c r="B570" s="123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</row>
    <row r="571" spans="2:12">
      <c r="B571" s="123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</row>
    <row r="572" spans="2:12">
      <c r="B572" s="123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</row>
    <row r="573" spans="2:12">
      <c r="B573" s="123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</row>
    <row r="574" spans="2:12">
      <c r="B574" s="123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</row>
    <row r="575" spans="2:12">
      <c r="B575" s="123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</row>
    <row r="576" spans="2:12">
      <c r="B576" s="123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</row>
    <row r="577" spans="2:12">
      <c r="B577" s="123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</row>
    <row r="578" spans="2:12">
      <c r="B578" s="123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</row>
    <row r="579" spans="2:12">
      <c r="B579" s="123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</row>
    <row r="580" spans="2:12">
      <c r="B580" s="123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</row>
    <row r="581" spans="2:12">
      <c r="B581" s="123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</row>
    <row r="582" spans="2:12">
      <c r="B582" s="123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</row>
    <row r="583" spans="2:12">
      <c r="B583" s="123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</row>
    <row r="584" spans="2:12">
      <c r="B584" s="123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</row>
    <row r="585" spans="2:12">
      <c r="B585" s="123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</row>
    <row r="586" spans="2:12">
      <c r="B586" s="123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zoomScale="85" zoomScaleNormal="85" workbookViewId="0"/>
  </sheetViews>
  <sheetFormatPr defaultColWidth="9.140625" defaultRowHeight="18"/>
  <cols>
    <col min="1" max="1" width="6.28515625" style="2" customWidth="1"/>
    <col min="2" max="2" width="22" style="2" bestFit="1" customWidth="1"/>
    <col min="3" max="3" width="51.42578125" style="2" bestFit="1" customWidth="1"/>
    <col min="4" max="4" width="5.42578125" style="2" bestFit="1" customWidth="1"/>
    <col min="5" max="5" width="5.28515625" style="2" bestFit="1" customWidth="1"/>
    <col min="6" max="6" width="8" style="1" bestFit="1" customWidth="1"/>
    <col min="7" max="7" width="7" style="1" bestFit="1" customWidth="1"/>
    <col min="8" max="8" width="6.42578125" style="1" bestFit="1" customWidth="1"/>
    <col min="9" max="9" width="8" style="1" customWidth="1"/>
    <col min="10" max="10" width="7.7109375" style="1" bestFit="1" customWidth="1"/>
    <col min="11" max="11" width="9" style="3" bestFit="1" customWidth="1"/>
    <col min="12" max="16384" width="9.140625" style="1"/>
  </cols>
  <sheetData>
    <row r="1" spans="1:11">
      <c r="B1" s="56" t="s">
        <v>134</v>
      </c>
      <c r="C1" s="77" t="s" vm="1">
        <v>204</v>
      </c>
    </row>
    <row r="2" spans="1:11">
      <c r="B2" s="56" t="s">
        <v>133</v>
      </c>
      <c r="C2" s="77" t="s">
        <v>205</v>
      </c>
    </row>
    <row r="3" spans="1:11">
      <c r="B3" s="56" t="s">
        <v>135</v>
      </c>
      <c r="C3" s="77" t="s">
        <v>206</v>
      </c>
    </row>
    <row r="4" spans="1:11">
      <c r="B4" s="56" t="s">
        <v>136</v>
      </c>
      <c r="C4" s="77">
        <v>2148</v>
      </c>
    </row>
    <row r="6" spans="1:11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1:11" ht="26.25" customHeight="1">
      <c r="B7" s="149" t="s">
        <v>86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1:11" s="3" customFormat="1" ht="78.75">
      <c r="A8" s="2"/>
      <c r="B8" s="22" t="s">
        <v>108</v>
      </c>
      <c r="C8" s="30" t="s">
        <v>42</v>
      </c>
      <c r="D8" s="30" t="s">
        <v>111</v>
      </c>
      <c r="E8" s="30" t="s">
        <v>59</v>
      </c>
      <c r="F8" s="30" t="s">
        <v>93</v>
      </c>
      <c r="G8" s="30" t="s">
        <v>182</v>
      </c>
      <c r="H8" s="30" t="s">
        <v>181</v>
      </c>
      <c r="I8" s="30" t="s">
        <v>56</v>
      </c>
      <c r="J8" s="30" t="s">
        <v>137</v>
      </c>
      <c r="K8" s="30" t="s">
        <v>139</v>
      </c>
    </row>
    <row r="9" spans="1:11" s="3" customFormat="1" ht="18.75" customHeight="1">
      <c r="A9" s="2"/>
      <c r="B9" s="15"/>
      <c r="C9" s="16"/>
      <c r="D9" s="16"/>
      <c r="E9" s="16"/>
      <c r="F9" s="16"/>
      <c r="G9" s="16" t="s">
        <v>189</v>
      </c>
      <c r="H9" s="16"/>
      <c r="I9" s="16" t="s">
        <v>185</v>
      </c>
      <c r="J9" s="32" t="s">
        <v>20</v>
      </c>
      <c r="K9" s="57" t="s">
        <v>20</v>
      </c>
    </row>
    <row r="10" spans="1:11" s="4" customFormat="1" ht="18" customHeight="1">
      <c r="A10" s="2"/>
      <c r="B10" s="18"/>
      <c r="C10" s="19" t="s">
        <v>1</v>
      </c>
      <c r="D10" s="19" t="s">
        <v>2</v>
      </c>
      <c r="E10" s="19" t="s">
        <v>3</v>
      </c>
      <c r="F10" s="19" t="s">
        <v>3</v>
      </c>
      <c r="G10" s="19" t="s">
        <v>4</v>
      </c>
      <c r="H10" s="19" t="s">
        <v>5</v>
      </c>
      <c r="I10" s="58" t="s">
        <v>6</v>
      </c>
      <c r="J10" s="58" t="s">
        <v>7</v>
      </c>
      <c r="K10" s="58" t="s">
        <v>8</v>
      </c>
    </row>
    <row r="11" spans="1:11" s="4" customFormat="1" ht="18" customHeight="1">
      <c r="A11" s="2"/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1:11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1:11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1:11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1:11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</row>
    <row r="16" spans="1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23"/>
      <c r="C111" s="128"/>
      <c r="D111" s="128"/>
      <c r="E111" s="128"/>
      <c r="F111" s="128"/>
      <c r="G111" s="128"/>
      <c r="H111" s="128"/>
      <c r="I111" s="124"/>
      <c r="J111" s="124"/>
      <c r="K111" s="128"/>
    </row>
    <row r="112" spans="2:11">
      <c r="B112" s="123"/>
      <c r="C112" s="128"/>
      <c r="D112" s="128"/>
      <c r="E112" s="128"/>
      <c r="F112" s="128"/>
      <c r="G112" s="128"/>
      <c r="H112" s="128"/>
      <c r="I112" s="124"/>
      <c r="J112" s="124"/>
      <c r="K112" s="128"/>
    </row>
    <row r="113" spans="2:11">
      <c r="B113" s="123"/>
      <c r="C113" s="128"/>
      <c r="D113" s="128"/>
      <c r="E113" s="128"/>
      <c r="F113" s="128"/>
      <c r="G113" s="128"/>
      <c r="H113" s="128"/>
      <c r="I113" s="124"/>
      <c r="J113" s="124"/>
      <c r="K113" s="128"/>
    </row>
    <row r="114" spans="2:11">
      <c r="B114" s="123"/>
      <c r="C114" s="128"/>
      <c r="D114" s="128"/>
      <c r="E114" s="128"/>
      <c r="F114" s="128"/>
      <c r="G114" s="128"/>
      <c r="H114" s="128"/>
      <c r="I114" s="124"/>
      <c r="J114" s="124"/>
      <c r="K114" s="128"/>
    </row>
    <row r="115" spans="2:11">
      <c r="B115" s="123"/>
      <c r="C115" s="128"/>
      <c r="D115" s="128"/>
      <c r="E115" s="128"/>
      <c r="F115" s="128"/>
      <c r="G115" s="128"/>
      <c r="H115" s="128"/>
      <c r="I115" s="124"/>
      <c r="J115" s="124"/>
      <c r="K115" s="128"/>
    </row>
    <row r="116" spans="2:11">
      <c r="B116" s="123"/>
      <c r="C116" s="128"/>
      <c r="D116" s="128"/>
      <c r="E116" s="128"/>
      <c r="F116" s="128"/>
      <c r="G116" s="128"/>
      <c r="H116" s="128"/>
      <c r="I116" s="124"/>
      <c r="J116" s="124"/>
      <c r="K116" s="128"/>
    </row>
    <row r="117" spans="2:11">
      <c r="B117" s="123"/>
      <c r="C117" s="128"/>
      <c r="D117" s="128"/>
      <c r="E117" s="128"/>
      <c r="F117" s="128"/>
      <c r="G117" s="128"/>
      <c r="H117" s="128"/>
      <c r="I117" s="124"/>
      <c r="J117" s="124"/>
      <c r="K117" s="128"/>
    </row>
    <row r="118" spans="2:11">
      <c r="B118" s="123"/>
      <c r="C118" s="128"/>
      <c r="D118" s="128"/>
      <c r="E118" s="128"/>
      <c r="F118" s="128"/>
      <c r="G118" s="128"/>
      <c r="H118" s="128"/>
      <c r="I118" s="124"/>
      <c r="J118" s="124"/>
      <c r="K118" s="128"/>
    </row>
    <row r="119" spans="2:11">
      <c r="B119" s="123"/>
      <c r="C119" s="128"/>
      <c r="D119" s="128"/>
      <c r="E119" s="128"/>
      <c r="F119" s="128"/>
      <c r="G119" s="128"/>
      <c r="H119" s="128"/>
      <c r="I119" s="124"/>
      <c r="J119" s="124"/>
      <c r="K119" s="128"/>
    </row>
    <row r="120" spans="2:11">
      <c r="B120" s="123"/>
      <c r="C120" s="128"/>
      <c r="D120" s="128"/>
      <c r="E120" s="128"/>
      <c r="F120" s="128"/>
      <c r="G120" s="128"/>
      <c r="H120" s="128"/>
      <c r="I120" s="124"/>
      <c r="J120" s="124"/>
      <c r="K120" s="128"/>
    </row>
    <row r="121" spans="2:11">
      <c r="B121" s="123"/>
      <c r="C121" s="128"/>
      <c r="D121" s="128"/>
      <c r="E121" s="128"/>
      <c r="F121" s="128"/>
      <c r="G121" s="128"/>
      <c r="H121" s="128"/>
      <c r="I121" s="124"/>
      <c r="J121" s="124"/>
      <c r="K121" s="128"/>
    </row>
    <row r="122" spans="2:11">
      <c r="B122" s="123"/>
      <c r="C122" s="128"/>
      <c r="D122" s="128"/>
      <c r="E122" s="128"/>
      <c r="F122" s="128"/>
      <c r="G122" s="128"/>
      <c r="H122" s="128"/>
      <c r="I122" s="124"/>
      <c r="J122" s="124"/>
      <c r="K122" s="128"/>
    </row>
    <row r="123" spans="2:11">
      <c r="B123" s="123"/>
      <c r="C123" s="128"/>
      <c r="D123" s="128"/>
      <c r="E123" s="128"/>
      <c r="F123" s="128"/>
      <c r="G123" s="128"/>
      <c r="H123" s="128"/>
      <c r="I123" s="124"/>
      <c r="J123" s="124"/>
      <c r="K123" s="128"/>
    </row>
    <row r="124" spans="2:11">
      <c r="B124" s="123"/>
      <c r="C124" s="128"/>
      <c r="D124" s="128"/>
      <c r="E124" s="128"/>
      <c r="F124" s="128"/>
      <c r="G124" s="128"/>
      <c r="H124" s="128"/>
      <c r="I124" s="124"/>
      <c r="J124" s="124"/>
      <c r="K124" s="128"/>
    </row>
    <row r="125" spans="2:11">
      <c r="B125" s="123"/>
      <c r="C125" s="128"/>
      <c r="D125" s="128"/>
      <c r="E125" s="128"/>
      <c r="F125" s="128"/>
      <c r="G125" s="128"/>
      <c r="H125" s="128"/>
      <c r="I125" s="124"/>
      <c r="J125" s="124"/>
      <c r="K125" s="128"/>
    </row>
    <row r="126" spans="2:11">
      <c r="B126" s="123"/>
      <c r="C126" s="128"/>
      <c r="D126" s="128"/>
      <c r="E126" s="128"/>
      <c r="F126" s="128"/>
      <c r="G126" s="128"/>
      <c r="H126" s="128"/>
      <c r="I126" s="124"/>
      <c r="J126" s="124"/>
      <c r="K126" s="128"/>
    </row>
    <row r="127" spans="2:11">
      <c r="B127" s="123"/>
      <c r="C127" s="128"/>
      <c r="D127" s="128"/>
      <c r="E127" s="128"/>
      <c r="F127" s="128"/>
      <c r="G127" s="128"/>
      <c r="H127" s="128"/>
      <c r="I127" s="124"/>
      <c r="J127" s="124"/>
      <c r="K127" s="128"/>
    </row>
    <row r="128" spans="2:11">
      <c r="B128" s="123"/>
      <c r="C128" s="128"/>
      <c r="D128" s="128"/>
      <c r="E128" s="128"/>
      <c r="F128" s="128"/>
      <c r="G128" s="128"/>
      <c r="H128" s="128"/>
      <c r="I128" s="124"/>
      <c r="J128" s="124"/>
      <c r="K128" s="128"/>
    </row>
    <row r="129" spans="2:11">
      <c r="B129" s="123"/>
      <c r="C129" s="128"/>
      <c r="D129" s="128"/>
      <c r="E129" s="128"/>
      <c r="F129" s="128"/>
      <c r="G129" s="128"/>
      <c r="H129" s="128"/>
      <c r="I129" s="124"/>
      <c r="J129" s="124"/>
      <c r="K129" s="128"/>
    </row>
    <row r="130" spans="2:11">
      <c r="B130" s="123"/>
      <c r="C130" s="128"/>
      <c r="D130" s="128"/>
      <c r="E130" s="128"/>
      <c r="F130" s="128"/>
      <c r="G130" s="128"/>
      <c r="H130" s="128"/>
      <c r="I130" s="124"/>
      <c r="J130" s="124"/>
      <c r="K130" s="128"/>
    </row>
    <row r="131" spans="2:11">
      <c r="B131" s="123"/>
      <c r="C131" s="128"/>
      <c r="D131" s="128"/>
      <c r="E131" s="128"/>
      <c r="F131" s="128"/>
      <c r="G131" s="128"/>
      <c r="H131" s="128"/>
      <c r="I131" s="124"/>
      <c r="J131" s="124"/>
      <c r="K131" s="128"/>
    </row>
    <row r="132" spans="2:11">
      <c r="B132" s="123"/>
      <c r="C132" s="128"/>
      <c r="D132" s="128"/>
      <c r="E132" s="128"/>
      <c r="F132" s="128"/>
      <c r="G132" s="128"/>
      <c r="H132" s="128"/>
      <c r="I132" s="124"/>
      <c r="J132" s="124"/>
      <c r="K132" s="128"/>
    </row>
    <row r="133" spans="2:11">
      <c r="B133" s="123"/>
      <c r="C133" s="128"/>
      <c r="D133" s="128"/>
      <c r="E133" s="128"/>
      <c r="F133" s="128"/>
      <c r="G133" s="128"/>
      <c r="H133" s="128"/>
      <c r="I133" s="124"/>
      <c r="J133" s="124"/>
      <c r="K133" s="128"/>
    </row>
    <row r="134" spans="2:11">
      <c r="B134" s="123"/>
      <c r="C134" s="128"/>
      <c r="D134" s="128"/>
      <c r="E134" s="128"/>
      <c r="F134" s="128"/>
      <c r="G134" s="128"/>
      <c r="H134" s="128"/>
      <c r="I134" s="124"/>
      <c r="J134" s="124"/>
      <c r="K134" s="128"/>
    </row>
    <row r="135" spans="2:11">
      <c r="B135" s="123"/>
      <c r="C135" s="128"/>
      <c r="D135" s="128"/>
      <c r="E135" s="128"/>
      <c r="F135" s="128"/>
      <c r="G135" s="128"/>
      <c r="H135" s="128"/>
      <c r="I135" s="124"/>
      <c r="J135" s="124"/>
      <c r="K135" s="128"/>
    </row>
    <row r="136" spans="2:11">
      <c r="B136" s="123"/>
      <c r="C136" s="128"/>
      <c r="D136" s="128"/>
      <c r="E136" s="128"/>
      <c r="F136" s="128"/>
      <c r="G136" s="128"/>
      <c r="H136" s="128"/>
      <c r="I136" s="124"/>
      <c r="J136" s="124"/>
      <c r="K136" s="128"/>
    </row>
    <row r="137" spans="2:11">
      <c r="B137" s="123"/>
      <c r="C137" s="128"/>
      <c r="D137" s="128"/>
      <c r="E137" s="128"/>
      <c r="F137" s="128"/>
      <c r="G137" s="128"/>
      <c r="H137" s="128"/>
      <c r="I137" s="124"/>
      <c r="J137" s="124"/>
      <c r="K137" s="128"/>
    </row>
    <row r="138" spans="2:11">
      <c r="B138" s="123"/>
      <c r="C138" s="128"/>
      <c r="D138" s="128"/>
      <c r="E138" s="128"/>
      <c r="F138" s="128"/>
      <c r="G138" s="128"/>
      <c r="H138" s="128"/>
      <c r="I138" s="124"/>
      <c r="J138" s="124"/>
      <c r="K138" s="128"/>
    </row>
    <row r="139" spans="2:11">
      <c r="B139" s="123"/>
      <c r="C139" s="128"/>
      <c r="D139" s="128"/>
      <c r="E139" s="128"/>
      <c r="F139" s="128"/>
      <c r="G139" s="128"/>
      <c r="H139" s="128"/>
      <c r="I139" s="124"/>
      <c r="J139" s="124"/>
      <c r="K139" s="128"/>
    </row>
    <row r="140" spans="2:11">
      <c r="B140" s="123"/>
      <c r="C140" s="128"/>
      <c r="D140" s="128"/>
      <c r="E140" s="128"/>
      <c r="F140" s="128"/>
      <c r="G140" s="128"/>
      <c r="H140" s="128"/>
      <c r="I140" s="124"/>
      <c r="J140" s="124"/>
      <c r="K140" s="128"/>
    </row>
    <row r="141" spans="2:11">
      <c r="B141" s="123"/>
      <c r="C141" s="128"/>
      <c r="D141" s="128"/>
      <c r="E141" s="128"/>
      <c r="F141" s="128"/>
      <c r="G141" s="128"/>
      <c r="H141" s="128"/>
      <c r="I141" s="124"/>
      <c r="J141" s="124"/>
      <c r="K141" s="128"/>
    </row>
    <row r="142" spans="2:11">
      <c r="B142" s="123"/>
      <c r="C142" s="128"/>
      <c r="D142" s="128"/>
      <c r="E142" s="128"/>
      <c r="F142" s="128"/>
      <c r="G142" s="128"/>
      <c r="H142" s="128"/>
      <c r="I142" s="124"/>
      <c r="J142" s="124"/>
      <c r="K142" s="128"/>
    </row>
    <row r="143" spans="2:11">
      <c r="B143" s="123"/>
      <c r="C143" s="128"/>
      <c r="D143" s="128"/>
      <c r="E143" s="128"/>
      <c r="F143" s="128"/>
      <c r="G143" s="128"/>
      <c r="H143" s="128"/>
      <c r="I143" s="124"/>
      <c r="J143" s="124"/>
      <c r="K143" s="128"/>
    </row>
    <row r="144" spans="2:11">
      <c r="B144" s="123"/>
      <c r="C144" s="128"/>
      <c r="D144" s="128"/>
      <c r="E144" s="128"/>
      <c r="F144" s="128"/>
      <c r="G144" s="128"/>
      <c r="H144" s="128"/>
      <c r="I144" s="124"/>
      <c r="J144" s="124"/>
      <c r="K144" s="128"/>
    </row>
    <row r="145" spans="2:11">
      <c r="B145" s="123"/>
      <c r="C145" s="128"/>
      <c r="D145" s="128"/>
      <c r="E145" s="128"/>
      <c r="F145" s="128"/>
      <c r="G145" s="128"/>
      <c r="H145" s="128"/>
      <c r="I145" s="124"/>
      <c r="J145" s="124"/>
      <c r="K145" s="128"/>
    </row>
    <row r="146" spans="2:11">
      <c r="B146" s="123"/>
      <c r="C146" s="128"/>
      <c r="D146" s="128"/>
      <c r="E146" s="128"/>
      <c r="F146" s="128"/>
      <c r="G146" s="128"/>
      <c r="H146" s="128"/>
      <c r="I146" s="124"/>
      <c r="J146" s="124"/>
      <c r="K146" s="128"/>
    </row>
    <row r="147" spans="2:11">
      <c r="B147" s="123"/>
      <c r="C147" s="128"/>
      <c r="D147" s="128"/>
      <c r="E147" s="128"/>
      <c r="F147" s="128"/>
      <c r="G147" s="128"/>
      <c r="H147" s="128"/>
      <c r="I147" s="124"/>
      <c r="J147" s="124"/>
      <c r="K147" s="128"/>
    </row>
    <row r="148" spans="2:11">
      <c r="B148" s="123"/>
      <c r="C148" s="128"/>
      <c r="D148" s="128"/>
      <c r="E148" s="128"/>
      <c r="F148" s="128"/>
      <c r="G148" s="128"/>
      <c r="H148" s="128"/>
      <c r="I148" s="124"/>
      <c r="J148" s="124"/>
      <c r="K148" s="128"/>
    </row>
    <row r="149" spans="2:11">
      <c r="B149" s="123"/>
      <c r="C149" s="128"/>
      <c r="D149" s="128"/>
      <c r="E149" s="128"/>
      <c r="F149" s="128"/>
      <c r="G149" s="128"/>
      <c r="H149" s="128"/>
      <c r="I149" s="124"/>
      <c r="J149" s="124"/>
      <c r="K149" s="128"/>
    </row>
    <row r="150" spans="2:11">
      <c r="B150" s="123"/>
      <c r="C150" s="128"/>
      <c r="D150" s="128"/>
      <c r="E150" s="128"/>
      <c r="F150" s="128"/>
      <c r="G150" s="128"/>
      <c r="H150" s="128"/>
      <c r="I150" s="124"/>
      <c r="J150" s="124"/>
      <c r="K150" s="128"/>
    </row>
    <row r="151" spans="2:11">
      <c r="B151" s="123"/>
      <c r="C151" s="128"/>
      <c r="D151" s="128"/>
      <c r="E151" s="128"/>
      <c r="F151" s="128"/>
      <c r="G151" s="128"/>
      <c r="H151" s="128"/>
      <c r="I151" s="124"/>
      <c r="J151" s="124"/>
      <c r="K151" s="128"/>
    </row>
    <row r="152" spans="2:11">
      <c r="B152" s="123"/>
      <c r="C152" s="128"/>
      <c r="D152" s="128"/>
      <c r="E152" s="128"/>
      <c r="F152" s="128"/>
      <c r="G152" s="128"/>
      <c r="H152" s="128"/>
      <c r="I152" s="124"/>
      <c r="J152" s="124"/>
      <c r="K152" s="128"/>
    </row>
    <row r="153" spans="2:11">
      <c r="B153" s="123"/>
      <c r="C153" s="128"/>
      <c r="D153" s="128"/>
      <c r="E153" s="128"/>
      <c r="F153" s="128"/>
      <c r="G153" s="128"/>
      <c r="H153" s="128"/>
      <c r="I153" s="124"/>
      <c r="J153" s="124"/>
      <c r="K153" s="128"/>
    </row>
    <row r="154" spans="2:11">
      <c r="B154" s="123"/>
      <c r="C154" s="128"/>
      <c r="D154" s="128"/>
      <c r="E154" s="128"/>
      <c r="F154" s="128"/>
      <c r="G154" s="128"/>
      <c r="H154" s="128"/>
      <c r="I154" s="124"/>
      <c r="J154" s="124"/>
      <c r="K154" s="128"/>
    </row>
    <row r="155" spans="2:11">
      <c r="B155" s="123"/>
      <c r="C155" s="128"/>
      <c r="D155" s="128"/>
      <c r="E155" s="128"/>
      <c r="F155" s="128"/>
      <c r="G155" s="128"/>
      <c r="H155" s="128"/>
      <c r="I155" s="124"/>
      <c r="J155" s="124"/>
      <c r="K155" s="128"/>
    </row>
    <row r="156" spans="2:11">
      <c r="B156" s="123"/>
      <c r="C156" s="128"/>
      <c r="D156" s="128"/>
      <c r="E156" s="128"/>
      <c r="F156" s="128"/>
      <c r="G156" s="128"/>
      <c r="H156" s="128"/>
      <c r="I156" s="124"/>
      <c r="J156" s="124"/>
      <c r="K156" s="128"/>
    </row>
    <row r="157" spans="2:11">
      <c r="B157" s="123"/>
      <c r="C157" s="128"/>
      <c r="D157" s="128"/>
      <c r="E157" s="128"/>
      <c r="F157" s="128"/>
      <c r="G157" s="128"/>
      <c r="H157" s="128"/>
      <c r="I157" s="124"/>
      <c r="J157" s="124"/>
      <c r="K157" s="128"/>
    </row>
    <row r="158" spans="2:11">
      <c r="B158" s="123"/>
      <c r="C158" s="128"/>
      <c r="D158" s="128"/>
      <c r="E158" s="128"/>
      <c r="F158" s="128"/>
      <c r="G158" s="128"/>
      <c r="H158" s="128"/>
      <c r="I158" s="124"/>
      <c r="J158" s="124"/>
      <c r="K158" s="128"/>
    </row>
    <row r="159" spans="2:11">
      <c r="B159" s="123"/>
      <c r="C159" s="128"/>
      <c r="D159" s="128"/>
      <c r="E159" s="128"/>
      <c r="F159" s="128"/>
      <c r="G159" s="128"/>
      <c r="H159" s="128"/>
      <c r="I159" s="124"/>
      <c r="J159" s="124"/>
      <c r="K159" s="128"/>
    </row>
    <row r="160" spans="2:11">
      <c r="B160" s="123"/>
      <c r="C160" s="128"/>
      <c r="D160" s="128"/>
      <c r="E160" s="128"/>
      <c r="F160" s="128"/>
      <c r="G160" s="128"/>
      <c r="H160" s="128"/>
      <c r="I160" s="124"/>
      <c r="J160" s="124"/>
      <c r="K160" s="128"/>
    </row>
    <row r="161" spans="2:11">
      <c r="B161" s="123"/>
      <c r="C161" s="128"/>
      <c r="D161" s="128"/>
      <c r="E161" s="128"/>
      <c r="F161" s="128"/>
      <c r="G161" s="128"/>
      <c r="H161" s="128"/>
      <c r="I161" s="124"/>
      <c r="J161" s="124"/>
      <c r="K161" s="128"/>
    </row>
    <row r="162" spans="2:11">
      <c r="B162" s="123"/>
      <c r="C162" s="128"/>
      <c r="D162" s="128"/>
      <c r="E162" s="128"/>
      <c r="F162" s="128"/>
      <c r="G162" s="128"/>
      <c r="H162" s="128"/>
      <c r="I162" s="124"/>
      <c r="J162" s="124"/>
      <c r="K162" s="128"/>
    </row>
    <row r="163" spans="2:11">
      <c r="B163" s="123"/>
      <c r="C163" s="128"/>
      <c r="D163" s="128"/>
      <c r="E163" s="128"/>
      <c r="F163" s="128"/>
      <c r="G163" s="128"/>
      <c r="H163" s="128"/>
      <c r="I163" s="124"/>
      <c r="J163" s="124"/>
      <c r="K163" s="128"/>
    </row>
    <row r="164" spans="2:11">
      <c r="B164" s="123"/>
      <c r="C164" s="128"/>
      <c r="D164" s="128"/>
      <c r="E164" s="128"/>
      <c r="F164" s="128"/>
      <c r="G164" s="128"/>
      <c r="H164" s="128"/>
      <c r="I164" s="124"/>
      <c r="J164" s="124"/>
      <c r="K164" s="128"/>
    </row>
    <row r="165" spans="2:11">
      <c r="B165" s="123"/>
      <c r="C165" s="128"/>
      <c r="D165" s="128"/>
      <c r="E165" s="128"/>
      <c r="F165" s="128"/>
      <c r="G165" s="128"/>
      <c r="H165" s="128"/>
      <c r="I165" s="124"/>
      <c r="J165" s="124"/>
      <c r="K165" s="128"/>
    </row>
    <row r="166" spans="2:11">
      <c r="B166" s="123"/>
      <c r="C166" s="128"/>
      <c r="D166" s="128"/>
      <c r="E166" s="128"/>
      <c r="F166" s="128"/>
      <c r="G166" s="128"/>
      <c r="H166" s="128"/>
      <c r="I166" s="124"/>
      <c r="J166" s="124"/>
      <c r="K166" s="128"/>
    </row>
    <row r="167" spans="2:11">
      <c r="B167" s="123"/>
      <c r="C167" s="128"/>
      <c r="D167" s="128"/>
      <c r="E167" s="128"/>
      <c r="F167" s="128"/>
      <c r="G167" s="128"/>
      <c r="H167" s="128"/>
      <c r="I167" s="124"/>
      <c r="J167" s="124"/>
      <c r="K167" s="128"/>
    </row>
    <row r="168" spans="2:11">
      <c r="B168" s="123"/>
      <c r="C168" s="128"/>
      <c r="D168" s="128"/>
      <c r="E168" s="128"/>
      <c r="F168" s="128"/>
      <c r="G168" s="128"/>
      <c r="H168" s="128"/>
      <c r="I168" s="124"/>
      <c r="J168" s="124"/>
      <c r="K168" s="128"/>
    </row>
    <row r="169" spans="2:11">
      <c r="B169" s="123"/>
      <c r="C169" s="128"/>
      <c r="D169" s="128"/>
      <c r="E169" s="128"/>
      <c r="F169" s="128"/>
      <c r="G169" s="128"/>
      <c r="H169" s="128"/>
      <c r="I169" s="124"/>
      <c r="J169" s="124"/>
      <c r="K169" s="128"/>
    </row>
    <row r="170" spans="2:11">
      <c r="B170" s="123"/>
      <c r="C170" s="128"/>
      <c r="D170" s="128"/>
      <c r="E170" s="128"/>
      <c r="F170" s="128"/>
      <c r="G170" s="128"/>
      <c r="H170" s="128"/>
      <c r="I170" s="124"/>
      <c r="J170" s="124"/>
      <c r="K170" s="128"/>
    </row>
    <row r="171" spans="2:11">
      <c r="B171" s="123"/>
      <c r="C171" s="128"/>
      <c r="D171" s="128"/>
      <c r="E171" s="128"/>
      <c r="F171" s="128"/>
      <c r="G171" s="128"/>
      <c r="H171" s="128"/>
      <c r="I171" s="124"/>
      <c r="J171" s="124"/>
      <c r="K171" s="128"/>
    </row>
    <row r="172" spans="2:11">
      <c r="B172" s="123"/>
      <c r="C172" s="128"/>
      <c r="D172" s="128"/>
      <c r="E172" s="128"/>
      <c r="F172" s="128"/>
      <c r="G172" s="128"/>
      <c r="H172" s="128"/>
      <c r="I172" s="124"/>
      <c r="J172" s="124"/>
      <c r="K172" s="128"/>
    </row>
    <row r="173" spans="2:11">
      <c r="B173" s="123"/>
      <c r="C173" s="128"/>
      <c r="D173" s="128"/>
      <c r="E173" s="128"/>
      <c r="F173" s="128"/>
      <c r="G173" s="128"/>
      <c r="H173" s="128"/>
      <c r="I173" s="124"/>
      <c r="J173" s="124"/>
      <c r="K173" s="128"/>
    </row>
    <row r="174" spans="2:11">
      <c r="B174" s="123"/>
      <c r="C174" s="128"/>
      <c r="D174" s="128"/>
      <c r="E174" s="128"/>
      <c r="F174" s="128"/>
      <c r="G174" s="128"/>
      <c r="H174" s="128"/>
      <c r="I174" s="124"/>
      <c r="J174" s="124"/>
      <c r="K174" s="128"/>
    </row>
    <row r="175" spans="2:11">
      <c r="B175" s="123"/>
      <c r="C175" s="128"/>
      <c r="D175" s="128"/>
      <c r="E175" s="128"/>
      <c r="F175" s="128"/>
      <c r="G175" s="128"/>
      <c r="H175" s="128"/>
      <c r="I175" s="124"/>
      <c r="J175" s="124"/>
      <c r="K175" s="128"/>
    </row>
    <row r="176" spans="2:11">
      <c r="B176" s="123"/>
      <c r="C176" s="128"/>
      <c r="D176" s="128"/>
      <c r="E176" s="128"/>
      <c r="F176" s="128"/>
      <c r="G176" s="128"/>
      <c r="H176" s="128"/>
      <c r="I176" s="124"/>
      <c r="J176" s="124"/>
      <c r="K176" s="128"/>
    </row>
    <row r="177" spans="2:11">
      <c r="B177" s="123"/>
      <c r="C177" s="128"/>
      <c r="D177" s="128"/>
      <c r="E177" s="128"/>
      <c r="F177" s="128"/>
      <c r="G177" s="128"/>
      <c r="H177" s="128"/>
      <c r="I177" s="124"/>
      <c r="J177" s="124"/>
      <c r="K177" s="128"/>
    </row>
    <row r="178" spans="2:11">
      <c r="B178" s="123"/>
      <c r="C178" s="128"/>
      <c r="D178" s="128"/>
      <c r="E178" s="128"/>
      <c r="F178" s="128"/>
      <c r="G178" s="128"/>
      <c r="H178" s="128"/>
      <c r="I178" s="124"/>
      <c r="J178" s="124"/>
      <c r="K178" s="128"/>
    </row>
    <row r="179" spans="2:11">
      <c r="B179" s="123"/>
      <c r="C179" s="128"/>
      <c r="D179" s="128"/>
      <c r="E179" s="128"/>
      <c r="F179" s="128"/>
      <c r="G179" s="128"/>
      <c r="H179" s="128"/>
      <c r="I179" s="124"/>
      <c r="J179" s="124"/>
      <c r="K179" s="128"/>
    </row>
    <row r="180" spans="2:11">
      <c r="B180" s="123"/>
      <c r="C180" s="128"/>
      <c r="D180" s="128"/>
      <c r="E180" s="128"/>
      <c r="F180" s="128"/>
      <c r="G180" s="128"/>
      <c r="H180" s="128"/>
      <c r="I180" s="124"/>
      <c r="J180" s="124"/>
      <c r="K180" s="128"/>
    </row>
    <row r="181" spans="2:11">
      <c r="B181" s="123"/>
      <c r="C181" s="128"/>
      <c r="D181" s="128"/>
      <c r="E181" s="128"/>
      <c r="F181" s="128"/>
      <c r="G181" s="128"/>
      <c r="H181" s="128"/>
      <c r="I181" s="124"/>
      <c r="J181" s="124"/>
      <c r="K181" s="128"/>
    </row>
    <row r="182" spans="2:11">
      <c r="B182" s="123"/>
      <c r="C182" s="128"/>
      <c r="D182" s="128"/>
      <c r="E182" s="128"/>
      <c r="F182" s="128"/>
      <c r="G182" s="128"/>
      <c r="H182" s="128"/>
      <c r="I182" s="124"/>
      <c r="J182" s="124"/>
      <c r="K182" s="128"/>
    </row>
    <row r="183" spans="2:11">
      <c r="B183" s="123"/>
      <c r="C183" s="128"/>
      <c r="D183" s="128"/>
      <c r="E183" s="128"/>
      <c r="F183" s="128"/>
      <c r="G183" s="128"/>
      <c r="H183" s="128"/>
      <c r="I183" s="124"/>
      <c r="J183" s="124"/>
      <c r="K183" s="128"/>
    </row>
    <row r="184" spans="2:11">
      <c r="B184" s="123"/>
      <c r="C184" s="128"/>
      <c r="D184" s="128"/>
      <c r="E184" s="128"/>
      <c r="F184" s="128"/>
      <c r="G184" s="128"/>
      <c r="H184" s="128"/>
      <c r="I184" s="124"/>
      <c r="J184" s="124"/>
      <c r="K184" s="128"/>
    </row>
    <row r="185" spans="2:11">
      <c r="B185" s="123"/>
      <c r="C185" s="128"/>
      <c r="D185" s="128"/>
      <c r="E185" s="128"/>
      <c r="F185" s="128"/>
      <c r="G185" s="128"/>
      <c r="H185" s="128"/>
      <c r="I185" s="124"/>
      <c r="J185" s="124"/>
      <c r="K185" s="128"/>
    </row>
    <row r="186" spans="2:11">
      <c r="B186" s="123"/>
      <c r="C186" s="128"/>
      <c r="D186" s="128"/>
      <c r="E186" s="128"/>
      <c r="F186" s="128"/>
      <c r="G186" s="128"/>
      <c r="H186" s="128"/>
      <c r="I186" s="124"/>
      <c r="J186" s="124"/>
      <c r="K186" s="128"/>
    </row>
    <row r="187" spans="2:11">
      <c r="B187" s="123"/>
      <c r="C187" s="128"/>
      <c r="D187" s="128"/>
      <c r="E187" s="128"/>
      <c r="F187" s="128"/>
      <c r="G187" s="128"/>
      <c r="H187" s="128"/>
      <c r="I187" s="124"/>
      <c r="J187" s="124"/>
      <c r="K187" s="128"/>
    </row>
    <row r="188" spans="2:11">
      <c r="B188" s="123"/>
      <c r="C188" s="128"/>
      <c r="D188" s="128"/>
      <c r="E188" s="128"/>
      <c r="F188" s="128"/>
      <c r="G188" s="128"/>
      <c r="H188" s="128"/>
      <c r="I188" s="124"/>
      <c r="J188" s="124"/>
      <c r="K188" s="128"/>
    </row>
    <row r="189" spans="2:11">
      <c r="B189" s="123"/>
      <c r="C189" s="128"/>
      <c r="D189" s="128"/>
      <c r="E189" s="128"/>
      <c r="F189" s="128"/>
      <c r="G189" s="128"/>
      <c r="H189" s="128"/>
      <c r="I189" s="124"/>
      <c r="J189" s="124"/>
      <c r="K189" s="128"/>
    </row>
    <row r="190" spans="2:11">
      <c r="B190" s="123"/>
      <c r="C190" s="128"/>
      <c r="D190" s="128"/>
      <c r="E190" s="128"/>
      <c r="F190" s="128"/>
      <c r="G190" s="128"/>
      <c r="H190" s="128"/>
      <c r="I190" s="124"/>
      <c r="J190" s="124"/>
      <c r="K190" s="128"/>
    </row>
    <row r="191" spans="2:11">
      <c r="B191" s="123"/>
      <c r="C191" s="128"/>
      <c r="D191" s="128"/>
      <c r="E191" s="128"/>
      <c r="F191" s="128"/>
      <c r="G191" s="128"/>
      <c r="H191" s="128"/>
      <c r="I191" s="124"/>
      <c r="J191" s="124"/>
      <c r="K191" s="128"/>
    </row>
    <row r="192" spans="2:11">
      <c r="B192" s="123"/>
      <c r="C192" s="128"/>
      <c r="D192" s="128"/>
      <c r="E192" s="128"/>
      <c r="F192" s="128"/>
      <c r="G192" s="128"/>
      <c r="H192" s="128"/>
      <c r="I192" s="124"/>
      <c r="J192" s="124"/>
      <c r="K192" s="128"/>
    </row>
    <row r="193" spans="2:11">
      <c r="B193" s="123"/>
      <c r="C193" s="128"/>
      <c r="D193" s="128"/>
      <c r="E193" s="128"/>
      <c r="F193" s="128"/>
      <c r="G193" s="128"/>
      <c r="H193" s="128"/>
      <c r="I193" s="124"/>
      <c r="J193" s="124"/>
      <c r="K193" s="128"/>
    </row>
    <row r="194" spans="2:11">
      <c r="B194" s="123"/>
      <c r="C194" s="128"/>
      <c r="D194" s="128"/>
      <c r="E194" s="128"/>
      <c r="F194" s="128"/>
      <c r="G194" s="128"/>
      <c r="H194" s="128"/>
      <c r="I194" s="124"/>
      <c r="J194" s="124"/>
      <c r="K194" s="128"/>
    </row>
    <row r="195" spans="2:11">
      <c r="B195" s="123"/>
      <c r="C195" s="128"/>
      <c r="D195" s="128"/>
      <c r="E195" s="128"/>
      <c r="F195" s="128"/>
      <c r="G195" s="128"/>
      <c r="H195" s="128"/>
      <c r="I195" s="124"/>
      <c r="J195" s="124"/>
      <c r="K195" s="128"/>
    </row>
    <row r="196" spans="2:11">
      <c r="B196" s="123"/>
      <c r="C196" s="128"/>
      <c r="D196" s="128"/>
      <c r="E196" s="128"/>
      <c r="F196" s="128"/>
      <c r="G196" s="128"/>
      <c r="H196" s="128"/>
      <c r="I196" s="124"/>
      <c r="J196" s="124"/>
      <c r="K196" s="128"/>
    </row>
    <row r="197" spans="2:11">
      <c r="B197" s="123"/>
      <c r="C197" s="128"/>
      <c r="D197" s="128"/>
      <c r="E197" s="128"/>
      <c r="F197" s="128"/>
      <c r="G197" s="128"/>
      <c r="H197" s="128"/>
      <c r="I197" s="124"/>
      <c r="J197" s="124"/>
      <c r="K197" s="128"/>
    </row>
    <row r="198" spans="2:11">
      <c r="B198" s="123"/>
      <c r="C198" s="128"/>
      <c r="D198" s="128"/>
      <c r="E198" s="128"/>
      <c r="F198" s="128"/>
      <c r="G198" s="128"/>
      <c r="H198" s="128"/>
      <c r="I198" s="124"/>
      <c r="J198" s="124"/>
      <c r="K198" s="128"/>
    </row>
    <row r="199" spans="2:11">
      <c r="B199" s="123"/>
      <c r="C199" s="128"/>
      <c r="D199" s="128"/>
      <c r="E199" s="128"/>
      <c r="F199" s="128"/>
      <c r="G199" s="128"/>
      <c r="H199" s="128"/>
      <c r="I199" s="124"/>
      <c r="J199" s="124"/>
      <c r="K199" s="128"/>
    </row>
    <row r="200" spans="2:11">
      <c r="B200" s="123"/>
      <c r="C200" s="128"/>
      <c r="D200" s="128"/>
      <c r="E200" s="128"/>
      <c r="F200" s="128"/>
      <c r="G200" s="128"/>
      <c r="H200" s="128"/>
      <c r="I200" s="124"/>
      <c r="J200" s="124"/>
      <c r="K200" s="128"/>
    </row>
    <row r="201" spans="2:11">
      <c r="B201" s="123"/>
      <c r="C201" s="128"/>
      <c r="D201" s="128"/>
      <c r="E201" s="128"/>
      <c r="F201" s="128"/>
      <c r="G201" s="128"/>
      <c r="H201" s="128"/>
      <c r="I201" s="124"/>
      <c r="J201" s="124"/>
      <c r="K201" s="128"/>
    </row>
    <row r="202" spans="2:11">
      <c r="B202" s="123"/>
      <c r="C202" s="128"/>
      <c r="D202" s="128"/>
      <c r="E202" s="128"/>
      <c r="F202" s="128"/>
      <c r="G202" s="128"/>
      <c r="H202" s="128"/>
      <c r="I202" s="124"/>
      <c r="J202" s="124"/>
      <c r="K202" s="128"/>
    </row>
    <row r="203" spans="2:11">
      <c r="B203" s="123"/>
      <c r="C203" s="128"/>
      <c r="D203" s="128"/>
      <c r="E203" s="128"/>
      <c r="F203" s="128"/>
      <c r="G203" s="128"/>
      <c r="H203" s="128"/>
      <c r="I203" s="124"/>
      <c r="J203" s="124"/>
      <c r="K203" s="128"/>
    </row>
    <row r="204" spans="2:11">
      <c r="B204" s="123"/>
      <c r="C204" s="128"/>
      <c r="D204" s="128"/>
      <c r="E204" s="128"/>
      <c r="F204" s="128"/>
      <c r="G204" s="128"/>
      <c r="H204" s="128"/>
      <c r="I204" s="124"/>
      <c r="J204" s="124"/>
      <c r="K204" s="128"/>
    </row>
    <row r="205" spans="2:11">
      <c r="B205" s="123"/>
      <c r="C205" s="128"/>
      <c r="D205" s="128"/>
      <c r="E205" s="128"/>
      <c r="F205" s="128"/>
      <c r="G205" s="128"/>
      <c r="H205" s="128"/>
      <c r="I205" s="124"/>
      <c r="J205" s="124"/>
      <c r="K205" s="128"/>
    </row>
    <row r="206" spans="2:11">
      <c r="B206" s="123"/>
      <c r="C206" s="128"/>
      <c r="D206" s="128"/>
      <c r="E206" s="128"/>
      <c r="F206" s="128"/>
      <c r="G206" s="128"/>
      <c r="H206" s="128"/>
      <c r="I206" s="124"/>
      <c r="J206" s="124"/>
      <c r="K206" s="128"/>
    </row>
    <row r="207" spans="2:11">
      <c r="B207" s="123"/>
      <c r="C207" s="128"/>
      <c r="D207" s="128"/>
      <c r="E207" s="128"/>
      <c r="F207" s="128"/>
      <c r="G207" s="128"/>
      <c r="H207" s="128"/>
      <c r="I207" s="124"/>
      <c r="J207" s="124"/>
      <c r="K207" s="128"/>
    </row>
    <row r="208" spans="2:11">
      <c r="B208" s="123"/>
      <c r="C208" s="128"/>
      <c r="D208" s="128"/>
      <c r="E208" s="128"/>
      <c r="F208" s="128"/>
      <c r="G208" s="128"/>
      <c r="H208" s="128"/>
      <c r="I208" s="124"/>
      <c r="J208" s="124"/>
      <c r="K208" s="128"/>
    </row>
    <row r="209" spans="2:11">
      <c r="B209" s="123"/>
      <c r="C209" s="128"/>
      <c r="D209" s="128"/>
      <c r="E209" s="128"/>
      <c r="F209" s="128"/>
      <c r="G209" s="128"/>
      <c r="H209" s="128"/>
      <c r="I209" s="124"/>
      <c r="J209" s="124"/>
      <c r="K209" s="128"/>
    </row>
    <row r="210" spans="2:11">
      <c r="B210" s="123"/>
      <c r="C210" s="128"/>
      <c r="D210" s="128"/>
      <c r="E210" s="128"/>
      <c r="F210" s="128"/>
      <c r="G210" s="128"/>
      <c r="H210" s="128"/>
      <c r="I210" s="124"/>
      <c r="J210" s="124"/>
      <c r="K210" s="128"/>
    </row>
    <row r="211" spans="2:11">
      <c r="B211" s="123"/>
      <c r="C211" s="128"/>
      <c r="D211" s="128"/>
      <c r="E211" s="128"/>
      <c r="F211" s="128"/>
      <c r="G211" s="128"/>
      <c r="H211" s="128"/>
      <c r="I211" s="124"/>
      <c r="J211" s="124"/>
      <c r="K211" s="128"/>
    </row>
    <row r="212" spans="2:11">
      <c r="B212" s="123"/>
      <c r="C212" s="128"/>
      <c r="D212" s="128"/>
      <c r="E212" s="128"/>
      <c r="F212" s="128"/>
      <c r="G212" s="128"/>
      <c r="H212" s="128"/>
      <c r="I212" s="124"/>
      <c r="J212" s="124"/>
      <c r="K212" s="128"/>
    </row>
    <row r="213" spans="2:11">
      <c r="B213" s="123"/>
      <c r="C213" s="128"/>
      <c r="D213" s="128"/>
      <c r="E213" s="128"/>
      <c r="F213" s="128"/>
      <c r="G213" s="128"/>
      <c r="H213" s="128"/>
      <c r="I213" s="124"/>
      <c r="J213" s="124"/>
      <c r="K213" s="128"/>
    </row>
    <row r="214" spans="2:11">
      <c r="B214" s="123"/>
      <c r="C214" s="128"/>
      <c r="D214" s="128"/>
      <c r="E214" s="128"/>
      <c r="F214" s="128"/>
      <c r="G214" s="128"/>
      <c r="H214" s="128"/>
      <c r="I214" s="124"/>
      <c r="J214" s="124"/>
      <c r="K214" s="128"/>
    </row>
    <row r="215" spans="2:11">
      <c r="B215" s="123"/>
      <c r="C215" s="128"/>
      <c r="D215" s="128"/>
      <c r="E215" s="128"/>
      <c r="F215" s="128"/>
      <c r="G215" s="128"/>
      <c r="H215" s="128"/>
      <c r="I215" s="124"/>
      <c r="J215" s="124"/>
      <c r="K215" s="128"/>
    </row>
    <row r="216" spans="2:11">
      <c r="B216" s="123"/>
      <c r="C216" s="128"/>
      <c r="D216" s="128"/>
      <c r="E216" s="128"/>
      <c r="F216" s="128"/>
      <c r="G216" s="128"/>
      <c r="H216" s="128"/>
      <c r="I216" s="124"/>
      <c r="J216" s="124"/>
      <c r="K216" s="128"/>
    </row>
    <row r="217" spans="2:11">
      <c r="B217" s="123"/>
      <c r="C217" s="128"/>
      <c r="D217" s="128"/>
      <c r="E217" s="128"/>
      <c r="F217" s="128"/>
      <c r="G217" s="128"/>
      <c r="H217" s="128"/>
      <c r="I217" s="124"/>
      <c r="J217" s="124"/>
      <c r="K217" s="128"/>
    </row>
    <row r="218" spans="2:11">
      <c r="B218" s="123"/>
      <c r="C218" s="128"/>
      <c r="D218" s="128"/>
      <c r="E218" s="128"/>
      <c r="F218" s="128"/>
      <c r="G218" s="128"/>
      <c r="H218" s="128"/>
      <c r="I218" s="124"/>
      <c r="J218" s="124"/>
      <c r="K218" s="128"/>
    </row>
    <row r="219" spans="2:11">
      <c r="B219" s="123"/>
      <c r="C219" s="128"/>
      <c r="D219" s="128"/>
      <c r="E219" s="128"/>
      <c r="F219" s="128"/>
      <c r="G219" s="128"/>
      <c r="H219" s="128"/>
      <c r="I219" s="124"/>
      <c r="J219" s="124"/>
      <c r="K219" s="128"/>
    </row>
    <row r="220" spans="2:11">
      <c r="B220" s="123"/>
      <c r="C220" s="128"/>
      <c r="D220" s="128"/>
      <c r="E220" s="128"/>
      <c r="F220" s="128"/>
      <c r="G220" s="128"/>
      <c r="H220" s="128"/>
      <c r="I220" s="124"/>
      <c r="J220" s="124"/>
      <c r="K220" s="128"/>
    </row>
    <row r="221" spans="2:11">
      <c r="B221" s="123"/>
      <c r="C221" s="128"/>
      <c r="D221" s="128"/>
      <c r="E221" s="128"/>
      <c r="F221" s="128"/>
      <c r="G221" s="128"/>
      <c r="H221" s="128"/>
      <c r="I221" s="124"/>
      <c r="J221" s="124"/>
      <c r="K221" s="128"/>
    </row>
    <row r="222" spans="2:11">
      <c r="B222" s="123"/>
      <c r="C222" s="128"/>
      <c r="D222" s="128"/>
      <c r="E222" s="128"/>
      <c r="F222" s="128"/>
      <c r="G222" s="128"/>
      <c r="H222" s="128"/>
      <c r="I222" s="124"/>
      <c r="J222" s="124"/>
      <c r="K222" s="128"/>
    </row>
    <row r="223" spans="2:11">
      <c r="B223" s="123"/>
      <c r="C223" s="128"/>
      <c r="D223" s="128"/>
      <c r="E223" s="128"/>
      <c r="F223" s="128"/>
      <c r="G223" s="128"/>
      <c r="H223" s="128"/>
      <c r="I223" s="124"/>
      <c r="J223" s="124"/>
      <c r="K223" s="128"/>
    </row>
    <row r="224" spans="2:11">
      <c r="B224" s="123"/>
      <c r="C224" s="128"/>
      <c r="D224" s="128"/>
      <c r="E224" s="128"/>
      <c r="F224" s="128"/>
      <c r="G224" s="128"/>
      <c r="H224" s="128"/>
      <c r="I224" s="124"/>
      <c r="J224" s="124"/>
      <c r="K224" s="128"/>
    </row>
    <row r="225" spans="2:11">
      <c r="B225" s="123"/>
      <c r="C225" s="128"/>
      <c r="D225" s="128"/>
      <c r="E225" s="128"/>
      <c r="F225" s="128"/>
      <c r="G225" s="128"/>
      <c r="H225" s="128"/>
      <c r="I225" s="124"/>
      <c r="J225" s="124"/>
      <c r="K225" s="128"/>
    </row>
    <row r="226" spans="2:11">
      <c r="B226" s="123"/>
      <c r="C226" s="128"/>
      <c r="D226" s="128"/>
      <c r="E226" s="128"/>
      <c r="F226" s="128"/>
      <c r="G226" s="128"/>
      <c r="H226" s="128"/>
      <c r="I226" s="124"/>
      <c r="J226" s="124"/>
      <c r="K226" s="128"/>
    </row>
    <row r="227" spans="2:11">
      <c r="B227" s="123"/>
      <c r="C227" s="128"/>
      <c r="D227" s="128"/>
      <c r="E227" s="128"/>
      <c r="F227" s="128"/>
      <c r="G227" s="128"/>
      <c r="H227" s="128"/>
      <c r="I227" s="124"/>
      <c r="J227" s="124"/>
      <c r="K227" s="128"/>
    </row>
    <row r="228" spans="2:11">
      <c r="B228" s="123"/>
      <c r="C228" s="128"/>
      <c r="D228" s="128"/>
      <c r="E228" s="128"/>
      <c r="F228" s="128"/>
      <c r="G228" s="128"/>
      <c r="H228" s="128"/>
      <c r="I228" s="124"/>
      <c r="J228" s="124"/>
      <c r="K228" s="128"/>
    </row>
    <row r="229" spans="2:11">
      <c r="B229" s="123"/>
      <c r="C229" s="128"/>
      <c r="D229" s="128"/>
      <c r="E229" s="128"/>
      <c r="F229" s="128"/>
      <c r="G229" s="128"/>
      <c r="H229" s="128"/>
      <c r="I229" s="124"/>
      <c r="J229" s="124"/>
      <c r="K229" s="128"/>
    </row>
    <row r="230" spans="2:11">
      <c r="B230" s="123"/>
      <c r="C230" s="128"/>
      <c r="D230" s="128"/>
      <c r="E230" s="128"/>
      <c r="F230" s="128"/>
      <c r="G230" s="128"/>
      <c r="H230" s="128"/>
      <c r="I230" s="124"/>
      <c r="J230" s="124"/>
      <c r="K230" s="128"/>
    </row>
    <row r="231" spans="2:11">
      <c r="B231" s="123"/>
      <c r="C231" s="128"/>
      <c r="D231" s="128"/>
      <c r="E231" s="128"/>
      <c r="F231" s="128"/>
      <c r="G231" s="128"/>
      <c r="H231" s="128"/>
      <c r="I231" s="124"/>
      <c r="J231" s="124"/>
      <c r="K231" s="128"/>
    </row>
    <row r="232" spans="2:11">
      <c r="B232" s="123"/>
      <c r="C232" s="128"/>
      <c r="D232" s="128"/>
      <c r="E232" s="128"/>
      <c r="F232" s="128"/>
      <c r="G232" s="128"/>
      <c r="H232" s="128"/>
      <c r="I232" s="124"/>
      <c r="J232" s="124"/>
      <c r="K232" s="128"/>
    </row>
    <row r="233" spans="2:11">
      <c r="B233" s="123"/>
      <c r="C233" s="128"/>
      <c r="D233" s="128"/>
      <c r="E233" s="128"/>
      <c r="F233" s="128"/>
      <c r="G233" s="128"/>
      <c r="H233" s="128"/>
      <c r="I233" s="124"/>
      <c r="J233" s="124"/>
      <c r="K233" s="128"/>
    </row>
    <row r="234" spans="2:11">
      <c r="B234" s="123"/>
      <c r="C234" s="128"/>
      <c r="D234" s="128"/>
      <c r="E234" s="128"/>
      <c r="F234" s="128"/>
      <c r="G234" s="128"/>
      <c r="H234" s="128"/>
      <c r="I234" s="124"/>
      <c r="J234" s="124"/>
      <c r="K234" s="128"/>
    </row>
    <row r="235" spans="2:11">
      <c r="B235" s="123"/>
      <c r="C235" s="128"/>
      <c r="D235" s="128"/>
      <c r="E235" s="128"/>
      <c r="F235" s="128"/>
      <c r="G235" s="128"/>
      <c r="H235" s="128"/>
      <c r="I235" s="124"/>
      <c r="J235" s="124"/>
      <c r="K235" s="128"/>
    </row>
    <row r="236" spans="2:11">
      <c r="B236" s="123"/>
      <c r="C236" s="128"/>
      <c r="D236" s="128"/>
      <c r="E236" s="128"/>
      <c r="F236" s="128"/>
      <c r="G236" s="128"/>
      <c r="H236" s="128"/>
      <c r="I236" s="124"/>
      <c r="J236" s="124"/>
      <c r="K236" s="128"/>
    </row>
    <row r="237" spans="2:11">
      <c r="B237" s="123"/>
      <c r="C237" s="128"/>
      <c r="D237" s="128"/>
      <c r="E237" s="128"/>
      <c r="F237" s="128"/>
      <c r="G237" s="128"/>
      <c r="H237" s="128"/>
      <c r="I237" s="124"/>
      <c r="J237" s="124"/>
      <c r="K237" s="128"/>
    </row>
    <row r="238" spans="2:11">
      <c r="B238" s="123"/>
      <c r="C238" s="128"/>
      <c r="D238" s="128"/>
      <c r="E238" s="128"/>
      <c r="F238" s="128"/>
      <c r="G238" s="128"/>
      <c r="H238" s="128"/>
      <c r="I238" s="124"/>
      <c r="J238" s="124"/>
      <c r="K238" s="128"/>
    </row>
    <row r="239" spans="2:11">
      <c r="B239" s="123"/>
      <c r="C239" s="128"/>
      <c r="D239" s="128"/>
      <c r="E239" s="128"/>
      <c r="F239" s="128"/>
      <c r="G239" s="128"/>
      <c r="H239" s="128"/>
      <c r="I239" s="124"/>
      <c r="J239" s="124"/>
      <c r="K239" s="128"/>
    </row>
    <row r="240" spans="2:11">
      <c r="B240" s="123"/>
      <c r="C240" s="128"/>
      <c r="D240" s="128"/>
      <c r="E240" s="128"/>
      <c r="F240" s="128"/>
      <c r="G240" s="128"/>
      <c r="H240" s="128"/>
      <c r="I240" s="124"/>
      <c r="J240" s="124"/>
      <c r="K240" s="128"/>
    </row>
    <row r="241" spans="2:11">
      <c r="B241" s="123"/>
      <c r="C241" s="128"/>
      <c r="D241" s="128"/>
      <c r="E241" s="128"/>
      <c r="F241" s="128"/>
      <c r="G241" s="128"/>
      <c r="H241" s="128"/>
      <c r="I241" s="124"/>
      <c r="J241" s="124"/>
      <c r="K241" s="128"/>
    </row>
    <row r="242" spans="2:11">
      <c r="B242" s="123"/>
      <c r="C242" s="128"/>
      <c r="D242" s="128"/>
      <c r="E242" s="128"/>
      <c r="F242" s="128"/>
      <c r="G242" s="128"/>
      <c r="H242" s="128"/>
      <c r="I242" s="124"/>
      <c r="J242" s="124"/>
      <c r="K242" s="128"/>
    </row>
    <row r="243" spans="2:11">
      <c r="B243" s="123"/>
      <c r="C243" s="128"/>
      <c r="D243" s="128"/>
      <c r="E243" s="128"/>
      <c r="F243" s="128"/>
      <c r="G243" s="128"/>
      <c r="H243" s="128"/>
      <c r="I243" s="124"/>
      <c r="J243" s="124"/>
      <c r="K243" s="128"/>
    </row>
    <row r="244" spans="2:11">
      <c r="B244" s="123"/>
      <c r="C244" s="128"/>
      <c r="D244" s="128"/>
      <c r="E244" s="128"/>
      <c r="F244" s="128"/>
      <c r="G244" s="128"/>
      <c r="H244" s="128"/>
      <c r="I244" s="124"/>
      <c r="J244" s="124"/>
      <c r="K244" s="128"/>
    </row>
    <row r="245" spans="2:11">
      <c r="B245" s="123"/>
      <c r="C245" s="128"/>
      <c r="D245" s="128"/>
      <c r="E245" s="128"/>
      <c r="F245" s="128"/>
      <c r="G245" s="128"/>
      <c r="H245" s="128"/>
      <c r="I245" s="124"/>
      <c r="J245" s="124"/>
      <c r="K245" s="128"/>
    </row>
    <row r="246" spans="2:11">
      <c r="B246" s="123"/>
      <c r="C246" s="128"/>
      <c r="D246" s="128"/>
      <c r="E246" s="128"/>
      <c r="F246" s="128"/>
      <c r="G246" s="128"/>
      <c r="H246" s="128"/>
      <c r="I246" s="124"/>
      <c r="J246" s="124"/>
      <c r="K246" s="128"/>
    </row>
    <row r="247" spans="2:11">
      <c r="B247" s="123"/>
      <c r="C247" s="128"/>
      <c r="D247" s="128"/>
      <c r="E247" s="128"/>
      <c r="F247" s="128"/>
      <c r="G247" s="128"/>
      <c r="H247" s="128"/>
      <c r="I247" s="124"/>
      <c r="J247" s="124"/>
      <c r="K247" s="128"/>
    </row>
    <row r="248" spans="2:11">
      <c r="B248" s="123"/>
      <c r="C248" s="128"/>
      <c r="D248" s="128"/>
      <c r="E248" s="128"/>
      <c r="F248" s="128"/>
      <c r="G248" s="128"/>
      <c r="H248" s="128"/>
      <c r="I248" s="124"/>
      <c r="J248" s="124"/>
      <c r="K248" s="128"/>
    </row>
    <row r="249" spans="2:11">
      <c r="B249" s="123"/>
      <c r="C249" s="128"/>
      <c r="D249" s="128"/>
      <c r="E249" s="128"/>
      <c r="F249" s="128"/>
      <c r="G249" s="128"/>
      <c r="H249" s="128"/>
      <c r="I249" s="124"/>
      <c r="J249" s="124"/>
      <c r="K249" s="128"/>
    </row>
    <row r="250" spans="2:11">
      <c r="B250" s="123"/>
      <c r="C250" s="128"/>
      <c r="D250" s="128"/>
      <c r="E250" s="128"/>
      <c r="F250" s="128"/>
      <c r="G250" s="128"/>
      <c r="H250" s="128"/>
      <c r="I250" s="124"/>
      <c r="J250" s="124"/>
      <c r="K250" s="128"/>
    </row>
    <row r="251" spans="2:11">
      <c r="B251" s="123"/>
      <c r="C251" s="128"/>
      <c r="D251" s="128"/>
      <c r="E251" s="128"/>
      <c r="F251" s="128"/>
      <c r="G251" s="128"/>
      <c r="H251" s="128"/>
      <c r="I251" s="124"/>
      <c r="J251" s="124"/>
      <c r="K251" s="128"/>
    </row>
    <row r="252" spans="2:11">
      <c r="B252" s="123"/>
      <c r="C252" s="128"/>
      <c r="D252" s="128"/>
      <c r="E252" s="128"/>
      <c r="F252" s="128"/>
      <c r="G252" s="128"/>
      <c r="H252" s="128"/>
      <c r="I252" s="124"/>
      <c r="J252" s="124"/>
      <c r="K252" s="128"/>
    </row>
    <row r="253" spans="2:11">
      <c r="B253" s="123"/>
      <c r="C253" s="128"/>
      <c r="D253" s="128"/>
      <c r="E253" s="128"/>
      <c r="F253" s="128"/>
      <c r="G253" s="128"/>
      <c r="H253" s="128"/>
      <c r="I253" s="124"/>
      <c r="J253" s="124"/>
      <c r="K253" s="128"/>
    </row>
    <row r="254" spans="2:11">
      <c r="B254" s="123"/>
      <c r="C254" s="128"/>
      <c r="D254" s="128"/>
      <c r="E254" s="128"/>
      <c r="F254" s="128"/>
      <c r="G254" s="128"/>
      <c r="H254" s="128"/>
      <c r="I254" s="124"/>
      <c r="J254" s="124"/>
      <c r="K254" s="128"/>
    </row>
    <row r="255" spans="2:11">
      <c r="B255" s="123"/>
      <c r="C255" s="128"/>
      <c r="D255" s="128"/>
      <c r="E255" s="128"/>
      <c r="F255" s="128"/>
      <c r="G255" s="128"/>
      <c r="H255" s="128"/>
      <c r="I255" s="124"/>
      <c r="J255" s="124"/>
      <c r="K255" s="128"/>
    </row>
    <row r="256" spans="2:11">
      <c r="B256" s="123"/>
      <c r="C256" s="128"/>
      <c r="D256" s="128"/>
      <c r="E256" s="128"/>
      <c r="F256" s="128"/>
      <c r="G256" s="128"/>
      <c r="H256" s="128"/>
      <c r="I256" s="124"/>
      <c r="J256" s="124"/>
      <c r="K256" s="128"/>
    </row>
    <row r="257" spans="2:11">
      <c r="B257" s="123"/>
      <c r="C257" s="128"/>
      <c r="D257" s="128"/>
      <c r="E257" s="128"/>
      <c r="F257" s="128"/>
      <c r="G257" s="128"/>
      <c r="H257" s="128"/>
      <c r="I257" s="124"/>
      <c r="J257" s="124"/>
      <c r="K257" s="128"/>
    </row>
    <row r="258" spans="2:11">
      <c r="B258" s="123"/>
      <c r="C258" s="128"/>
      <c r="D258" s="128"/>
      <c r="E258" s="128"/>
      <c r="F258" s="128"/>
      <c r="G258" s="128"/>
      <c r="H258" s="128"/>
      <c r="I258" s="124"/>
      <c r="J258" s="124"/>
      <c r="K258" s="128"/>
    </row>
    <row r="259" spans="2:11">
      <c r="B259" s="123"/>
      <c r="C259" s="128"/>
      <c r="D259" s="128"/>
      <c r="E259" s="128"/>
      <c r="F259" s="128"/>
      <c r="G259" s="128"/>
      <c r="H259" s="128"/>
      <c r="I259" s="124"/>
      <c r="J259" s="124"/>
      <c r="K259" s="128"/>
    </row>
    <row r="260" spans="2:11">
      <c r="B260" s="123"/>
      <c r="C260" s="128"/>
      <c r="D260" s="128"/>
      <c r="E260" s="128"/>
      <c r="F260" s="128"/>
      <c r="G260" s="128"/>
      <c r="H260" s="128"/>
      <c r="I260" s="124"/>
      <c r="J260" s="124"/>
      <c r="K260" s="128"/>
    </row>
    <row r="261" spans="2:11">
      <c r="B261" s="123"/>
      <c r="C261" s="128"/>
      <c r="D261" s="128"/>
      <c r="E261" s="128"/>
      <c r="F261" s="128"/>
      <c r="G261" s="128"/>
      <c r="H261" s="128"/>
      <c r="I261" s="124"/>
      <c r="J261" s="124"/>
      <c r="K261" s="128"/>
    </row>
    <row r="262" spans="2:11">
      <c r="B262" s="123"/>
      <c r="C262" s="128"/>
      <c r="D262" s="128"/>
      <c r="E262" s="128"/>
      <c r="F262" s="128"/>
      <c r="G262" s="128"/>
      <c r="H262" s="128"/>
      <c r="I262" s="124"/>
      <c r="J262" s="124"/>
      <c r="K262" s="128"/>
    </row>
    <row r="263" spans="2:11">
      <c r="B263" s="123"/>
      <c r="C263" s="128"/>
      <c r="D263" s="128"/>
      <c r="E263" s="128"/>
      <c r="F263" s="128"/>
      <c r="G263" s="128"/>
      <c r="H263" s="128"/>
      <c r="I263" s="124"/>
      <c r="J263" s="124"/>
      <c r="K263" s="128"/>
    </row>
    <row r="264" spans="2:11">
      <c r="B264" s="123"/>
      <c r="C264" s="128"/>
      <c r="D264" s="128"/>
      <c r="E264" s="128"/>
      <c r="F264" s="128"/>
      <c r="G264" s="128"/>
      <c r="H264" s="128"/>
      <c r="I264" s="124"/>
      <c r="J264" s="124"/>
      <c r="K264" s="128"/>
    </row>
    <row r="265" spans="2:11">
      <c r="B265" s="123"/>
      <c r="C265" s="128"/>
      <c r="D265" s="128"/>
      <c r="E265" s="128"/>
      <c r="F265" s="128"/>
      <c r="G265" s="128"/>
      <c r="H265" s="128"/>
      <c r="I265" s="124"/>
      <c r="J265" s="124"/>
      <c r="K265" s="128"/>
    </row>
    <row r="266" spans="2:11">
      <c r="B266" s="123"/>
      <c r="C266" s="128"/>
      <c r="D266" s="128"/>
      <c r="E266" s="128"/>
      <c r="F266" s="128"/>
      <c r="G266" s="128"/>
      <c r="H266" s="128"/>
      <c r="I266" s="124"/>
      <c r="J266" s="124"/>
      <c r="K266" s="128"/>
    </row>
    <row r="267" spans="2:11">
      <c r="B267" s="123"/>
      <c r="C267" s="128"/>
      <c r="D267" s="128"/>
      <c r="E267" s="128"/>
      <c r="F267" s="128"/>
      <c r="G267" s="128"/>
      <c r="H267" s="128"/>
      <c r="I267" s="124"/>
      <c r="J267" s="124"/>
      <c r="K267" s="128"/>
    </row>
    <row r="268" spans="2:11">
      <c r="B268" s="123"/>
      <c r="C268" s="128"/>
      <c r="D268" s="128"/>
      <c r="E268" s="128"/>
      <c r="F268" s="128"/>
      <c r="G268" s="128"/>
      <c r="H268" s="128"/>
      <c r="I268" s="124"/>
      <c r="J268" s="124"/>
      <c r="K268" s="128"/>
    </row>
    <row r="269" spans="2:11">
      <c r="B269" s="123"/>
      <c r="C269" s="128"/>
      <c r="D269" s="128"/>
      <c r="E269" s="128"/>
      <c r="F269" s="128"/>
      <c r="G269" s="128"/>
      <c r="H269" s="128"/>
      <c r="I269" s="124"/>
      <c r="J269" s="124"/>
      <c r="K269" s="128"/>
    </row>
    <row r="270" spans="2:11">
      <c r="B270" s="123"/>
      <c r="C270" s="128"/>
      <c r="D270" s="128"/>
      <c r="E270" s="128"/>
      <c r="F270" s="128"/>
      <c r="G270" s="128"/>
      <c r="H270" s="128"/>
      <c r="I270" s="124"/>
      <c r="J270" s="124"/>
      <c r="K270" s="128"/>
    </row>
    <row r="271" spans="2:11">
      <c r="B271" s="123"/>
      <c r="C271" s="128"/>
      <c r="D271" s="128"/>
      <c r="E271" s="128"/>
      <c r="F271" s="128"/>
      <c r="G271" s="128"/>
      <c r="H271" s="128"/>
      <c r="I271" s="124"/>
      <c r="J271" s="124"/>
      <c r="K271" s="128"/>
    </row>
    <row r="272" spans="2:11">
      <c r="B272" s="123"/>
      <c r="C272" s="128"/>
      <c r="D272" s="128"/>
      <c r="E272" s="128"/>
      <c r="F272" s="128"/>
      <c r="G272" s="128"/>
      <c r="H272" s="128"/>
      <c r="I272" s="124"/>
      <c r="J272" s="124"/>
      <c r="K272" s="128"/>
    </row>
    <row r="273" spans="2:11">
      <c r="B273" s="123"/>
      <c r="C273" s="128"/>
      <c r="D273" s="128"/>
      <c r="E273" s="128"/>
      <c r="F273" s="128"/>
      <c r="G273" s="128"/>
      <c r="H273" s="128"/>
      <c r="I273" s="124"/>
      <c r="J273" s="124"/>
      <c r="K273" s="128"/>
    </row>
    <row r="274" spans="2:11">
      <c r="B274" s="123"/>
      <c r="C274" s="128"/>
      <c r="D274" s="128"/>
      <c r="E274" s="128"/>
      <c r="F274" s="128"/>
      <c r="G274" s="128"/>
      <c r="H274" s="128"/>
      <c r="I274" s="124"/>
      <c r="J274" s="124"/>
      <c r="K274" s="128"/>
    </row>
    <row r="275" spans="2:11">
      <c r="B275" s="123"/>
      <c r="C275" s="128"/>
      <c r="D275" s="128"/>
      <c r="E275" s="128"/>
      <c r="F275" s="128"/>
      <c r="G275" s="128"/>
      <c r="H275" s="128"/>
      <c r="I275" s="124"/>
      <c r="J275" s="124"/>
      <c r="K275" s="128"/>
    </row>
    <row r="276" spans="2:11">
      <c r="B276" s="123"/>
      <c r="C276" s="128"/>
      <c r="D276" s="128"/>
      <c r="E276" s="128"/>
      <c r="F276" s="128"/>
      <c r="G276" s="128"/>
      <c r="H276" s="128"/>
      <c r="I276" s="124"/>
      <c r="J276" s="124"/>
      <c r="K276" s="128"/>
    </row>
    <row r="277" spans="2:11">
      <c r="B277" s="123"/>
      <c r="C277" s="128"/>
      <c r="D277" s="128"/>
      <c r="E277" s="128"/>
      <c r="F277" s="128"/>
      <c r="G277" s="128"/>
      <c r="H277" s="128"/>
      <c r="I277" s="124"/>
      <c r="J277" s="124"/>
      <c r="K277" s="128"/>
    </row>
    <row r="278" spans="2:11">
      <c r="B278" s="123"/>
      <c r="C278" s="128"/>
      <c r="D278" s="128"/>
      <c r="E278" s="128"/>
      <c r="F278" s="128"/>
      <c r="G278" s="128"/>
      <c r="H278" s="128"/>
      <c r="I278" s="124"/>
      <c r="J278" s="124"/>
      <c r="K278" s="128"/>
    </row>
    <row r="279" spans="2:11">
      <c r="B279" s="123"/>
      <c r="C279" s="128"/>
      <c r="D279" s="128"/>
      <c r="E279" s="128"/>
      <c r="F279" s="128"/>
      <c r="G279" s="128"/>
      <c r="H279" s="128"/>
      <c r="I279" s="124"/>
      <c r="J279" s="124"/>
      <c r="K279" s="128"/>
    </row>
    <row r="280" spans="2:11">
      <c r="B280" s="123"/>
      <c r="C280" s="128"/>
      <c r="D280" s="128"/>
      <c r="E280" s="128"/>
      <c r="F280" s="128"/>
      <c r="G280" s="128"/>
      <c r="H280" s="128"/>
      <c r="I280" s="124"/>
      <c r="J280" s="124"/>
      <c r="K280" s="128"/>
    </row>
    <row r="281" spans="2:11">
      <c r="B281" s="123"/>
      <c r="C281" s="128"/>
      <c r="D281" s="128"/>
      <c r="E281" s="128"/>
      <c r="F281" s="128"/>
      <c r="G281" s="128"/>
      <c r="H281" s="128"/>
      <c r="I281" s="124"/>
      <c r="J281" s="124"/>
      <c r="K281" s="128"/>
    </row>
    <row r="282" spans="2:11">
      <c r="B282" s="123"/>
      <c r="C282" s="128"/>
      <c r="D282" s="128"/>
      <c r="E282" s="128"/>
      <c r="F282" s="128"/>
      <c r="G282" s="128"/>
      <c r="H282" s="128"/>
      <c r="I282" s="124"/>
      <c r="J282" s="124"/>
      <c r="K282" s="128"/>
    </row>
    <row r="283" spans="2:11">
      <c r="B283" s="123"/>
      <c r="C283" s="128"/>
      <c r="D283" s="128"/>
      <c r="E283" s="128"/>
      <c r="F283" s="128"/>
      <c r="G283" s="128"/>
      <c r="H283" s="128"/>
      <c r="I283" s="124"/>
      <c r="J283" s="124"/>
      <c r="K283" s="128"/>
    </row>
    <row r="284" spans="2:11">
      <c r="B284" s="123"/>
      <c r="C284" s="128"/>
      <c r="D284" s="128"/>
      <c r="E284" s="128"/>
      <c r="F284" s="128"/>
      <c r="G284" s="128"/>
      <c r="H284" s="128"/>
      <c r="I284" s="124"/>
      <c r="J284" s="124"/>
      <c r="K284" s="128"/>
    </row>
    <row r="285" spans="2:11">
      <c r="B285" s="123"/>
      <c r="C285" s="128"/>
      <c r="D285" s="128"/>
      <c r="E285" s="128"/>
      <c r="F285" s="128"/>
      <c r="G285" s="128"/>
      <c r="H285" s="128"/>
      <c r="I285" s="124"/>
      <c r="J285" s="124"/>
      <c r="K285" s="128"/>
    </row>
    <row r="286" spans="2:11">
      <c r="B286" s="123"/>
      <c r="C286" s="128"/>
      <c r="D286" s="128"/>
      <c r="E286" s="128"/>
      <c r="F286" s="128"/>
      <c r="G286" s="128"/>
      <c r="H286" s="128"/>
      <c r="I286" s="124"/>
      <c r="J286" s="124"/>
      <c r="K286" s="128"/>
    </row>
    <row r="287" spans="2:11">
      <c r="B287" s="123"/>
      <c r="C287" s="128"/>
      <c r="D287" s="128"/>
      <c r="E287" s="128"/>
      <c r="F287" s="128"/>
      <c r="G287" s="128"/>
      <c r="H287" s="128"/>
      <c r="I287" s="124"/>
      <c r="J287" s="124"/>
      <c r="K287" s="128"/>
    </row>
    <row r="288" spans="2:11">
      <c r="B288" s="123"/>
      <c r="C288" s="128"/>
      <c r="D288" s="128"/>
      <c r="E288" s="128"/>
      <c r="F288" s="128"/>
      <c r="G288" s="128"/>
      <c r="H288" s="128"/>
      <c r="I288" s="124"/>
      <c r="J288" s="124"/>
      <c r="K288" s="128"/>
    </row>
    <row r="289" spans="2:11">
      <c r="B289" s="123"/>
      <c r="C289" s="128"/>
      <c r="D289" s="128"/>
      <c r="E289" s="128"/>
      <c r="F289" s="128"/>
      <c r="G289" s="128"/>
      <c r="H289" s="128"/>
      <c r="I289" s="124"/>
      <c r="J289" s="124"/>
      <c r="K289" s="128"/>
    </row>
    <row r="290" spans="2:11">
      <c r="B290" s="123"/>
      <c r="C290" s="128"/>
      <c r="D290" s="128"/>
      <c r="E290" s="128"/>
      <c r="F290" s="128"/>
      <c r="G290" s="128"/>
      <c r="H290" s="128"/>
      <c r="I290" s="124"/>
      <c r="J290" s="124"/>
      <c r="K290" s="128"/>
    </row>
    <row r="291" spans="2:11">
      <c r="B291" s="123"/>
      <c r="C291" s="128"/>
      <c r="D291" s="128"/>
      <c r="E291" s="128"/>
      <c r="F291" s="128"/>
      <c r="G291" s="128"/>
      <c r="H291" s="128"/>
      <c r="I291" s="124"/>
      <c r="J291" s="124"/>
      <c r="K291" s="128"/>
    </row>
    <row r="292" spans="2:11">
      <c r="B292" s="123"/>
      <c r="C292" s="128"/>
      <c r="D292" s="128"/>
      <c r="E292" s="128"/>
      <c r="F292" s="128"/>
      <c r="G292" s="128"/>
      <c r="H292" s="128"/>
      <c r="I292" s="124"/>
      <c r="J292" s="124"/>
      <c r="K292" s="128"/>
    </row>
    <row r="293" spans="2:11">
      <c r="B293" s="123"/>
      <c r="C293" s="128"/>
      <c r="D293" s="128"/>
      <c r="E293" s="128"/>
      <c r="F293" s="128"/>
      <c r="G293" s="128"/>
      <c r="H293" s="128"/>
      <c r="I293" s="124"/>
      <c r="J293" s="124"/>
      <c r="K293" s="128"/>
    </row>
    <row r="294" spans="2:11">
      <c r="B294" s="123"/>
      <c r="C294" s="128"/>
      <c r="D294" s="128"/>
      <c r="E294" s="128"/>
      <c r="F294" s="128"/>
      <c r="G294" s="128"/>
      <c r="H294" s="128"/>
      <c r="I294" s="124"/>
      <c r="J294" s="124"/>
      <c r="K294" s="128"/>
    </row>
    <row r="295" spans="2:11">
      <c r="B295" s="123"/>
      <c r="C295" s="128"/>
      <c r="D295" s="128"/>
      <c r="E295" s="128"/>
      <c r="F295" s="128"/>
      <c r="G295" s="128"/>
      <c r="H295" s="128"/>
      <c r="I295" s="124"/>
      <c r="J295" s="124"/>
      <c r="K295" s="128"/>
    </row>
    <row r="296" spans="2:11">
      <c r="B296" s="123"/>
      <c r="C296" s="128"/>
      <c r="D296" s="128"/>
      <c r="E296" s="128"/>
      <c r="F296" s="128"/>
      <c r="G296" s="128"/>
      <c r="H296" s="128"/>
      <c r="I296" s="124"/>
      <c r="J296" s="124"/>
      <c r="K296" s="128"/>
    </row>
    <row r="297" spans="2:11">
      <c r="B297" s="123"/>
      <c r="C297" s="128"/>
      <c r="D297" s="128"/>
      <c r="E297" s="128"/>
      <c r="F297" s="128"/>
      <c r="G297" s="128"/>
      <c r="H297" s="128"/>
      <c r="I297" s="124"/>
      <c r="J297" s="124"/>
      <c r="K297" s="128"/>
    </row>
    <row r="298" spans="2:11">
      <c r="B298" s="123"/>
      <c r="C298" s="128"/>
      <c r="D298" s="128"/>
      <c r="E298" s="128"/>
      <c r="F298" s="128"/>
      <c r="G298" s="128"/>
      <c r="H298" s="128"/>
      <c r="I298" s="124"/>
      <c r="J298" s="124"/>
      <c r="K298" s="128"/>
    </row>
    <row r="299" spans="2:11">
      <c r="B299" s="123"/>
      <c r="C299" s="128"/>
      <c r="D299" s="128"/>
      <c r="E299" s="128"/>
      <c r="F299" s="128"/>
      <c r="G299" s="128"/>
      <c r="H299" s="128"/>
      <c r="I299" s="124"/>
      <c r="J299" s="124"/>
      <c r="K299" s="128"/>
    </row>
    <row r="300" spans="2:11">
      <c r="B300" s="123"/>
      <c r="C300" s="128"/>
      <c r="D300" s="128"/>
      <c r="E300" s="128"/>
      <c r="F300" s="128"/>
      <c r="G300" s="128"/>
      <c r="H300" s="128"/>
      <c r="I300" s="124"/>
      <c r="J300" s="124"/>
      <c r="K300" s="128"/>
    </row>
    <row r="301" spans="2:11">
      <c r="B301" s="123"/>
      <c r="C301" s="128"/>
      <c r="D301" s="128"/>
      <c r="E301" s="128"/>
      <c r="F301" s="128"/>
      <c r="G301" s="128"/>
      <c r="H301" s="128"/>
      <c r="I301" s="124"/>
      <c r="J301" s="124"/>
      <c r="K301" s="128"/>
    </row>
    <row r="302" spans="2:11">
      <c r="B302" s="123"/>
      <c r="C302" s="128"/>
      <c r="D302" s="128"/>
      <c r="E302" s="128"/>
      <c r="F302" s="128"/>
      <c r="G302" s="128"/>
      <c r="H302" s="128"/>
      <c r="I302" s="124"/>
      <c r="J302" s="124"/>
      <c r="K302" s="128"/>
    </row>
    <row r="303" spans="2:11">
      <c r="B303" s="123"/>
      <c r="C303" s="128"/>
      <c r="D303" s="128"/>
      <c r="E303" s="128"/>
      <c r="F303" s="128"/>
      <c r="G303" s="128"/>
      <c r="H303" s="128"/>
      <c r="I303" s="124"/>
      <c r="J303" s="124"/>
      <c r="K303" s="128"/>
    </row>
    <row r="304" spans="2:11">
      <c r="B304" s="123"/>
      <c r="C304" s="128"/>
      <c r="D304" s="128"/>
      <c r="E304" s="128"/>
      <c r="F304" s="128"/>
      <c r="G304" s="128"/>
      <c r="H304" s="128"/>
      <c r="I304" s="124"/>
      <c r="J304" s="124"/>
      <c r="K304" s="128"/>
    </row>
    <row r="305" spans="2:11">
      <c r="B305" s="123"/>
      <c r="C305" s="128"/>
      <c r="D305" s="128"/>
      <c r="E305" s="128"/>
      <c r="F305" s="128"/>
      <c r="G305" s="128"/>
      <c r="H305" s="128"/>
      <c r="I305" s="124"/>
      <c r="J305" s="124"/>
      <c r="K305" s="128"/>
    </row>
    <row r="306" spans="2:11">
      <c r="B306" s="123"/>
      <c r="C306" s="128"/>
      <c r="D306" s="128"/>
      <c r="E306" s="128"/>
      <c r="F306" s="128"/>
      <c r="G306" s="128"/>
      <c r="H306" s="128"/>
      <c r="I306" s="124"/>
      <c r="J306" s="124"/>
      <c r="K306" s="128"/>
    </row>
    <row r="307" spans="2:11">
      <c r="B307" s="123"/>
      <c r="C307" s="128"/>
      <c r="D307" s="128"/>
      <c r="E307" s="128"/>
      <c r="F307" s="128"/>
      <c r="G307" s="128"/>
      <c r="H307" s="128"/>
      <c r="I307" s="124"/>
      <c r="J307" s="124"/>
      <c r="K307" s="128"/>
    </row>
    <row r="308" spans="2:11">
      <c r="B308" s="123"/>
      <c r="C308" s="128"/>
      <c r="D308" s="128"/>
      <c r="E308" s="128"/>
      <c r="F308" s="128"/>
      <c r="G308" s="128"/>
      <c r="H308" s="128"/>
      <c r="I308" s="124"/>
      <c r="J308" s="124"/>
      <c r="K308" s="128"/>
    </row>
    <row r="309" spans="2:11">
      <c r="B309" s="123"/>
      <c r="C309" s="128"/>
      <c r="D309" s="128"/>
      <c r="E309" s="128"/>
      <c r="F309" s="128"/>
      <c r="G309" s="128"/>
      <c r="H309" s="128"/>
      <c r="I309" s="124"/>
      <c r="J309" s="124"/>
      <c r="K309" s="128"/>
    </row>
    <row r="310" spans="2:11">
      <c r="B310" s="123"/>
      <c r="C310" s="128"/>
      <c r="D310" s="128"/>
      <c r="E310" s="128"/>
      <c r="F310" s="128"/>
      <c r="G310" s="128"/>
      <c r="H310" s="128"/>
      <c r="I310" s="124"/>
      <c r="J310" s="124"/>
      <c r="K310" s="128"/>
    </row>
    <row r="311" spans="2:11">
      <c r="B311" s="123"/>
      <c r="C311" s="128"/>
      <c r="D311" s="128"/>
      <c r="E311" s="128"/>
      <c r="F311" s="128"/>
      <c r="G311" s="128"/>
      <c r="H311" s="128"/>
      <c r="I311" s="124"/>
      <c r="J311" s="124"/>
      <c r="K311" s="128"/>
    </row>
    <row r="312" spans="2:11">
      <c r="B312" s="123"/>
      <c r="C312" s="128"/>
      <c r="D312" s="128"/>
      <c r="E312" s="128"/>
      <c r="F312" s="128"/>
      <c r="G312" s="128"/>
      <c r="H312" s="128"/>
      <c r="I312" s="124"/>
      <c r="J312" s="124"/>
      <c r="K312" s="128"/>
    </row>
    <row r="313" spans="2:11">
      <c r="B313" s="123"/>
      <c r="C313" s="128"/>
      <c r="D313" s="128"/>
      <c r="E313" s="128"/>
      <c r="F313" s="128"/>
      <c r="G313" s="128"/>
      <c r="H313" s="128"/>
      <c r="I313" s="124"/>
      <c r="J313" s="124"/>
      <c r="K313" s="128"/>
    </row>
    <row r="314" spans="2:11">
      <c r="B314" s="123"/>
      <c r="C314" s="128"/>
      <c r="D314" s="128"/>
      <c r="E314" s="128"/>
      <c r="F314" s="128"/>
      <c r="G314" s="128"/>
      <c r="H314" s="128"/>
      <c r="I314" s="124"/>
      <c r="J314" s="124"/>
      <c r="K314" s="128"/>
    </row>
    <row r="315" spans="2:11">
      <c r="B315" s="123"/>
      <c r="C315" s="128"/>
      <c r="D315" s="128"/>
      <c r="E315" s="128"/>
      <c r="F315" s="128"/>
      <c r="G315" s="128"/>
      <c r="H315" s="128"/>
      <c r="I315" s="124"/>
      <c r="J315" s="124"/>
      <c r="K315" s="128"/>
    </row>
    <row r="316" spans="2:11">
      <c r="B316" s="123"/>
      <c r="C316" s="128"/>
      <c r="D316" s="128"/>
      <c r="E316" s="128"/>
      <c r="F316" s="128"/>
      <c r="G316" s="128"/>
      <c r="H316" s="128"/>
      <c r="I316" s="124"/>
      <c r="J316" s="124"/>
      <c r="K316" s="128"/>
    </row>
    <row r="317" spans="2:11">
      <c r="B317" s="123"/>
      <c r="C317" s="128"/>
      <c r="D317" s="128"/>
      <c r="E317" s="128"/>
      <c r="F317" s="128"/>
      <c r="G317" s="128"/>
      <c r="H317" s="128"/>
      <c r="I317" s="124"/>
      <c r="J317" s="124"/>
      <c r="K317" s="128"/>
    </row>
    <row r="318" spans="2:11">
      <c r="B318" s="123"/>
      <c r="C318" s="128"/>
      <c r="D318" s="128"/>
      <c r="E318" s="128"/>
      <c r="F318" s="128"/>
      <c r="G318" s="128"/>
      <c r="H318" s="128"/>
      <c r="I318" s="124"/>
      <c r="J318" s="124"/>
      <c r="K318" s="128"/>
    </row>
    <row r="319" spans="2:11">
      <c r="B319" s="123"/>
      <c r="C319" s="128"/>
      <c r="D319" s="128"/>
      <c r="E319" s="128"/>
      <c r="F319" s="128"/>
      <c r="G319" s="128"/>
      <c r="H319" s="128"/>
      <c r="I319" s="124"/>
      <c r="J319" s="124"/>
      <c r="K319" s="128"/>
    </row>
    <row r="320" spans="2:11">
      <c r="B320" s="123"/>
      <c r="C320" s="128"/>
      <c r="D320" s="128"/>
      <c r="E320" s="128"/>
      <c r="F320" s="128"/>
      <c r="G320" s="128"/>
      <c r="H320" s="128"/>
      <c r="I320" s="124"/>
      <c r="J320" s="124"/>
      <c r="K320" s="128"/>
    </row>
    <row r="321" spans="2:11">
      <c r="B321" s="123"/>
      <c r="C321" s="128"/>
      <c r="D321" s="128"/>
      <c r="E321" s="128"/>
      <c r="F321" s="128"/>
      <c r="G321" s="128"/>
      <c r="H321" s="128"/>
      <c r="I321" s="124"/>
      <c r="J321" s="124"/>
      <c r="K321" s="128"/>
    </row>
    <row r="322" spans="2:11">
      <c r="B322" s="123"/>
      <c r="C322" s="128"/>
      <c r="D322" s="128"/>
      <c r="E322" s="128"/>
      <c r="F322" s="128"/>
      <c r="G322" s="128"/>
      <c r="H322" s="128"/>
      <c r="I322" s="124"/>
      <c r="J322" s="124"/>
      <c r="K322" s="128"/>
    </row>
    <row r="323" spans="2:11">
      <c r="B323" s="123"/>
      <c r="C323" s="128"/>
      <c r="D323" s="128"/>
      <c r="E323" s="128"/>
      <c r="F323" s="128"/>
      <c r="G323" s="128"/>
      <c r="H323" s="128"/>
      <c r="I323" s="124"/>
      <c r="J323" s="124"/>
      <c r="K323" s="128"/>
    </row>
    <row r="324" spans="2:11">
      <c r="B324" s="123"/>
      <c r="C324" s="128"/>
      <c r="D324" s="128"/>
      <c r="E324" s="128"/>
      <c r="F324" s="128"/>
      <c r="G324" s="128"/>
      <c r="H324" s="128"/>
      <c r="I324" s="124"/>
      <c r="J324" s="124"/>
      <c r="K324" s="128"/>
    </row>
    <row r="325" spans="2:11">
      <c r="B325" s="123"/>
      <c r="C325" s="128"/>
      <c r="D325" s="128"/>
      <c r="E325" s="128"/>
      <c r="F325" s="128"/>
      <c r="G325" s="128"/>
      <c r="H325" s="128"/>
      <c r="I325" s="124"/>
      <c r="J325" s="124"/>
      <c r="K325" s="128"/>
    </row>
    <row r="326" spans="2:11">
      <c r="B326" s="123"/>
      <c r="C326" s="128"/>
      <c r="D326" s="128"/>
      <c r="E326" s="128"/>
      <c r="F326" s="128"/>
      <c r="G326" s="128"/>
      <c r="H326" s="128"/>
      <c r="I326" s="124"/>
      <c r="J326" s="124"/>
      <c r="K326" s="128"/>
    </row>
    <row r="327" spans="2:11">
      <c r="B327" s="123"/>
      <c r="C327" s="128"/>
      <c r="D327" s="128"/>
      <c r="E327" s="128"/>
      <c r="F327" s="128"/>
      <c r="G327" s="128"/>
      <c r="H327" s="128"/>
      <c r="I327" s="124"/>
      <c r="J327" s="124"/>
      <c r="K327" s="128"/>
    </row>
    <row r="328" spans="2:11">
      <c r="B328" s="123"/>
      <c r="C328" s="128"/>
      <c r="D328" s="128"/>
      <c r="E328" s="128"/>
      <c r="F328" s="128"/>
      <c r="G328" s="128"/>
      <c r="H328" s="128"/>
      <c r="I328" s="124"/>
      <c r="J328" s="124"/>
      <c r="K328" s="128"/>
    </row>
    <row r="329" spans="2:11">
      <c r="B329" s="123"/>
      <c r="C329" s="128"/>
      <c r="D329" s="128"/>
      <c r="E329" s="128"/>
      <c r="F329" s="128"/>
      <c r="G329" s="128"/>
      <c r="H329" s="128"/>
      <c r="I329" s="124"/>
      <c r="J329" s="124"/>
      <c r="K329" s="128"/>
    </row>
    <row r="330" spans="2:11">
      <c r="B330" s="123"/>
      <c r="C330" s="128"/>
      <c r="D330" s="128"/>
      <c r="E330" s="128"/>
      <c r="F330" s="128"/>
      <c r="G330" s="128"/>
      <c r="H330" s="128"/>
      <c r="I330" s="124"/>
      <c r="J330" s="124"/>
      <c r="K330" s="128"/>
    </row>
    <row r="331" spans="2:11">
      <c r="B331" s="123"/>
      <c r="C331" s="128"/>
      <c r="D331" s="128"/>
      <c r="E331" s="128"/>
      <c r="F331" s="128"/>
      <c r="G331" s="128"/>
      <c r="H331" s="128"/>
      <c r="I331" s="124"/>
      <c r="J331" s="124"/>
      <c r="K331" s="128"/>
    </row>
    <row r="332" spans="2:11">
      <c r="B332" s="123"/>
      <c r="C332" s="128"/>
      <c r="D332" s="128"/>
      <c r="E332" s="128"/>
      <c r="F332" s="128"/>
      <c r="G332" s="128"/>
      <c r="H332" s="128"/>
      <c r="I332" s="124"/>
      <c r="J332" s="124"/>
      <c r="K332" s="128"/>
    </row>
    <row r="333" spans="2:11">
      <c r="B333" s="123"/>
      <c r="C333" s="128"/>
      <c r="D333" s="128"/>
      <c r="E333" s="128"/>
      <c r="F333" s="128"/>
      <c r="G333" s="128"/>
      <c r="H333" s="128"/>
      <c r="I333" s="124"/>
      <c r="J333" s="124"/>
      <c r="K333" s="128"/>
    </row>
    <row r="334" spans="2:11">
      <c r="B334" s="123"/>
      <c r="C334" s="128"/>
      <c r="D334" s="128"/>
      <c r="E334" s="128"/>
      <c r="F334" s="128"/>
      <c r="G334" s="128"/>
      <c r="H334" s="128"/>
      <c r="I334" s="124"/>
      <c r="J334" s="124"/>
      <c r="K334" s="128"/>
    </row>
    <row r="335" spans="2:11">
      <c r="B335" s="123"/>
      <c r="C335" s="128"/>
      <c r="D335" s="128"/>
      <c r="E335" s="128"/>
      <c r="F335" s="128"/>
      <c r="G335" s="128"/>
      <c r="H335" s="128"/>
      <c r="I335" s="124"/>
      <c r="J335" s="124"/>
      <c r="K335" s="128"/>
    </row>
    <row r="336" spans="2:11">
      <c r="B336" s="123"/>
      <c r="C336" s="128"/>
      <c r="D336" s="128"/>
      <c r="E336" s="128"/>
      <c r="F336" s="128"/>
      <c r="G336" s="128"/>
      <c r="H336" s="128"/>
      <c r="I336" s="124"/>
      <c r="J336" s="124"/>
      <c r="K336" s="128"/>
    </row>
    <row r="337" spans="2:11">
      <c r="B337" s="123"/>
      <c r="C337" s="128"/>
      <c r="D337" s="128"/>
      <c r="E337" s="128"/>
      <c r="F337" s="128"/>
      <c r="G337" s="128"/>
      <c r="H337" s="128"/>
      <c r="I337" s="124"/>
      <c r="J337" s="124"/>
      <c r="K337" s="128"/>
    </row>
    <row r="338" spans="2:11">
      <c r="B338" s="123"/>
      <c r="C338" s="128"/>
      <c r="D338" s="128"/>
      <c r="E338" s="128"/>
      <c r="F338" s="128"/>
      <c r="G338" s="128"/>
      <c r="H338" s="128"/>
      <c r="I338" s="124"/>
      <c r="J338" s="124"/>
      <c r="K338" s="128"/>
    </row>
    <row r="339" spans="2:11">
      <c r="B339" s="123"/>
      <c r="C339" s="128"/>
      <c r="D339" s="128"/>
      <c r="E339" s="128"/>
      <c r="F339" s="128"/>
      <c r="G339" s="128"/>
      <c r="H339" s="128"/>
      <c r="I339" s="124"/>
      <c r="J339" s="124"/>
      <c r="K339" s="128"/>
    </row>
    <row r="340" spans="2:11">
      <c r="B340" s="123"/>
      <c r="C340" s="128"/>
      <c r="D340" s="128"/>
      <c r="E340" s="128"/>
      <c r="F340" s="128"/>
      <c r="G340" s="128"/>
      <c r="H340" s="128"/>
      <c r="I340" s="124"/>
      <c r="J340" s="124"/>
      <c r="K340" s="128"/>
    </row>
    <row r="341" spans="2:11">
      <c r="B341" s="123"/>
      <c r="C341" s="128"/>
      <c r="D341" s="128"/>
      <c r="E341" s="128"/>
      <c r="F341" s="128"/>
      <c r="G341" s="128"/>
      <c r="H341" s="128"/>
      <c r="I341" s="124"/>
      <c r="J341" s="124"/>
      <c r="K341" s="128"/>
    </row>
    <row r="342" spans="2:11">
      <c r="B342" s="123"/>
      <c r="C342" s="128"/>
      <c r="D342" s="128"/>
      <c r="E342" s="128"/>
      <c r="F342" s="128"/>
      <c r="G342" s="128"/>
      <c r="H342" s="128"/>
      <c r="I342" s="124"/>
      <c r="J342" s="124"/>
      <c r="K342" s="128"/>
    </row>
    <row r="343" spans="2:11">
      <c r="B343" s="123"/>
      <c r="C343" s="128"/>
      <c r="D343" s="128"/>
      <c r="E343" s="128"/>
      <c r="F343" s="128"/>
      <c r="G343" s="128"/>
      <c r="H343" s="128"/>
      <c r="I343" s="124"/>
      <c r="J343" s="124"/>
      <c r="K343" s="128"/>
    </row>
    <row r="344" spans="2:11">
      <c r="B344" s="123"/>
      <c r="C344" s="128"/>
      <c r="D344" s="128"/>
      <c r="E344" s="128"/>
      <c r="F344" s="128"/>
      <c r="G344" s="128"/>
      <c r="H344" s="128"/>
      <c r="I344" s="124"/>
      <c r="J344" s="124"/>
      <c r="K344" s="128"/>
    </row>
    <row r="345" spans="2:11">
      <c r="B345" s="123"/>
      <c r="C345" s="128"/>
      <c r="D345" s="128"/>
      <c r="E345" s="128"/>
      <c r="F345" s="128"/>
      <c r="G345" s="128"/>
      <c r="H345" s="128"/>
      <c r="I345" s="124"/>
      <c r="J345" s="124"/>
      <c r="K345" s="128"/>
    </row>
    <row r="346" spans="2:11">
      <c r="B346" s="123"/>
      <c r="C346" s="128"/>
      <c r="D346" s="128"/>
      <c r="E346" s="128"/>
      <c r="F346" s="128"/>
      <c r="G346" s="128"/>
      <c r="H346" s="128"/>
      <c r="I346" s="124"/>
      <c r="J346" s="124"/>
      <c r="K346" s="128"/>
    </row>
    <row r="347" spans="2:11">
      <c r="B347" s="123"/>
      <c r="C347" s="128"/>
      <c r="D347" s="128"/>
      <c r="E347" s="128"/>
      <c r="F347" s="128"/>
      <c r="G347" s="128"/>
      <c r="H347" s="128"/>
      <c r="I347" s="124"/>
      <c r="J347" s="124"/>
      <c r="K347" s="128"/>
    </row>
    <row r="348" spans="2:11">
      <c r="B348" s="123"/>
      <c r="C348" s="128"/>
      <c r="D348" s="128"/>
      <c r="E348" s="128"/>
      <c r="F348" s="128"/>
      <c r="G348" s="128"/>
      <c r="H348" s="128"/>
      <c r="I348" s="124"/>
      <c r="J348" s="124"/>
      <c r="K348" s="128"/>
    </row>
    <row r="349" spans="2:11">
      <c r="B349" s="123"/>
      <c r="C349" s="128"/>
      <c r="D349" s="128"/>
      <c r="E349" s="128"/>
      <c r="F349" s="128"/>
      <c r="G349" s="128"/>
      <c r="H349" s="128"/>
      <c r="I349" s="124"/>
      <c r="J349" s="124"/>
      <c r="K349" s="128"/>
    </row>
    <row r="350" spans="2:11">
      <c r="B350" s="123"/>
      <c r="C350" s="128"/>
      <c r="D350" s="128"/>
      <c r="E350" s="128"/>
      <c r="F350" s="128"/>
      <c r="G350" s="128"/>
      <c r="H350" s="128"/>
      <c r="I350" s="124"/>
      <c r="J350" s="124"/>
      <c r="K350" s="128"/>
    </row>
    <row r="351" spans="2:11">
      <c r="B351" s="123"/>
      <c r="C351" s="128"/>
      <c r="D351" s="128"/>
      <c r="E351" s="128"/>
      <c r="F351" s="128"/>
      <c r="G351" s="128"/>
      <c r="H351" s="128"/>
      <c r="I351" s="124"/>
      <c r="J351" s="124"/>
      <c r="K351" s="128"/>
    </row>
    <row r="352" spans="2:11">
      <c r="B352" s="123"/>
      <c r="C352" s="128"/>
      <c r="D352" s="128"/>
      <c r="E352" s="128"/>
      <c r="F352" s="128"/>
      <c r="G352" s="128"/>
      <c r="H352" s="128"/>
      <c r="I352" s="124"/>
      <c r="J352" s="124"/>
      <c r="K352" s="128"/>
    </row>
    <row r="353" spans="2:11">
      <c r="B353" s="123"/>
      <c r="C353" s="128"/>
      <c r="D353" s="128"/>
      <c r="E353" s="128"/>
      <c r="F353" s="128"/>
      <c r="G353" s="128"/>
      <c r="H353" s="128"/>
      <c r="I353" s="124"/>
      <c r="J353" s="124"/>
      <c r="K353" s="128"/>
    </row>
    <row r="354" spans="2:11">
      <c r="B354" s="123"/>
      <c r="C354" s="128"/>
      <c r="D354" s="128"/>
      <c r="E354" s="128"/>
      <c r="F354" s="128"/>
      <c r="G354" s="128"/>
      <c r="H354" s="128"/>
      <c r="I354" s="124"/>
      <c r="J354" s="124"/>
      <c r="K354" s="128"/>
    </row>
    <row r="355" spans="2:11">
      <c r="B355" s="123"/>
      <c r="C355" s="128"/>
      <c r="D355" s="128"/>
      <c r="E355" s="128"/>
      <c r="F355" s="128"/>
      <c r="G355" s="128"/>
      <c r="H355" s="128"/>
      <c r="I355" s="124"/>
      <c r="J355" s="124"/>
      <c r="K355" s="128"/>
    </row>
    <row r="356" spans="2:11">
      <c r="B356" s="123"/>
      <c r="C356" s="128"/>
      <c r="D356" s="128"/>
      <c r="E356" s="128"/>
      <c r="F356" s="128"/>
      <c r="G356" s="128"/>
      <c r="H356" s="128"/>
      <c r="I356" s="124"/>
      <c r="J356" s="124"/>
      <c r="K356" s="128"/>
    </row>
    <row r="357" spans="2:11">
      <c r="B357" s="123"/>
      <c r="C357" s="128"/>
      <c r="D357" s="128"/>
      <c r="E357" s="128"/>
      <c r="F357" s="128"/>
      <c r="G357" s="128"/>
      <c r="H357" s="128"/>
      <c r="I357" s="124"/>
      <c r="J357" s="124"/>
      <c r="K357" s="128"/>
    </row>
    <row r="358" spans="2:11">
      <c r="B358" s="123"/>
      <c r="C358" s="128"/>
      <c r="D358" s="128"/>
      <c r="E358" s="128"/>
      <c r="F358" s="128"/>
      <c r="G358" s="128"/>
      <c r="H358" s="128"/>
      <c r="I358" s="124"/>
      <c r="J358" s="124"/>
      <c r="K358" s="128"/>
    </row>
    <row r="359" spans="2:11">
      <c r="B359" s="123"/>
      <c r="C359" s="128"/>
      <c r="D359" s="128"/>
      <c r="E359" s="128"/>
      <c r="F359" s="128"/>
      <c r="G359" s="128"/>
      <c r="H359" s="128"/>
      <c r="I359" s="124"/>
      <c r="J359" s="124"/>
      <c r="K359" s="128"/>
    </row>
    <row r="360" spans="2:11">
      <c r="B360" s="123"/>
      <c r="C360" s="128"/>
      <c r="D360" s="128"/>
      <c r="E360" s="128"/>
      <c r="F360" s="128"/>
      <c r="G360" s="128"/>
      <c r="H360" s="128"/>
      <c r="I360" s="124"/>
      <c r="J360" s="124"/>
      <c r="K360" s="128"/>
    </row>
    <row r="361" spans="2:11">
      <c r="B361" s="123"/>
      <c r="C361" s="128"/>
      <c r="D361" s="128"/>
      <c r="E361" s="128"/>
      <c r="F361" s="128"/>
      <c r="G361" s="128"/>
      <c r="H361" s="128"/>
      <c r="I361" s="124"/>
      <c r="J361" s="124"/>
      <c r="K361" s="128"/>
    </row>
    <row r="362" spans="2:11">
      <c r="B362" s="123"/>
      <c r="C362" s="128"/>
      <c r="D362" s="128"/>
      <c r="E362" s="128"/>
      <c r="F362" s="128"/>
      <c r="G362" s="128"/>
      <c r="H362" s="128"/>
      <c r="I362" s="124"/>
      <c r="J362" s="124"/>
      <c r="K362" s="128"/>
    </row>
    <row r="363" spans="2:11">
      <c r="B363" s="123"/>
      <c r="C363" s="128"/>
      <c r="D363" s="128"/>
      <c r="E363" s="128"/>
      <c r="F363" s="128"/>
      <c r="G363" s="128"/>
      <c r="H363" s="128"/>
      <c r="I363" s="124"/>
      <c r="J363" s="124"/>
      <c r="K363" s="128"/>
    </row>
    <row r="364" spans="2:11">
      <c r="B364" s="123"/>
      <c r="C364" s="128"/>
      <c r="D364" s="128"/>
      <c r="E364" s="128"/>
      <c r="F364" s="128"/>
      <c r="G364" s="128"/>
      <c r="H364" s="128"/>
      <c r="I364" s="124"/>
      <c r="J364" s="124"/>
      <c r="K364" s="128"/>
    </row>
    <row r="365" spans="2:11">
      <c r="B365" s="123"/>
      <c r="C365" s="128"/>
      <c r="D365" s="128"/>
      <c r="E365" s="128"/>
      <c r="F365" s="128"/>
      <c r="G365" s="128"/>
      <c r="H365" s="128"/>
      <c r="I365" s="124"/>
      <c r="J365" s="124"/>
      <c r="K365" s="128"/>
    </row>
    <row r="366" spans="2:11">
      <c r="B366" s="123"/>
      <c r="C366" s="128"/>
      <c r="D366" s="128"/>
      <c r="E366" s="128"/>
      <c r="F366" s="128"/>
      <c r="G366" s="128"/>
      <c r="H366" s="128"/>
      <c r="I366" s="124"/>
      <c r="J366" s="124"/>
      <c r="K366" s="128"/>
    </row>
    <row r="367" spans="2:11">
      <c r="B367" s="123"/>
      <c r="C367" s="128"/>
      <c r="D367" s="128"/>
      <c r="E367" s="128"/>
      <c r="F367" s="128"/>
      <c r="G367" s="128"/>
      <c r="H367" s="128"/>
      <c r="I367" s="124"/>
      <c r="J367" s="124"/>
      <c r="K367" s="128"/>
    </row>
    <row r="368" spans="2:11">
      <c r="B368" s="123"/>
      <c r="C368" s="128"/>
      <c r="D368" s="128"/>
      <c r="E368" s="128"/>
      <c r="F368" s="128"/>
      <c r="G368" s="128"/>
      <c r="H368" s="128"/>
      <c r="I368" s="124"/>
      <c r="J368" s="124"/>
      <c r="K368" s="128"/>
    </row>
    <row r="369" spans="2:11">
      <c r="B369" s="123"/>
      <c r="C369" s="128"/>
      <c r="D369" s="128"/>
      <c r="E369" s="128"/>
      <c r="F369" s="128"/>
      <c r="G369" s="128"/>
      <c r="H369" s="128"/>
      <c r="I369" s="124"/>
      <c r="J369" s="124"/>
      <c r="K369" s="128"/>
    </row>
    <row r="370" spans="2:11">
      <c r="B370" s="123"/>
      <c r="C370" s="128"/>
      <c r="D370" s="128"/>
      <c r="E370" s="128"/>
      <c r="F370" s="128"/>
      <c r="G370" s="128"/>
      <c r="H370" s="128"/>
      <c r="I370" s="124"/>
      <c r="J370" s="124"/>
      <c r="K370" s="128"/>
    </row>
    <row r="371" spans="2:11">
      <c r="B371" s="123"/>
      <c r="C371" s="128"/>
      <c r="D371" s="128"/>
      <c r="E371" s="128"/>
      <c r="F371" s="128"/>
      <c r="G371" s="128"/>
      <c r="H371" s="128"/>
      <c r="I371" s="124"/>
      <c r="J371" s="124"/>
      <c r="K371" s="128"/>
    </row>
    <row r="372" spans="2:11">
      <c r="B372" s="123"/>
      <c r="C372" s="128"/>
      <c r="D372" s="128"/>
      <c r="E372" s="128"/>
      <c r="F372" s="128"/>
      <c r="G372" s="128"/>
      <c r="H372" s="128"/>
      <c r="I372" s="124"/>
      <c r="J372" s="124"/>
      <c r="K372" s="128"/>
    </row>
    <row r="373" spans="2:11">
      <c r="B373" s="123"/>
      <c r="C373" s="128"/>
      <c r="D373" s="128"/>
      <c r="E373" s="128"/>
      <c r="F373" s="128"/>
      <c r="G373" s="128"/>
      <c r="H373" s="128"/>
      <c r="I373" s="124"/>
      <c r="J373" s="124"/>
      <c r="K373" s="128"/>
    </row>
    <row r="374" spans="2:11">
      <c r="B374" s="123"/>
      <c r="C374" s="128"/>
      <c r="D374" s="128"/>
      <c r="E374" s="128"/>
      <c r="F374" s="128"/>
      <c r="G374" s="128"/>
      <c r="H374" s="128"/>
      <c r="I374" s="124"/>
      <c r="J374" s="124"/>
      <c r="K374" s="128"/>
    </row>
    <row r="375" spans="2:11">
      <c r="B375" s="123"/>
      <c r="C375" s="128"/>
      <c r="D375" s="128"/>
      <c r="E375" s="128"/>
      <c r="F375" s="128"/>
      <c r="G375" s="128"/>
      <c r="H375" s="128"/>
      <c r="I375" s="124"/>
      <c r="J375" s="124"/>
      <c r="K375" s="128"/>
    </row>
    <row r="376" spans="2:11">
      <c r="B376" s="123"/>
      <c r="C376" s="128"/>
      <c r="D376" s="128"/>
      <c r="E376" s="128"/>
      <c r="F376" s="128"/>
      <c r="G376" s="128"/>
      <c r="H376" s="128"/>
      <c r="I376" s="124"/>
      <c r="J376" s="124"/>
      <c r="K376" s="128"/>
    </row>
    <row r="377" spans="2:11">
      <c r="B377" s="123"/>
      <c r="C377" s="128"/>
      <c r="D377" s="128"/>
      <c r="E377" s="128"/>
      <c r="F377" s="128"/>
      <c r="G377" s="128"/>
      <c r="H377" s="128"/>
      <c r="I377" s="124"/>
      <c r="J377" s="124"/>
      <c r="K377" s="128"/>
    </row>
    <row r="378" spans="2:11">
      <c r="B378" s="123"/>
      <c r="C378" s="128"/>
      <c r="D378" s="128"/>
      <c r="E378" s="128"/>
      <c r="F378" s="128"/>
      <c r="G378" s="128"/>
      <c r="H378" s="128"/>
      <c r="I378" s="124"/>
      <c r="J378" s="124"/>
      <c r="K378" s="128"/>
    </row>
    <row r="379" spans="2:11">
      <c r="B379" s="123"/>
      <c r="C379" s="128"/>
      <c r="D379" s="128"/>
      <c r="E379" s="128"/>
      <c r="F379" s="128"/>
      <c r="G379" s="128"/>
      <c r="H379" s="128"/>
      <c r="I379" s="124"/>
      <c r="J379" s="124"/>
      <c r="K379" s="128"/>
    </row>
    <row r="380" spans="2:11">
      <c r="B380" s="123"/>
      <c r="C380" s="128"/>
      <c r="D380" s="128"/>
      <c r="E380" s="128"/>
      <c r="F380" s="128"/>
      <c r="G380" s="128"/>
      <c r="H380" s="128"/>
      <c r="I380" s="124"/>
      <c r="J380" s="124"/>
      <c r="K380" s="128"/>
    </row>
    <row r="381" spans="2:11">
      <c r="B381" s="123"/>
      <c r="C381" s="128"/>
      <c r="D381" s="128"/>
      <c r="E381" s="128"/>
      <c r="F381" s="128"/>
      <c r="G381" s="128"/>
      <c r="H381" s="128"/>
      <c r="I381" s="124"/>
      <c r="J381" s="124"/>
      <c r="K381" s="128"/>
    </row>
    <row r="382" spans="2:11">
      <c r="B382" s="123"/>
      <c r="C382" s="128"/>
      <c r="D382" s="128"/>
      <c r="E382" s="128"/>
      <c r="F382" s="128"/>
      <c r="G382" s="128"/>
      <c r="H382" s="128"/>
      <c r="I382" s="124"/>
      <c r="J382" s="124"/>
      <c r="K382" s="128"/>
    </row>
    <row r="383" spans="2:11">
      <c r="B383" s="123"/>
      <c r="C383" s="128"/>
      <c r="D383" s="128"/>
      <c r="E383" s="128"/>
      <c r="F383" s="128"/>
      <c r="G383" s="128"/>
      <c r="H383" s="128"/>
      <c r="I383" s="124"/>
      <c r="J383" s="124"/>
      <c r="K383" s="128"/>
    </row>
    <row r="384" spans="2:11">
      <c r="B384" s="123"/>
      <c r="C384" s="128"/>
      <c r="D384" s="128"/>
      <c r="E384" s="128"/>
      <c r="F384" s="128"/>
      <c r="G384" s="128"/>
      <c r="H384" s="128"/>
      <c r="I384" s="124"/>
      <c r="J384" s="124"/>
      <c r="K384" s="128"/>
    </row>
    <row r="385" spans="2:11">
      <c r="B385" s="123"/>
      <c r="C385" s="128"/>
      <c r="D385" s="128"/>
      <c r="E385" s="128"/>
      <c r="F385" s="128"/>
      <c r="G385" s="128"/>
      <c r="H385" s="128"/>
      <c r="I385" s="124"/>
      <c r="J385" s="124"/>
      <c r="K385" s="128"/>
    </row>
    <row r="386" spans="2:11">
      <c r="B386" s="123"/>
      <c r="C386" s="128"/>
      <c r="D386" s="128"/>
      <c r="E386" s="128"/>
      <c r="F386" s="128"/>
      <c r="G386" s="128"/>
      <c r="H386" s="128"/>
      <c r="I386" s="124"/>
      <c r="J386" s="124"/>
      <c r="K386" s="128"/>
    </row>
    <row r="387" spans="2:11">
      <c r="B387" s="123"/>
      <c r="C387" s="128"/>
      <c r="D387" s="128"/>
      <c r="E387" s="128"/>
      <c r="F387" s="128"/>
      <c r="G387" s="128"/>
      <c r="H387" s="128"/>
      <c r="I387" s="124"/>
      <c r="J387" s="124"/>
      <c r="K387" s="128"/>
    </row>
    <row r="388" spans="2:11">
      <c r="B388" s="123"/>
      <c r="C388" s="128"/>
      <c r="D388" s="128"/>
      <c r="E388" s="128"/>
      <c r="F388" s="128"/>
      <c r="G388" s="128"/>
      <c r="H388" s="128"/>
      <c r="I388" s="124"/>
      <c r="J388" s="124"/>
      <c r="K388" s="128"/>
    </row>
    <row r="389" spans="2:11">
      <c r="B389" s="123"/>
      <c r="C389" s="128"/>
      <c r="D389" s="128"/>
      <c r="E389" s="128"/>
      <c r="F389" s="128"/>
      <c r="G389" s="128"/>
      <c r="H389" s="128"/>
      <c r="I389" s="124"/>
      <c r="J389" s="124"/>
      <c r="K389" s="128"/>
    </row>
    <row r="390" spans="2:11">
      <c r="B390" s="123"/>
      <c r="C390" s="128"/>
      <c r="D390" s="128"/>
      <c r="E390" s="128"/>
      <c r="F390" s="128"/>
      <c r="G390" s="128"/>
      <c r="H390" s="128"/>
      <c r="I390" s="124"/>
      <c r="J390" s="124"/>
      <c r="K390" s="128"/>
    </row>
    <row r="391" spans="2:11">
      <c r="B391" s="123"/>
      <c r="C391" s="128"/>
      <c r="D391" s="128"/>
      <c r="E391" s="128"/>
      <c r="F391" s="128"/>
      <c r="G391" s="128"/>
      <c r="H391" s="128"/>
      <c r="I391" s="124"/>
      <c r="J391" s="124"/>
      <c r="K391" s="128"/>
    </row>
    <row r="392" spans="2:11">
      <c r="B392" s="123"/>
      <c r="C392" s="128"/>
      <c r="D392" s="128"/>
      <c r="E392" s="128"/>
      <c r="F392" s="128"/>
      <c r="G392" s="128"/>
      <c r="H392" s="128"/>
      <c r="I392" s="124"/>
      <c r="J392" s="124"/>
      <c r="K392" s="128"/>
    </row>
    <row r="393" spans="2:11">
      <c r="B393" s="123"/>
      <c r="C393" s="128"/>
      <c r="D393" s="128"/>
      <c r="E393" s="128"/>
      <c r="F393" s="128"/>
      <c r="G393" s="128"/>
      <c r="H393" s="128"/>
      <c r="I393" s="124"/>
      <c r="J393" s="124"/>
      <c r="K393" s="128"/>
    </row>
    <row r="394" spans="2:11">
      <c r="B394" s="123"/>
      <c r="C394" s="128"/>
      <c r="D394" s="128"/>
      <c r="E394" s="128"/>
      <c r="F394" s="128"/>
      <c r="G394" s="128"/>
      <c r="H394" s="128"/>
      <c r="I394" s="124"/>
      <c r="J394" s="124"/>
      <c r="K394" s="128"/>
    </row>
    <row r="395" spans="2:11">
      <c r="B395" s="123"/>
      <c r="C395" s="128"/>
      <c r="D395" s="128"/>
      <c r="E395" s="128"/>
      <c r="F395" s="128"/>
      <c r="G395" s="128"/>
      <c r="H395" s="128"/>
      <c r="I395" s="124"/>
      <c r="J395" s="124"/>
      <c r="K395" s="128"/>
    </row>
    <row r="396" spans="2:11">
      <c r="B396" s="123"/>
      <c r="C396" s="128"/>
      <c r="D396" s="128"/>
      <c r="E396" s="128"/>
      <c r="F396" s="128"/>
      <c r="G396" s="128"/>
      <c r="H396" s="128"/>
      <c r="I396" s="124"/>
      <c r="J396" s="124"/>
      <c r="K396" s="128"/>
    </row>
    <row r="397" spans="2:11">
      <c r="B397" s="123"/>
      <c r="C397" s="128"/>
      <c r="D397" s="128"/>
      <c r="E397" s="128"/>
      <c r="F397" s="128"/>
      <c r="G397" s="128"/>
      <c r="H397" s="128"/>
      <c r="I397" s="124"/>
      <c r="J397" s="124"/>
      <c r="K397" s="128"/>
    </row>
    <row r="398" spans="2:11">
      <c r="B398" s="123"/>
      <c r="C398" s="128"/>
      <c r="D398" s="128"/>
      <c r="E398" s="128"/>
      <c r="F398" s="128"/>
      <c r="G398" s="128"/>
      <c r="H398" s="128"/>
      <c r="I398" s="124"/>
      <c r="J398" s="124"/>
      <c r="K398" s="128"/>
    </row>
    <row r="399" spans="2:11">
      <c r="B399" s="123"/>
      <c r="C399" s="128"/>
      <c r="D399" s="128"/>
      <c r="E399" s="128"/>
      <c r="F399" s="128"/>
      <c r="G399" s="128"/>
      <c r="H399" s="128"/>
      <c r="I399" s="124"/>
      <c r="J399" s="124"/>
      <c r="K399" s="128"/>
    </row>
    <row r="400" spans="2:11">
      <c r="B400" s="123"/>
      <c r="C400" s="128"/>
      <c r="D400" s="128"/>
      <c r="E400" s="128"/>
      <c r="F400" s="128"/>
      <c r="G400" s="128"/>
      <c r="H400" s="128"/>
      <c r="I400" s="124"/>
      <c r="J400" s="124"/>
      <c r="K400" s="128"/>
    </row>
    <row r="401" spans="2:11">
      <c r="B401" s="123"/>
      <c r="C401" s="128"/>
      <c r="D401" s="128"/>
      <c r="E401" s="128"/>
      <c r="F401" s="128"/>
      <c r="G401" s="128"/>
      <c r="H401" s="128"/>
      <c r="I401" s="124"/>
      <c r="J401" s="124"/>
      <c r="K401" s="128"/>
    </row>
    <row r="402" spans="2:11">
      <c r="B402" s="123"/>
      <c r="C402" s="128"/>
      <c r="D402" s="128"/>
      <c r="E402" s="128"/>
      <c r="F402" s="128"/>
      <c r="G402" s="128"/>
      <c r="H402" s="128"/>
      <c r="I402" s="124"/>
      <c r="J402" s="124"/>
      <c r="K402" s="128"/>
    </row>
    <row r="403" spans="2:11">
      <c r="B403" s="123"/>
      <c r="C403" s="128"/>
      <c r="D403" s="128"/>
      <c r="E403" s="128"/>
      <c r="F403" s="128"/>
      <c r="G403" s="128"/>
      <c r="H403" s="128"/>
      <c r="I403" s="124"/>
      <c r="J403" s="124"/>
      <c r="K403" s="128"/>
    </row>
    <row r="404" spans="2:11">
      <c r="B404" s="123"/>
      <c r="C404" s="128"/>
      <c r="D404" s="128"/>
      <c r="E404" s="128"/>
      <c r="F404" s="128"/>
      <c r="G404" s="128"/>
      <c r="H404" s="128"/>
      <c r="I404" s="124"/>
      <c r="J404" s="124"/>
      <c r="K404" s="128"/>
    </row>
    <row r="405" spans="2:11">
      <c r="B405" s="123"/>
      <c r="C405" s="128"/>
      <c r="D405" s="128"/>
      <c r="E405" s="128"/>
      <c r="F405" s="128"/>
      <c r="G405" s="128"/>
      <c r="H405" s="128"/>
      <c r="I405" s="124"/>
      <c r="J405" s="124"/>
      <c r="K405" s="128"/>
    </row>
    <row r="406" spans="2:11">
      <c r="B406" s="123"/>
      <c r="C406" s="128"/>
      <c r="D406" s="128"/>
      <c r="E406" s="128"/>
      <c r="F406" s="128"/>
      <c r="G406" s="128"/>
      <c r="H406" s="128"/>
      <c r="I406" s="124"/>
      <c r="J406" s="124"/>
      <c r="K406" s="128"/>
    </row>
    <row r="407" spans="2:11">
      <c r="B407" s="123"/>
      <c r="C407" s="128"/>
      <c r="D407" s="128"/>
      <c r="E407" s="128"/>
      <c r="F407" s="128"/>
      <c r="G407" s="128"/>
      <c r="H407" s="128"/>
      <c r="I407" s="124"/>
      <c r="J407" s="124"/>
      <c r="K407" s="128"/>
    </row>
    <row r="408" spans="2:11">
      <c r="B408" s="123"/>
      <c r="C408" s="128"/>
      <c r="D408" s="128"/>
      <c r="E408" s="128"/>
      <c r="F408" s="128"/>
      <c r="G408" s="128"/>
      <c r="H408" s="128"/>
      <c r="I408" s="124"/>
      <c r="J408" s="124"/>
      <c r="K408" s="128"/>
    </row>
    <row r="409" spans="2:11">
      <c r="B409" s="123"/>
      <c r="C409" s="128"/>
      <c r="D409" s="128"/>
      <c r="E409" s="128"/>
      <c r="F409" s="128"/>
      <c r="G409" s="128"/>
      <c r="H409" s="128"/>
      <c r="I409" s="124"/>
      <c r="J409" s="124"/>
      <c r="K409" s="128"/>
    </row>
    <row r="410" spans="2:11">
      <c r="B410" s="123"/>
      <c r="C410" s="128"/>
      <c r="D410" s="128"/>
      <c r="E410" s="128"/>
      <c r="F410" s="128"/>
      <c r="G410" s="128"/>
      <c r="H410" s="128"/>
      <c r="I410" s="124"/>
      <c r="J410" s="124"/>
      <c r="K410" s="128"/>
    </row>
    <row r="411" spans="2:11">
      <c r="B411" s="123"/>
      <c r="C411" s="128"/>
      <c r="D411" s="128"/>
      <c r="E411" s="128"/>
      <c r="F411" s="128"/>
      <c r="G411" s="128"/>
      <c r="H411" s="128"/>
      <c r="I411" s="124"/>
      <c r="J411" s="124"/>
      <c r="K411" s="128"/>
    </row>
    <row r="412" spans="2:11">
      <c r="B412" s="123"/>
      <c r="C412" s="128"/>
      <c r="D412" s="128"/>
      <c r="E412" s="128"/>
      <c r="F412" s="128"/>
      <c r="G412" s="128"/>
      <c r="H412" s="128"/>
      <c r="I412" s="124"/>
      <c r="J412" s="124"/>
      <c r="K412" s="128"/>
    </row>
    <row r="413" spans="2:11">
      <c r="B413" s="123"/>
      <c r="C413" s="128"/>
      <c r="D413" s="128"/>
      <c r="E413" s="128"/>
      <c r="F413" s="128"/>
      <c r="G413" s="128"/>
      <c r="H413" s="128"/>
      <c r="I413" s="124"/>
      <c r="J413" s="124"/>
      <c r="K413" s="128"/>
    </row>
    <row r="414" spans="2:11">
      <c r="B414" s="123"/>
      <c r="C414" s="128"/>
      <c r="D414" s="128"/>
      <c r="E414" s="128"/>
      <c r="F414" s="128"/>
      <c r="G414" s="128"/>
      <c r="H414" s="128"/>
      <c r="I414" s="124"/>
      <c r="J414" s="124"/>
      <c r="K414" s="128"/>
    </row>
    <row r="415" spans="2:11">
      <c r="B415" s="123"/>
      <c r="C415" s="128"/>
      <c r="D415" s="128"/>
      <c r="E415" s="128"/>
      <c r="F415" s="128"/>
      <c r="G415" s="128"/>
      <c r="H415" s="128"/>
      <c r="I415" s="124"/>
      <c r="J415" s="124"/>
      <c r="K415" s="128"/>
    </row>
    <row r="416" spans="2:11">
      <c r="B416" s="123"/>
      <c r="C416" s="128"/>
      <c r="D416" s="128"/>
      <c r="E416" s="128"/>
      <c r="F416" s="128"/>
      <c r="G416" s="128"/>
      <c r="H416" s="128"/>
      <c r="I416" s="124"/>
      <c r="J416" s="124"/>
      <c r="K416" s="128"/>
    </row>
    <row r="417" spans="2:11">
      <c r="B417" s="123"/>
      <c r="C417" s="128"/>
      <c r="D417" s="128"/>
      <c r="E417" s="128"/>
      <c r="F417" s="128"/>
      <c r="G417" s="128"/>
      <c r="H417" s="128"/>
      <c r="I417" s="124"/>
      <c r="J417" s="124"/>
      <c r="K417" s="128"/>
    </row>
    <row r="418" spans="2:11">
      <c r="B418" s="123"/>
      <c r="C418" s="128"/>
      <c r="D418" s="128"/>
      <c r="E418" s="128"/>
      <c r="F418" s="128"/>
      <c r="G418" s="128"/>
      <c r="H418" s="128"/>
      <c r="I418" s="124"/>
      <c r="J418" s="124"/>
      <c r="K418" s="128"/>
    </row>
    <row r="419" spans="2:11">
      <c r="B419" s="123"/>
      <c r="C419" s="128"/>
      <c r="D419" s="128"/>
      <c r="E419" s="128"/>
      <c r="F419" s="128"/>
      <c r="G419" s="128"/>
      <c r="H419" s="128"/>
      <c r="I419" s="124"/>
      <c r="J419" s="124"/>
      <c r="K419" s="128"/>
    </row>
    <row r="420" spans="2:11">
      <c r="B420" s="123"/>
      <c r="C420" s="128"/>
      <c r="D420" s="128"/>
      <c r="E420" s="128"/>
      <c r="F420" s="128"/>
      <c r="G420" s="128"/>
      <c r="H420" s="128"/>
      <c r="I420" s="124"/>
      <c r="J420" s="124"/>
      <c r="K420" s="128"/>
    </row>
    <row r="421" spans="2:11">
      <c r="B421" s="123"/>
      <c r="C421" s="128"/>
      <c r="D421" s="128"/>
      <c r="E421" s="128"/>
      <c r="F421" s="128"/>
      <c r="G421" s="128"/>
      <c r="H421" s="128"/>
      <c r="I421" s="124"/>
      <c r="J421" s="124"/>
      <c r="K421" s="128"/>
    </row>
    <row r="422" spans="2:11">
      <c r="B422" s="123"/>
      <c r="C422" s="128"/>
      <c r="D422" s="128"/>
      <c r="E422" s="128"/>
      <c r="F422" s="128"/>
      <c r="G422" s="128"/>
      <c r="H422" s="128"/>
      <c r="I422" s="124"/>
      <c r="J422" s="124"/>
      <c r="K422" s="128"/>
    </row>
    <row r="423" spans="2:11">
      <c r="B423" s="123"/>
      <c r="C423" s="128"/>
      <c r="D423" s="128"/>
      <c r="E423" s="128"/>
      <c r="F423" s="128"/>
      <c r="G423" s="128"/>
      <c r="H423" s="128"/>
      <c r="I423" s="124"/>
      <c r="J423" s="124"/>
      <c r="K423" s="128"/>
    </row>
    <row r="424" spans="2:11">
      <c r="B424" s="123"/>
      <c r="C424" s="128"/>
      <c r="D424" s="128"/>
      <c r="E424" s="128"/>
      <c r="F424" s="128"/>
      <c r="G424" s="128"/>
      <c r="H424" s="128"/>
      <c r="I424" s="124"/>
      <c r="J424" s="124"/>
      <c r="K424" s="128"/>
    </row>
    <row r="425" spans="2:11">
      <c r="B425" s="123"/>
      <c r="C425" s="128"/>
      <c r="D425" s="128"/>
      <c r="E425" s="128"/>
      <c r="F425" s="128"/>
      <c r="G425" s="128"/>
      <c r="H425" s="128"/>
      <c r="I425" s="124"/>
      <c r="J425" s="124"/>
      <c r="K425" s="128"/>
    </row>
    <row r="426" spans="2:11">
      <c r="B426" s="123"/>
      <c r="C426" s="128"/>
      <c r="D426" s="128"/>
      <c r="E426" s="128"/>
      <c r="F426" s="128"/>
      <c r="G426" s="128"/>
      <c r="H426" s="128"/>
      <c r="I426" s="124"/>
      <c r="J426" s="124"/>
      <c r="K426" s="128"/>
    </row>
    <row r="427" spans="2:11">
      <c r="B427" s="123"/>
      <c r="C427" s="128"/>
      <c r="D427" s="128"/>
      <c r="E427" s="128"/>
      <c r="F427" s="128"/>
      <c r="G427" s="128"/>
      <c r="H427" s="128"/>
      <c r="I427" s="124"/>
      <c r="J427" s="124"/>
      <c r="K427" s="128"/>
    </row>
    <row r="428" spans="2:11">
      <c r="B428" s="123"/>
      <c r="C428" s="128"/>
      <c r="D428" s="128"/>
      <c r="E428" s="128"/>
      <c r="F428" s="128"/>
      <c r="G428" s="128"/>
      <c r="H428" s="128"/>
      <c r="I428" s="124"/>
      <c r="J428" s="124"/>
      <c r="K428" s="128"/>
    </row>
    <row r="429" spans="2:11">
      <c r="B429" s="123"/>
      <c r="C429" s="128"/>
      <c r="D429" s="128"/>
      <c r="E429" s="128"/>
      <c r="F429" s="128"/>
      <c r="G429" s="128"/>
      <c r="H429" s="128"/>
      <c r="I429" s="124"/>
      <c r="J429" s="124"/>
      <c r="K429" s="128"/>
    </row>
    <row r="430" spans="2:11">
      <c r="B430" s="123"/>
      <c r="C430" s="128"/>
      <c r="D430" s="128"/>
      <c r="E430" s="128"/>
      <c r="F430" s="128"/>
      <c r="G430" s="128"/>
      <c r="H430" s="128"/>
      <c r="I430" s="124"/>
      <c r="J430" s="124"/>
      <c r="K430" s="128"/>
    </row>
    <row r="431" spans="2:11">
      <c r="B431" s="123"/>
      <c r="C431" s="128"/>
      <c r="D431" s="128"/>
      <c r="E431" s="128"/>
      <c r="F431" s="128"/>
      <c r="G431" s="128"/>
      <c r="H431" s="128"/>
      <c r="I431" s="124"/>
      <c r="J431" s="124"/>
      <c r="K431" s="128"/>
    </row>
    <row r="432" spans="2:11">
      <c r="B432" s="123"/>
      <c r="C432" s="128"/>
      <c r="D432" s="128"/>
      <c r="E432" s="128"/>
      <c r="F432" s="128"/>
      <c r="G432" s="128"/>
      <c r="H432" s="128"/>
      <c r="I432" s="124"/>
      <c r="J432" s="124"/>
      <c r="K432" s="128"/>
    </row>
    <row r="433" spans="2:11">
      <c r="B433" s="123"/>
      <c r="C433" s="128"/>
      <c r="D433" s="128"/>
      <c r="E433" s="128"/>
      <c r="F433" s="128"/>
      <c r="G433" s="128"/>
      <c r="H433" s="128"/>
      <c r="I433" s="124"/>
      <c r="J433" s="124"/>
      <c r="K433" s="128"/>
    </row>
    <row r="434" spans="2:11">
      <c r="B434" s="123"/>
      <c r="C434" s="128"/>
      <c r="D434" s="128"/>
      <c r="E434" s="128"/>
      <c r="F434" s="128"/>
      <c r="G434" s="128"/>
      <c r="H434" s="128"/>
      <c r="I434" s="124"/>
      <c r="J434" s="124"/>
      <c r="K434" s="128"/>
    </row>
    <row r="435" spans="2:11">
      <c r="B435" s="123"/>
      <c r="C435" s="128"/>
      <c r="D435" s="128"/>
      <c r="E435" s="128"/>
      <c r="F435" s="128"/>
      <c r="G435" s="128"/>
      <c r="H435" s="128"/>
      <c r="I435" s="124"/>
      <c r="J435" s="124"/>
      <c r="K435" s="128"/>
    </row>
    <row r="436" spans="2:11">
      <c r="B436" s="123"/>
      <c r="C436" s="128"/>
      <c r="D436" s="128"/>
      <c r="E436" s="128"/>
      <c r="F436" s="128"/>
      <c r="G436" s="128"/>
      <c r="H436" s="128"/>
      <c r="I436" s="124"/>
      <c r="J436" s="124"/>
      <c r="K436" s="128"/>
    </row>
    <row r="437" spans="2:11">
      <c r="B437" s="123"/>
      <c r="C437" s="128"/>
      <c r="D437" s="128"/>
      <c r="E437" s="128"/>
      <c r="F437" s="128"/>
      <c r="G437" s="128"/>
      <c r="H437" s="128"/>
      <c r="I437" s="124"/>
      <c r="J437" s="124"/>
      <c r="K437" s="128"/>
    </row>
    <row r="438" spans="2:11">
      <c r="B438" s="123"/>
      <c r="C438" s="128"/>
      <c r="D438" s="128"/>
      <c r="E438" s="128"/>
      <c r="F438" s="128"/>
      <c r="G438" s="128"/>
      <c r="H438" s="128"/>
      <c r="I438" s="124"/>
      <c r="J438" s="124"/>
      <c r="K438" s="128"/>
    </row>
    <row r="439" spans="2:11">
      <c r="B439" s="123"/>
      <c r="C439" s="128"/>
      <c r="D439" s="128"/>
      <c r="E439" s="128"/>
      <c r="F439" s="128"/>
      <c r="G439" s="128"/>
      <c r="H439" s="128"/>
      <c r="I439" s="124"/>
      <c r="J439" s="124"/>
      <c r="K439" s="128"/>
    </row>
    <row r="440" spans="2:11">
      <c r="B440" s="123"/>
      <c r="C440" s="128"/>
      <c r="D440" s="128"/>
      <c r="E440" s="128"/>
      <c r="F440" s="128"/>
      <c r="G440" s="128"/>
      <c r="H440" s="128"/>
      <c r="I440" s="124"/>
      <c r="J440" s="124"/>
      <c r="K440" s="128"/>
    </row>
    <row r="441" spans="2:11">
      <c r="B441" s="123"/>
      <c r="C441" s="128"/>
      <c r="D441" s="128"/>
      <c r="E441" s="128"/>
      <c r="F441" s="128"/>
      <c r="G441" s="128"/>
      <c r="H441" s="128"/>
      <c r="I441" s="124"/>
      <c r="J441" s="124"/>
      <c r="K441" s="128"/>
    </row>
    <row r="442" spans="2:11">
      <c r="B442" s="123"/>
      <c r="C442" s="128"/>
      <c r="D442" s="128"/>
      <c r="E442" s="128"/>
      <c r="F442" s="128"/>
      <c r="G442" s="128"/>
      <c r="H442" s="128"/>
      <c r="I442" s="124"/>
      <c r="J442" s="124"/>
      <c r="K442" s="128"/>
    </row>
    <row r="443" spans="2:11">
      <c r="B443" s="123"/>
      <c r="C443" s="128"/>
      <c r="D443" s="128"/>
      <c r="E443" s="128"/>
      <c r="F443" s="128"/>
      <c r="G443" s="128"/>
      <c r="H443" s="128"/>
      <c r="I443" s="124"/>
      <c r="J443" s="124"/>
      <c r="K443" s="128"/>
    </row>
    <row r="444" spans="2:11">
      <c r="B444" s="123"/>
      <c r="C444" s="128"/>
      <c r="D444" s="128"/>
      <c r="E444" s="128"/>
      <c r="F444" s="128"/>
      <c r="G444" s="128"/>
      <c r="H444" s="128"/>
      <c r="I444" s="124"/>
      <c r="J444" s="124"/>
      <c r="K444" s="128"/>
    </row>
    <row r="445" spans="2:11">
      <c r="B445" s="123"/>
      <c r="C445" s="128"/>
      <c r="D445" s="128"/>
      <c r="E445" s="128"/>
      <c r="F445" s="128"/>
      <c r="G445" s="128"/>
      <c r="H445" s="128"/>
      <c r="I445" s="124"/>
      <c r="J445" s="124"/>
      <c r="K445" s="128"/>
    </row>
    <row r="446" spans="2:11">
      <c r="B446" s="123"/>
      <c r="C446" s="128"/>
      <c r="D446" s="128"/>
      <c r="E446" s="128"/>
      <c r="F446" s="128"/>
      <c r="G446" s="128"/>
      <c r="H446" s="128"/>
      <c r="I446" s="124"/>
      <c r="J446" s="124"/>
      <c r="K446" s="128"/>
    </row>
    <row r="447" spans="2:11">
      <c r="B447" s="123"/>
      <c r="C447" s="128"/>
      <c r="D447" s="128"/>
      <c r="E447" s="128"/>
      <c r="F447" s="128"/>
      <c r="G447" s="128"/>
      <c r="H447" s="128"/>
      <c r="I447" s="124"/>
      <c r="J447" s="124"/>
      <c r="K447" s="128"/>
    </row>
    <row r="448" spans="2:11">
      <c r="B448" s="123"/>
      <c r="C448" s="128"/>
      <c r="D448" s="128"/>
      <c r="E448" s="128"/>
      <c r="F448" s="128"/>
      <c r="G448" s="128"/>
      <c r="H448" s="128"/>
      <c r="I448" s="124"/>
      <c r="J448" s="124"/>
      <c r="K448" s="128"/>
    </row>
    <row r="449" spans="2:11">
      <c r="B449" s="123"/>
      <c r="C449" s="128"/>
      <c r="D449" s="128"/>
      <c r="E449" s="128"/>
      <c r="F449" s="128"/>
      <c r="G449" s="128"/>
      <c r="H449" s="128"/>
      <c r="I449" s="124"/>
      <c r="J449" s="124"/>
      <c r="K449" s="128"/>
    </row>
    <row r="450" spans="2:11">
      <c r="B450" s="123"/>
      <c r="C450" s="128"/>
      <c r="D450" s="128"/>
      <c r="E450" s="128"/>
      <c r="F450" s="128"/>
      <c r="G450" s="128"/>
      <c r="H450" s="128"/>
      <c r="I450" s="124"/>
      <c r="J450" s="124"/>
      <c r="K450" s="128"/>
    </row>
    <row r="451" spans="2:11">
      <c r="B451" s="123"/>
      <c r="C451" s="128"/>
      <c r="D451" s="128"/>
      <c r="E451" s="128"/>
      <c r="F451" s="128"/>
      <c r="G451" s="128"/>
      <c r="H451" s="128"/>
      <c r="I451" s="124"/>
      <c r="J451" s="124"/>
      <c r="K451" s="128"/>
    </row>
    <row r="452" spans="2:11">
      <c r="B452" s="123"/>
      <c r="C452" s="128"/>
      <c r="D452" s="128"/>
      <c r="E452" s="128"/>
      <c r="F452" s="128"/>
      <c r="G452" s="128"/>
      <c r="H452" s="128"/>
      <c r="I452" s="124"/>
      <c r="J452" s="124"/>
      <c r="K452" s="128"/>
    </row>
    <row r="453" spans="2:11">
      <c r="B453" s="123"/>
      <c r="C453" s="128"/>
      <c r="D453" s="128"/>
      <c r="E453" s="128"/>
      <c r="F453" s="128"/>
      <c r="G453" s="128"/>
      <c r="H453" s="128"/>
      <c r="I453" s="124"/>
      <c r="J453" s="124"/>
      <c r="K453" s="128"/>
    </row>
    <row r="454" spans="2:11">
      <c r="B454" s="123"/>
      <c r="C454" s="128"/>
      <c r="D454" s="128"/>
      <c r="E454" s="128"/>
      <c r="F454" s="128"/>
      <c r="G454" s="128"/>
      <c r="H454" s="128"/>
      <c r="I454" s="124"/>
      <c r="J454" s="124"/>
      <c r="K454" s="128"/>
    </row>
    <row r="455" spans="2:11">
      <c r="B455" s="123"/>
      <c r="C455" s="128"/>
      <c r="D455" s="128"/>
      <c r="E455" s="128"/>
      <c r="F455" s="128"/>
      <c r="G455" s="128"/>
      <c r="H455" s="128"/>
      <c r="I455" s="124"/>
      <c r="J455" s="124"/>
      <c r="K455" s="128"/>
    </row>
    <row r="456" spans="2:11">
      <c r="B456" s="123"/>
      <c r="C456" s="128"/>
      <c r="D456" s="128"/>
      <c r="E456" s="128"/>
      <c r="F456" s="128"/>
      <c r="G456" s="128"/>
      <c r="H456" s="128"/>
      <c r="I456" s="124"/>
      <c r="J456" s="124"/>
      <c r="K456" s="128"/>
    </row>
    <row r="457" spans="2:11">
      <c r="B457" s="123"/>
      <c r="C457" s="128"/>
      <c r="D457" s="128"/>
      <c r="E457" s="128"/>
      <c r="F457" s="128"/>
      <c r="G457" s="128"/>
      <c r="H457" s="128"/>
      <c r="I457" s="124"/>
      <c r="J457" s="124"/>
      <c r="K457" s="128"/>
    </row>
    <row r="458" spans="2:11">
      <c r="B458" s="123"/>
      <c r="C458" s="128"/>
      <c r="D458" s="128"/>
      <c r="E458" s="128"/>
      <c r="F458" s="128"/>
      <c r="G458" s="128"/>
      <c r="H458" s="128"/>
      <c r="I458" s="124"/>
      <c r="J458" s="124"/>
      <c r="K458" s="128"/>
    </row>
    <row r="459" spans="2:11">
      <c r="B459" s="123"/>
      <c r="C459" s="128"/>
      <c r="D459" s="128"/>
      <c r="E459" s="128"/>
      <c r="F459" s="128"/>
      <c r="G459" s="128"/>
      <c r="H459" s="128"/>
      <c r="I459" s="124"/>
      <c r="J459" s="124"/>
      <c r="K459" s="128"/>
    </row>
    <row r="460" spans="2:11">
      <c r="B460" s="123"/>
      <c r="C460" s="128"/>
      <c r="D460" s="128"/>
      <c r="E460" s="128"/>
      <c r="F460" s="128"/>
      <c r="G460" s="128"/>
      <c r="H460" s="128"/>
      <c r="I460" s="124"/>
      <c r="J460" s="124"/>
      <c r="K460" s="128"/>
    </row>
    <row r="461" spans="2:11">
      <c r="B461" s="123"/>
      <c r="C461" s="128"/>
      <c r="D461" s="128"/>
      <c r="E461" s="128"/>
      <c r="F461" s="128"/>
      <c r="G461" s="128"/>
      <c r="H461" s="128"/>
      <c r="I461" s="124"/>
      <c r="J461" s="124"/>
      <c r="K461" s="128"/>
    </row>
    <row r="462" spans="2:11">
      <c r="B462" s="123"/>
      <c r="C462" s="128"/>
      <c r="D462" s="128"/>
      <c r="E462" s="128"/>
      <c r="F462" s="128"/>
      <c r="G462" s="128"/>
      <c r="H462" s="128"/>
      <c r="I462" s="124"/>
      <c r="J462" s="124"/>
      <c r="K462" s="128"/>
    </row>
    <row r="463" spans="2:11">
      <c r="B463" s="123"/>
      <c r="C463" s="128"/>
      <c r="D463" s="128"/>
      <c r="E463" s="128"/>
      <c r="F463" s="128"/>
      <c r="G463" s="128"/>
      <c r="H463" s="128"/>
      <c r="I463" s="124"/>
      <c r="J463" s="124"/>
      <c r="K463" s="128"/>
    </row>
    <row r="464" spans="2:11">
      <c r="B464" s="123"/>
      <c r="C464" s="128"/>
      <c r="D464" s="128"/>
      <c r="E464" s="128"/>
      <c r="F464" s="128"/>
      <c r="G464" s="128"/>
      <c r="H464" s="128"/>
      <c r="I464" s="124"/>
      <c r="J464" s="124"/>
      <c r="K464" s="128"/>
    </row>
    <row r="465" spans="2:11">
      <c r="B465" s="123"/>
      <c r="C465" s="128"/>
      <c r="D465" s="128"/>
      <c r="E465" s="128"/>
      <c r="F465" s="128"/>
      <c r="G465" s="128"/>
      <c r="H465" s="128"/>
      <c r="I465" s="124"/>
      <c r="J465" s="124"/>
      <c r="K465" s="128"/>
    </row>
    <row r="466" spans="2:11">
      <c r="B466" s="123"/>
      <c r="C466" s="128"/>
      <c r="D466" s="128"/>
      <c r="E466" s="128"/>
      <c r="F466" s="128"/>
      <c r="G466" s="128"/>
      <c r="H466" s="128"/>
      <c r="I466" s="124"/>
      <c r="J466" s="124"/>
      <c r="K466" s="128"/>
    </row>
    <row r="467" spans="2:11">
      <c r="B467" s="123"/>
      <c r="C467" s="128"/>
      <c r="D467" s="128"/>
      <c r="E467" s="128"/>
      <c r="F467" s="128"/>
      <c r="G467" s="128"/>
      <c r="H467" s="128"/>
      <c r="I467" s="124"/>
      <c r="J467" s="124"/>
      <c r="K467" s="128"/>
    </row>
    <row r="468" spans="2:11">
      <c r="B468" s="123"/>
      <c r="C468" s="128"/>
      <c r="D468" s="128"/>
      <c r="E468" s="128"/>
      <c r="F468" s="128"/>
      <c r="G468" s="128"/>
      <c r="H468" s="128"/>
      <c r="I468" s="124"/>
      <c r="J468" s="124"/>
      <c r="K468" s="128"/>
    </row>
    <row r="469" spans="2:11">
      <c r="B469" s="123"/>
      <c r="C469" s="128"/>
      <c r="D469" s="128"/>
      <c r="E469" s="128"/>
      <c r="F469" s="128"/>
      <c r="G469" s="128"/>
      <c r="H469" s="128"/>
      <c r="I469" s="124"/>
      <c r="J469" s="124"/>
      <c r="K469" s="128"/>
    </row>
    <row r="470" spans="2:11">
      <c r="B470" s="123"/>
      <c r="C470" s="128"/>
      <c r="D470" s="128"/>
      <c r="E470" s="128"/>
      <c r="F470" s="128"/>
      <c r="G470" s="128"/>
      <c r="H470" s="128"/>
      <c r="I470" s="124"/>
      <c r="J470" s="124"/>
      <c r="K470" s="128"/>
    </row>
    <row r="471" spans="2:11">
      <c r="B471" s="123"/>
      <c r="C471" s="128"/>
      <c r="D471" s="128"/>
      <c r="E471" s="128"/>
      <c r="F471" s="128"/>
      <c r="G471" s="128"/>
      <c r="H471" s="128"/>
      <c r="I471" s="124"/>
      <c r="J471" s="124"/>
      <c r="K471" s="128"/>
    </row>
    <row r="472" spans="2:11">
      <c r="B472" s="123"/>
      <c r="C472" s="128"/>
      <c r="D472" s="128"/>
      <c r="E472" s="128"/>
      <c r="F472" s="128"/>
      <c r="G472" s="128"/>
      <c r="H472" s="128"/>
      <c r="I472" s="124"/>
      <c r="J472" s="124"/>
      <c r="K472" s="128"/>
    </row>
    <row r="473" spans="2:11">
      <c r="B473" s="123"/>
      <c r="C473" s="128"/>
      <c r="D473" s="128"/>
      <c r="E473" s="128"/>
      <c r="F473" s="128"/>
      <c r="G473" s="128"/>
      <c r="H473" s="128"/>
      <c r="I473" s="124"/>
      <c r="J473" s="124"/>
      <c r="K473" s="128"/>
    </row>
    <row r="474" spans="2:11">
      <c r="B474" s="123"/>
      <c r="C474" s="128"/>
      <c r="D474" s="128"/>
      <c r="E474" s="128"/>
      <c r="F474" s="128"/>
      <c r="G474" s="128"/>
      <c r="H474" s="128"/>
      <c r="I474" s="124"/>
      <c r="J474" s="124"/>
      <c r="K474" s="128"/>
    </row>
    <row r="475" spans="2:11">
      <c r="B475" s="123"/>
      <c r="C475" s="128"/>
      <c r="D475" s="128"/>
      <c r="E475" s="128"/>
      <c r="F475" s="128"/>
      <c r="G475" s="128"/>
      <c r="H475" s="128"/>
      <c r="I475" s="124"/>
      <c r="J475" s="124"/>
      <c r="K475" s="128"/>
    </row>
    <row r="476" spans="2:11">
      <c r="B476" s="123"/>
      <c r="C476" s="128"/>
      <c r="D476" s="128"/>
      <c r="E476" s="128"/>
      <c r="F476" s="128"/>
      <c r="G476" s="128"/>
      <c r="H476" s="128"/>
      <c r="I476" s="124"/>
      <c r="J476" s="124"/>
      <c r="K476" s="128"/>
    </row>
    <row r="477" spans="2:11">
      <c r="B477" s="123"/>
      <c r="C477" s="128"/>
      <c r="D477" s="128"/>
      <c r="E477" s="128"/>
      <c r="F477" s="128"/>
      <c r="G477" s="128"/>
      <c r="H477" s="128"/>
      <c r="I477" s="124"/>
      <c r="J477" s="124"/>
      <c r="K477" s="128"/>
    </row>
    <row r="478" spans="2:11">
      <c r="B478" s="123"/>
      <c r="C478" s="128"/>
      <c r="D478" s="128"/>
      <c r="E478" s="128"/>
      <c r="F478" s="128"/>
      <c r="G478" s="128"/>
      <c r="H478" s="128"/>
      <c r="I478" s="124"/>
      <c r="J478" s="124"/>
      <c r="K478" s="128"/>
    </row>
    <row r="479" spans="2:11">
      <c r="B479" s="123"/>
      <c r="C479" s="128"/>
      <c r="D479" s="128"/>
      <c r="E479" s="128"/>
      <c r="F479" s="128"/>
      <c r="G479" s="128"/>
      <c r="H479" s="128"/>
      <c r="I479" s="124"/>
      <c r="J479" s="124"/>
      <c r="K479" s="128"/>
    </row>
    <row r="480" spans="2:11">
      <c r="B480" s="123"/>
      <c r="C480" s="128"/>
      <c r="D480" s="128"/>
      <c r="E480" s="128"/>
      <c r="F480" s="128"/>
      <c r="G480" s="128"/>
      <c r="H480" s="128"/>
      <c r="I480" s="124"/>
      <c r="J480" s="124"/>
      <c r="K480" s="128"/>
    </row>
    <row r="481" spans="2:11">
      <c r="B481" s="123"/>
      <c r="C481" s="128"/>
      <c r="D481" s="128"/>
      <c r="E481" s="128"/>
      <c r="F481" s="128"/>
      <c r="G481" s="128"/>
      <c r="H481" s="128"/>
      <c r="I481" s="124"/>
      <c r="J481" s="124"/>
      <c r="K481" s="128"/>
    </row>
    <row r="482" spans="2:11">
      <c r="B482" s="123"/>
      <c r="C482" s="128"/>
      <c r="D482" s="128"/>
      <c r="E482" s="128"/>
      <c r="F482" s="128"/>
      <c r="G482" s="128"/>
      <c r="H482" s="128"/>
      <c r="I482" s="124"/>
      <c r="J482" s="124"/>
      <c r="K482" s="128"/>
    </row>
    <row r="483" spans="2:11">
      <c r="B483" s="123"/>
      <c r="C483" s="128"/>
      <c r="D483" s="128"/>
      <c r="E483" s="128"/>
      <c r="F483" s="128"/>
      <c r="G483" s="128"/>
      <c r="H483" s="128"/>
      <c r="I483" s="124"/>
      <c r="J483" s="124"/>
      <c r="K483" s="128"/>
    </row>
    <row r="484" spans="2:11">
      <c r="B484" s="123"/>
      <c r="C484" s="128"/>
      <c r="D484" s="128"/>
      <c r="E484" s="128"/>
      <c r="F484" s="128"/>
      <c r="G484" s="128"/>
      <c r="H484" s="128"/>
      <c r="I484" s="124"/>
      <c r="J484" s="124"/>
      <c r="K484" s="128"/>
    </row>
    <row r="485" spans="2:11">
      <c r="B485" s="123"/>
      <c r="C485" s="128"/>
      <c r="D485" s="128"/>
      <c r="E485" s="128"/>
      <c r="F485" s="128"/>
      <c r="G485" s="128"/>
      <c r="H485" s="128"/>
      <c r="I485" s="124"/>
      <c r="J485" s="124"/>
      <c r="K485" s="128"/>
    </row>
    <row r="486" spans="2:11">
      <c r="B486" s="123"/>
      <c r="C486" s="128"/>
      <c r="D486" s="128"/>
      <c r="E486" s="128"/>
      <c r="F486" s="128"/>
      <c r="G486" s="128"/>
      <c r="H486" s="128"/>
      <c r="I486" s="124"/>
      <c r="J486" s="124"/>
      <c r="K486" s="128"/>
    </row>
    <row r="487" spans="2:11">
      <c r="B487" s="123"/>
      <c r="C487" s="128"/>
      <c r="D487" s="128"/>
      <c r="E487" s="128"/>
      <c r="F487" s="128"/>
      <c r="G487" s="128"/>
      <c r="H487" s="128"/>
      <c r="I487" s="124"/>
      <c r="J487" s="124"/>
      <c r="K487" s="128"/>
    </row>
    <row r="488" spans="2:11">
      <c r="B488" s="123"/>
      <c r="C488" s="128"/>
      <c r="D488" s="128"/>
      <c r="E488" s="128"/>
      <c r="F488" s="128"/>
      <c r="G488" s="128"/>
      <c r="H488" s="128"/>
      <c r="I488" s="124"/>
      <c r="J488" s="124"/>
      <c r="K488" s="128"/>
    </row>
    <row r="489" spans="2:11">
      <c r="B489" s="123"/>
      <c r="C489" s="128"/>
      <c r="D489" s="128"/>
      <c r="E489" s="128"/>
      <c r="F489" s="128"/>
      <c r="G489" s="128"/>
      <c r="H489" s="128"/>
      <c r="I489" s="124"/>
      <c r="J489" s="124"/>
      <c r="K489" s="128"/>
    </row>
    <row r="490" spans="2:11">
      <c r="B490" s="123"/>
      <c r="C490" s="128"/>
      <c r="D490" s="128"/>
      <c r="E490" s="128"/>
      <c r="F490" s="128"/>
      <c r="G490" s="128"/>
      <c r="H490" s="128"/>
      <c r="I490" s="124"/>
      <c r="J490" s="124"/>
      <c r="K490" s="128"/>
    </row>
    <row r="491" spans="2:11">
      <c r="B491" s="123"/>
      <c r="C491" s="128"/>
      <c r="D491" s="128"/>
      <c r="E491" s="128"/>
      <c r="F491" s="128"/>
      <c r="G491" s="128"/>
      <c r="H491" s="128"/>
      <c r="I491" s="124"/>
      <c r="J491" s="124"/>
      <c r="K491" s="128"/>
    </row>
    <row r="492" spans="2:11">
      <c r="B492" s="123"/>
      <c r="C492" s="128"/>
      <c r="D492" s="128"/>
      <c r="E492" s="128"/>
      <c r="F492" s="128"/>
      <c r="G492" s="128"/>
      <c r="H492" s="128"/>
      <c r="I492" s="124"/>
      <c r="J492" s="124"/>
      <c r="K492" s="128"/>
    </row>
    <row r="493" spans="2:11">
      <c r="B493" s="123"/>
      <c r="C493" s="128"/>
      <c r="D493" s="128"/>
      <c r="E493" s="128"/>
      <c r="F493" s="128"/>
      <c r="G493" s="128"/>
      <c r="H493" s="128"/>
      <c r="I493" s="124"/>
      <c r="J493" s="124"/>
      <c r="K493" s="128"/>
    </row>
    <row r="494" spans="2:11">
      <c r="B494" s="123"/>
      <c r="C494" s="128"/>
      <c r="D494" s="128"/>
      <c r="E494" s="128"/>
      <c r="F494" s="128"/>
      <c r="G494" s="128"/>
      <c r="H494" s="128"/>
      <c r="I494" s="124"/>
      <c r="J494" s="124"/>
      <c r="K494" s="128"/>
    </row>
    <row r="495" spans="2:11">
      <c r="B495" s="123"/>
      <c r="C495" s="128"/>
      <c r="D495" s="128"/>
      <c r="E495" s="128"/>
      <c r="F495" s="128"/>
      <c r="G495" s="128"/>
      <c r="H495" s="128"/>
      <c r="I495" s="124"/>
      <c r="J495" s="124"/>
      <c r="K495" s="128"/>
    </row>
    <row r="496" spans="2:11">
      <c r="B496" s="123"/>
      <c r="C496" s="128"/>
      <c r="D496" s="128"/>
      <c r="E496" s="128"/>
      <c r="F496" s="128"/>
      <c r="G496" s="128"/>
      <c r="H496" s="128"/>
      <c r="I496" s="124"/>
      <c r="J496" s="124"/>
      <c r="K496" s="128"/>
    </row>
    <row r="497" spans="2:11">
      <c r="B497" s="123"/>
      <c r="C497" s="128"/>
      <c r="D497" s="128"/>
      <c r="E497" s="128"/>
      <c r="F497" s="128"/>
      <c r="G497" s="128"/>
      <c r="H497" s="128"/>
      <c r="I497" s="124"/>
      <c r="J497" s="124"/>
      <c r="K497" s="128"/>
    </row>
    <row r="498" spans="2:11">
      <c r="B498" s="123"/>
      <c r="C498" s="128"/>
      <c r="D498" s="128"/>
      <c r="E498" s="128"/>
      <c r="F498" s="128"/>
      <c r="G498" s="128"/>
      <c r="H498" s="128"/>
      <c r="I498" s="124"/>
      <c r="J498" s="124"/>
      <c r="K498" s="128"/>
    </row>
    <row r="499" spans="2:11">
      <c r="B499" s="123"/>
      <c r="C499" s="128"/>
      <c r="D499" s="128"/>
      <c r="E499" s="128"/>
      <c r="F499" s="128"/>
      <c r="G499" s="128"/>
      <c r="H499" s="128"/>
      <c r="I499" s="124"/>
      <c r="J499" s="124"/>
      <c r="K499" s="128"/>
    </row>
    <row r="500" spans="2:11">
      <c r="B500" s="123"/>
      <c r="C500" s="128"/>
      <c r="D500" s="128"/>
      <c r="E500" s="128"/>
      <c r="F500" s="128"/>
      <c r="G500" s="128"/>
      <c r="H500" s="128"/>
      <c r="I500" s="124"/>
      <c r="J500" s="124"/>
      <c r="K500" s="128"/>
    </row>
    <row r="501" spans="2:11">
      <c r="B501" s="123"/>
      <c r="C501" s="128"/>
      <c r="D501" s="128"/>
      <c r="E501" s="128"/>
      <c r="F501" s="128"/>
      <c r="G501" s="128"/>
      <c r="H501" s="128"/>
      <c r="I501" s="124"/>
      <c r="J501" s="124"/>
      <c r="K501" s="128"/>
    </row>
    <row r="502" spans="2:11">
      <c r="B502" s="123"/>
      <c r="C502" s="128"/>
      <c r="D502" s="128"/>
      <c r="E502" s="128"/>
      <c r="F502" s="128"/>
      <c r="G502" s="128"/>
      <c r="H502" s="128"/>
      <c r="I502" s="124"/>
      <c r="J502" s="124"/>
      <c r="K502" s="128"/>
    </row>
    <row r="503" spans="2:11">
      <c r="B503" s="123"/>
      <c r="C503" s="128"/>
      <c r="D503" s="128"/>
      <c r="E503" s="128"/>
      <c r="F503" s="128"/>
      <c r="G503" s="128"/>
      <c r="H503" s="128"/>
      <c r="I503" s="124"/>
      <c r="J503" s="124"/>
      <c r="K503" s="128"/>
    </row>
    <row r="504" spans="2:11">
      <c r="B504" s="123"/>
      <c r="C504" s="128"/>
      <c r="D504" s="128"/>
      <c r="E504" s="128"/>
      <c r="F504" s="128"/>
      <c r="G504" s="128"/>
      <c r="H504" s="128"/>
      <c r="I504" s="124"/>
      <c r="J504" s="124"/>
      <c r="K504" s="128"/>
    </row>
    <row r="505" spans="2:11">
      <c r="B505" s="123"/>
      <c r="C505" s="128"/>
      <c r="D505" s="128"/>
      <c r="E505" s="128"/>
      <c r="F505" s="128"/>
      <c r="G505" s="128"/>
      <c r="H505" s="128"/>
      <c r="I505" s="124"/>
      <c r="J505" s="124"/>
      <c r="K505" s="128"/>
    </row>
    <row r="506" spans="2:11">
      <c r="B506" s="123"/>
      <c r="C506" s="128"/>
      <c r="D506" s="128"/>
      <c r="E506" s="128"/>
      <c r="F506" s="128"/>
      <c r="G506" s="128"/>
      <c r="H506" s="128"/>
      <c r="I506" s="124"/>
      <c r="J506" s="124"/>
      <c r="K506" s="128"/>
    </row>
    <row r="507" spans="2:11">
      <c r="B507" s="123"/>
      <c r="C507" s="128"/>
      <c r="D507" s="128"/>
      <c r="E507" s="128"/>
      <c r="F507" s="128"/>
      <c r="G507" s="128"/>
      <c r="H507" s="128"/>
      <c r="I507" s="124"/>
      <c r="J507" s="124"/>
      <c r="K507" s="128"/>
    </row>
    <row r="508" spans="2:11">
      <c r="B508" s="123"/>
      <c r="C508" s="128"/>
      <c r="D508" s="128"/>
      <c r="E508" s="128"/>
      <c r="F508" s="128"/>
      <c r="G508" s="128"/>
      <c r="H508" s="128"/>
      <c r="I508" s="124"/>
      <c r="J508" s="124"/>
      <c r="K508" s="128"/>
    </row>
    <row r="509" spans="2:11">
      <c r="B509" s="123"/>
      <c r="C509" s="128"/>
      <c r="D509" s="128"/>
      <c r="E509" s="128"/>
      <c r="F509" s="128"/>
      <c r="G509" s="128"/>
      <c r="H509" s="128"/>
      <c r="I509" s="124"/>
      <c r="J509" s="124"/>
      <c r="K509" s="128"/>
    </row>
    <row r="510" spans="2:11">
      <c r="B510" s="123"/>
      <c r="C510" s="128"/>
      <c r="D510" s="128"/>
      <c r="E510" s="128"/>
      <c r="F510" s="128"/>
      <c r="G510" s="128"/>
      <c r="H510" s="128"/>
      <c r="I510" s="124"/>
      <c r="J510" s="124"/>
      <c r="K510" s="128"/>
    </row>
    <row r="511" spans="2:11">
      <c r="B511" s="123"/>
      <c r="C511" s="128"/>
      <c r="D511" s="128"/>
      <c r="E511" s="128"/>
      <c r="F511" s="128"/>
      <c r="G511" s="128"/>
      <c r="H511" s="128"/>
      <c r="I511" s="124"/>
      <c r="J511" s="124"/>
      <c r="K511" s="128"/>
    </row>
    <row r="512" spans="2:11">
      <c r="B512" s="123"/>
      <c r="C512" s="128"/>
      <c r="D512" s="128"/>
      <c r="E512" s="128"/>
      <c r="F512" s="128"/>
      <c r="G512" s="128"/>
      <c r="H512" s="128"/>
      <c r="I512" s="124"/>
      <c r="J512" s="124"/>
      <c r="K512" s="128"/>
    </row>
    <row r="513" spans="2:11">
      <c r="B513" s="123"/>
      <c r="C513" s="128"/>
      <c r="D513" s="128"/>
      <c r="E513" s="128"/>
      <c r="F513" s="128"/>
      <c r="G513" s="128"/>
      <c r="H513" s="128"/>
      <c r="I513" s="124"/>
      <c r="J513" s="124"/>
      <c r="K513" s="128"/>
    </row>
    <row r="514" spans="2:11">
      <c r="B514" s="123"/>
      <c r="C514" s="128"/>
      <c r="D514" s="128"/>
      <c r="E514" s="128"/>
      <c r="F514" s="128"/>
      <c r="G514" s="128"/>
      <c r="H514" s="128"/>
      <c r="I514" s="124"/>
      <c r="J514" s="124"/>
      <c r="K514" s="128"/>
    </row>
    <row r="515" spans="2:11">
      <c r="B515" s="123"/>
      <c r="C515" s="128"/>
      <c r="D515" s="128"/>
      <c r="E515" s="128"/>
      <c r="F515" s="128"/>
      <c r="G515" s="128"/>
      <c r="H515" s="128"/>
      <c r="I515" s="124"/>
      <c r="J515" s="124"/>
      <c r="K515" s="128"/>
    </row>
    <row r="516" spans="2:11">
      <c r="B516" s="123"/>
      <c r="C516" s="128"/>
      <c r="D516" s="128"/>
      <c r="E516" s="128"/>
      <c r="F516" s="128"/>
      <c r="G516" s="128"/>
      <c r="H516" s="128"/>
      <c r="I516" s="124"/>
      <c r="J516" s="124"/>
      <c r="K516" s="128"/>
    </row>
    <row r="517" spans="2:11">
      <c r="B517" s="123"/>
      <c r="C517" s="128"/>
      <c r="D517" s="128"/>
      <c r="E517" s="128"/>
      <c r="F517" s="128"/>
      <c r="G517" s="128"/>
      <c r="H517" s="128"/>
      <c r="I517" s="124"/>
      <c r="J517" s="124"/>
      <c r="K517" s="128"/>
    </row>
    <row r="518" spans="2:11">
      <c r="B518" s="123"/>
      <c r="C518" s="128"/>
      <c r="D518" s="128"/>
      <c r="E518" s="128"/>
      <c r="F518" s="128"/>
      <c r="G518" s="128"/>
      <c r="H518" s="128"/>
      <c r="I518" s="124"/>
      <c r="J518" s="124"/>
      <c r="K518" s="128"/>
    </row>
    <row r="519" spans="2:11">
      <c r="B519" s="123"/>
      <c r="C519" s="128"/>
      <c r="D519" s="128"/>
      <c r="E519" s="128"/>
      <c r="F519" s="128"/>
      <c r="G519" s="128"/>
      <c r="H519" s="128"/>
      <c r="I519" s="124"/>
      <c r="J519" s="124"/>
      <c r="K519" s="128"/>
    </row>
    <row r="520" spans="2:11">
      <c r="B520" s="123"/>
      <c r="C520" s="128"/>
      <c r="D520" s="128"/>
      <c r="E520" s="128"/>
      <c r="F520" s="128"/>
      <c r="G520" s="128"/>
      <c r="H520" s="128"/>
      <c r="I520" s="124"/>
      <c r="J520" s="124"/>
      <c r="K520" s="128"/>
    </row>
    <row r="521" spans="2:11">
      <c r="B521" s="123"/>
      <c r="C521" s="128"/>
      <c r="D521" s="128"/>
      <c r="E521" s="128"/>
      <c r="F521" s="128"/>
      <c r="G521" s="128"/>
      <c r="H521" s="128"/>
      <c r="I521" s="124"/>
      <c r="J521" s="124"/>
      <c r="K521" s="128"/>
    </row>
    <row r="522" spans="2:11">
      <c r="B522" s="123"/>
      <c r="C522" s="128"/>
      <c r="D522" s="128"/>
      <c r="E522" s="128"/>
      <c r="F522" s="128"/>
      <c r="G522" s="128"/>
      <c r="H522" s="128"/>
      <c r="I522" s="124"/>
      <c r="J522" s="124"/>
      <c r="K522" s="128"/>
    </row>
    <row r="523" spans="2:11">
      <c r="B523" s="123"/>
      <c r="C523" s="128"/>
      <c r="D523" s="128"/>
      <c r="E523" s="128"/>
      <c r="F523" s="128"/>
      <c r="G523" s="128"/>
      <c r="H523" s="128"/>
      <c r="I523" s="124"/>
      <c r="J523" s="124"/>
      <c r="K523" s="128"/>
    </row>
    <row r="524" spans="2:11">
      <c r="B524" s="123"/>
      <c r="C524" s="128"/>
      <c r="D524" s="128"/>
      <c r="E524" s="128"/>
      <c r="F524" s="128"/>
      <c r="G524" s="128"/>
      <c r="H524" s="128"/>
      <c r="I524" s="124"/>
      <c r="J524" s="124"/>
      <c r="K524" s="128"/>
    </row>
    <row r="525" spans="2:11">
      <c r="B525" s="123"/>
      <c r="C525" s="128"/>
      <c r="D525" s="128"/>
      <c r="E525" s="128"/>
      <c r="F525" s="128"/>
      <c r="G525" s="128"/>
      <c r="H525" s="128"/>
      <c r="I525" s="124"/>
      <c r="J525" s="124"/>
      <c r="K525" s="128"/>
    </row>
    <row r="526" spans="2:11">
      <c r="B526" s="123"/>
      <c r="C526" s="128"/>
      <c r="D526" s="128"/>
      <c r="E526" s="128"/>
      <c r="F526" s="128"/>
      <c r="G526" s="128"/>
      <c r="H526" s="128"/>
      <c r="I526" s="124"/>
      <c r="J526" s="124"/>
      <c r="K526" s="128"/>
    </row>
    <row r="527" spans="2:11">
      <c r="B527" s="123"/>
      <c r="C527" s="128"/>
      <c r="D527" s="128"/>
      <c r="E527" s="128"/>
      <c r="F527" s="128"/>
      <c r="G527" s="128"/>
      <c r="H527" s="128"/>
      <c r="I527" s="124"/>
      <c r="J527" s="124"/>
      <c r="K527" s="128"/>
    </row>
    <row r="528" spans="2:11">
      <c r="B528" s="123"/>
      <c r="C528" s="128"/>
      <c r="D528" s="128"/>
      <c r="E528" s="128"/>
      <c r="F528" s="128"/>
      <c r="G528" s="128"/>
      <c r="H528" s="128"/>
      <c r="I528" s="124"/>
      <c r="J528" s="124"/>
      <c r="K528" s="128"/>
    </row>
    <row r="529" spans="2:11">
      <c r="B529" s="123"/>
      <c r="C529" s="128"/>
      <c r="D529" s="128"/>
      <c r="E529" s="128"/>
      <c r="F529" s="128"/>
      <c r="G529" s="128"/>
      <c r="H529" s="128"/>
      <c r="I529" s="124"/>
      <c r="J529" s="124"/>
      <c r="K529" s="128"/>
    </row>
    <row r="530" spans="2:11">
      <c r="B530" s="123"/>
      <c r="C530" s="128"/>
      <c r="D530" s="128"/>
      <c r="E530" s="128"/>
      <c r="F530" s="128"/>
      <c r="G530" s="128"/>
      <c r="H530" s="128"/>
      <c r="I530" s="124"/>
      <c r="J530" s="124"/>
      <c r="K530" s="128"/>
    </row>
    <row r="531" spans="2:11">
      <c r="B531" s="123"/>
      <c r="C531" s="128"/>
      <c r="D531" s="128"/>
      <c r="E531" s="128"/>
      <c r="F531" s="128"/>
      <c r="G531" s="128"/>
      <c r="H531" s="128"/>
      <c r="I531" s="124"/>
      <c r="J531" s="124"/>
      <c r="K531" s="128"/>
    </row>
    <row r="532" spans="2:11">
      <c r="B532" s="123"/>
      <c r="C532" s="128"/>
      <c r="D532" s="128"/>
      <c r="E532" s="128"/>
      <c r="F532" s="128"/>
      <c r="G532" s="128"/>
      <c r="H532" s="128"/>
      <c r="I532" s="124"/>
      <c r="J532" s="124"/>
      <c r="K532" s="128"/>
    </row>
    <row r="533" spans="2:11">
      <c r="B533" s="123"/>
      <c r="C533" s="128"/>
      <c r="D533" s="128"/>
      <c r="E533" s="128"/>
      <c r="F533" s="128"/>
      <c r="G533" s="128"/>
      <c r="H533" s="128"/>
      <c r="I533" s="124"/>
      <c r="J533" s="124"/>
      <c r="K533" s="128"/>
    </row>
    <row r="534" spans="2:11">
      <c r="B534" s="123"/>
      <c r="C534" s="128"/>
      <c r="D534" s="128"/>
      <c r="E534" s="128"/>
      <c r="F534" s="128"/>
      <c r="G534" s="128"/>
      <c r="H534" s="128"/>
      <c r="I534" s="124"/>
      <c r="J534" s="124"/>
      <c r="K534" s="128"/>
    </row>
    <row r="535" spans="2:11">
      <c r="B535" s="123"/>
      <c r="C535" s="128"/>
      <c r="D535" s="128"/>
      <c r="E535" s="128"/>
      <c r="F535" s="128"/>
      <c r="G535" s="128"/>
      <c r="H535" s="128"/>
      <c r="I535" s="124"/>
      <c r="J535" s="124"/>
      <c r="K535" s="128"/>
    </row>
    <row r="536" spans="2:11">
      <c r="B536" s="123"/>
      <c r="C536" s="128"/>
      <c r="D536" s="128"/>
      <c r="E536" s="128"/>
      <c r="F536" s="128"/>
      <c r="G536" s="128"/>
      <c r="H536" s="128"/>
      <c r="I536" s="124"/>
      <c r="J536" s="124"/>
      <c r="K536" s="128"/>
    </row>
    <row r="537" spans="2:11">
      <c r="B537" s="123"/>
      <c r="C537" s="128"/>
      <c r="D537" s="128"/>
      <c r="E537" s="128"/>
      <c r="F537" s="128"/>
      <c r="G537" s="128"/>
      <c r="H537" s="128"/>
      <c r="I537" s="124"/>
      <c r="J537" s="124"/>
      <c r="K537" s="128"/>
    </row>
    <row r="538" spans="2:11">
      <c r="B538" s="123"/>
      <c r="C538" s="128"/>
      <c r="D538" s="128"/>
      <c r="E538" s="128"/>
      <c r="F538" s="128"/>
      <c r="G538" s="128"/>
      <c r="H538" s="128"/>
      <c r="I538" s="124"/>
      <c r="J538" s="124"/>
      <c r="K538" s="128"/>
    </row>
    <row r="539" spans="2:11">
      <c r="B539" s="123"/>
      <c r="C539" s="128"/>
      <c r="D539" s="128"/>
      <c r="E539" s="128"/>
      <c r="F539" s="128"/>
      <c r="G539" s="128"/>
      <c r="H539" s="128"/>
      <c r="I539" s="124"/>
      <c r="J539" s="124"/>
      <c r="K539" s="128"/>
    </row>
    <row r="540" spans="2:11">
      <c r="B540" s="123"/>
      <c r="C540" s="128"/>
      <c r="D540" s="128"/>
      <c r="E540" s="128"/>
      <c r="F540" s="128"/>
      <c r="G540" s="128"/>
      <c r="H540" s="128"/>
      <c r="I540" s="124"/>
      <c r="J540" s="124"/>
      <c r="K540" s="128"/>
    </row>
    <row r="541" spans="2:11">
      <c r="B541" s="123"/>
      <c r="C541" s="128"/>
      <c r="D541" s="128"/>
      <c r="E541" s="128"/>
      <c r="F541" s="128"/>
      <c r="G541" s="128"/>
      <c r="H541" s="128"/>
      <c r="I541" s="124"/>
      <c r="J541" s="124"/>
      <c r="K541" s="128"/>
    </row>
    <row r="542" spans="2:11">
      <c r="B542" s="123"/>
      <c r="C542" s="128"/>
      <c r="D542" s="128"/>
      <c r="E542" s="128"/>
      <c r="F542" s="128"/>
      <c r="G542" s="128"/>
      <c r="H542" s="128"/>
      <c r="I542" s="124"/>
      <c r="J542" s="124"/>
      <c r="K542" s="128"/>
    </row>
    <row r="543" spans="2:11">
      <c r="B543" s="123"/>
      <c r="C543" s="128"/>
      <c r="D543" s="128"/>
      <c r="E543" s="128"/>
      <c r="F543" s="128"/>
      <c r="G543" s="128"/>
      <c r="H543" s="128"/>
      <c r="I543" s="124"/>
      <c r="J543" s="124"/>
      <c r="K543" s="128"/>
    </row>
    <row r="544" spans="2:11">
      <c r="B544" s="123"/>
      <c r="C544" s="128"/>
      <c r="D544" s="128"/>
      <c r="E544" s="128"/>
      <c r="F544" s="128"/>
      <c r="G544" s="128"/>
      <c r="H544" s="128"/>
      <c r="I544" s="124"/>
      <c r="J544" s="124"/>
      <c r="K544" s="128"/>
    </row>
    <row r="545" spans="2:11">
      <c r="B545" s="123"/>
      <c r="C545" s="128"/>
      <c r="D545" s="128"/>
      <c r="E545" s="128"/>
      <c r="F545" s="128"/>
      <c r="G545" s="128"/>
      <c r="H545" s="128"/>
      <c r="I545" s="124"/>
      <c r="J545" s="124"/>
      <c r="K545" s="128"/>
    </row>
    <row r="546" spans="2:11">
      <c r="B546" s="123"/>
      <c r="C546" s="128"/>
      <c r="D546" s="128"/>
      <c r="E546" s="128"/>
      <c r="F546" s="128"/>
      <c r="G546" s="128"/>
      <c r="H546" s="128"/>
      <c r="I546" s="124"/>
      <c r="J546" s="124"/>
      <c r="K546" s="128"/>
    </row>
    <row r="547" spans="2:11">
      <c r="B547" s="123"/>
      <c r="C547" s="128"/>
      <c r="D547" s="128"/>
      <c r="E547" s="128"/>
      <c r="F547" s="128"/>
      <c r="G547" s="128"/>
      <c r="H547" s="128"/>
      <c r="I547" s="124"/>
      <c r="J547" s="124"/>
      <c r="K547" s="128"/>
    </row>
    <row r="548" spans="2:11">
      <c r="B548" s="123"/>
      <c r="C548" s="128"/>
      <c r="D548" s="128"/>
      <c r="E548" s="128"/>
      <c r="F548" s="128"/>
      <c r="G548" s="128"/>
      <c r="H548" s="128"/>
      <c r="I548" s="124"/>
      <c r="J548" s="124"/>
      <c r="K548" s="128"/>
    </row>
    <row r="549" spans="2:11">
      <c r="B549" s="123"/>
      <c r="C549" s="128"/>
      <c r="D549" s="128"/>
      <c r="E549" s="128"/>
      <c r="F549" s="128"/>
      <c r="G549" s="128"/>
      <c r="H549" s="128"/>
      <c r="I549" s="124"/>
      <c r="J549" s="124"/>
      <c r="K549" s="128"/>
    </row>
    <row r="550" spans="2:11">
      <c r="B550" s="123"/>
      <c r="C550" s="128"/>
      <c r="D550" s="128"/>
      <c r="E550" s="128"/>
      <c r="F550" s="128"/>
      <c r="G550" s="128"/>
      <c r="H550" s="128"/>
      <c r="I550" s="124"/>
      <c r="J550" s="124"/>
      <c r="K550" s="128"/>
    </row>
    <row r="551" spans="2:11">
      <c r="B551" s="123"/>
      <c r="C551" s="128"/>
      <c r="D551" s="128"/>
      <c r="E551" s="128"/>
      <c r="F551" s="128"/>
      <c r="G551" s="128"/>
      <c r="H551" s="128"/>
      <c r="I551" s="124"/>
      <c r="J551" s="124"/>
      <c r="K551" s="128"/>
    </row>
    <row r="552" spans="2:11">
      <c r="B552" s="123"/>
      <c r="C552" s="128"/>
      <c r="D552" s="128"/>
      <c r="E552" s="128"/>
      <c r="F552" s="128"/>
      <c r="G552" s="128"/>
      <c r="H552" s="128"/>
      <c r="I552" s="124"/>
      <c r="J552" s="124"/>
      <c r="K552" s="128"/>
    </row>
    <row r="553" spans="2:11">
      <c r="B553" s="123"/>
      <c r="C553" s="128"/>
      <c r="D553" s="128"/>
      <c r="E553" s="128"/>
      <c r="F553" s="128"/>
      <c r="G553" s="128"/>
      <c r="H553" s="128"/>
      <c r="I553" s="124"/>
      <c r="J553" s="124"/>
      <c r="K553" s="128"/>
    </row>
    <row r="554" spans="2:11">
      <c r="B554" s="123"/>
      <c r="C554" s="128"/>
      <c r="D554" s="128"/>
      <c r="E554" s="128"/>
      <c r="F554" s="128"/>
      <c r="G554" s="128"/>
      <c r="H554" s="128"/>
      <c r="I554" s="124"/>
      <c r="J554" s="124"/>
      <c r="K554" s="128"/>
    </row>
    <row r="555" spans="2:11">
      <c r="B555" s="123"/>
      <c r="C555" s="128"/>
      <c r="D555" s="128"/>
      <c r="E555" s="128"/>
      <c r="F555" s="128"/>
      <c r="G555" s="128"/>
      <c r="H555" s="128"/>
      <c r="I555" s="124"/>
      <c r="J555" s="124"/>
      <c r="K555" s="128"/>
    </row>
    <row r="556" spans="2:11">
      <c r="B556" s="123"/>
      <c r="C556" s="128"/>
      <c r="D556" s="128"/>
      <c r="E556" s="128"/>
      <c r="F556" s="128"/>
      <c r="G556" s="128"/>
      <c r="H556" s="128"/>
      <c r="I556" s="124"/>
      <c r="J556" s="124"/>
      <c r="K556" s="128"/>
    </row>
    <row r="557" spans="2:11">
      <c r="B557" s="123"/>
      <c r="C557" s="128"/>
      <c r="D557" s="128"/>
      <c r="E557" s="128"/>
      <c r="F557" s="128"/>
      <c r="G557" s="128"/>
      <c r="H557" s="128"/>
      <c r="I557" s="124"/>
      <c r="J557" s="124"/>
      <c r="K557" s="128"/>
    </row>
    <row r="558" spans="2:11">
      <c r="B558" s="123"/>
      <c r="C558" s="128"/>
      <c r="D558" s="128"/>
      <c r="E558" s="128"/>
      <c r="F558" s="128"/>
      <c r="G558" s="128"/>
      <c r="H558" s="128"/>
      <c r="I558" s="124"/>
      <c r="J558" s="124"/>
      <c r="K558" s="128"/>
    </row>
    <row r="559" spans="2:11">
      <c r="B559" s="123"/>
      <c r="C559" s="128"/>
      <c r="D559" s="128"/>
      <c r="E559" s="128"/>
      <c r="F559" s="128"/>
      <c r="G559" s="128"/>
      <c r="H559" s="128"/>
      <c r="I559" s="124"/>
      <c r="J559" s="124"/>
      <c r="K559" s="128"/>
    </row>
    <row r="560" spans="2:11">
      <c r="B560" s="123"/>
      <c r="C560" s="128"/>
      <c r="D560" s="128"/>
      <c r="E560" s="128"/>
      <c r="F560" s="128"/>
      <c r="G560" s="128"/>
      <c r="H560" s="128"/>
      <c r="I560" s="124"/>
      <c r="J560" s="124"/>
      <c r="K560" s="128"/>
    </row>
    <row r="561" spans="2:11">
      <c r="B561" s="123"/>
      <c r="C561" s="128"/>
      <c r="D561" s="128"/>
      <c r="E561" s="128"/>
      <c r="F561" s="128"/>
      <c r="G561" s="128"/>
      <c r="H561" s="128"/>
      <c r="I561" s="124"/>
      <c r="J561" s="124"/>
      <c r="K561" s="128"/>
    </row>
    <row r="562" spans="2:11">
      <c r="B562" s="123"/>
      <c r="C562" s="128"/>
      <c r="D562" s="128"/>
      <c r="E562" s="128"/>
      <c r="F562" s="128"/>
      <c r="G562" s="128"/>
      <c r="H562" s="128"/>
      <c r="I562" s="124"/>
      <c r="J562" s="124"/>
      <c r="K562" s="128"/>
    </row>
    <row r="563" spans="2:11">
      <c r="B563" s="123"/>
      <c r="C563" s="128"/>
      <c r="D563" s="128"/>
      <c r="E563" s="128"/>
      <c r="F563" s="128"/>
      <c r="G563" s="128"/>
      <c r="H563" s="128"/>
      <c r="I563" s="124"/>
      <c r="J563" s="124"/>
      <c r="K563" s="128"/>
    </row>
    <row r="564" spans="2:11">
      <c r="B564" s="123"/>
      <c r="C564" s="128"/>
      <c r="D564" s="128"/>
      <c r="E564" s="128"/>
      <c r="F564" s="128"/>
      <c r="G564" s="128"/>
      <c r="H564" s="128"/>
      <c r="I564" s="124"/>
      <c r="J564" s="124"/>
      <c r="K564" s="128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56" t="s">
        <v>134</v>
      </c>
      <c r="C1" s="77" t="s" vm="1">
        <v>204</v>
      </c>
    </row>
    <row r="2" spans="2:35">
      <c r="B2" s="56" t="s">
        <v>133</v>
      </c>
      <c r="C2" s="77" t="s">
        <v>205</v>
      </c>
    </row>
    <row r="3" spans="2:35">
      <c r="B3" s="56" t="s">
        <v>135</v>
      </c>
      <c r="C3" s="77" t="s">
        <v>206</v>
      </c>
      <c r="E3" s="2"/>
    </row>
    <row r="4" spans="2:35">
      <c r="B4" s="56" t="s">
        <v>136</v>
      </c>
      <c r="C4" s="77">
        <v>2148</v>
      </c>
    </row>
    <row r="6" spans="2:35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35" ht="26.25" customHeight="1">
      <c r="B7" s="149" t="s">
        <v>87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35" s="3" customFormat="1" ht="47.25">
      <c r="B8" s="22" t="s">
        <v>108</v>
      </c>
      <c r="C8" s="30" t="s">
        <v>42</v>
      </c>
      <c r="D8" s="13" t="s">
        <v>46</v>
      </c>
      <c r="E8" s="30" t="s">
        <v>15</v>
      </c>
      <c r="F8" s="30" t="s">
        <v>60</v>
      </c>
      <c r="G8" s="30" t="s">
        <v>94</v>
      </c>
      <c r="H8" s="30" t="s">
        <v>18</v>
      </c>
      <c r="I8" s="30" t="s">
        <v>93</v>
      </c>
      <c r="J8" s="30" t="s">
        <v>17</v>
      </c>
      <c r="K8" s="30" t="s">
        <v>19</v>
      </c>
      <c r="L8" s="30" t="s">
        <v>182</v>
      </c>
      <c r="M8" s="30" t="s">
        <v>181</v>
      </c>
      <c r="N8" s="30" t="s">
        <v>56</v>
      </c>
      <c r="O8" s="30" t="s">
        <v>55</v>
      </c>
      <c r="P8" s="30" t="s">
        <v>137</v>
      </c>
      <c r="Q8" s="31" t="s">
        <v>139</v>
      </c>
    </row>
    <row r="9" spans="2:35" s="3" customFormat="1" ht="18" customHeight="1">
      <c r="B9" s="15"/>
      <c r="C9" s="16"/>
      <c r="D9" s="16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189</v>
      </c>
      <c r="M9" s="32"/>
      <c r="N9" s="32" t="s">
        <v>185</v>
      </c>
      <c r="O9" s="32" t="s">
        <v>20</v>
      </c>
      <c r="P9" s="32" t="s">
        <v>20</v>
      </c>
      <c r="Q9" s="33" t="s">
        <v>20</v>
      </c>
    </row>
    <row r="10" spans="2:3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105</v>
      </c>
    </row>
    <row r="11" spans="2:3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AI11" s="1"/>
    </row>
    <row r="12" spans="2:35" ht="21.75" customHeight="1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35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35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35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3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23"/>
      <c r="C111" s="123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</sheetData>
  <sheetProtection sheet="1" objects="1" scenarios="1"/>
  <mergeCells count="2">
    <mergeCell ref="B6:Q6"/>
    <mergeCell ref="B7:Q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51.42578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56" t="s">
        <v>134</v>
      </c>
      <c r="C1" s="77" t="s" vm="1">
        <v>204</v>
      </c>
    </row>
    <row r="2" spans="2:16">
      <c r="B2" s="56" t="s">
        <v>133</v>
      </c>
      <c r="C2" s="77" t="s">
        <v>205</v>
      </c>
    </row>
    <row r="3" spans="2:16">
      <c r="B3" s="56" t="s">
        <v>135</v>
      </c>
      <c r="C3" s="77" t="s">
        <v>206</v>
      </c>
    </row>
    <row r="4" spans="2:16">
      <c r="B4" s="56" t="s">
        <v>136</v>
      </c>
      <c r="C4" s="77">
        <v>2148</v>
      </c>
    </row>
    <row r="6" spans="2:16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ht="26.25" customHeight="1">
      <c r="B7" s="149" t="s">
        <v>79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1"/>
    </row>
    <row r="8" spans="2:16" s="3" customFormat="1" ht="78.75">
      <c r="B8" s="22" t="s">
        <v>108</v>
      </c>
      <c r="C8" s="30" t="s">
        <v>42</v>
      </c>
      <c r="D8" s="30" t="s">
        <v>15</v>
      </c>
      <c r="E8" s="30" t="s">
        <v>60</v>
      </c>
      <c r="F8" s="30" t="s">
        <v>94</v>
      </c>
      <c r="G8" s="30" t="s">
        <v>18</v>
      </c>
      <c r="H8" s="30" t="s">
        <v>93</v>
      </c>
      <c r="I8" s="30" t="s">
        <v>17</v>
      </c>
      <c r="J8" s="30" t="s">
        <v>19</v>
      </c>
      <c r="K8" s="30" t="s">
        <v>182</v>
      </c>
      <c r="L8" s="30" t="s">
        <v>181</v>
      </c>
      <c r="M8" s="30" t="s">
        <v>102</v>
      </c>
      <c r="N8" s="30" t="s">
        <v>55</v>
      </c>
      <c r="O8" s="30" t="s">
        <v>137</v>
      </c>
      <c r="P8" s="31" t="s">
        <v>139</v>
      </c>
    </row>
    <row r="9" spans="2:16" s="3" customFormat="1" ht="25.5" customHeight="1">
      <c r="B9" s="15"/>
      <c r="C9" s="32"/>
      <c r="D9" s="32"/>
      <c r="E9" s="32"/>
      <c r="F9" s="32" t="s">
        <v>22</v>
      </c>
      <c r="G9" s="32" t="s">
        <v>21</v>
      </c>
      <c r="H9" s="32"/>
      <c r="I9" s="32" t="s">
        <v>20</v>
      </c>
      <c r="J9" s="32" t="s">
        <v>20</v>
      </c>
      <c r="K9" s="32" t="s">
        <v>189</v>
      </c>
      <c r="L9" s="32"/>
      <c r="M9" s="32" t="s">
        <v>185</v>
      </c>
      <c r="N9" s="32" t="s">
        <v>20</v>
      </c>
      <c r="O9" s="32" t="s">
        <v>20</v>
      </c>
      <c r="P9" s="33" t="s">
        <v>20</v>
      </c>
    </row>
    <row r="10" spans="2:16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20" t="s">
        <v>13</v>
      </c>
      <c r="P10" s="20" t="s">
        <v>14</v>
      </c>
    </row>
    <row r="11" spans="2:16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 ht="21.75" customHeight="1">
      <c r="B12" s="121" t="s">
        <v>104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1" t="s">
        <v>180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121" t="s">
        <v>188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2:16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2:16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2:16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2:16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2:16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2:16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2:16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2:16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2:16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2:16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2:16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2:16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2:16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2:16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2:16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2:16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2:16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2:16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2:16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2:16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2:16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2:16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2:16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2:16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2:16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2:16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2:16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2:16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2:16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  <row r="412" spans="2:16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</row>
    <row r="413" spans="2:16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</row>
    <row r="414" spans="2:16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</row>
    <row r="415" spans="2:16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</row>
    <row r="416" spans="2:16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2:16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</row>
    <row r="418" spans="2:16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</row>
    <row r="419" spans="2:16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</row>
    <row r="420" spans="2:16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</row>
    <row r="421" spans="2:16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2:16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2:16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2:16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</row>
    <row r="425" spans="2:16">
      <c r="B425" s="123"/>
      <c r="C425" s="123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</row>
    <row r="426" spans="2:16">
      <c r="B426" s="123"/>
      <c r="C426" s="123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</row>
    <row r="427" spans="2:16">
      <c r="B427" s="123"/>
      <c r="C427" s="123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</row>
    <row r="428" spans="2:16">
      <c r="B428" s="123"/>
      <c r="C428" s="123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</row>
    <row r="429" spans="2:16">
      <c r="B429" s="123"/>
      <c r="C429" s="123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</row>
    <row r="430" spans="2:16">
      <c r="B430" s="123"/>
      <c r="C430" s="123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</row>
    <row r="431" spans="2:16">
      <c r="B431" s="123"/>
      <c r="C431" s="123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</row>
    <row r="432" spans="2:16">
      <c r="B432" s="123"/>
      <c r="C432" s="123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</row>
    <row r="433" spans="2:16">
      <c r="B433" s="123"/>
      <c r="C433" s="123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2:16">
      <c r="B434" s="123"/>
      <c r="C434" s="123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</row>
    <row r="435" spans="2:16">
      <c r="B435" s="123"/>
      <c r="C435" s="123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</row>
    <row r="436" spans="2:16">
      <c r="B436" s="123"/>
      <c r="C436" s="123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</row>
    <row r="437" spans="2:16">
      <c r="B437" s="123"/>
      <c r="C437" s="123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</row>
    <row r="438" spans="2:16">
      <c r="B438" s="123"/>
      <c r="C438" s="123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</row>
    <row r="439" spans="2:16">
      <c r="B439" s="123"/>
      <c r="C439" s="123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</row>
    <row r="440" spans="2:16">
      <c r="B440" s="123"/>
      <c r="C440" s="123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</row>
    <row r="441" spans="2:16">
      <c r="B441" s="123"/>
      <c r="C441" s="123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</row>
    <row r="442" spans="2:16">
      <c r="B442" s="123"/>
      <c r="C442" s="123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</row>
    <row r="443" spans="2:16">
      <c r="B443" s="123"/>
      <c r="C443" s="123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</row>
    <row r="444" spans="2:16">
      <c r="B444" s="123"/>
      <c r="C444" s="123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</row>
    <row r="445" spans="2:16">
      <c r="B445" s="123"/>
      <c r="C445" s="123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</row>
    <row r="446" spans="2:16">
      <c r="B446" s="123"/>
      <c r="C446" s="123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</row>
    <row r="447" spans="2:16">
      <c r="B447" s="123"/>
      <c r="C447" s="123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</row>
    <row r="448" spans="2:16">
      <c r="B448" s="123"/>
      <c r="C448" s="123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</row>
    <row r="449" spans="2:16">
      <c r="B449" s="123"/>
      <c r="C449" s="123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</row>
    <row r="450" spans="2:16">
      <c r="B450" s="123"/>
      <c r="C450" s="123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</row>
    <row r="451" spans="2:16">
      <c r="B451" s="123"/>
      <c r="C451" s="123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</row>
    <row r="452" spans="2:16">
      <c r="B452" s="123"/>
      <c r="C452" s="123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</row>
  </sheetData>
  <sheetProtection sheet="1" objects="1" scenarios="1"/>
  <mergeCells count="2">
    <mergeCell ref="B6:P6"/>
    <mergeCell ref="B7:P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56" t="s">
        <v>134</v>
      </c>
      <c r="C1" s="77" t="s" vm="1">
        <v>204</v>
      </c>
    </row>
    <row r="2" spans="2:19">
      <c r="B2" s="56" t="s">
        <v>133</v>
      </c>
      <c r="C2" s="77" t="s">
        <v>205</v>
      </c>
    </row>
    <row r="3" spans="2:19">
      <c r="B3" s="56" t="s">
        <v>135</v>
      </c>
      <c r="C3" s="77" t="s">
        <v>206</v>
      </c>
    </row>
    <row r="4" spans="2:19">
      <c r="B4" s="56" t="s">
        <v>136</v>
      </c>
      <c r="C4" s="77">
        <v>2148</v>
      </c>
    </row>
    <row r="6" spans="2:19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19" ht="26.25" customHeight="1">
      <c r="B7" s="149" t="s">
        <v>80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19" s="3" customFormat="1" ht="78.75">
      <c r="B8" s="22" t="s">
        <v>108</v>
      </c>
      <c r="C8" s="30" t="s">
        <v>42</v>
      </c>
      <c r="D8" s="30" t="s">
        <v>110</v>
      </c>
      <c r="E8" s="30" t="s">
        <v>109</v>
      </c>
      <c r="F8" s="30" t="s">
        <v>59</v>
      </c>
      <c r="G8" s="30" t="s">
        <v>15</v>
      </c>
      <c r="H8" s="30" t="s">
        <v>60</v>
      </c>
      <c r="I8" s="30" t="s">
        <v>94</v>
      </c>
      <c r="J8" s="30" t="s">
        <v>18</v>
      </c>
      <c r="K8" s="30" t="s">
        <v>93</v>
      </c>
      <c r="L8" s="30" t="s">
        <v>17</v>
      </c>
      <c r="M8" s="70" t="s">
        <v>19</v>
      </c>
      <c r="N8" s="30" t="s">
        <v>182</v>
      </c>
      <c r="O8" s="30" t="s">
        <v>181</v>
      </c>
      <c r="P8" s="30" t="s">
        <v>102</v>
      </c>
      <c r="Q8" s="30" t="s">
        <v>55</v>
      </c>
      <c r="R8" s="30" t="s">
        <v>137</v>
      </c>
      <c r="S8" s="31" t="s">
        <v>139</v>
      </c>
    </row>
    <row r="9" spans="2:19" s="3" customFormat="1" ht="17.2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189</v>
      </c>
      <c r="O9" s="32"/>
      <c r="P9" s="32" t="s">
        <v>185</v>
      </c>
      <c r="Q9" s="32" t="s">
        <v>20</v>
      </c>
      <c r="R9" s="32" t="s">
        <v>20</v>
      </c>
      <c r="S9" s="33" t="s">
        <v>20</v>
      </c>
    </row>
    <row r="10" spans="2:1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105</v>
      </c>
      <c r="R10" s="20" t="s">
        <v>106</v>
      </c>
      <c r="S10" s="20" t="s">
        <v>140</v>
      </c>
    </row>
    <row r="11" spans="2:1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</row>
    <row r="12" spans="2:19" ht="20.25" customHeight="1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19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19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19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1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2:19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2:19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2:19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2:19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2:19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2:19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2:19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2:19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2:19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2:19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2:19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2:19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2:19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2:19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2:19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2:19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2:19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2:19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2:19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2:19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2:19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2:19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2:19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2:19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2:19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2:19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2:19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2:19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2:19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2:19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2:19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2:19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2:19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2:19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2:19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2:19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2:19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2:19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2:19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2:19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2:19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2:19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2:19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2:19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2:19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2:19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2:19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2:19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2:19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2:19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2:19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2:19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2:19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2:19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2:19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2:19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2:19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2:19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2:19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2:19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2:19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2:19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2:19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2:19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2:19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2:19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2:19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2:19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2:19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2:19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2:19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2:19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2:19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2:19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2:19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2:19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2:19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2:19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2:19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2:19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2:19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2:19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2:19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2:19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2:19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2:19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2:19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2:19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2:19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2:19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2:19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2:19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2:19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2:19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2:19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2:19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2:19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2:19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2:19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2:19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2:19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2:19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2:19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</row>
    <row r="256" spans="2:19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</row>
    <row r="257" spans="2:19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</row>
    <row r="258" spans="2:19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</row>
    <row r="259" spans="2:19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</row>
    <row r="260" spans="2:19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</row>
    <row r="261" spans="2:19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</row>
    <row r="262" spans="2:19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</row>
    <row r="263" spans="2:19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</row>
    <row r="264" spans="2:19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</row>
    <row r="265" spans="2:19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</row>
    <row r="266" spans="2:19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</row>
    <row r="267" spans="2:19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</row>
    <row r="268" spans="2:19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</row>
    <row r="269" spans="2:19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</row>
    <row r="270" spans="2:19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</row>
    <row r="271" spans="2:19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</row>
    <row r="272" spans="2:19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</row>
    <row r="273" spans="2:19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</row>
    <row r="274" spans="2:19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</row>
    <row r="275" spans="2:19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</row>
    <row r="276" spans="2:19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</row>
    <row r="277" spans="2:19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</row>
    <row r="278" spans="2:19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</row>
    <row r="279" spans="2:19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</row>
    <row r="280" spans="2:19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</row>
    <row r="281" spans="2:19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</row>
    <row r="282" spans="2:19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</row>
    <row r="283" spans="2:19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</row>
    <row r="284" spans="2:19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</row>
    <row r="285" spans="2:19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</row>
    <row r="286" spans="2:19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</row>
    <row r="287" spans="2:19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</row>
    <row r="288" spans="2:19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</row>
    <row r="289" spans="2:19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</row>
    <row r="290" spans="2:19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</row>
    <row r="291" spans="2:19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</row>
    <row r="292" spans="2:19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</row>
    <row r="293" spans="2:19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</row>
    <row r="294" spans="2:19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</row>
    <row r="295" spans="2:19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</row>
    <row r="296" spans="2:19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</row>
    <row r="297" spans="2:19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</row>
    <row r="298" spans="2:19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</row>
    <row r="299" spans="2:19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</row>
    <row r="300" spans="2:19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</row>
    <row r="301" spans="2:19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</row>
    <row r="302" spans="2:19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</row>
    <row r="303" spans="2:19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</row>
    <row r="304" spans="2:19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</row>
    <row r="305" spans="2:19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</row>
    <row r="306" spans="2:19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</row>
    <row r="307" spans="2:19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</row>
    <row r="308" spans="2:19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</row>
    <row r="309" spans="2:19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</row>
    <row r="310" spans="2:19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</row>
    <row r="311" spans="2:19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3"/>
      <c r="D398" s="1"/>
      <c r="E398" s="1"/>
      <c r="F398" s="1"/>
    </row>
    <row r="399" spans="2:6">
      <c r="B399" s="43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56" t="s">
        <v>134</v>
      </c>
      <c r="C1" s="77" t="s" vm="1">
        <v>204</v>
      </c>
    </row>
    <row r="2" spans="2:30">
      <c r="B2" s="56" t="s">
        <v>133</v>
      </c>
      <c r="C2" s="77" t="s">
        <v>205</v>
      </c>
    </row>
    <row r="3" spans="2:30">
      <c r="B3" s="56" t="s">
        <v>135</v>
      </c>
      <c r="C3" s="77" t="s">
        <v>206</v>
      </c>
    </row>
    <row r="4" spans="2:30">
      <c r="B4" s="56" t="s">
        <v>136</v>
      </c>
      <c r="C4" s="77">
        <v>2148</v>
      </c>
    </row>
    <row r="6" spans="2:30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1"/>
    </row>
    <row r="7" spans="2:30" ht="26.25" customHeight="1">
      <c r="B7" s="149" t="s">
        <v>81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1"/>
    </row>
    <row r="8" spans="2:30" s="3" customFormat="1" ht="78.75">
      <c r="B8" s="22" t="s">
        <v>108</v>
      </c>
      <c r="C8" s="30" t="s">
        <v>42</v>
      </c>
      <c r="D8" s="30" t="s">
        <v>110</v>
      </c>
      <c r="E8" s="30" t="s">
        <v>109</v>
      </c>
      <c r="F8" s="30" t="s">
        <v>59</v>
      </c>
      <c r="G8" s="30" t="s">
        <v>15</v>
      </c>
      <c r="H8" s="30" t="s">
        <v>60</v>
      </c>
      <c r="I8" s="30" t="s">
        <v>94</v>
      </c>
      <c r="J8" s="30" t="s">
        <v>18</v>
      </c>
      <c r="K8" s="30" t="s">
        <v>93</v>
      </c>
      <c r="L8" s="30" t="s">
        <v>17</v>
      </c>
      <c r="M8" s="70" t="s">
        <v>19</v>
      </c>
      <c r="N8" s="70" t="s">
        <v>182</v>
      </c>
      <c r="O8" s="30" t="s">
        <v>181</v>
      </c>
      <c r="P8" s="30" t="s">
        <v>102</v>
      </c>
      <c r="Q8" s="30" t="s">
        <v>55</v>
      </c>
      <c r="R8" s="30" t="s">
        <v>137</v>
      </c>
      <c r="S8" s="31" t="s">
        <v>139</v>
      </c>
      <c r="AA8" s="1"/>
    </row>
    <row r="9" spans="2:30" s="3" customFormat="1" ht="27.75" customHeight="1">
      <c r="B9" s="15"/>
      <c r="C9" s="32"/>
      <c r="D9" s="16"/>
      <c r="E9" s="16"/>
      <c r="F9" s="32"/>
      <c r="G9" s="32"/>
      <c r="H9" s="32"/>
      <c r="I9" s="32" t="s">
        <v>22</v>
      </c>
      <c r="J9" s="32" t="s">
        <v>21</v>
      </c>
      <c r="K9" s="32"/>
      <c r="L9" s="32" t="s">
        <v>20</v>
      </c>
      <c r="M9" s="32" t="s">
        <v>20</v>
      </c>
      <c r="N9" s="32" t="s">
        <v>189</v>
      </c>
      <c r="O9" s="32"/>
      <c r="P9" s="32" t="s">
        <v>185</v>
      </c>
      <c r="Q9" s="32" t="s">
        <v>20</v>
      </c>
      <c r="R9" s="32" t="s">
        <v>20</v>
      </c>
      <c r="S9" s="33" t="s">
        <v>20</v>
      </c>
      <c r="AA9" s="1"/>
    </row>
    <row r="10" spans="2:30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105</v>
      </c>
      <c r="R10" s="20" t="s">
        <v>106</v>
      </c>
      <c r="S10" s="20" t="s">
        <v>140</v>
      </c>
      <c r="AA10" s="1"/>
    </row>
    <row r="11" spans="2:30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AA11" s="1"/>
      <c r="AD11" s="1"/>
    </row>
    <row r="12" spans="2:30" ht="17.25" customHeight="1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</row>
    <row r="13" spans="2:30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</row>
    <row r="14" spans="2:30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</row>
    <row r="15" spans="2:30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</row>
    <row r="16" spans="2:30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</row>
    <row r="17" spans="2:19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</row>
    <row r="18" spans="2:19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</row>
    <row r="19" spans="2:19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spans="2:19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</row>
    <row r="21" spans="2:19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</row>
    <row r="22" spans="2:19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</row>
    <row r="23" spans="2:19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</row>
    <row r="24" spans="2:19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</row>
    <row r="25" spans="2:19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</row>
    <row r="26" spans="2:19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</row>
    <row r="27" spans="2:19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</row>
    <row r="28" spans="2:19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</row>
    <row r="29" spans="2:19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</row>
    <row r="30" spans="2:19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2:19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2:19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2:19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</row>
    <row r="34" spans="2:19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</row>
    <row r="35" spans="2:19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</row>
    <row r="36" spans="2:19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</row>
    <row r="37" spans="2:19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</row>
    <row r="38" spans="2:19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</row>
    <row r="39" spans="2:19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</row>
    <row r="40" spans="2:19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</row>
    <row r="41" spans="2:19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</row>
    <row r="42" spans="2:19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</row>
    <row r="43" spans="2:19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</row>
    <row r="44" spans="2:19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</row>
    <row r="45" spans="2:19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</row>
    <row r="46" spans="2:19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</row>
    <row r="47" spans="2:19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</row>
    <row r="48" spans="2:19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</row>
    <row r="49" spans="2:19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</row>
    <row r="50" spans="2:19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</row>
    <row r="51" spans="2:19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</row>
    <row r="52" spans="2:19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</row>
    <row r="53" spans="2:19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</row>
    <row r="54" spans="2:19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</row>
    <row r="55" spans="2:19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</row>
    <row r="56" spans="2:19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</row>
    <row r="57" spans="2:19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</row>
    <row r="58" spans="2:19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</row>
    <row r="59" spans="2:19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</row>
    <row r="60" spans="2:19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</row>
    <row r="61" spans="2:19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</row>
    <row r="62" spans="2:19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2:19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</row>
    <row r="64" spans="2:19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</row>
    <row r="65" spans="2:19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</row>
    <row r="66" spans="2:19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</row>
    <row r="67" spans="2:19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</row>
    <row r="68" spans="2:19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</row>
    <row r="69" spans="2:19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</row>
    <row r="70" spans="2:19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</row>
    <row r="71" spans="2:19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</row>
    <row r="72" spans="2:19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</row>
    <row r="73" spans="2:19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</row>
    <row r="74" spans="2:19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</row>
    <row r="75" spans="2:19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</row>
    <row r="76" spans="2:19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</row>
    <row r="77" spans="2:19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</row>
    <row r="78" spans="2:19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</row>
    <row r="79" spans="2:19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</row>
    <row r="80" spans="2:19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</row>
    <row r="81" spans="2:19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</row>
    <row r="82" spans="2:19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</row>
    <row r="83" spans="2:19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</row>
    <row r="84" spans="2:19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</row>
    <row r="85" spans="2:19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</row>
    <row r="86" spans="2:19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</row>
    <row r="87" spans="2:19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</row>
    <row r="88" spans="2:19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</row>
    <row r="89" spans="2:19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</row>
    <row r="90" spans="2:19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</row>
    <row r="91" spans="2:19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</row>
    <row r="92" spans="2:19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</row>
    <row r="93" spans="2:19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</row>
    <row r="94" spans="2:19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</row>
    <row r="95" spans="2:19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</row>
    <row r="96" spans="2:19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</row>
    <row r="97" spans="2:19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</row>
    <row r="98" spans="2:19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</row>
    <row r="99" spans="2:19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</row>
    <row r="100" spans="2:19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</row>
    <row r="101" spans="2:19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</row>
    <row r="102" spans="2:19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</row>
    <row r="103" spans="2:19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</row>
    <row r="104" spans="2:19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</row>
    <row r="105" spans="2:19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</row>
    <row r="106" spans="2:19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</row>
    <row r="107" spans="2:19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</row>
    <row r="108" spans="2:19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</row>
    <row r="109" spans="2:19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</row>
    <row r="110" spans="2:19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</row>
    <row r="111" spans="2:19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  <c r="S111" s="124"/>
    </row>
    <row r="112" spans="2:19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  <c r="S112" s="124"/>
    </row>
    <row r="113" spans="2:19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  <c r="S113" s="124"/>
    </row>
    <row r="114" spans="2:19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  <c r="S114" s="124"/>
    </row>
    <row r="115" spans="2:19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  <c r="S115" s="124"/>
    </row>
    <row r="116" spans="2:19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  <c r="S116" s="124"/>
    </row>
    <row r="117" spans="2:19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  <c r="S117" s="124"/>
    </row>
    <row r="118" spans="2:19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  <c r="S118" s="124"/>
    </row>
    <row r="119" spans="2:19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</row>
    <row r="120" spans="2:19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  <c r="S120" s="124"/>
    </row>
    <row r="121" spans="2:19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  <c r="S121" s="124"/>
    </row>
    <row r="122" spans="2:19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  <c r="S122" s="124"/>
    </row>
    <row r="123" spans="2:19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  <c r="S123" s="124"/>
    </row>
    <row r="124" spans="2:19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  <c r="S124" s="124"/>
    </row>
    <row r="125" spans="2:19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  <c r="S125" s="124"/>
    </row>
    <row r="126" spans="2:19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  <c r="S126" s="124"/>
    </row>
    <row r="127" spans="2:19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</row>
    <row r="128" spans="2:19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  <c r="S128" s="124"/>
    </row>
    <row r="129" spans="2:19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2:19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  <c r="S130" s="124"/>
    </row>
    <row r="131" spans="2:19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  <c r="S131" s="124"/>
    </row>
    <row r="132" spans="2:19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  <c r="S132" s="124"/>
    </row>
    <row r="133" spans="2:19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  <c r="S133" s="124"/>
    </row>
    <row r="134" spans="2:19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  <c r="S134" s="124"/>
    </row>
    <row r="135" spans="2:19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</row>
    <row r="136" spans="2:19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</row>
    <row r="137" spans="2:19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</row>
    <row r="138" spans="2:19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  <c r="S138" s="124"/>
    </row>
    <row r="139" spans="2:19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  <c r="S139" s="124"/>
    </row>
    <row r="140" spans="2:19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</row>
    <row r="141" spans="2:19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  <c r="S141" s="124"/>
    </row>
    <row r="142" spans="2:19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  <c r="S142" s="124"/>
    </row>
    <row r="143" spans="2:19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  <c r="S143" s="124"/>
    </row>
    <row r="144" spans="2:19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  <c r="S144" s="124"/>
    </row>
    <row r="145" spans="2:19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  <c r="S145" s="124"/>
    </row>
    <row r="146" spans="2:19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</row>
    <row r="147" spans="2:19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  <c r="S147" s="124"/>
    </row>
    <row r="148" spans="2:19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  <c r="S148" s="124"/>
    </row>
    <row r="149" spans="2:19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  <c r="S149" s="124"/>
    </row>
    <row r="150" spans="2:19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  <c r="S150" s="124"/>
    </row>
    <row r="151" spans="2:19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</row>
    <row r="152" spans="2:19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  <c r="S152" s="124"/>
    </row>
    <row r="153" spans="2:19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  <c r="S153" s="124"/>
    </row>
    <row r="154" spans="2:19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  <c r="S154" s="124"/>
    </row>
    <row r="155" spans="2:19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  <c r="S155" s="124"/>
    </row>
    <row r="156" spans="2:19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</row>
    <row r="157" spans="2:19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</row>
    <row r="158" spans="2:19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  <c r="S158" s="124"/>
    </row>
    <row r="159" spans="2:19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  <c r="S159" s="124"/>
    </row>
    <row r="160" spans="2:19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  <c r="S160" s="124"/>
    </row>
    <row r="161" spans="2:19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  <c r="S161" s="124"/>
    </row>
    <row r="162" spans="2:19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  <c r="S162" s="124"/>
    </row>
    <row r="163" spans="2:19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  <c r="S163" s="124"/>
    </row>
    <row r="164" spans="2:19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  <c r="S164" s="124"/>
    </row>
    <row r="165" spans="2:19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  <c r="S165" s="124"/>
    </row>
    <row r="166" spans="2:19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  <c r="S166" s="124"/>
    </row>
    <row r="167" spans="2:19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  <c r="S167" s="124"/>
    </row>
    <row r="168" spans="2:19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  <c r="S168" s="124"/>
    </row>
    <row r="169" spans="2:19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  <c r="S169" s="124"/>
    </row>
    <row r="170" spans="2:19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  <c r="S170" s="124"/>
    </row>
    <row r="171" spans="2:19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  <c r="S171" s="124"/>
    </row>
    <row r="172" spans="2:19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  <c r="S172" s="124"/>
    </row>
    <row r="173" spans="2:19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  <c r="S173" s="124"/>
    </row>
    <row r="174" spans="2:19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  <c r="S174" s="124"/>
    </row>
    <row r="175" spans="2:19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  <c r="S175" s="124"/>
    </row>
    <row r="176" spans="2:19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</row>
    <row r="177" spans="2:19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  <c r="S177" s="124"/>
    </row>
    <row r="178" spans="2:19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  <c r="S178" s="124"/>
    </row>
    <row r="179" spans="2:19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  <c r="S179" s="124"/>
    </row>
    <row r="180" spans="2:19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24"/>
    </row>
    <row r="181" spans="2:19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  <c r="S181" s="124"/>
    </row>
    <row r="182" spans="2:19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</row>
    <row r="183" spans="2:19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  <c r="S183" s="124"/>
    </row>
    <row r="184" spans="2:19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  <c r="S184" s="124"/>
    </row>
    <row r="185" spans="2:19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</row>
    <row r="186" spans="2:19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  <c r="S186" s="124"/>
    </row>
    <row r="187" spans="2:19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  <c r="S187" s="124"/>
    </row>
    <row r="188" spans="2:19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  <c r="S188" s="124"/>
    </row>
    <row r="189" spans="2:19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  <c r="S189" s="124"/>
    </row>
    <row r="190" spans="2:19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  <c r="S190" s="124"/>
    </row>
    <row r="191" spans="2:19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  <c r="S191" s="124"/>
    </row>
    <row r="192" spans="2:19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</row>
    <row r="193" spans="2:19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  <c r="S193" s="124"/>
    </row>
    <row r="194" spans="2:19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  <c r="S194" s="124"/>
    </row>
    <row r="195" spans="2:19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  <c r="S195" s="124"/>
    </row>
    <row r="196" spans="2:19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  <c r="S196" s="124"/>
    </row>
    <row r="197" spans="2:19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  <c r="S197" s="124"/>
    </row>
    <row r="198" spans="2:19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</row>
    <row r="199" spans="2:19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  <c r="S199" s="124"/>
    </row>
    <row r="200" spans="2:19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  <c r="S200" s="124"/>
    </row>
    <row r="201" spans="2:19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  <c r="S201" s="124"/>
    </row>
    <row r="202" spans="2:19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  <c r="S202" s="124"/>
    </row>
    <row r="203" spans="2:19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  <c r="S203" s="124"/>
    </row>
    <row r="204" spans="2:19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  <c r="S204" s="124"/>
    </row>
    <row r="205" spans="2:19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  <c r="S205" s="124"/>
    </row>
    <row r="206" spans="2:19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  <c r="S206" s="124"/>
    </row>
    <row r="207" spans="2:19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  <c r="S207" s="124"/>
    </row>
    <row r="208" spans="2:19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  <c r="S208" s="124"/>
    </row>
    <row r="209" spans="2:19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  <c r="S209" s="124"/>
    </row>
    <row r="210" spans="2:19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  <c r="S210" s="124"/>
    </row>
    <row r="211" spans="2:19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  <c r="S211" s="124"/>
    </row>
    <row r="212" spans="2:19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  <c r="S212" s="124"/>
    </row>
    <row r="213" spans="2:19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  <c r="S213" s="124"/>
    </row>
    <row r="214" spans="2:19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  <c r="S214" s="124"/>
    </row>
    <row r="215" spans="2:19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  <c r="S215" s="124"/>
    </row>
    <row r="216" spans="2:19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  <c r="S216" s="124"/>
    </row>
    <row r="217" spans="2:19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  <c r="S217" s="124"/>
    </row>
    <row r="218" spans="2:19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</row>
    <row r="219" spans="2:19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  <c r="S219" s="124"/>
    </row>
    <row r="220" spans="2:19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  <c r="S220" s="124"/>
    </row>
    <row r="221" spans="2:19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  <c r="S221" s="124"/>
    </row>
    <row r="222" spans="2:19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  <c r="S222" s="124"/>
    </row>
    <row r="223" spans="2:19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  <c r="S223" s="124"/>
    </row>
    <row r="224" spans="2:19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  <c r="S224" s="124"/>
    </row>
    <row r="225" spans="2:19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  <c r="S225" s="124"/>
    </row>
    <row r="226" spans="2:19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  <c r="S226" s="124"/>
    </row>
    <row r="227" spans="2:19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  <c r="S227" s="124"/>
    </row>
    <row r="228" spans="2:19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  <c r="S228" s="124"/>
    </row>
    <row r="229" spans="2:19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  <c r="S229" s="124"/>
    </row>
    <row r="230" spans="2:19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  <c r="S230" s="124"/>
    </row>
    <row r="231" spans="2:19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  <c r="S231" s="124"/>
    </row>
    <row r="232" spans="2:19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  <c r="S232" s="124"/>
    </row>
    <row r="233" spans="2:19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  <c r="S233" s="124"/>
    </row>
    <row r="234" spans="2:19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  <c r="S234" s="124"/>
    </row>
    <row r="235" spans="2:19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  <c r="S235" s="124"/>
    </row>
    <row r="236" spans="2:19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  <c r="S236" s="124"/>
    </row>
    <row r="237" spans="2:19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  <c r="S237" s="124"/>
    </row>
    <row r="238" spans="2:19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  <c r="S238" s="124"/>
    </row>
    <row r="239" spans="2:19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  <c r="S239" s="124"/>
    </row>
    <row r="240" spans="2:19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  <c r="S240" s="124"/>
    </row>
    <row r="241" spans="2:19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  <c r="S241" s="124"/>
    </row>
    <row r="242" spans="2:19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  <c r="S242" s="124"/>
    </row>
    <row r="243" spans="2:19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  <c r="S243" s="124"/>
    </row>
    <row r="244" spans="2:19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</row>
    <row r="245" spans="2:19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</row>
    <row r="246" spans="2:19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</row>
    <row r="247" spans="2:19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</row>
    <row r="248" spans="2:19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</row>
    <row r="249" spans="2:19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</row>
    <row r="250" spans="2:19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</row>
    <row r="251" spans="2:19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</row>
    <row r="252" spans="2:19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</row>
    <row r="253" spans="2:19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</row>
    <row r="254" spans="2:19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</row>
    <row r="255" spans="2:19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</row>
    <row r="256" spans="2:19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</row>
    <row r="257" spans="2:19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</row>
    <row r="258" spans="2:19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</row>
    <row r="259" spans="2:19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</row>
    <row r="260" spans="2:19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</row>
    <row r="261" spans="2:19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</row>
    <row r="262" spans="2:19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</row>
    <row r="263" spans="2:19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</row>
    <row r="264" spans="2:19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</row>
    <row r="265" spans="2:19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</row>
    <row r="266" spans="2:19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</row>
    <row r="267" spans="2:19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</row>
    <row r="268" spans="2:19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</row>
    <row r="269" spans="2:19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</row>
    <row r="270" spans="2:19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</row>
    <row r="271" spans="2:19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</row>
    <row r="272" spans="2:19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</row>
    <row r="273" spans="2:19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</row>
    <row r="274" spans="2:19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</row>
    <row r="275" spans="2:19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</row>
    <row r="276" spans="2:19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</row>
    <row r="277" spans="2:19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</row>
    <row r="278" spans="2:19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</row>
    <row r="279" spans="2:19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</row>
    <row r="280" spans="2:19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</row>
    <row r="281" spans="2:19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</row>
    <row r="282" spans="2:19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</row>
    <row r="283" spans="2:19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</row>
    <row r="284" spans="2:19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</row>
    <row r="285" spans="2:19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</row>
    <row r="286" spans="2:19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</row>
    <row r="287" spans="2:19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</row>
    <row r="288" spans="2:19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</row>
    <row r="289" spans="2:19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</row>
    <row r="290" spans="2:19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</row>
    <row r="291" spans="2:19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</row>
    <row r="292" spans="2:19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</row>
    <row r="293" spans="2:19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</row>
    <row r="294" spans="2:19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</row>
    <row r="295" spans="2:19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</row>
    <row r="296" spans="2:19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</row>
    <row r="297" spans="2:19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</row>
    <row r="298" spans="2:19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</row>
    <row r="299" spans="2:19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</row>
    <row r="300" spans="2:19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</row>
    <row r="301" spans="2:19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</row>
    <row r="302" spans="2:19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</row>
    <row r="303" spans="2:19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</row>
    <row r="304" spans="2:19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</row>
    <row r="305" spans="2:19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</row>
    <row r="306" spans="2:19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</row>
    <row r="307" spans="2:19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</row>
    <row r="308" spans="2:19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</row>
    <row r="309" spans="2:19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</row>
    <row r="310" spans="2:19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</row>
    <row r="311" spans="2:19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</row>
    <row r="312" spans="2:19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</row>
    <row r="313" spans="2:19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</row>
    <row r="314" spans="2:19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</row>
    <row r="315" spans="2:19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</row>
    <row r="316" spans="2:19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</row>
    <row r="317" spans="2:19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</row>
    <row r="318" spans="2:19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</row>
    <row r="319" spans="2:19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</row>
    <row r="320" spans="2:19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</row>
    <row r="321" spans="2:19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</row>
    <row r="322" spans="2:19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</row>
    <row r="323" spans="2:19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</row>
    <row r="324" spans="2:19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</row>
    <row r="325" spans="2:19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</row>
    <row r="326" spans="2:19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</row>
    <row r="327" spans="2:19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</row>
    <row r="328" spans="2:19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</row>
    <row r="329" spans="2:19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</row>
    <row r="330" spans="2:19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</row>
    <row r="331" spans="2:19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</row>
    <row r="332" spans="2:19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</row>
    <row r="333" spans="2:19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</row>
    <row r="334" spans="2:19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</row>
    <row r="335" spans="2:19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</row>
    <row r="336" spans="2:19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</row>
    <row r="337" spans="2:19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</row>
    <row r="338" spans="2:19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2:19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2:19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2:19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2:19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2:19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2:19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2:19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2:19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2:19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2:19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2:19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2:19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2:19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2:19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2:19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2:19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2:19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2:19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2:19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2:19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2:19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2:19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2:19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2:19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2:19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2:19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  <row r="365" spans="2:19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</row>
    <row r="366" spans="2:19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</row>
    <row r="367" spans="2:19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</row>
    <row r="368" spans="2:19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</row>
    <row r="369" spans="2:19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</row>
    <row r="370" spans="2:19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</row>
    <row r="371" spans="2:19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</row>
    <row r="372" spans="2:19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</row>
    <row r="373" spans="2:19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</row>
    <row r="374" spans="2:19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</row>
    <row r="375" spans="2:19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</row>
    <row r="376" spans="2:19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</row>
    <row r="377" spans="2:19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</row>
    <row r="378" spans="2:19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</row>
    <row r="379" spans="2:19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</row>
    <row r="380" spans="2:19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</row>
    <row r="381" spans="2:19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</row>
    <row r="382" spans="2:19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</row>
    <row r="383" spans="2:19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</row>
    <row r="384" spans="2:19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</row>
    <row r="385" spans="2:19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</row>
    <row r="386" spans="2:19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</row>
    <row r="387" spans="2:19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</row>
    <row r="388" spans="2:19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</row>
    <row r="389" spans="2:19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</row>
    <row r="390" spans="2:19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</row>
    <row r="391" spans="2:19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</row>
    <row r="392" spans="2:19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</row>
    <row r="393" spans="2:19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</row>
    <row r="394" spans="2:19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</row>
    <row r="395" spans="2:19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</row>
    <row r="396" spans="2:19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</row>
    <row r="397" spans="2:19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</row>
    <row r="398" spans="2:19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</row>
    <row r="399" spans="2:19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</row>
    <row r="400" spans="2:19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</row>
    <row r="401" spans="2:19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</row>
    <row r="402" spans="2:19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</row>
    <row r="403" spans="2:19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</row>
    <row r="404" spans="2:19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</row>
    <row r="405" spans="2:19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</row>
    <row r="406" spans="2:19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</row>
    <row r="407" spans="2:19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</row>
    <row r="408" spans="2:19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</row>
    <row r="409" spans="2:19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</row>
    <row r="410" spans="2:19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</row>
    <row r="411" spans="2:19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</row>
    <row r="412" spans="2:19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</row>
    <row r="413" spans="2:19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</row>
    <row r="414" spans="2:19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</row>
    <row r="415" spans="2:19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</row>
    <row r="416" spans="2:19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</row>
    <row r="417" spans="2:19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</row>
    <row r="418" spans="2:19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</row>
    <row r="419" spans="2:19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</row>
    <row r="420" spans="2:19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</row>
    <row r="421" spans="2:19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</row>
    <row r="422" spans="2:19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</row>
    <row r="423" spans="2:19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</row>
    <row r="424" spans="2:19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</row>
    <row r="425" spans="2:19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</row>
    <row r="426" spans="2:19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</row>
    <row r="427" spans="2:19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</row>
    <row r="428" spans="2:19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</row>
    <row r="429" spans="2:19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</row>
    <row r="430" spans="2:19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</row>
    <row r="431" spans="2:19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</row>
    <row r="432" spans="2:19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</row>
    <row r="433" spans="2:19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</row>
    <row r="434" spans="2:19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</row>
    <row r="435" spans="2:19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</row>
    <row r="436" spans="2:19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</row>
    <row r="437" spans="2:19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</row>
    <row r="438" spans="2:19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</row>
    <row r="439" spans="2:19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</row>
    <row r="440" spans="2:19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</row>
    <row r="441" spans="2:19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</row>
    <row r="442" spans="2:19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</row>
    <row r="443" spans="2:19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</row>
    <row r="444" spans="2:19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</row>
    <row r="445" spans="2:19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</row>
    <row r="446" spans="2:19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</row>
    <row r="447" spans="2:19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</row>
    <row r="448" spans="2:19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</row>
    <row r="449" spans="2:19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</row>
    <row r="450" spans="2:19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</row>
    <row r="451" spans="2:19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</row>
    <row r="452" spans="2:19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</row>
    <row r="453" spans="2:19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</row>
    <row r="454" spans="2:19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</row>
    <row r="455" spans="2:19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</row>
    <row r="456" spans="2:19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</row>
    <row r="457" spans="2:19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</row>
    <row r="458" spans="2:19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</row>
    <row r="459" spans="2:19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</row>
    <row r="460" spans="2:19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</row>
    <row r="461" spans="2:19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</row>
    <row r="462" spans="2:19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</row>
    <row r="463" spans="2:19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</row>
    <row r="464" spans="2:19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</row>
    <row r="465" spans="2:19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</row>
    <row r="466" spans="2:19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</row>
    <row r="467" spans="2:19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</row>
    <row r="468" spans="2:19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</row>
    <row r="469" spans="2:19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</row>
    <row r="470" spans="2:19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</row>
    <row r="471" spans="2:19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</row>
    <row r="472" spans="2:19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</row>
    <row r="473" spans="2:19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</row>
    <row r="474" spans="2:19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</row>
    <row r="475" spans="2:19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</row>
    <row r="476" spans="2:19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</row>
    <row r="477" spans="2:19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</row>
    <row r="478" spans="2:19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</row>
    <row r="479" spans="2:19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</row>
    <row r="480" spans="2:19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</row>
    <row r="481" spans="2:19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</row>
    <row r="482" spans="2:19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</row>
    <row r="483" spans="2:19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</row>
    <row r="484" spans="2:19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</row>
    <row r="485" spans="2:19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</row>
    <row r="486" spans="2:19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</row>
    <row r="487" spans="2:19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</row>
    <row r="488" spans="2:19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</row>
    <row r="489" spans="2:19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</row>
    <row r="490" spans="2:19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</row>
    <row r="491" spans="2:19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</row>
    <row r="492" spans="2:19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</row>
    <row r="493" spans="2:19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</row>
    <row r="494" spans="2:19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</row>
    <row r="495" spans="2:19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</row>
    <row r="496" spans="2:19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</row>
    <row r="497" spans="2:19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</row>
    <row r="498" spans="2:19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</row>
    <row r="499" spans="2:19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</row>
    <row r="500" spans="2:19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</row>
    <row r="501" spans="2:19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</row>
    <row r="502" spans="2:19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</row>
    <row r="503" spans="2:19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</row>
    <row r="504" spans="2:19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</row>
    <row r="505" spans="2:19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</row>
    <row r="506" spans="2:19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</row>
    <row r="507" spans="2:19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</row>
    <row r="508" spans="2:19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</row>
    <row r="509" spans="2:19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</row>
    <row r="510" spans="2:19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</row>
    <row r="511" spans="2:19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</row>
    <row r="512" spans="2:19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</row>
    <row r="513" spans="2:19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</row>
    <row r="514" spans="2:19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</row>
    <row r="515" spans="2:19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</row>
    <row r="516" spans="2:19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</row>
    <row r="517" spans="2:19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</row>
    <row r="518" spans="2:19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</row>
    <row r="519" spans="2:19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</row>
    <row r="520" spans="2:19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</row>
    <row r="521" spans="2:19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</row>
    <row r="522" spans="2:19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</row>
    <row r="523" spans="2:19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</row>
    <row r="524" spans="2:19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</row>
    <row r="525" spans="2:19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</row>
    <row r="526" spans="2:19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</row>
    <row r="527" spans="2:19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</row>
    <row r="528" spans="2:19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</row>
    <row r="529" spans="2:19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</row>
    <row r="530" spans="2:19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</row>
    <row r="531" spans="2:19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</row>
    <row r="532" spans="2:19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</row>
    <row r="533" spans="2:19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</row>
    <row r="534" spans="2:19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</row>
    <row r="535" spans="2:19">
      <c r="B535" s="123"/>
      <c r="C535" s="123"/>
      <c r="D535" s="123"/>
      <c r="E535" s="12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</row>
    <row r="536" spans="2:19">
      <c r="B536" s="123"/>
      <c r="C536" s="123"/>
      <c r="D536" s="123"/>
      <c r="E536" s="12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</row>
    <row r="537" spans="2:19">
      <c r="B537" s="123"/>
      <c r="C537" s="123"/>
      <c r="D537" s="123"/>
      <c r="E537" s="12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</row>
    <row r="538" spans="2:19">
      <c r="B538" s="127"/>
      <c r="C538" s="123"/>
      <c r="D538" s="123"/>
      <c r="E538" s="12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</row>
    <row r="539" spans="2:19">
      <c r="B539" s="127"/>
      <c r="C539" s="123"/>
      <c r="D539" s="123"/>
      <c r="E539" s="12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</row>
    <row r="540" spans="2:19">
      <c r="B540" s="128"/>
      <c r="C540" s="123"/>
      <c r="D540" s="123"/>
      <c r="E540" s="12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</row>
    <row r="541" spans="2:19">
      <c r="B541" s="123"/>
      <c r="C541" s="123"/>
      <c r="D541" s="123"/>
      <c r="E541" s="12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</row>
    <row r="542" spans="2:19">
      <c r="B542" s="123"/>
      <c r="C542" s="123"/>
      <c r="D542" s="123"/>
      <c r="E542" s="12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</row>
    <row r="543" spans="2:19">
      <c r="B543" s="123"/>
      <c r="C543" s="123"/>
      <c r="D543" s="123"/>
      <c r="E543" s="12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</row>
    <row r="544" spans="2:19">
      <c r="B544" s="123"/>
      <c r="C544" s="123"/>
      <c r="D544" s="123"/>
      <c r="E544" s="12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</row>
    <row r="545" spans="2:19">
      <c r="B545" s="123"/>
      <c r="C545" s="123"/>
      <c r="D545" s="123"/>
      <c r="E545" s="12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</row>
    <row r="546" spans="2:19">
      <c r="B546" s="123"/>
      <c r="C546" s="123"/>
      <c r="D546" s="123"/>
      <c r="E546" s="12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</row>
    <row r="547" spans="2:19">
      <c r="B547" s="123"/>
      <c r="C547" s="123"/>
      <c r="D547" s="123"/>
      <c r="E547" s="12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</row>
    <row r="548" spans="2:19">
      <c r="B548" s="123"/>
      <c r="C548" s="123"/>
      <c r="D548" s="123"/>
      <c r="E548" s="12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</row>
    <row r="549" spans="2:19">
      <c r="B549" s="123"/>
      <c r="C549" s="123"/>
      <c r="D549" s="123"/>
      <c r="E549" s="12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</row>
    <row r="550" spans="2:19">
      <c r="B550" s="123"/>
      <c r="C550" s="123"/>
      <c r="D550" s="123"/>
      <c r="E550" s="12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</row>
    <row r="551" spans="2:19">
      <c r="B551" s="123"/>
      <c r="C551" s="123"/>
      <c r="D551" s="123"/>
      <c r="E551" s="12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</row>
    <row r="552" spans="2:19">
      <c r="B552" s="123"/>
      <c r="C552" s="123"/>
      <c r="D552" s="123"/>
      <c r="E552" s="12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</row>
    <row r="553" spans="2:19">
      <c r="B553" s="123"/>
      <c r="C553" s="123"/>
      <c r="D553" s="123"/>
      <c r="E553" s="12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</row>
    <row r="554" spans="2:19">
      <c r="B554" s="123"/>
      <c r="C554" s="123"/>
      <c r="D554" s="123"/>
      <c r="E554" s="12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</row>
    <row r="555" spans="2:19">
      <c r="B555" s="123"/>
      <c r="C555" s="123"/>
      <c r="D555" s="123"/>
      <c r="E555" s="12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</row>
    <row r="556" spans="2:19">
      <c r="B556" s="123"/>
      <c r="C556" s="123"/>
      <c r="D556" s="123"/>
      <c r="E556" s="12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</row>
    <row r="557" spans="2:19">
      <c r="B557" s="123"/>
      <c r="C557" s="123"/>
      <c r="D557" s="123"/>
      <c r="E557" s="12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</row>
    <row r="558" spans="2:19">
      <c r="B558" s="123"/>
      <c r="C558" s="123"/>
      <c r="D558" s="123"/>
      <c r="E558" s="12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</row>
    <row r="559" spans="2:19">
      <c r="B559" s="123"/>
      <c r="C559" s="123"/>
      <c r="D559" s="123"/>
      <c r="E559" s="12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</row>
    <row r="560" spans="2:19">
      <c r="B560" s="123"/>
      <c r="C560" s="123"/>
      <c r="D560" s="123"/>
      <c r="E560" s="12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</row>
    <row r="561" spans="2:19">
      <c r="B561" s="123"/>
      <c r="C561" s="123"/>
      <c r="D561" s="123"/>
      <c r="E561" s="12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</row>
    <row r="562" spans="2:19">
      <c r="B562" s="123"/>
      <c r="C562" s="123"/>
      <c r="D562" s="123"/>
      <c r="E562" s="12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</row>
    <row r="563" spans="2:19">
      <c r="B563" s="123"/>
      <c r="C563" s="123"/>
      <c r="D563" s="123"/>
      <c r="E563" s="12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</row>
    <row r="564" spans="2:19">
      <c r="B564" s="123"/>
      <c r="C564" s="123"/>
      <c r="D564" s="123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</row>
    <row r="565" spans="2:19">
      <c r="B565" s="123"/>
      <c r="C565" s="123"/>
      <c r="D565" s="123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</row>
    <row r="566" spans="2:19">
      <c r="B566" s="123"/>
      <c r="C566" s="123"/>
      <c r="D566" s="123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</row>
    <row r="567" spans="2:19">
      <c r="B567" s="123"/>
      <c r="C567" s="123"/>
      <c r="D567" s="123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</row>
    <row r="568" spans="2:19">
      <c r="B568" s="123"/>
      <c r="C568" s="123"/>
      <c r="D568" s="123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</row>
    <row r="569" spans="2:19">
      <c r="B569" s="123"/>
      <c r="C569" s="123"/>
      <c r="D569" s="123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</row>
    <row r="570" spans="2:19">
      <c r="B570" s="123"/>
      <c r="C570" s="123"/>
      <c r="D570" s="123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</row>
    <row r="571" spans="2:19">
      <c r="B571" s="123"/>
      <c r="C571" s="123"/>
      <c r="D571" s="123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</row>
    <row r="572" spans="2:19">
      <c r="B572" s="123"/>
      <c r="C572" s="123"/>
      <c r="D572" s="123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</row>
    <row r="573" spans="2:19">
      <c r="B573" s="123"/>
      <c r="C573" s="123"/>
      <c r="D573" s="123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</row>
    <row r="574" spans="2:19">
      <c r="B574" s="123"/>
      <c r="C574" s="123"/>
      <c r="D574" s="123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</row>
    <row r="575" spans="2:19">
      <c r="B575" s="123"/>
      <c r="C575" s="123"/>
      <c r="D575" s="123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</row>
    <row r="576" spans="2:19">
      <c r="B576" s="123"/>
      <c r="C576" s="123"/>
      <c r="D576" s="123"/>
      <c r="E576" s="12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</row>
    <row r="577" spans="2:19">
      <c r="B577" s="123"/>
      <c r="C577" s="123"/>
      <c r="D577" s="123"/>
      <c r="E577" s="12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</row>
    <row r="578" spans="2:19">
      <c r="B578" s="123"/>
      <c r="C578" s="123"/>
      <c r="D578" s="123"/>
      <c r="E578" s="12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</row>
    <row r="579" spans="2:19">
      <c r="B579" s="123"/>
      <c r="C579" s="123"/>
      <c r="D579" s="123"/>
      <c r="E579" s="12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</row>
    <row r="580" spans="2:19">
      <c r="B580" s="123"/>
      <c r="C580" s="123"/>
      <c r="D580" s="123"/>
      <c r="E580" s="12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</row>
    <row r="581" spans="2:19">
      <c r="B581" s="123"/>
      <c r="C581" s="123"/>
      <c r="D581" s="123"/>
      <c r="E581" s="12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</row>
    <row r="582" spans="2:19">
      <c r="B582" s="123"/>
      <c r="C582" s="123"/>
      <c r="D582" s="123"/>
      <c r="E582" s="12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</row>
    <row r="583" spans="2:19">
      <c r="B583" s="123"/>
      <c r="C583" s="123"/>
      <c r="D583" s="123"/>
      <c r="E583" s="12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</row>
    <row r="584" spans="2:19">
      <c r="B584" s="123"/>
      <c r="C584" s="123"/>
      <c r="D584" s="123"/>
      <c r="E584" s="12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</row>
    <row r="585" spans="2:19">
      <c r="B585" s="123"/>
      <c r="C585" s="123"/>
      <c r="D585" s="123"/>
      <c r="E585" s="12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</row>
    <row r="586" spans="2:19">
      <c r="B586" s="123"/>
      <c r="C586" s="123"/>
      <c r="D586" s="123"/>
      <c r="E586" s="12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</row>
    <row r="587" spans="2:19">
      <c r="B587" s="123"/>
      <c r="C587" s="123"/>
      <c r="D587" s="123"/>
      <c r="E587" s="12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</row>
    <row r="588" spans="2:19">
      <c r="B588" s="123"/>
      <c r="C588" s="123"/>
      <c r="D588" s="123"/>
      <c r="E588" s="12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</row>
    <row r="589" spans="2:19">
      <c r="B589" s="123"/>
      <c r="C589" s="123"/>
      <c r="D589" s="123"/>
      <c r="E589" s="12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</row>
    <row r="590" spans="2:19">
      <c r="B590" s="123"/>
      <c r="C590" s="123"/>
      <c r="D590" s="123"/>
      <c r="E590" s="12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</row>
    <row r="591" spans="2:19">
      <c r="B591" s="123"/>
      <c r="C591" s="123"/>
      <c r="D591" s="123"/>
      <c r="E591" s="12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</row>
    <row r="592" spans="2:19">
      <c r="B592" s="123"/>
      <c r="C592" s="123"/>
      <c r="D592" s="123"/>
      <c r="E592" s="12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</row>
    <row r="593" spans="2:19">
      <c r="B593" s="123"/>
      <c r="C593" s="123"/>
      <c r="D593" s="123"/>
      <c r="E593" s="12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</row>
    <row r="594" spans="2:19">
      <c r="B594" s="123"/>
      <c r="C594" s="123"/>
      <c r="D594" s="123"/>
      <c r="E594" s="12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</row>
    <row r="595" spans="2:19">
      <c r="B595" s="123"/>
      <c r="C595" s="123"/>
      <c r="D595" s="123"/>
      <c r="E595" s="12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</row>
    <row r="596" spans="2:19">
      <c r="B596" s="123"/>
      <c r="C596" s="123"/>
      <c r="D596" s="123"/>
      <c r="E596" s="12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</row>
    <row r="597" spans="2:19">
      <c r="B597" s="123"/>
      <c r="C597" s="123"/>
      <c r="D597" s="123"/>
      <c r="E597" s="12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</row>
    <row r="598" spans="2:19">
      <c r="B598" s="123"/>
      <c r="C598" s="123"/>
      <c r="D598" s="123"/>
      <c r="E598" s="12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</row>
    <row r="599" spans="2:19">
      <c r="B599" s="123"/>
      <c r="C599" s="123"/>
      <c r="D599" s="123"/>
      <c r="E599" s="12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</row>
    <row r="600" spans="2:19">
      <c r="B600" s="123"/>
      <c r="C600" s="123"/>
      <c r="D600" s="123"/>
      <c r="E600" s="12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</row>
    <row r="601" spans="2:19">
      <c r="B601" s="123"/>
      <c r="C601" s="123"/>
      <c r="D601" s="123"/>
      <c r="E601" s="12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</row>
    <row r="602" spans="2:19">
      <c r="B602" s="123"/>
      <c r="C602" s="123"/>
      <c r="D602" s="123"/>
      <c r="E602" s="12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</row>
    <row r="603" spans="2:19">
      <c r="B603" s="123"/>
      <c r="C603" s="123"/>
      <c r="D603" s="123"/>
      <c r="E603" s="12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</row>
    <row r="604" spans="2:19">
      <c r="B604" s="123"/>
      <c r="C604" s="123"/>
      <c r="D604" s="123"/>
      <c r="E604" s="12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</row>
    <row r="605" spans="2:19">
      <c r="B605" s="123"/>
      <c r="C605" s="123"/>
      <c r="D605" s="123"/>
      <c r="E605" s="12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</row>
    <row r="606" spans="2:19">
      <c r="B606" s="123"/>
      <c r="C606" s="123"/>
      <c r="D606" s="123"/>
      <c r="E606" s="12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</row>
    <row r="607" spans="2:19">
      <c r="B607" s="123"/>
      <c r="C607" s="123"/>
      <c r="D607" s="123"/>
      <c r="E607" s="12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</row>
    <row r="608" spans="2:19">
      <c r="B608" s="123"/>
      <c r="C608" s="123"/>
      <c r="D608" s="123"/>
      <c r="E608" s="12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</row>
    <row r="609" spans="2:19">
      <c r="B609" s="123"/>
      <c r="C609" s="123"/>
      <c r="D609" s="123"/>
      <c r="E609" s="12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</row>
    <row r="610" spans="2:19">
      <c r="B610" s="123"/>
      <c r="C610" s="123"/>
      <c r="D610" s="123"/>
      <c r="E610" s="12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</row>
    <row r="611" spans="2:19">
      <c r="B611" s="123"/>
      <c r="C611" s="123"/>
      <c r="D611" s="123"/>
      <c r="E611" s="12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</row>
    <row r="612" spans="2:19">
      <c r="B612" s="123"/>
      <c r="C612" s="123"/>
      <c r="D612" s="123"/>
      <c r="E612" s="12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</row>
    <row r="613" spans="2:19">
      <c r="B613" s="123"/>
      <c r="C613" s="123"/>
      <c r="D613" s="123"/>
      <c r="E613" s="12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</row>
    <row r="614" spans="2:19">
      <c r="B614" s="123"/>
      <c r="C614" s="123"/>
      <c r="D614" s="123"/>
      <c r="E614" s="12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</row>
    <row r="615" spans="2:19">
      <c r="B615" s="123"/>
      <c r="C615" s="123"/>
      <c r="D615" s="123"/>
      <c r="E615" s="12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</row>
    <row r="616" spans="2:19">
      <c r="B616" s="123"/>
      <c r="C616" s="123"/>
      <c r="D616" s="123"/>
      <c r="E616" s="12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</row>
    <row r="617" spans="2:19">
      <c r="B617" s="123"/>
      <c r="C617" s="123"/>
      <c r="D617" s="123"/>
      <c r="E617" s="12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</row>
    <row r="618" spans="2:19">
      <c r="B618" s="123"/>
      <c r="C618" s="123"/>
      <c r="D618" s="123"/>
      <c r="E618" s="12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</row>
    <row r="619" spans="2:19">
      <c r="B619" s="123"/>
      <c r="C619" s="123"/>
      <c r="D619" s="123"/>
      <c r="E619" s="12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</row>
    <row r="620" spans="2:19">
      <c r="B620" s="123"/>
      <c r="C620" s="123"/>
      <c r="D620" s="123"/>
      <c r="E620" s="12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</row>
    <row r="621" spans="2:19">
      <c r="B621" s="123"/>
      <c r="C621" s="123"/>
      <c r="D621" s="123"/>
      <c r="E621" s="12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</row>
    <row r="622" spans="2:19"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</row>
    <row r="623" spans="2:19">
      <c r="B623" s="123"/>
      <c r="C623" s="123"/>
      <c r="D623" s="123"/>
      <c r="E623" s="12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</row>
    <row r="624" spans="2:19">
      <c r="B624" s="123"/>
      <c r="C624" s="123"/>
      <c r="D624" s="123"/>
      <c r="E624" s="12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</row>
    <row r="625" spans="2:19">
      <c r="B625" s="123"/>
      <c r="C625" s="123"/>
      <c r="D625" s="123"/>
      <c r="E625" s="12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</row>
    <row r="626" spans="2:19">
      <c r="B626" s="123"/>
      <c r="C626" s="123"/>
      <c r="D626" s="123"/>
      <c r="E626" s="12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</row>
    <row r="627" spans="2:19">
      <c r="B627" s="123"/>
      <c r="C627" s="123"/>
      <c r="D627" s="123"/>
      <c r="E627" s="12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</row>
    <row r="628" spans="2:19">
      <c r="B628" s="123"/>
      <c r="C628" s="123"/>
      <c r="D628" s="123"/>
      <c r="E628" s="12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</row>
    <row r="629" spans="2:19">
      <c r="B629" s="123"/>
      <c r="C629" s="123"/>
      <c r="D629" s="123"/>
      <c r="E629" s="12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</row>
    <row r="630" spans="2:19">
      <c r="B630" s="123"/>
      <c r="C630" s="123"/>
      <c r="D630" s="123"/>
      <c r="E630" s="12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</row>
    <row r="631" spans="2:19">
      <c r="B631" s="123"/>
      <c r="C631" s="123"/>
      <c r="D631" s="123"/>
      <c r="E631" s="12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</row>
    <row r="632" spans="2:19">
      <c r="B632" s="123"/>
      <c r="C632" s="123"/>
      <c r="D632" s="123"/>
      <c r="E632" s="12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</row>
    <row r="633" spans="2:19">
      <c r="B633" s="123"/>
      <c r="C633" s="123"/>
      <c r="D633" s="123"/>
      <c r="E633" s="12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</row>
    <row r="634" spans="2:19">
      <c r="B634" s="123"/>
      <c r="C634" s="123"/>
      <c r="D634" s="123"/>
      <c r="E634" s="12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</row>
    <row r="635" spans="2:19">
      <c r="B635" s="123"/>
      <c r="C635" s="123"/>
      <c r="D635" s="123"/>
      <c r="E635" s="12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</row>
    <row r="636" spans="2:19">
      <c r="B636" s="123"/>
      <c r="C636" s="123"/>
      <c r="D636" s="123"/>
      <c r="E636" s="12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</row>
    <row r="637" spans="2:19">
      <c r="B637" s="123"/>
      <c r="C637" s="123"/>
      <c r="D637" s="123"/>
      <c r="E637" s="12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</row>
    <row r="638" spans="2:19">
      <c r="B638" s="123"/>
      <c r="C638" s="123"/>
      <c r="D638" s="123"/>
      <c r="E638" s="12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</row>
    <row r="639" spans="2:19">
      <c r="B639" s="123"/>
      <c r="C639" s="123"/>
      <c r="D639" s="123"/>
      <c r="E639" s="12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</row>
    <row r="640" spans="2:19">
      <c r="B640" s="123"/>
      <c r="C640" s="123"/>
      <c r="D640" s="123"/>
      <c r="E640" s="12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</row>
    <row r="641" spans="2:19">
      <c r="B641" s="123"/>
      <c r="C641" s="123"/>
      <c r="D641" s="123"/>
      <c r="E641" s="12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</row>
    <row r="642" spans="2:19">
      <c r="B642" s="123"/>
      <c r="C642" s="123"/>
      <c r="D642" s="123"/>
      <c r="E642" s="12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</row>
    <row r="643" spans="2:19">
      <c r="B643" s="123"/>
      <c r="C643" s="123"/>
      <c r="D643" s="123"/>
      <c r="E643" s="12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</row>
    <row r="644" spans="2:19">
      <c r="B644" s="123"/>
      <c r="C644" s="123"/>
      <c r="D644" s="123"/>
      <c r="E644" s="12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</row>
    <row r="645" spans="2:19">
      <c r="B645" s="123"/>
      <c r="C645" s="123"/>
      <c r="D645" s="123"/>
      <c r="E645" s="12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</row>
    <row r="646" spans="2:19">
      <c r="B646" s="123"/>
      <c r="C646" s="123"/>
      <c r="D646" s="123"/>
      <c r="E646" s="12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</row>
    <row r="647" spans="2:19">
      <c r="B647" s="123"/>
      <c r="C647" s="123"/>
      <c r="D647" s="123"/>
      <c r="E647" s="12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</row>
    <row r="648" spans="2:19">
      <c r="B648" s="123"/>
      <c r="C648" s="123"/>
      <c r="D648" s="123"/>
      <c r="E648" s="12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</row>
    <row r="649" spans="2:19">
      <c r="B649" s="123"/>
      <c r="C649" s="123"/>
      <c r="D649" s="123"/>
      <c r="E649" s="12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</row>
    <row r="650" spans="2:19">
      <c r="B650" s="123"/>
      <c r="C650" s="123"/>
      <c r="D650" s="123"/>
      <c r="E650" s="12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</row>
    <row r="651" spans="2:19">
      <c r="B651" s="123"/>
      <c r="C651" s="123"/>
      <c r="D651" s="123"/>
      <c r="E651" s="12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</row>
    <row r="652" spans="2:19">
      <c r="B652" s="123"/>
      <c r="C652" s="123"/>
      <c r="D652" s="123"/>
      <c r="E652" s="12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</row>
    <row r="653" spans="2:19">
      <c r="B653" s="123"/>
      <c r="C653" s="123"/>
      <c r="D653" s="123"/>
      <c r="E653" s="12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</row>
    <row r="654" spans="2:19">
      <c r="B654" s="123"/>
      <c r="C654" s="123"/>
      <c r="D654" s="123"/>
      <c r="E654" s="12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</row>
    <row r="655" spans="2:19">
      <c r="B655" s="123"/>
      <c r="C655" s="123"/>
      <c r="D655" s="123"/>
      <c r="E655" s="12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</row>
    <row r="656" spans="2:19">
      <c r="B656" s="123"/>
      <c r="C656" s="123"/>
      <c r="D656" s="123"/>
      <c r="E656" s="12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</row>
    <row r="657" spans="2:19">
      <c r="B657" s="123"/>
      <c r="C657" s="123"/>
      <c r="D657" s="123"/>
      <c r="E657" s="12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</row>
    <row r="658" spans="2:19">
      <c r="B658" s="123"/>
      <c r="C658" s="123"/>
      <c r="D658" s="123"/>
      <c r="E658" s="12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</row>
    <row r="659" spans="2:19">
      <c r="B659" s="123"/>
      <c r="C659" s="123"/>
      <c r="D659" s="123"/>
      <c r="E659" s="12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</row>
    <row r="660" spans="2:19">
      <c r="B660" s="123"/>
      <c r="C660" s="123"/>
      <c r="D660" s="123"/>
      <c r="E660" s="12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</row>
    <row r="661" spans="2:19">
      <c r="B661" s="123"/>
      <c r="C661" s="123"/>
      <c r="D661" s="123"/>
      <c r="E661" s="12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</row>
    <row r="662" spans="2:19">
      <c r="B662" s="123"/>
      <c r="C662" s="123"/>
      <c r="D662" s="123"/>
      <c r="E662" s="12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</row>
    <row r="663" spans="2:19">
      <c r="B663" s="123"/>
      <c r="C663" s="123"/>
      <c r="D663" s="123"/>
      <c r="E663" s="12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</row>
    <row r="664" spans="2:19">
      <c r="B664" s="123"/>
      <c r="C664" s="123"/>
      <c r="D664" s="123"/>
      <c r="E664" s="12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</row>
    <row r="665" spans="2:19">
      <c r="B665" s="123"/>
      <c r="C665" s="123"/>
      <c r="D665" s="123"/>
      <c r="E665" s="12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</row>
    <row r="666" spans="2:19">
      <c r="B666" s="123"/>
      <c r="C666" s="123"/>
      <c r="D666" s="123"/>
      <c r="E666" s="12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</row>
    <row r="667" spans="2:19">
      <c r="B667" s="123"/>
      <c r="C667" s="123"/>
      <c r="D667" s="123"/>
      <c r="E667" s="12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</row>
    <row r="668" spans="2:19">
      <c r="B668" s="123"/>
      <c r="C668" s="123"/>
      <c r="D668" s="123"/>
      <c r="E668" s="12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</row>
  </sheetData>
  <sheetProtection sheet="1" objects="1" scenarios="1"/>
  <mergeCells count="2">
    <mergeCell ref="B6:S6"/>
    <mergeCell ref="B7:S7"/>
  </mergeCells>
  <phoneticPr fontId="5" type="noConversion"/>
  <conditionalFormatting sqref="B16:B110">
    <cfRule type="cellIs" dxfId="8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56" t="s">
        <v>134</v>
      </c>
      <c r="C1" s="77" t="s" vm="1">
        <v>204</v>
      </c>
    </row>
    <row r="2" spans="2:49">
      <c r="B2" s="56" t="s">
        <v>133</v>
      </c>
      <c r="C2" s="77" t="s">
        <v>205</v>
      </c>
    </row>
    <row r="3" spans="2:49">
      <c r="B3" s="56" t="s">
        <v>135</v>
      </c>
      <c r="C3" s="77" t="s">
        <v>206</v>
      </c>
    </row>
    <row r="4" spans="2:49">
      <c r="B4" s="56" t="s">
        <v>136</v>
      </c>
      <c r="C4" s="77">
        <v>2148</v>
      </c>
    </row>
    <row r="6" spans="2:49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</row>
    <row r="7" spans="2:49" ht="26.25" customHeight="1">
      <c r="B7" s="149" t="s">
        <v>82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</row>
    <row r="8" spans="2:49" s="3" customFormat="1" ht="78.75">
      <c r="B8" s="22" t="s">
        <v>108</v>
      </c>
      <c r="C8" s="30" t="s">
        <v>42</v>
      </c>
      <c r="D8" s="30" t="s">
        <v>110</v>
      </c>
      <c r="E8" s="30" t="s">
        <v>109</v>
      </c>
      <c r="F8" s="30" t="s">
        <v>59</v>
      </c>
      <c r="G8" s="30" t="s">
        <v>93</v>
      </c>
      <c r="H8" s="30" t="s">
        <v>182</v>
      </c>
      <c r="I8" s="30" t="s">
        <v>181</v>
      </c>
      <c r="J8" s="30" t="s">
        <v>102</v>
      </c>
      <c r="K8" s="30" t="s">
        <v>55</v>
      </c>
      <c r="L8" s="30" t="s">
        <v>137</v>
      </c>
      <c r="M8" s="31" t="s">
        <v>139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5"/>
      <c r="C9" s="32"/>
      <c r="D9" s="16"/>
      <c r="E9" s="16"/>
      <c r="F9" s="32"/>
      <c r="G9" s="32"/>
      <c r="H9" s="32" t="s">
        <v>189</v>
      </c>
      <c r="I9" s="32"/>
      <c r="J9" s="32" t="s">
        <v>185</v>
      </c>
      <c r="K9" s="32" t="s">
        <v>20</v>
      </c>
      <c r="L9" s="32" t="s">
        <v>20</v>
      </c>
      <c r="M9" s="33" t="s">
        <v>20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</row>
    <row r="13" spans="2:49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</row>
    <row r="14" spans="2:49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2:49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2:49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2:13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13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</row>
    <row r="19" spans="2:13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</row>
    <row r="20" spans="2:13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</row>
    <row r="21" spans="2:13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</row>
    <row r="22" spans="2:13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</row>
    <row r="23" spans="2:13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</row>
    <row r="24" spans="2:13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2:13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</row>
    <row r="26" spans="2:13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</row>
    <row r="27" spans="2:13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</row>
    <row r="28" spans="2:13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2:13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</row>
    <row r="30" spans="2:13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2:13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</row>
    <row r="32" spans="2:13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</row>
    <row r="33" spans="2:13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</row>
    <row r="34" spans="2:13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</row>
    <row r="35" spans="2:13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</row>
    <row r="36" spans="2:13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</row>
    <row r="37" spans="2:13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</row>
    <row r="39" spans="2:13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2:13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</row>
    <row r="41" spans="2:13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</row>
    <row r="42" spans="2:13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2:13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</row>
    <row r="44" spans="2:13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2:13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2:13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</row>
    <row r="47" spans="2:13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</row>
    <row r="48" spans="2:13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</row>
    <row r="49" spans="2:13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2:13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spans="2:13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</row>
    <row r="52" spans="2:13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</row>
    <row r="53" spans="2:13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</row>
    <row r="54" spans="2:13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</row>
    <row r="55" spans="2:13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</row>
    <row r="57" spans="2:13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</row>
    <row r="58" spans="2:13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</row>
    <row r="59" spans="2:13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</row>
    <row r="60" spans="2:13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</row>
    <row r="61" spans="2:13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</row>
    <row r="62" spans="2:13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</row>
    <row r="63" spans="2:13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</row>
    <row r="64" spans="2:13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</row>
    <row r="65" spans="2:13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</row>
    <row r="66" spans="2:13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</row>
    <row r="67" spans="2:13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</row>
    <row r="68" spans="2:13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</row>
    <row r="69" spans="2:13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</row>
    <row r="70" spans="2:13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</row>
    <row r="71" spans="2:13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</row>
    <row r="72" spans="2:13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</row>
    <row r="73" spans="2:13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</row>
    <row r="74" spans="2:13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</row>
    <row r="75" spans="2:13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</row>
    <row r="76" spans="2:13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</row>
    <row r="77" spans="2:13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</row>
    <row r="78" spans="2:13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  <row r="79" spans="2:13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</row>
    <row r="80" spans="2:13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</row>
    <row r="81" spans="2:13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</row>
    <row r="82" spans="2:13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</row>
    <row r="83" spans="2:13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2:13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2:13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2:13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2:13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2:13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</row>
    <row r="89" spans="2:13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</row>
    <row r="90" spans="2:13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</row>
    <row r="91" spans="2:13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</row>
    <row r="92" spans="2:13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</row>
    <row r="93" spans="2:13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</row>
    <row r="94" spans="2:13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</row>
    <row r="95" spans="2:13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</row>
    <row r="96" spans="2:13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</row>
    <row r="97" spans="2:13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</row>
    <row r="98" spans="2:13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</row>
    <row r="99" spans="2:13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</row>
    <row r="100" spans="2:13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</row>
    <row r="101" spans="2:13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</row>
    <row r="102" spans="2:13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</row>
    <row r="103" spans="2:13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</row>
    <row r="104" spans="2:13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</row>
    <row r="105" spans="2:13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</row>
    <row r="106" spans="2:13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</row>
    <row r="107" spans="2:13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</row>
    <row r="108" spans="2:13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</row>
    <row r="109" spans="2:13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</row>
    <row r="110" spans="2:13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</row>
    <row r="111" spans="2:13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</row>
    <row r="112" spans="2:13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</row>
    <row r="113" spans="2:13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</row>
    <row r="114" spans="2:13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</row>
    <row r="115" spans="2:13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</row>
    <row r="116" spans="2:13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</row>
    <row r="117" spans="2:13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</row>
    <row r="118" spans="2:13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</row>
    <row r="119" spans="2:13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</row>
    <row r="120" spans="2:13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</row>
    <row r="121" spans="2:13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</row>
    <row r="122" spans="2:13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</row>
    <row r="123" spans="2:13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</row>
    <row r="124" spans="2:13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</row>
    <row r="125" spans="2:13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</row>
    <row r="126" spans="2:13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</row>
    <row r="127" spans="2:13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</row>
    <row r="128" spans="2:13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</row>
    <row r="129" spans="2:13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</row>
    <row r="130" spans="2:13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</row>
    <row r="131" spans="2:13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</row>
    <row r="132" spans="2:13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</row>
    <row r="133" spans="2:13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</row>
    <row r="134" spans="2:13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</row>
    <row r="135" spans="2:13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</row>
    <row r="136" spans="2:13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</row>
    <row r="137" spans="2:13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</row>
    <row r="138" spans="2:13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</row>
    <row r="139" spans="2:13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</row>
    <row r="140" spans="2:13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</row>
    <row r="141" spans="2:13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</row>
    <row r="142" spans="2:13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</row>
    <row r="143" spans="2:13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</row>
    <row r="144" spans="2:13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</row>
    <row r="145" spans="2:13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</row>
    <row r="146" spans="2:13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</row>
    <row r="147" spans="2:13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</row>
    <row r="148" spans="2:13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</row>
    <row r="149" spans="2:13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</row>
    <row r="150" spans="2:13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</row>
    <row r="151" spans="2:13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</row>
    <row r="152" spans="2:13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</row>
    <row r="153" spans="2:13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</row>
    <row r="154" spans="2:13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</row>
    <row r="155" spans="2:13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</row>
    <row r="156" spans="2:13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</row>
    <row r="157" spans="2:13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</row>
    <row r="158" spans="2:13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</row>
    <row r="159" spans="2:13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</row>
    <row r="160" spans="2:13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</row>
    <row r="161" spans="2:13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</row>
    <row r="162" spans="2:13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</row>
    <row r="163" spans="2:13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</row>
    <row r="164" spans="2:13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</row>
    <row r="165" spans="2:13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</row>
    <row r="166" spans="2:13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</row>
    <row r="167" spans="2:13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</row>
    <row r="168" spans="2:13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</row>
    <row r="169" spans="2:13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</row>
    <row r="170" spans="2:13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</row>
    <row r="171" spans="2:13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</row>
    <row r="172" spans="2:13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</row>
    <row r="173" spans="2:13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</row>
    <row r="174" spans="2:13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</row>
    <row r="175" spans="2:13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</row>
    <row r="176" spans="2:13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</row>
    <row r="177" spans="2:13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</row>
    <row r="178" spans="2:13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</row>
    <row r="179" spans="2:13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</row>
    <row r="180" spans="2:13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</row>
    <row r="181" spans="2:13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</row>
    <row r="182" spans="2:13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</row>
    <row r="183" spans="2:13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</row>
    <row r="184" spans="2:13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</row>
    <row r="185" spans="2:13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</row>
    <row r="186" spans="2:13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</row>
    <row r="187" spans="2:13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</row>
    <row r="188" spans="2:13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</row>
    <row r="189" spans="2:13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</row>
    <row r="190" spans="2:13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</row>
    <row r="191" spans="2:13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</row>
    <row r="192" spans="2:13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</row>
    <row r="193" spans="2:13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</row>
    <row r="194" spans="2:13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</row>
    <row r="195" spans="2:13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</row>
    <row r="196" spans="2:13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</row>
    <row r="197" spans="2:13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</row>
    <row r="198" spans="2:13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</row>
    <row r="199" spans="2:13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</row>
    <row r="200" spans="2:13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</row>
    <row r="201" spans="2:13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</row>
    <row r="202" spans="2:13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</row>
    <row r="203" spans="2:13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</row>
    <row r="204" spans="2:13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</row>
    <row r="205" spans="2:13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</row>
    <row r="206" spans="2:13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</row>
    <row r="207" spans="2:13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</row>
    <row r="208" spans="2:13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</row>
    <row r="209" spans="2:13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</row>
    <row r="210" spans="2:13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</row>
    <row r="211" spans="2:13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</row>
    <row r="212" spans="2:13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</row>
    <row r="213" spans="2:13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</row>
    <row r="214" spans="2:13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</row>
    <row r="215" spans="2:13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</row>
    <row r="216" spans="2:13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</row>
    <row r="217" spans="2:13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</row>
    <row r="218" spans="2:13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</row>
    <row r="219" spans="2:13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</row>
    <row r="220" spans="2:13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</row>
    <row r="221" spans="2:13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</row>
    <row r="222" spans="2:13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</row>
    <row r="223" spans="2:13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</row>
    <row r="224" spans="2:13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</row>
    <row r="225" spans="2:13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</row>
    <row r="226" spans="2:13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</row>
    <row r="227" spans="2:13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</row>
    <row r="228" spans="2:13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</row>
    <row r="229" spans="2:13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</row>
    <row r="230" spans="2:13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</row>
    <row r="231" spans="2:13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</row>
    <row r="232" spans="2:13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</row>
    <row r="233" spans="2:13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</row>
    <row r="234" spans="2:13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</row>
    <row r="235" spans="2:13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</row>
    <row r="236" spans="2:13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</row>
    <row r="237" spans="2:13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</row>
    <row r="238" spans="2:13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</row>
    <row r="239" spans="2:13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</row>
    <row r="240" spans="2:13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</row>
    <row r="241" spans="2:13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</row>
    <row r="242" spans="2:13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</row>
    <row r="243" spans="2:13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</row>
    <row r="244" spans="2:13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</row>
    <row r="245" spans="2:13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</row>
    <row r="246" spans="2:13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</row>
    <row r="247" spans="2:13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</row>
    <row r="248" spans="2:13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</row>
    <row r="249" spans="2:13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</row>
    <row r="250" spans="2:13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</row>
    <row r="251" spans="2:13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</row>
    <row r="252" spans="2:13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</row>
    <row r="253" spans="2:13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</row>
    <row r="254" spans="2:13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</row>
    <row r="255" spans="2:13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</row>
    <row r="256" spans="2:13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</row>
    <row r="257" spans="2:13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</row>
    <row r="258" spans="2:13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</row>
    <row r="259" spans="2:13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</row>
    <row r="260" spans="2:13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</row>
    <row r="261" spans="2:13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</row>
    <row r="262" spans="2:13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</row>
    <row r="263" spans="2:13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</row>
    <row r="264" spans="2:13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</row>
    <row r="265" spans="2:13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</row>
    <row r="266" spans="2:13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</row>
    <row r="267" spans="2:13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</row>
    <row r="268" spans="2:13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</row>
    <row r="269" spans="2:13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</row>
    <row r="270" spans="2:13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</row>
    <row r="271" spans="2:13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</row>
    <row r="272" spans="2:13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</row>
    <row r="273" spans="2:13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</row>
    <row r="274" spans="2:13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</row>
    <row r="275" spans="2:13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</row>
    <row r="276" spans="2:13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</row>
    <row r="277" spans="2:13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</row>
    <row r="278" spans="2:13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</row>
    <row r="279" spans="2:13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</row>
    <row r="280" spans="2:13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</row>
    <row r="281" spans="2:13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</row>
    <row r="282" spans="2:13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</row>
    <row r="283" spans="2:13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</row>
    <row r="284" spans="2:13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</row>
    <row r="285" spans="2:13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</row>
    <row r="286" spans="2:13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</row>
    <row r="287" spans="2:13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</row>
    <row r="288" spans="2:13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</row>
    <row r="289" spans="2:13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</row>
    <row r="290" spans="2:13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</row>
    <row r="291" spans="2:13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</row>
    <row r="292" spans="2:13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</row>
    <row r="293" spans="2:13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</row>
    <row r="294" spans="2:13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</row>
    <row r="295" spans="2:13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</row>
    <row r="296" spans="2:13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</row>
    <row r="297" spans="2:13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</row>
    <row r="298" spans="2:13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</row>
    <row r="299" spans="2:13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</row>
    <row r="300" spans="2:13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</row>
    <row r="301" spans="2:13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</row>
    <row r="302" spans="2:13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3"/>
      <c r="C404" s="1"/>
      <c r="D404" s="1"/>
      <c r="E404" s="1"/>
    </row>
    <row r="405" spans="2:5">
      <c r="B405" s="43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56" t="s">
        <v>134</v>
      </c>
      <c r="C1" s="77" t="s" vm="1">
        <v>204</v>
      </c>
    </row>
    <row r="2" spans="2:11">
      <c r="B2" s="56" t="s">
        <v>133</v>
      </c>
      <c r="C2" s="77" t="s">
        <v>205</v>
      </c>
    </row>
    <row r="3" spans="2:11">
      <c r="B3" s="56" t="s">
        <v>135</v>
      </c>
      <c r="C3" s="77" t="s">
        <v>206</v>
      </c>
    </row>
    <row r="4" spans="2:11">
      <c r="B4" s="56" t="s">
        <v>136</v>
      </c>
      <c r="C4" s="77">
        <v>2148</v>
      </c>
    </row>
    <row r="6" spans="2:11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88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78.75">
      <c r="B8" s="22" t="s">
        <v>108</v>
      </c>
      <c r="C8" s="30" t="s">
        <v>42</v>
      </c>
      <c r="D8" s="30" t="s">
        <v>93</v>
      </c>
      <c r="E8" s="30" t="s">
        <v>94</v>
      </c>
      <c r="F8" s="30" t="s">
        <v>182</v>
      </c>
      <c r="G8" s="30" t="s">
        <v>181</v>
      </c>
      <c r="H8" s="30" t="s">
        <v>102</v>
      </c>
      <c r="I8" s="30" t="s">
        <v>55</v>
      </c>
      <c r="J8" s="30" t="s">
        <v>137</v>
      </c>
      <c r="K8" s="31" t="s">
        <v>139</v>
      </c>
    </row>
    <row r="9" spans="2:11" s="3" customFormat="1" ht="21" customHeight="1">
      <c r="B9" s="15"/>
      <c r="C9" s="16"/>
      <c r="D9" s="16"/>
      <c r="E9" s="32" t="s">
        <v>22</v>
      </c>
      <c r="F9" s="32" t="s">
        <v>189</v>
      </c>
      <c r="G9" s="32"/>
      <c r="H9" s="32" t="s">
        <v>185</v>
      </c>
      <c r="I9" s="32" t="s">
        <v>20</v>
      </c>
      <c r="J9" s="32" t="s">
        <v>20</v>
      </c>
      <c r="K9" s="33" t="s">
        <v>20</v>
      </c>
    </row>
    <row r="10" spans="2:11" s="4" customFormat="1" ht="18" customHeight="1">
      <c r="B10" s="18"/>
      <c r="C10" s="19" t="s">
        <v>1</v>
      </c>
      <c r="D10" s="19" t="s">
        <v>3</v>
      </c>
      <c r="E10" s="19" t="s">
        <v>4</v>
      </c>
      <c r="F10" s="19" t="s">
        <v>5</v>
      </c>
      <c r="G10" s="19" t="s">
        <v>6</v>
      </c>
      <c r="H10" s="19" t="s">
        <v>7</v>
      </c>
      <c r="I10" s="19" t="s">
        <v>8</v>
      </c>
      <c r="J10" s="19" t="s">
        <v>9</v>
      </c>
      <c r="K10" s="20" t="s">
        <v>10</v>
      </c>
    </row>
    <row r="11" spans="2:11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</row>
    <row r="12" spans="2:11" ht="21" customHeight="1">
      <c r="B12" s="121" t="s">
        <v>104</v>
      </c>
      <c r="C12" s="98"/>
      <c r="D12" s="98"/>
      <c r="E12" s="98"/>
      <c r="F12" s="98"/>
      <c r="G12" s="98"/>
      <c r="H12" s="98"/>
      <c r="I12" s="98"/>
      <c r="J12" s="98"/>
      <c r="K12" s="98"/>
    </row>
    <row r="13" spans="2:11">
      <c r="B13" s="121" t="s">
        <v>180</v>
      </c>
      <c r="C13" s="98"/>
      <c r="D13" s="98"/>
      <c r="E13" s="98"/>
      <c r="F13" s="98"/>
      <c r="G13" s="98"/>
      <c r="H13" s="98"/>
      <c r="I13" s="98"/>
      <c r="J13" s="98"/>
      <c r="K13" s="98"/>
    </row>
    <row r="14" spans="2:11">
      <c r="B14" s="121" t="s">
        <v>188</v>
      </c>
      <c r="C14" s="98"/>
      <c r="D14" s="98"/>
      <c r="E14" s="98"/>
      <c r="F14" s="98"/>
      <c r="G14" s="98"/>
      <c r="H14" s="98"/>
      <c r="I14" s="98"/>
      <c r="J14" s="98"/>
      <c r="K14" s="98"/>
    </row>
    <row r="15" spans="2:11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 ht="16.5" customHeight="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 ht="16.5" customHeight="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 ht="16.5" customHeight="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</row>
    <row r="112" spans="2:11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</row>
    <row r="113" spans="2:11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2:11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</row>
    <row r="115" spans="2:11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</row>
    <row r="116" spans="2:11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2:11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2:11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</row>
    <row r="119" spans="2:11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</row>
    <row r="120" spans="2:11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</row>
    <row r="121" spans="2:11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2:11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</row>
    <row r="123" spans="2:11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</row>
    <row r="124" spans="2:11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</row>
    <row r="125" spans="2:11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</row>
    <row r="126" spans="2:11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2:11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</row>
    <row r="128" spans="2:11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</row>
    <row r="129" spans="2:11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</row>
    <row r="130" spans="2:11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</row>
    <row r="131" spans="2:11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</row>
    <row r="132" spans="2:11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</row>
    <row r="133" spans="2:11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</row>
    <row r="134" spans="2:11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</row>
    <row r="135" spans="2:11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</row>
    <row r="136" spans="2:11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2:11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2:11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2:11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2:11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2:11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</row>
    <row r="142" spans="2:11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2:11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</row>
    <row r="144" spans="2:11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2:11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2:11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2:11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2:11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2:11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2:11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2:11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2:11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2:11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2:11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2:11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2:11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2:11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2:11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2:11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2:11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2:11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2:11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2:11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2:11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2:11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2:11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2:11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2:11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2:11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2:11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2:11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2:1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2:11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2:11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2:11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2:11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2:11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2:11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2:11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2:11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2:11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2:11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2:11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2:11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2:11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2:11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2:11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2:11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2:11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2:11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2:11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2:11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2:11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2:11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2:11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2:11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2:11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2:11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2:11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2:11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2:11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2:11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2:11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2:11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2:11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2:11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2:11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2:11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2:11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2:11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2:11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2:11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2:11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2:11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2:11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2:11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2:11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2:11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</row>
    <row r="219" spans="2:11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2:11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</row>
    <row r="221" spans="2:11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</row>
    <row r="222" spans="2:11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2:11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</row>
    <row r="224" spans="2:11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</row>
    <row r="225" spans="2:11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</row>
    <row r="226" spans="2:11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</row>
    <row r="227" spans="2:11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</row>
    <row r="228" spans="2:11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</row>
    <row r="229" spans="2:11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2:11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2:11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2:11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2:11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2:11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2:11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2:11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2:11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2:11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2:11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2:11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2:11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2:11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2:11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2:11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2:11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2:11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2:11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2:11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2:11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2:11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2:11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2:11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2:11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2:11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2:11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2:11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2:11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2:11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2:11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2:11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2:11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2:11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2:11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2:11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2:11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2:11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2:11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2:11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2:11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2:11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2:11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2:11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2:11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2:11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2:11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2:11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2:11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2:11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2:11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2:11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2:11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2:11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2:11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2:11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2:11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2:11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2:11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2:11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2:11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2:11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2:11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2:11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2:11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2:11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2:11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2:11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2:11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2:11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2:11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2:11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2:11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2:11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2:11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2:11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2:11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2:11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2:11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2:11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2:11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2:11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2:11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2:11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2:11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2:11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2:11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2:11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2:11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2:11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2:11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2:11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2:11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2:11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2:11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2:11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2:11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2:11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2:11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2:11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2:11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2:11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2:11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2:11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2:11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2:11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2:11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2:11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2:11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2:11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2:1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2:1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2:1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2:1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2:1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2:1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2:11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2:11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2:1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2:1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2:1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2:1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2:1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2:1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2:1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2:1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2:1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2:1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2:1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2:1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2:1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2:1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2:1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2:1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2:1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2:1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2:1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2:1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2:1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2:1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2:1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2:1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2:1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2:1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2:1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2:1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2:11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2:11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2:11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2:11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2:11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2:11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2:11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2:11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2:11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</row>
    <row r="470" spans="2:11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</row>
    <row r="471" spans="2:11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</row>
    <row r="472" spans="2:11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</row>
    <row r="473" spans="2:11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</row>
    <row r="474" spans="2:11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</row>
    <row r="475" spans="2:11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</row>
    <row r="476" spans="2:11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</row>
    <row r="477" spans="2:11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</row>
    <row r="478" spans="2:11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</row>
    <row r="479" spans="2:11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</row>
    <row r="480" spans="2:11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</row>
    <row r="481" spans="2:11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</row>
    <row r="482" spans="2:11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</row>
    <row r="483" spans="2:11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</row>
    <row r="484" spans="2:11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</row>
    <row r="485" spans="2:11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</row>
    <row r="486" spans="2:11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</row>
    <row r="487" spans="2:11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</row>
    <row r="488" spans="2:11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</row>
    <row r="489" spans="2:11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</row>
    <row r="490" spans="2:11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</row>
    <row r="491" spans="2:11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</row>
    <row r="492" spans="2:11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</row>
    <row r="493" spans="2:11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</row>
    <row r="494" spans="2:11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</row>
    <row r="495" spans="2:11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</row>
    <row r="496" spans="2:11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</row>
    <row r="497" spans="2:11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</row>
    <row r="498" spans="2:11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</row>
    <row r="499" spans="2:11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</row>
    <row r="500" spans="2:11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8.5703125" style="2" bestFit="1" customWidth="1"/>
    <col min="5" max="5" width="5.28515625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10" style="1" customWidth="1"/>
    <col min="11" max="11" width="7.7109375" style="1" bestFit="1" customWidth="1"/>
    <col min="12" max="12" width="9" style="1" bestFit="1" customWidth="1"/>
    <col min="13" max="16384" width="9.140625" style="1"/>
  </cols>
  <sheetData>
    <row r="1" spans="2:12">
      <c r="B1" s="56" t="s">
        <v>134</v>
      </c>
      <c r="C1" s="77" t="s" vm="1">
        <v>204</v>
      </c>
    </row>
    <row r="2" spans="2:12">
      <c r="B2" s="56" t="s">
        <v>133</v>
      </c>
      <c r="C2" s="77" t="s">
        <v>205</v>
      </c>
    </row>
    <row r="3" spans="2:12">
      <c r="B3" s="56" t="s">
        <v>135</v>
      </c>
      <c r="C3" s="77" t="s">
        <v>206</v>
      </c>
    </row>
    <row r="4" spans="2:12">
      <c r="B4" s="56" t="s">
        <v>136</v>
      </c>
      <c r="C4" s="77">
        <v>2148</v>
      </c>
    </row>
    <row r="6" spans="2:12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89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78.75">
      <c r="B8" s="22" t="s">
        <v>108</v>
      </c>
      <c r="C8" s="30" t="s">
        <v>42</v>
      </c>
      <c r="D8" s="30" t="s">
        <v>59</v>
      </c>
      <c r="E8" s="30" t="s">
        <v>93</v>
      </c>
      <c r="F8" s="30" t="s">
        <v>94</v>
      </c>
      <c r="G8" s="30" t="s">
        <v>182</v>
      </c>
      <c r="H8" s="30" t="s">
        <v>181</v>
      </c>
      <c r="I8" s="30" t="s">
        <v>102</v>
      </c>
      <c r="J8" s="30" t="s">
        <v>55</v>
      </c>
      <c r="K8" s="30" t="s">
        <v>137</v>
      </c>
      <c r="L8" s="31" t="s">
        <v>139</v>
      </c>
    </row>
    <row r="9" spans="2:12" s="3" customFormat="1" ht="24" customHeight="1">
      <c r="B9" s="15"/>
      <c r="C9" s="16"/>
      <c r="D9" s="16"/>
      <c r="E9" s="16"/>
      <c r="F9" s="16" t="s">
        <v>22</v>
      </c>
      <c r="G9" s="16" t="s">
        <v>189</v>
      </c>
      <c r="H9" s="16"/>
      <c r="I9" s="16" t="s">
        <v>185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21" customHeight="1">
      <c r="B12" s="122"/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>
      <c r="B13" s="122"/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2">
      <c r="B14" s="122"/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1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</row>
    <row r="441" spans="2:12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</row>
    <row r="442" spans="2:12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</row>
    <row r="443" spans="2:12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</row>
    <row r="444" spans="2:12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</row>
    <row r="445" spans="2:12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</row>
    <row r="446" spans="2:12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</row>
    <row r="447" spans="2:12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</row>
    <row r="448" spans="2:12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2:12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</row>
    <row r="450" spans="2:12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</row>
    <row r="451" spans="2:12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</row>
    <row r="452" spans="2:12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</row>
    <row r="453" spans="2:12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</row>
    <row r="454" spans="2:12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</row>
    <row r="455" spans="2:12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</row>
    <row r="456" spans="2:12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</row>
    <row r="457" spans="2:12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</row>
    <row r="458" spans="2:12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</row>
    <row r="459" spans="2:12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2:12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</row>
    <row r="461" spans="2:12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</row>
    <row r="462" spans="2:12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</row>
    <row r="463" spans="2:12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</row>
    <row r="464" spans="2:12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</row>
    <row r="465" spans="2:12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</row>
    <row r="466" spans="2:12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</row>
    <row r="467" spans="2:12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</row>
    <row r="468" spans="2:12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</row>
    <row r="469" spans="2:12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</row>
    <row r="470" spans="2:12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2:12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</row>
    <row r="472" spans="2:12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</row>
    <row r="473" spans="2:12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</row>
    <row r="474" spans="2:12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</row>
    <row r="475" spans="2:12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</row>
    <row r="476" spans="2:12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</row>
    <row r="477" spans="2:12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</row>
    <row r="478" spans="2:12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</row>
    <row r="479" spans="2:12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</row>
    <row r="480" spans="2:12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</row>
    <row r="481" spans="2:12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</row>
    <row r="482" spans="2:12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</row>
    <row r="483" spans="2:12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</row>
    <row r="484" spans="2:12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</row>
    <row r="485" spans="2:12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</row>
    <row r="486" spans="2:12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</row>
    <row r="487" spans="2:12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</row>
    <row r="488" spans="2:12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</row>
    <row r="489" spans="2:12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</row>
    <row r="490" spans="2:12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</row>
    <row r="491" spans="2:12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</row>
    <row r="492" spans="2:12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</row>
    <row r="493" spans="2:12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</row>
    <row r="494" spans="2:12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</row>
    <row r="495" spans="2:12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</row>
    <row r="496" spans="2:12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</row>
    <row r="497" spans="2:12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</row>
    <row r="498" spans="2:12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</row>
    <row r="499" spans="2:12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</row>
    <row r="500" spans="2:12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</row>
    <row r="501" spans="2:12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</row>
    <row r="502" spans="2:12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</row>
    <row r="503" spans="2:12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</row>
    <row r="504" spans="2:12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</row>
    <row r="505" spans="2:12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</row>
    <row r="506" spans="2:12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</row>
    <row r="507" spans="2:12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</row>
    <row r="508" spans="2:12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</row>
    <row r="509" spans="2:12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</row>
    <row r="510" spans="2:12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</row>
    <row r="511" spans="2:12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</row>
    <row r="512" spans="2:12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</row>
    <row r="513" spans="2:12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</row>
    <row r="514" spans="2:12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</row>
    <row r="515" spans="2:12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</row>
    <row r="516" spans="2:12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</row>
    <row r="517" spans="2:12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</row>
    <row r="518" spans="2:12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</row>
    <row r="519" spans="2:12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</row>
    <row r="520" spans="2:12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</row>
    <row r="521" spans="2:12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</row>
    <row r="522" spans="2:12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</row>
    <row r="523" spans="2:12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</row>
    <row r="524" spans="2:12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</row>
    <row r="525" spans="2:12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</row>
    <row r="526" spans="2:12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</row>
    <row r="527" spans="2:12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</row>
    <row r="528" spans="2:12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</row>
    <row r="529" spans="2:12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</row>
    <row r="530" spans="2:12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</row>
    <row r="531" spans="2:12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</row>
    <row r="532" spans="2:12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</row>
    <row r="533" spans="2:12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</row>
    <row r="534" spans="2:12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</row>
    <row r="535" spans="2:12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</row>
    <row r="536" spans="2:12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</row>
    <row r="537" spans="2:12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</row>
    <row r="538" spans="2:12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</row>
    <row r="539" spans="2:12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</row>
    <row r="540" spans="2:12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</row>
    <row r="541" spans="2:12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</row>
    <row r="542" spans="2:12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</row>
    <row r="543" spans="2:12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</row>
    <row r="544" spans="2:12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</row>
    <row r="545" spans="2:12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</row>
    <row r="546" spans="2:12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</row>
    <row r="547" spans="2:12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</row>
    <row r="548" spans="2:12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</row>
    <row r="549" spans="2:12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</row>
    <row r="550" spans="2:12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</row>
    <row r="551" spans="2:12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</row>
    <row r="552" spans="2:12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</row>
    <row r="553" spans="2:12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</row>
    <row r="554" spans="2:12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</row>
    <row r="555" spans="2:12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</row>
    <row r="556" spans="2:12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</row>
    <row r="557" spans="2:12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</row>
    <row r="558" spans="2:12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</row>
    <row r="559" spans="2:12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</row>
    <row r="560" spans="2:12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</row>
    <row r="561" spans="2:12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</row>
    <row r="562" spans="2:12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</row>
    <row r="563" spans="2:12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</row>
    <row r="564" spans="2:12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</row>
    <row r="565" spans="2:12">
      <c r="B565" s="123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</row>
    <row r="566" spans="2:12">
      <c r="B566" s="123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</row>
    <row r="567" spans="2:12">
      <c r="B567" s="123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</row>
    <row r="568" spans="2:12">
      <c r="B568" s="123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</row>
    <row r="569" spans="2:12">
      <c r="B569" s="123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</row>
    <row r="570" spans="2:12">
      <c r="B570" s="123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pageSetUpPr fitToPage="1"/>
  </sheetPr>
  <dimension ref="B5:Y32"/>
  <sheetViews>
    <sheetView rightToLeft="1" workbookViewId="0"/>
  </sheetViews>
  <sheetFormatPr defaultRowHeight="12.75"/>
  <cols>
    <col min="1" max="1" width="2" customWidth="1"/>
    <col min="2" max="2" width="31" customWidth="1"/>
    <col min="4" max="4" width="10.7109375" customWidth="1"/>
    <col min="5" max="5" width="9.28515625" customWidth="1"/>
    <col min="9" max="9" width="10.28515625" customWidth="1"/>
    <col min="11" max="11" width="12.140625" customWidth="1"/>
    <col min="17" max="17" width="12.42578125" customWidth="1"/>
    <col min="18" max="18" width="14.7109375" customWidth="1"/>
    <col min="21" max="21" width="11.140625" customWidth="1"/>
    <col min="22" max="22" width="22.28515625" customWidth="1"/>
    <col min="23" max="23" width="19.7109375" customWidth="1"/>
    <col min="24" max="24" width="11.7109375" customWidth="1"/>
    <col min="25" max="25" width="10.7109375" customWidth="1"/>
  </cols>
  <sheetData>
    <row r="5" spans="2:25" s="53" customFormat="1">
      <c r="C5" s="53">
        <v>1</v>
      </c>
      <c r="D5" s="53">
        <f>C5+1</f>
        <v>2</v>
      </c>
      <c r="E5" s="53">
        <f t="shared" ref="E5:Y5" si="0">D5+1</f>
        <v>3</v>
      </c>
      <c r="F5" s="53">
        <f t="shared" si="0"/>
        <v>4</v>
      </c>
      <c r="G5" s="53">
        <f t="shared" si="0"/>
        <v>5</v>
      </c>
      <c r="H5" s="53">
        <f t="shared" si="0"/>
        <v>6</v>
      </c>
      <c r="I5" s="53">
        <f t="shared" si="0"/>
        <v>7</v>
      </c>
      <c r="J5" s="53">
        <f t="shared" si="0"/>
        <v>8</v>
      </c>
      <c r="K5" s="53">
        <f t="shared" si="0"/>
        <v>9</v>
      </c>
      <c r="L5" s="53">
        <f t="shared" si="0"/>
        <v>10</v>
      </c>
      <c r="M5" s="53">
        <f t="shared" si="0"/>
        <v>11</v>
      </c>
      <c r="N5" s="53">
        <f t="shared" si="0"/>
        <v>12</v>
      </c>
      <c r="O5" s="53">
        <f t="shared" si="0"/>
        <v>13</v>
      </c>
      <c r="P5" s="53">
        <f t="shared" si="0"/>
        <v>14</v>
      </c>
      <c r="Q5" s="53">
        <f t="shared" si="0"/>
        <v>15</v>
      </c>
      <c r="R5" s="53">
        <f t="shared" si="0"/>
        <v>16</v>
      </c>
      <c r="S5" s="53">
        <f t="shared" si="0"/>
        <v>17</v>
      </c>
      <c r="T5" s="53">
        <f t="shared" si="0"/>
        <v>18</v>
      </c>
      <c r="U5" s="53">
        <f t="shared" si="0"/>
        <v>19</v>
      </c>
      <c r="V5" s="53">
        <f t="shared" si="0"/>
        <v>20</v>
      </c>
      <c r="W5" s="53">
        <f t="shared" si="0"/>
        <v>21</v>
      </c>
      <c r="X5" s="53">
        <f t="shared" si="0"/>
        <v>22</v>
      </c>
      <c r="Y5" s="53">
        <f t="shared" si="0"/>
        <v>23</v>
      </c>
    </row>
    <row r="6" spans="2:25" ht="31.5">
      <c r="B6" s="52" t="s">
        <v>77</v>
      </c>
      <c r="C6" s="13" t="s">
        <v>42</v>
      </c>
      <c r="E6" s="13" t="s">
        <v>109</v>
      </c>
      <c r="I6" s="13" t="s">
        <v>15</v>
      </c>
      <c r="J6" s="13" t="s">
        <v>60</v>
      </c>
      <c r="M6" s="13" t="s">
        <v>93</v>
      </c>
      <c r="Q6" s="13" t="s">
        <v>17</v>
      </c>
      <c r="R6" s="13" t="s">
        <v>19</v>
      </c>
      <c r="U6" s="13" t="s">
        <v>56</v>
      </c>
      <c r="W6" s="14" t="s">
        <v>54</v>
      </c>
    </row>
    <row r="7" spans="2:25" ht="18">
      <c r="B7" s="52" t="str">
        <f>'תעודות התחייבות ממשלתיות'!B6:R6</f>
        <v>1.ב. ניירות ערך סחירים</v>
      </c>
      <c r="C7" s="13"/>
      <c r="E7" s="46"/>
      <c r="I7" s="13"/>
      <c r="J7" s="13"/>
      <c r="K7" s="13"/>
      <c r="L7" s="13"/>
      <c r="M7" s="13"/>
      <c r="Q7" s="13"/>
      <c r="R7" s="51"/>
    </row>
    <row r="8" spans="2:25" ht="37.5">
      <c r="B8" s="47" t="s">
        <v>79</v>
      </c>
      <c r="C8" s="30" t="s">
        <v>42</v>
      </c>
      <c r="D8" s="30" t="s">
        <v>111</v>
      </c>
      <c r="I8" s="30" t="s">
        <v>15</v>
      </c>
      <c r="J8" s="30" t="s">
        <v>60</v>
      </c>
      <c r="K8" s="30" t="s">
        <v>94</v>
      </c>
      <c r="L8" s="30" t="s">
        <v>18</v>
      </c>
      <c r="M8" s="30" t="s">
        <v>93</v>
      </c>
      <c r="Q8" s="30" t="s">
        <v>17</v>
      </c>
      <c r="R8" s="30" t="s">
        <v>19</v>
      </c>
      <c r="S8" s="30" t="s">
        <v>0</v>
      </c>
      <c r="T8" s="30" t="s">
        <v>97</v>
      </c>
      <c r="U8" s="30" t="s">
        <v>56</v>
      </c>
      <c r="V8" s="30" t="s">
        <v>55</v>
      </c>
      <c r="W8" s="31" t="s">
        <v>103</v>
      </c>
    </row>
    <row r="9" spans="2:25" ht="31.5">
      <c r="B9" s="48" t="str">
        <f>'תעודות חוב מסחריות '!B7:T7</f>
        <v>2. תעודות חוב מסחריות</v>
      </c>
      <c r="C9" s="13" t="s">
        <v>42</v>
      </c>
      <c r="D9" s="13" t="s">
        <v>111</v>
      </c>
      <c r="E9" s="41" t="s">
        <v>109</v>
      </c>
      <c r="G9" s="13" t="s">
        <v>59</v>
      </c>
      <c r="I9" s="13" t="s">
        <v>15</v>
      </c>
      <c r="J9" s="13" t="s">
        <v>60</v>
      </c>
      <c r="K9" s="13" t="s">
        <v>94</v>
      </c>
      <c r="L9" s="13" t="s">
        <v>18</v>
      </c>
      <c r="M9" s="13" t="s">
        <v>93</v>
      </c>
      <c r="Q9" s="13" t="s">
        <v>17</v>
      </c>
      <c r="R9" s="13" t="s">
        <v>19</v>
      </c>
      <c r="S9" s="13" t="s">
        <v>0</v>
      </c>
      <c r="T9" s="13" t="s">
        <v>97</v>
      </c>
      <c r="U9" s="13" t="s">
        <v>56</v>
      </c>
      <c r="V9" s="13" t="s">
        <v>55</v>
      </c>
      <c r="W9" s="38" t="s">
        <v>103</v>
      </c>
    </row>
    <row r="10" spans="2:25" ht="31.5">
      <c r="B10" s="48" t="str">
        <f>'אג"ח קונצרני'!B7:U7</f>
        <v>3. אג"ח קונצרני</v>
      </c>
      <c r="C10" s="30" t="s">
        <v>42</v>
      </c>
      <c r="D10" s="13" t="s">
        <v>111</v>
      </c>
      <c r="E10" s="41" t="s">
        <v>109</v>
      </c>
      <c r="G10" s="30" t="s">
        <v>59</v>
      </c>
      <c r="I10" s="30" t="s">
        <v>15</v>
      </c>
      <c r="J10" s="30" t="s">
        <v>60</v>
      </c>
      <c r="K10" s="30" t="s">
        <v>94</v>
      </c>
      <c r="L10" s="30" t="s">
        <v>18</v>
      </c>
      <c r="M10" s="30" t="s">
        <v>93</v>
      </c>
      <c r="Q10" s="30" t="s">
        <v>17</v>
      </c>
      <c r="R10" s="30" t="s">
        <v>19</v>
      </c>
      <c r="S10" s="30" t="s">
        <v>0</v>
      </c>
      <c r="T10" s="30" t="s">
        <v>97</v>
      </c>
      <c r="U10" s="30" t="s">
        <v>56</v>
      </c>
      <c r="V10" s="13" t="s">
        <v>55</v>
      </c>
      <c r="W10" s="31" t="s">
        <v>103</v>
      </c>
    </row>
    <row r="11" spans="2:25" ht="31.5">
      <c r="B11" s="48" t="str">
        <f>מניות!B7</f>
        <v>4. מניות</v>
      </c>
      <c r="C11" s="30" t="s">
        <v>42</v>
      </c>
      <c r="D11" s="13" t="s">
        <v>111</v>
      </c>
      <c r="E11" s="41" t="s">
        <v>109</v>
      </c>
      <c r="H11" s="30" t="s">
        <v>93</v>
      </c>
      <c r="S11" s="30" t="s">
        <v>0</v>
      </c>
      <c r="T11" s="13" t="s">
        <v>97</v>
      </c>
      <c r="U11" s="13" t="s">
        <v>56</v>
      </c>
      <c r="V11" s="13" t="s">
        <v>55</v>
      </c>
      <c r="W11" s="14" t="s">
        <v>103</v>
      </c>
    </row>
    <row r="12" spans="2:25" ht="31.5">
      <c r="B12" s="48" t="str">
        <f>'קרנות סל'!B7:N7</f>
        <v>5. קרנות סל</v>
      </c>
      <c r="C12" s="30" t="s">
        <v>42</v>
      </c>
      <c r="D12" s="13" t="s">
        <v>111</v>
      </c>
      <c r="E12" s="41" t="s">
        <v>109</v>
      </c>
      <c r="H12" s="30" t="s">
        <v>93</v>
      </c>
      <c r="S12" s="30" t="s">
        <v>0</v>
      </c>
      <c r="T12" s="30" t="s">
        <v>97</v>
      </c>
      <c r="U12" s="30" t="s">
        <v>56</v>
      </c>
      <c r="V12" s="30" t="s">
        <v>55</v>
      </c>
      <c r="W12" s="31" t="s">
        <v>103</v>
      </c>
    </row>
    <row r="13" spans="2:25" ht="31.5">
      <c r="B13" s="48" t="str">
        <f>'קרנות נאמנות'!B7:O7</f>
        <v>6. קרנות נאמנות</v>
      </c>
      <c r="C13" s="30" t="s">
        <v>42</v>
      </c>
      <c r="D13" s="30" t="s">
        <v>111</v>
      </c>
      <c r="G13" s="30" t="s">
        <v>59</v>
      </c>
      <c r="H13" s="30" t="s">
        <v>93</v>
      </c>
      <c r="S13" s="30" t="s">
        <v>0</v>
      </c>
      <c r="T13" s="30" t="s">
        <v>97</v>
      </c>
      <c r="U13" s="30" t="s">
        <v>56</v>
      </c>
      <c r="V13" s="30" t="s">
        <v>55</v>
      </c>
      <c r="W13" s="31" t="s">
        <v>103</v>
      </c>
    </row>
    <row r="14" spans="2:25" ht="31.5">
      <c r="B14" s="48" t="str">
        <f>'כתבי אופציה'!B7:L7</f>
        <v>7. כתבי אופציה</v>
      </c>
      <c r="C14" s="30" t="s">
        <v>42</v>
      </c>
      <c r="D14" s="30" t="s">
        <v>111</v>
      </c>
      <c r="G14" s="30" t="s">
        <v>59</v>
      </c>
      <c r="H14" s="30" t="s">
        <v>93</v>
      </c>
      <c r="S14" s="30" t="s">
        <v>0</v>
      </c>
      <c r="T14" s="30" t="s">
        <v>97</v>
      </c>
      <c r="U14" s="30" t="s">
        <v>56</v>
      </c>
      <c r="V14" s="30" t="s">
        <v>55</v>
      </c>
      <c r="W14" s="31" t="s">
        <v>103</v>
      </c>
    </row>
    <row r="15" spans="2:25" ht="31.5">
      <c r="B15" s="48" t="str">
        <f>אופציות!B7</f>
        <v>8. אופציות</v>
      </c>
      <c r="C15" s="30" t="s">
        <v>42</v>
      </c>
      <c r="D15" s="30" t="s">
        <v>111</v>
      </c>
      <c r="G15" s="30" t="s">
        <v>59</v>
      </c>
      <c r="H15" s="30" t="s">
        <v>93</v>
      </c>
      <c r="S15" s="30" t="s">
        <v>0</v>
      </c>
      <c r="T15" s="30" t="s">
        <v>97</v>
      </c>
      <c r="U15" s="30" t="s">
        <v>56</v>
      </c>
      <c r="V15" s="30" t="s">
        <v>55</v>
      </c>
      <c r="W15" s="31" t="s">
        <v>103</v>
      </c>
    </row>
    <row r="16" spans="2:25" ht="31.5">
      <c r="B16" s="48" t="str">
        <f>'חוזים עתידיים'!B7:I7</f>
        <v>9. חוזים עתידיים</v>
      </c>
      <c r="C16" s="30" t="s">
        <v>42</v>
      </c>
      <c r="D16" s="30" t="s">
        <v>111</v>
      </c>
      <c r="G16" s="30" t="s">
        <v>59</v>
      </c>
      <c r="H16" s="30" t="s">
        <v>93</v>
      </c>
      <c r="S16" s="30" t="s">
        <v>0</v>
      </c>
      <c r="T16" s="31" t="s">
        <v>97</v>
      </c>
    </row>
    <row r="17" spans="2:25" ht="31.5">
      <c r="B17" s="48" t="str">
        <f>'מוצרים מובנים'!B7:Q7</f>
        <v>10. מוצרים מובנים</v>
      </c>
      <c r="C17" s="30" t="s">
        <v>42</v>
      </c>
      <c r="F17" s="13" t="s">
        <v>46</v>
      </c>
      <c r="I17" s="30" t="s">
        <v>15</v>
      </c>
      <c r="J17" s="30" t="s">
        <v>60</v>
      </c>
      <c r="K17" s="30" t="s">
        <v>94</v>
      </c>
      <c r="L17" s="30" t="s">
        <v>18</v>
      </c>
      <c r="M17" s="30" t="s">
        <v>93</v>
      </c>
      <c r="Q17" s="30" t="s">
        <v>17</v>
      </c>
      <c r="R17" s="30" t="s">
        <v>19</v>
      </c>
      <c r="S17" s="30" t="s">
        <v>0</v>
      </c>
      <c r="T17" s="30" t="s">
        <v>97</v>
      </c>
      <c r="U17" s="30" t="s">
        <v>56</v>
      </c>
      <c r="V17" s="30" t="s">
        <v>55</v>
      </c>
      <c r="W17" s="31" t="s">
        <v>103</v>
      </c>
    </row>
    <row r="18" spans="2:25" ht="18">
      <c r="B18" s="52" t="str">
        <f>'לא סחיר- תעודות התחייבות ממשלתי'!B6:P6</f>
        <v>1.ג. ניירות ערך לא סחירים</v>
      </c>
    </row>
    <row r="19" spans="2:25" ht="31.5">
      <c r="B19" s="48" t="str">
        <f>'לא סחיר- תעודות התחייבות ממשלתי'!B7:P7</f>
        <v>1. תעודות התחייבות ממשלתיות</v>
      </c>
      <c r="C19" s="30" t="s">
        <v>42</v>
      </c>
      <c r="I19" s="30" t="s">
        <v>15</v>
      </c>
      <c r="J19" s="30" t="s">
        <v>60</v>
      </c>
      <c r="K19" s="30" t="s">
        <v>94</v>
      </c>
      <c r="L19" s="30" t="s">
        <v>18</v>
      </c>
      <c r="M19" s="30" t="s">
        <v>93</v>
      </c>
      <c r="Q19" s="30" t="s">
        <v>17</v>
      </c>
      <c r="R19" s="30" t="s">
        <v>19</v>
      </c>
      <c r="S19" s="30" t="s">
        <v>0</v>
      </c>
      <c r="T19" s="30" t="s">
        <v>97</v>
      </c>
      <c r="U19" s="30" t="s">
        <v>102</v>
      </c>
      <c r="V19" s="30" t="s">
        <v>55</v>
      </c>
      <c r="W19" s="31" t="s">
        <v>103</v>
      </c>
    </row>
    <row r="20" spans="2:25" ht="31.5">
      <c r="B20" s="48" t="str">
        <f>'לא סחיר - תעודות חוב מסחריות'!B7:S7</f>
        <v>2. תעודות חוב מסחריות</v>
      </c>
      <c r="C20" s="30" t="s">
        <v>42</v>
      </c>
      <c r="D20" s="41" t="s">
        <v>110</v>
      </c>
      <c r="E20" s="41" t="s">
        <v>109</v>
      </c>
      <c r="G20" s="30" t="s">
        <v>59</v>
      </c>
      <c r="I20" s="30" t="s">
        <v>15</v>
      </c>
      <c r="J20" s="30" t="s">
        <v>60</v>
      </c>
      <c r="K20" s="30" t="s">
        <v>94</v>
      </c>
      <c r="L20" s="30" t="s">
        <v>18</v>
      </c>
      <c r="M20" s="30" t="s">
        <v>93</v>
      </c>
      <c r="Q20" s="30" t="s">
        <v>17</v>
      </c>
      <c r="R20" s="30" t="s">
        <v>19</v>
      </c>
      <c r="S20" s="30" t="s">
        <v>0</v>
      </c>
      <c r="T20" s="30" t="s">
        <v>97</v>
      </c>
      <c r="U20" s="30" t="s">
        <v>102</v>
      </c>
      <c r="V20" s="30" t="s">
        <v>55</v>
      </c>
      <c r="W20" s="31" t="s">
        <v>103</v>
      </c>
    </row>
    <row r="21" spans="2:25" ht="31.5">
      <c r="B21" s="48" t="str">
        <f>'לא סחיר - אג"ח קונצרני'!B7:S7</f>
        <v>3. אג"ח קונצרני</v>
      </c>
      <c r="C21" s="30" t="s">
        <v>42</v>
      </c>
      <c r="D21" s="41" t="s">
        <v>110</v>
      </c>
      <c r="E21" s="41" t="s">
        <v>109</v>
      </c>
      <c r="G21" s="30" t="s">
        <v>59</v>
      </c>
      <c r="I21" s="30" t="s">
        <v>15</v>
      </c>
      <c r="J21" s="30" t="s">
        <v>60</v>
      </c>
      <c r="K21" s="30" t="s">
        <v>94</v>
      </c>
      <c r="L21" s="30" t="s">
        <v>18</v>
      </c>
      <c r="M21" s="30" t="s">
        <v>93</v>
      </c>
      <c r="Q21" s="30" t="s">
        <v>17</v>
      </c>
      <c r="R21" s="30" t="s">
        <v>19</v>
      </c>
      <c r="S21" s="30" t="s">
        <v>0</v>
      </c>
      <c r="T21" s="30" t="s">
        <v>97</v>
      </c>
      <c r="U21" s="30" t="s">
        <v>102</v>
      </c>
      <c r="V21" s="30" t="s">
        <v>55</v>
      </c>
      <c r="W21" s="31" t="s">
        <v>103</v>
      </c>
    </row>
    <row r="22" spans="2:25" ht="31.5">
      <c r="B22" s="48" t="str">
        <f>'לא סחיר - מניות'!B7:M7</f>
        <v>4. מניות</v>
      </c>
      <c r="C22" s="30" t="s">
        <v>42</v>
      </c>
      <c r="D22" s="41" t="s">
        <v>110</v>
      </c>
      <c r="E22" s="41" t="s">
        <v>109</v>
      </c>
      <c r="G22" s="30" t="s">
        <v>59</v>
      </c>
      <c r="H22" s="30" t="s">
        <v>93</v>
      </c>
      <c r="S22" s="30" t="s">
        <v>0</v>
      </c>
      <c r="T22" s="30" t="s">
        <v>97</v>
      </c>
      <c r="U22" s="30" t="s">
        <v>102</v>
      </c>
      <c r="V22" s="30" t="s">
        <v>55</v>
      </c>
      <c r="W22" s="31" t="s">
        <v>103</v>
      </c>
    </row>
    <row r="23" spans="2:25" ht="31.5">
      <c r="B23" s="48" t="str">
        <f>'לא סחיר - קרנות השקעה'!B7:K7</f>
        <v>5. קרנות השקעה</v>
      </c>
      <c r="C23" s="30" t="s">
        <v>42</v>
      </c>
      <c r="G23" s="30" t="s">
        <v>59</v>
      </c>
      <c r="H23" s="30" t="s">
        <v>93</v>
      </c>
      <c r="K23" s="30" t="s">
        <v>94</v>
      </c>
      <c r="S23" s="30" t="s">
        <v>0</v>
      </c>
      <c r="T23" s="30" t="s">
        <v>97</v>
      </c>
      <c r="U23" s="30" t="s">
        <v>102</v>
      </c>
      <c r="V23" s="30" t="s">
        <v>55</v>
      </c>
      <c r="W23" s="31" t="s">
        <v>103</v>
      </c>
    </row>
    <row r="24" spans="2:25" ht="31.5">
      <c r="B24" s="48" t="str">
        <f>'לא סחיר - כתבי אופציה'!B7:L7</f>
        <v>6. כתבי אופציה</v>
      </c>
      <c r="C24" s="30" t="s">
        <v>42</v>
      </c>
      <c r="G24" s="30" t="s">
        <v>59</v>
      </c>
      <c r="H24" s="30" t="s">
        <v>93</v>
      </c>
      <c r="K24" s="30" t="s">
        <v>94</v>
      </c>
      <c r="S24" s="30" t="s">
        <v>0</v>
      </c>
      <c r="T24" s="30" t="s">
        <v>97</v>
      </c>
      <c r="U24" s="30" t="s">
        <v>102</v>
      </c>
      <c r="V24" s="30" t="s">
        <v>55</v>
      </c>
      <c r="W24" s="31" t="s">
        <v>103</v>
      </c>
    </row>
    <row r="25" spans="2:25" ht="31.5">
      <c r="B25" s="48" t="str">
        <f>'לא סחיר - אופציות'!B7:L7</f>
        <v>7. אופציות</v>
      </c>
      <c r="C25" s="30" t="s">
        <v>42</v>
      </c>
      <c r="G25" s="30" t="s">
        <v>59</v>
      </c>
      <c r="H25" s="30" t="s">
        <v>93</v>
      </c>
      <c r="K25" s="30" t="s">
        <v>94</v>
      </c>
      <c r="S25" s="30" t="s">
        <v>0</v>
      </c>
      <c r="T25" s="30" t="s">
        <v>97</v>
      </c>
      <c r="U25" s="30" t="s">
        <v>102</v>
      </c>
      <c r="V25" s="30" t="s">
        <v>55</v>
      </c>
      <c r="W25" s="31" t="s">
        <v>103</v>
      </c>
    </row>
    <row r="26" spans="2:25" ht="31.5">
      <c r="B26" s="48" t="str">
        <f>'לא סחיר - חוזים עתידיים'!B7:K7</f>
        <v>8. חוזים עתידיים</v>
      </c>
      <c r="C26" s="30" t="s">
        <v>42</v>
      </c>
      <c r="G26" s="30" t="s">
        <v>59</v>
      </c>
      <c r="H26" s="30" t="s">
        <v>93</v>
      </c>
      <c r="K26" s="30" t="s">
        <v>94</v>
      </c>
      <c r="S26" s="30" t="s">
        <v>0</v>
      </c>
      <c r="T26" s="30" t="s">
        <v>97</v>
      </c>
      <c r="U26" s="30" t="s">
        <v>102</v>
      </c>
      <c r="V26" s="31" t="s">
        <v>103</v>
      </c>
    </row>
    <row r="27" spans="2:25" ht="31.5">
      <c r="B27" s="48" t="str">
        <f>'לא סחיר - מוצרים מובנים'!B7:Q7</f>
        <v>9. מוצרים מובנים</v>
      </c>
      <c r="C27" s="30" t="s">
        <v>42</v>
      </c>
      <c r="F27" s="30" t="s">
        <v>46</v>
      </c>
      <c r="I27" s="30" t="s">
        <v>15</v>
      </c>
      <c r="J27" s="30" t="s">
        <v>60</v>
      </c>
      <c r="K27" s="30" t="s">
        <v>94</v>
      </c>
      <c r="L27" s="30" t="s">
        <v>18</v>
      </c>
      <c r="M27" s="30" t="s">
        <v>93</v>
      </c>
      <c r="Q27" s="30" t="s">
        <v>17</v>
      </c>
      <c r="R27" s="30" t="s">
        <v>19</v>
      </c>
      <c r="S27" s="30" t="s">
        <v>0</v>
      </c>
      <c r="T27" s="30" t="s">
        <v>97</v>
      </c>
      <c r="U27" s="30" t="s">
        <v>102</v>
      </c>
      <c r="V27" s="30" t="s">
        <v>55</v>
      </c>
      <c r="W27" s="31" t="s">
        <v>103</v>
      </c>
    </row>
    <row r="28" spans="2:25" ht="31.5">
      <c r="B28" s="52" t="str">
        <f>הלוואות!B6</f>
        <v>1.ד. הלוואות:</v>
      </c>
      <c r="C28" s="30" t="s">
        <v>42</v>
      </c>
      <c r="I28" s="30" t="s">
        <v>15</v>
      </c>
      <c r="J28" s="30" t="s">
        <v>60</v>
      </c>
      <c r="L28" s="30" t="s">
        <v>18</v>
      </c>
      <c r="M28" s="30" t="s">
        <v>93</v>
      </c>
      <c r="Q28" s="13" t="s">
        <v>34</v>
      </c>
      <c r="R28" s="30" t="s">
        <v>19</v>
      </c>
      <c r="S28" s="30" t="s">
        <v>0</v>
      </c>
      <c r="T28" s="30" t="s">
        <v>97</v>
      </c>
      <c r="U28" s="30" t="s">
        <v>102</v>
      </c>
      <c r="V28" s="31" t="s">
        <v>103</v>
      </c>
    </row>
    <row r="29" spans="2:25" ht="47.25">
      <c r="B29" s="52" t="str">
        <f>'פקדונות מעל 3 חודשים'!B6:O6</f>
        <v>1.ה. פקדונות מעל 3 חודשים:</v>
      </c>
      <c r="C29" s="30" t="s">
        <v>42</v>
      </c>
      <c r="E29" s="30" t="s">
        <v>109</v>
      </c>
      <c r="I29" s="30" t="s">
        <v>15</v>
      </c>
      <c r="J29" s="30" t="s">
        <v>60</v>
      </c>
      <c r="L29" s="30" t="s">
        <v>18</v>
      </c>
      <c r="M29" s="30" t="s">
        <v>93</v>
      </c>
      <c r="O29" s="49" t="s">
        <v>48</v>
      </c>
      <c r="P29" s="50"/>
      <c r="R29" s="30" t="s">
        <v>19</v>
      </c>
      <c r="S29" s="30" t="s">
        <v>0</v>
      </c>
      <c r="T29" s="30" t="s">
        <v>97</v>
      </c>
      <c r="U29" s="30" t="s">
        <v>102</v>
      </c>
      <c r="V29" s="31" t="s">
        <v>103</v>
      </c>
    </row>
    <row r="30" spans="2:25" ht="63">
      <c r="B30" s="52" t="str">
        <f>'זכויות מקרקעין'!B6</f>
        <v>1. ו. זכויות במקרקעין:</v>
      </c>
      <c r="C30" s="13" t="s">
        <v>50</v>
      </c>
      <c r="N30" s="49" t="s">
        <v>78</v>
      </c>
      <c r="P30" s="50" t="s">
        <v>51</v>
      </c>
      <c r="U30" s="30" t="s">
        <v>102</v>
      </c>
      <c r="V30" s="14" t="s">
        <v>54</v>
      </c>
    </row>
    <row r="31" spans="2:25" ht="31.5">
      <c r="B31" s="52" t="str">
        <f>'השקעות אחרות '!B6:K6</f>
        <v xml:space="preserve">1. ח. השקעות אחרות </v>
      </c>
      <c r="C31" s="13" t="s">
        <v>15</v>
      </c>
      <c r="J31" s="13" t="s">
        <v>16</v>
      </c>
      <c r="Q31" s="13" t="s">
        <v>53</v>
      </c>
      <c r="R31" s="13" t="s">
        <v>49</v>
      </c>
      <c r="U31" s="30" t="s">
        <v>102</v>
      </c>
      <c r="V31" s="14" t="s">
        <v>54</v>
      </c>
    </row>
    <row r="32" spans="2:25" ht="47.25">
      <c r="B32" s="52" t="str">
        <f>'יתרת התחייבות להשקעה'!B6:D6</f>
        <v>1. ט. יתרות התחייבות להשקעה:</v>
      </c>
      <c r="X32" s="13" t="s">
        <v>99</v>
      </c>
      <c r="Y32" s="14" t="s">
        <v>98</v>
      </c>
    </row>
  </sheetData>
  <sheetProtection sheet="1" objects="1" scenarios="1"/>
  <pageMargins left="0" right="0" top="0" bottom="0" header="0" footer="0"/>
  <pageSetup paperSize="9" scale="52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56" t="s">
        <v>134</v>
      </c>
      <c r="C1" s="77" t="s" vm="1">
        <v>204</v>
      </c>
    </row>
    <row r="2" spans="2:12">
      <c r="B2" s="56" t="s">
        <v>133</v>
      </c>
      <c r="C2" s="77" t="s">
        <v>205</v>
      </c>
    </row>
    <row r="3" spans="2:12">
      <c r="B3" s="56" t="s">
        <v>135</v>
      </c>
      <c r="C3" s="77" t="s">
        <v>206</v>
      </c>
    </row>
    <row r="4" spans="2:12">
      <c r="B4" s="56" t="s">
        <v>136</v>
      </c>
      <c r="C4" s="77">
        <v>2148</v>
      </c>
    </row>
    <row r="6" spans="2:12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1"/>
    </row>
    <row r="7" spans="2:12" ht="26.25" customHeight="1">
      <c r="B7" s="149" t="s">
        <v>90</v>
      </c>
      <c r="C7" s="150"/>
      <c r="D7" s="150"/>
      <c r="E7" s="150"/>
      <c r="F7" s="150"/>
      <c r="G7" s="150"/>
      <c r="H7" s="150"/>
      <c r="I7" s="150"/>
      <c r="J7" s="150"/>
      <c r="K7" s="150"/>
      <c r="L7" s="151"/>
    </row>
    <row r="8" spans="2:12" s="3" customFormat="1" ht="78.75">
      <c r="B8" s="22" t="s">
        <v>108</v>
      </c>
      <c r="C8" s="30" t="s">
        <v>42</v>
      </c>
      <c r="D8" s="30" t="s">
        <v>59</v>
      </c>
      <c r="E8" s="30" t="s">
        <v>93</v>
      </c>
      <c r="F8" s="30" t="s">
        <v>94</v>
      </c>
      <c r="G8" s="30" t="s">
        <v>182</v>
      </c>
      <c r="H8" s="30" t="s">
        <v>181</v>
      </c>
      <c r="I8" s="30" t="s">
        <v>102</v>
      </c>
      <c r="J8" s="30" t="s">
        <v>55</v>
      </c>
      <c r="K8" s="30" t="s">
        <v>137</v>
      </c>
      <c r="L8" s="31" t="s">
        <v>139</v>
      </c>
    </row>
    <row r="9" spans="2:12" s="3" customFormat="1" ht="21" customHeight="1">
      <c r="B9" s="15"/>
      <c r="C9" s="16"/>
      <c r="D9" s="16"/>
      <c r="E9" s="16"/>
      <c r="F9" s="16" t="s">
        <v>22</v>
      </c>
      <c r="G9" s="16" t="s">
        <v>189</v>
      </c>
      <c r="H9" s="16"/>
      <c r="I9" s="16" t="s">
        <v>185</v>
      </c>
      <c r="J9" s="32" t="s">
        <v>20</v>
      </c>
      <c r="K9" s="32" t="s">
        <v>20</v>
      </c>
      <c r="L9" s="33" t="s">
        <v>20</v>
      </c>
    </row>
    <row r="10" spans="2:12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</row>
    <row r="11" spans="2:12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</row>
    <row r="12" spans="2:12" ht="19.5" customHeight="1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</row>
    <row r="13" spans="2:12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</row>
    <row r="14" spans="2:12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</row>
    <row r="15" spans="2:12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2:12" s="6" customFormat="1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</row>
    <row r="17" spans="2:12" s="6" customFormat="1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</row>
    <row r="18" spans="2:12" s="6" customFormat="1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</row>
    <row r="19" spans="2:1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</row>
    <row r="20" spans="2:1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2:1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2:1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2:1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2:1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2:1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2:1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2:1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2:1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2:1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</row>
    <row r="112" spans="2:12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</row>
    <row r="113" spans="2:12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</row>
    <row r="114" spans="2:12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</row>
    <row r="115" spans="2:12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</row>
    <row r="116" spans="2:12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</row>
    <row r="117" spans="2:12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</row>
    <row r="119" spans="2:12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</row>
    <row r="120" spans="2:12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</row>
    <row r="121" spans="2:12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</row>
    <row r="122" spans="2:12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</row>
    <row r="123" spans="2:12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</row>
    <row r="124" spans="2:12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</row>
    <row r="125" spans="2:12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</row>
    <row r="126" spans="2:12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</row>
    <row r="127" spans="2:12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</row>
    <row r="128" spans="2:12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</row>
    <row r="129" spans="2:12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</row>
    <row r="441" spans="2:12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</row>
    <row r="442" spans="2:12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</row>
    <row r="443" spans="2:12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</row>
    <row r="444" spans="2:12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</row>
    <row r="445" spans="2:12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</row>
    <row r="446" spans="2:12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</row>
    <row r="447" spans="2:12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</row>
    <row r="448" spans="2:12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2:12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</row>
    <row r="450" spans="2:12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</row>
    <row r="451" spans="2:12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</row>
    <row r="452" spans="2:12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</row>
    <row r="453" spans="2:12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</row>
    <row r="454" spans="2:12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</row>
    <row r="455" spans="2:12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</row>
    <row r="456" spans="2:12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</row>
    <row r="457" spans="2:12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</row>
    <row r="458" spans="2:12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</row>
    <row r="459" spans="2:12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2:12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</row>
    <row r="461" spans="2:12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</row>
    <row r="462" spans="2:12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</row>
    <row r="463" spans="2:12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</row>
    <row r="464" spans="2:12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</row>
    <row r="465" spans="2:12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</row>
    <row r="466" spans="2:12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</row>
    <row r="467" spans="2:12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</row>
    <row r="468" spans="2:12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</row>
    <row r="469" spans="2:12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</row>
    <row r="470" spans="2:12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2:12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</row>
    <row r="472" spans="2:12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</row>
    <row r="473" spans="2:12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</row>
    <row r="474" spans="2:12">
      <c r="B474" s="123"/>
      <c r="C474" s="123"/>
      <c r="D474" s="123"/>
      <c r="E474" s="124"/>
      <c r="F474" s="124"/>
      <c r="G474" s="124"/>
      <c r="H474" s="124"/>
      <c r="I474" s="124"/>
      <c r="J474" s="124"/>
      <c r="K474" s="124"/>
      <c r="L474" s="124"/>
    </row>
    <row r="475" spans="2:12">
      <c r="B475" s="123"/>
      <c r="C475" s="123"/>
      <c r="D475" s="123"/>
      <c r="E475" s="124"/>
      <c r="F475" s="124"/>
      <c r="G475" s="124"/>
      <c r="H475" s="124"/>
      <c r="I475" s="124"/>
      <c r="J475" s="124"/>
      <c r="K475" s="124"/>
      <c r="L475" s="124"/>
    </row>
    <row r="476" spans="2:12">
      <c r="B476" s="123"/>
      <c r="C476" s="123"/>
      <c r="D476" s="123"/>
      <c r="E476" s="124"/>
      <c r="F476" s="124"/>
      <c r="G476" s="124"/>
      <c r="H476" s="124"/>
      <c r="I476" s="124"/>
      <c r="J476" s="124"/>
      <c r="K476" s="124"/>
      <c r="L476" s="124"/>
    </row>
    <row r="477" spans="2:12">
      <c r="B477" s="123"/>
      <c r="C477" s="123"/>
      <c r="D477" s="123"/>
      <c r="E477" s="124"/>
      <c r="F477" s="124"/>
      <c r="G477" s="124"/>
      <c r="H477" s="124"/>
      <c r="I477" s="124"/>
      <c r="J477" s="124"/>
      <c r="K477" s="124"/>
      <c r="L477" s="124"/>
    </row>
    <row r="478" spans="2:12">
      <c r="B478" s="123"/>
      <c r="C478" s="123"/>
      <c r="D478" s="123"/>
      <c r="E478" s="124"/>
      <c r="F478" s="124"/>
      <c r="G478" s="124"/>
      <c r="H478" s="124"/>
      <c r="I478" s="124"/>
      <c r="J478" s="124"/>
      <c r="K478" s="124"/>
      <c r="L478" s="124"/>
    </row>
    <row r="479" spans="2:12">
      <c r="B479" s="123"/>
      <c r="C479" s="123"/>
      <c r="D479" s="123"/>
      <c r="E479" s="124"/>
      <c r="F479" s="124"/>
      <c r="G479" s="124"/>
      <c r="H479" s="124"/>
      <c r="I479" s="124"/>
      <c r="J479" s="124"/>
      <c r="K479" s="124"/>
      <c r="L479" s="124"/>
    </row>
    <row r="480" spans="2:12">
      <c r="B480" s="123"/>
      <c r="C480" s="123"/>
      <c r="D480" s="123"/>
      <c r="E480" s="124"/>
      <c r="F480" s="124"/>
      <c r="G480" s="124"/>
      <c r="H480" s="124"/>
      <c r="I480" s="124"/>
      <c r="J480" s="124"/>
      <c r="K480" s="124"/>
      <c r="L480" s="124"/>
    </row>
    <row r="481" spans="2:12">
      <c r="B481" s="123"/>
      <c r="C481" s="123"/>
      <c r="D481" s="123"/>
      <c r="E481" s="124"/>
      <c r="F481" s="124"/>
      <c r="G481" s="124"/>
      <c r="H481" s="124"/>
      <c r="I481" s="124"/>
      <c r="J481" s="124"/>
      <c r="K481" s="124"/>
      <c r="L481" s="124"/>
    </row>
    <row r="482" spans="2:12">
      <c r="B482" s="123"/>
      <c r="C482" s="123"/>
      <c r="D482" s="123"/>
      <c r="E482" s="124"/>
      <c r="F482" s="124"/>
      <c r="G482" s="124"/>
      <c r="H482" s="124"/>
      <c r="I482" s="124"/>
      <c r="J482" s="124"/>
      <c r="K482" s="124"/>
      <c r="L482" s="124"/>
    </row>
    <row r="483" spans="2:12">
      <c r="B483" s="123"/>
      <c r="C483" s="123"/>
      <c r="D483" s="123"/>
      <c r="E483" s="124"/>
      <c r="F483" s="124"/>
      <c r="G483" s="124"/>
      <c r="H483" s="124"/>
      <c r="I483" s="124"/>
      <c r="J483" s="124"/>
      <c r="K483" s="124"/>
      <c r="L483" s="124"/>
    </row>
    <row r="484" spans="2:12">
      <c r="B484" s="123"/>
      <c r="C484" s="123"/>
      <c r="D484" s="123"/>
      <c r="E484" s="124"/>
      <c r="F484" s="124"/>
      <c r="G484" s="124"/>
      <c r="H484" s="124"/>
      <c r="I484" s="124"/>
      <c r="J484" s="124"/>
      <c r="K484" s="124"/>
      <c r="L484" s="124"/>
    </row>
    <row r="485" spans="2:12">
      <c r="B485" s="123"/>
      <c r="C485" s="123"/>
      <c r="D485" s="123"/>
      <c r="E485" s="124"/>
      <c r="F485" s="124"/>
      <c r="G485" s="124"/>
      <c r="H485" s="124"/>
      <c r="I485" s="124"/>
      <c r="J485" s="124"/>
      <c r="K485" s="124"/>
      <c r="L485" s="124"/>
    </row>
    <row r="486" spans="2:12">
      <c r="B486" s="123"/>
      <c r="C486" s="123"/>
      <c r="D486" s="123"/>
      <c r="E486" s="124"/>
      <c r="F486" s="124"/>
      <c r="G486" s="124"/>
      <c r="H486" s="124"/>
      <c r="I486" s="124"/>
      <c r="J486" s="124"/>
      <c r="K486" s="124"/>
      <c r="L486" s="124"/>
    </row>
    <row r="487" spans="2:12">
      <c r="B487" s="123"/>
      <c r="C487" s="123"/>
      <c r="D487" s="123"/>
      <c r="E487" s="124"/>
      <c r="F487" s="124"/>
      <c r="G487" s="124"/>
      <c r="H487" s="124"/>
      <c r="I487" s="124"/>
      <c r="J487" s="124"/>
      <c r="K487" s="124"/>
      <c r="L487" s="124"/>
    </row>
    <row r="488" spans="2:12">
      <c r="B488" s="123"/>
      <c r="C488" s="123"/>
      <c r="D488" s="123"/>
      <c r="E488" s="124"/>
      <c r="F488" s="124"/>
      <c r="G488" s="124"/>
      <c r="H488" s="124"/>
      <c r="I488" s="124"/>
      <c r="J488" s="124"/>
      <c r="K488" s="124"/>
      <c r="L488" s="124"/>
    </row>
    <row r="489" spans="2:12">
      <c r="B489" s="123"/>
      <c r="C489" s="123"/>
      <c r="D489" s="123"/>
      <c r="E489" s="124"/>
      <c r="F489" s="124"/>
      <c r="G489" s="124"/>
      <c r="H489" s="124"/>
      <c r="I489" s="124"/>
      <c r="J489" s="124"/>
      <c r="K489" s="124"/>
      <c r="L489" s="124"/>
    </row>
    <row r="490" spans="2:12">
      <c r="B490" s="123"/>
      <c r="C490" s="123"/>
      <c r="D490" s="123"/>
      <c r="E490" s="124"/>
      <c r="F490" s="124"/>
      <c r="G490" s="124"/>
      <c r="H490" s="124"/>
      <c r="I490" s="124"/>
      <c r="J490" s="124"/>
      <c r="K490" s="124"/>
      <c r="L490" s="124"/>
    </row>
    <row r="491" spans="2:12">
      <c r="B491" s="123"/>
      <c r="C491" s="123"/>
      <c r="D491" s="123"/>
      <c r="E491" s="124"/>
      <c r="F491" s="124"/>
      <c r="G491" s="124"/>
      <c r="H491" s="124"/>
      <c r="I491" s="124"/>
      <c r="J491" s="124"/>
      <c r="K491" s="124"/>
      <c r="L491" s="124"/>
    </row>
    <row r="492" spans="2:12">
      <c r="B492" s="123"/>
      <c r="C492" s="123"/>
      <c r="D492" s="123"/>
      <c r="E492" s="124"/>
      <c r="F492" s="124"/>
      <c r="G492" s="124"/>
      <c r="H492" s="124"/>
      <c r="I492" s="124"/>
      <c r="J492" s="124"/>
      <c r="K492" s="124"/>
      <c r="L492" s="124"/>
    </row>
    <row r="493" spans="2:12">
      <c r="B493" s="123"/>
      <c r="C493" s="123"/>
      <c r="D493" s="123"/>
      <c r="E493" s="124"/>
      <c r="F493" s="124"/>
      <c r="G493" s="124"/>
      <c r="H493" s="124"/>
      <c r="I493" s="124"/>
      <c r="J493" s="124"/>
      <c r="K493" s="124"/>
      <c r="L493" s="124"/>
    </row>
    <row r="494" spans="2:12">
      <c r="B494" s="123"/>
      <c r="C494" s="123"/>
      <c r="D494" s="123"/>
      <c r="E494" s="124"/>
      <c r="F494" s="124"/>
      <c r="G494" s="124"/>
      <c r="H494" s="124"/>
      <c r="I494" s="124"/>
      <c r="J494" s="124"/>
      <c r="K494" s="124"/>
      <c r="L494" s="124"/>
    </row>
    <row r="495" spans="2:12">
      <c r="B495" s="123"/>
      <c r="C495" s="123"/>
      <c r="D495" s="123"/>
      <c r="E495" s="124"/>
      <c r="F495" s="124"/>
      <c r="G495" s="124"/>
      <c r="H495" s="124"/>
      <c r="I495" s="124"/>
      <c r="J495" s="124"/>
      <c r="K495" s="124"/>
      <c r="L495" s="124"/>
    </row>
    <row r="496" spans="2:12">
      <c r="B496" s="123"/>
      <c r="C496" s="123"/>
      <c r="D496" s="123"/>
      <c r="E496" s="124"/>
      <c r="F496" s="124"/>
      <c r="G496" s="124"/>
      <c r="H496" s="124"/>
      <c r="I496" s="124"/>
      <c r="J496" s="124"/>
      <c r="K496" s="124"/>
      <c r="L496" s="124"/>
    </row>
    <row r="497" spans="2:12">
      <c r="B497" s="123"/>
      <c r="C497" s="123"/>
      <c r="D497" s="123"/>
      <c r="E497" s="124"/>
      <c r="F497" s="124"/>
      <c r="G497" s="124"/>
      <c r="H497" s="124"/>
      <c r="I497" s="124"/>
      <c r="J497" s="124"/>
      <c r="K497" s="124"/>
      <c r="L497" s="124"/>
    </row>
    <row r="498" spans="2:12">
      <c r="B498" s="123"/>
      <c r="C498" s="123"/>
      <c r="D498" s="123"/>
      <c r="E498" s="124"/>
      <c r="F498" s="124"/>
      <c r="G498" s="124"/>
      <c r="H498" s="124"/>
      <c r="I498" s="124"/>
      <c r="J498" s="124"/>
      <c r="K498" s="124"/>
      <c r="L498" s="124"/>
    </row>
    <row r="499" spans="2:12">
      <c r="B499" s="123"/>
      <c r="C499" s="123"/>
      <c r="D499" s="123"/>
      <c r="E499" s="124"/>
      <c r="F499" s="124"/>
      <c r="G499" s="124"/>
      <c r="H499" s="124"/>
      <c r="I499" s="124"/>
      <c r="J499" s="124"/>
      <c r="K499" s="124"/>
      <c r="L499" s="124"/>
    </row>
    <row r="500" spans="2:12">
      <c r="B500" s="123"/>
      <c r="C500" s="123"/>
      <c r="D500" s="123"/>
      <c r="E500" s="124"/>
      <c r="F500" s="124"/>
      <c r="G500" s="124"/>
      <c r="H500" s="124"/>
      <c r="I500" s="124"/>
      <c r="J500" s="124"/>
      <c r="K500" s="124"/>
      <c r="L500" s="124"/>
    </row>
    <row r="501" spans="2:12">
      <c r="B501" s="123"/>
      <c r="C501" s="123"/>
      <c r="D501" s="123"/>
      <c r="E501" s="124"/>
      <c r="F501" s="124"/>
      <c r="G501" s="124"/>
      <c r="H501" s="124"/>
      <c r="I501" s="124"/>
      <c r="J501" s="124"/>
      <c r="K501" s="124"/>
      <c r="L501" s="124"/>
    </row>
    <row r="502" spans="2:12">
      <c r="B502" s="123"/>
      <c r="C502" s="123"/>
      <c r="D502" s="123"/>
      <c r="E502" s="124"/>
      <c r="F502" s="124"/>
      <c r="G502" s="124"/>
      <c r="H502" s="124"/>
      <c r="I502" s="124"/>
      <c r="J502" s="124"/>
      <c r="K502" s="124"/>
      <c r="L502" s="124"/>
    </row>
    <row r="503" spans="2:12">
      <c r="B503" s="123"/>
      <c r="C503" s="123"/>
      <c r="D503" s="123"/>
      <c r="E503" s="124"/>
      <c r="F503" s="124"/>
      <c r="G503" s="124"/>
      <c r="H503" s="124"/>
      <c r="I503" s="124"/>
      <c r="J503" s="124"/>
      <c r="K503" s="124"/>
      <c r="L503" s="124"/>
    </row>
    <row r="504" spans="2:12">
      <c r="B504" s="123"/>
      <c r="C504" s="123"/>
      <c r="D504" s="123"/>
      <c r="E504" s="124"/>
      <c r="F504" s="124"/>
      <c r="G504" s="124"/>
      <c r="H504" s="124"/>
      <c r="I504" s="124"/>
      <c r="J504" s="124"/>
      <c r="K504" s="124"/>
      <c r="L504" s="124"/>
    </row>
    <row r="505" spans="2:12">
      <c r="B505" s="123"/>
      <c r="C505" s="123"/>
      <c r="D505" s="123"/>
      <c r="E505" s="124"/>
      <c r="F505" s="124"/>
      <c r="G505" s="124"/>
      <c r="H505" s="124"/>
      <c r="I505" s="124"/>
      <c r="J505" s="124"/>
      <c r="K505" s="124"/>
      <c r="L505" s="124"/>
    </row>
    <row r="506" spans="2:12">
      <c r="B506" s="123"/>
      <c r="C506" s="123"/>
      <c r="D506" s="123"/>
      <c r="E506" s="124"/>
      <c r="F506" s="124"/>
      <c r="G506" s="124"/>
      <c r="H506" s="124"/>
      <c r="I506" s="124"/>
      <c r="J506" s="124"/>
      <c r="K506" s="124"/>
      <c r="L506" s="124"/>
    </row>
    <row r="507" spans="2:12">
      <c r="B507" s="123"/>
      <c r="C507" s="123"/>
      <c r="D507" s="123"/>
      <c r="E507" s="124"/>
      <c r="F507" s="124"/>
      <c r="G507" s="124"/>
      <c r="H507" s="124"/>
      <c r="I507" s="124"/>
      <c r="J507" s="124"/>
      <c r="K507" s="124"/>
      <c r="L507" s="124"/>
    </row>
    <row r="508" spans="2:12">
      <c r="B508" s="123"/>
      <c r="C508" s="123"/>
      <c r="D508" s="123"/>
      <c r="E508" s="124"/>
      <c r="F508" s="124"/>
      <c r="G508" s="124"/>
      <c r="H508" s="124"/>
      <c r="I508" s="124"/>
      <c r="J508" s="124"/>
      <c r="K508" s="124"/>
      <c r="L508" s="124"/>
    </row>
    <row r="509" spans="2:12">
      <c r="B509" s="123"/>
      <c r="C509" s="123"/>
      <c r="D509" s="123"/>
      <c r="E509" s="124"/>
      <c r="F509" s="124"/>
      <c r="G509" s="124"/>
      <c r="H509" s="124"/>
      <c r="I509" s="124"/>
      <c r="J509" s="124"/>
      <c r="K509" s="124"/>
      <c r="L509" s="124"/>
    </row>
    <row r="510" spans="2:12">
      <c r="B510" s="123"/>
      <c r="C510" s="123"/>
      <c r="D510" s="123"/>
      <c r="E510" s="124"/>
      <c r="F510" s="124"/>
      <c r="G510" s="124"/>
      <c r="H510" s="124"/>
      <c r="I510" s="124"/>
      <c r="J510" s="124"/>
      <c r="K510" s="124"/>
      <c r="L510" s="124"/>
    </row>
    <row r="511" spans="2:12">
      <c r="B511" s="123"/>
      <c r="C511" s="123"/>
      <c r="D511" s="123"/>
      <c r="E511" s="124"/>
      <c r="F511" s="124"/>
      <c r="G511" s="124"/>
      <c r="H511" s="124"/>
      <c r="I511" s="124"/>
      <c r="J511" s="124"/>
      <c r="K511" s="124"/>
      <c r="L511" s="124"/>
    </row>
    <row r="512" spans="2:12">
      <c r="B512" s="123"/>
      <c r="C512" s="123"/>
      <c r="D512" s="123"/>
      <c r="E512" s="124"/>
      <c r="F512" s="124"/>
      <c r="G512" s="124"/>
      <c r="H512" s="124"/>
      <c r="I512" s="124"/>
      <c r="J512" s="124"/>
      <c r="K512" s="124"/>
      <c r="L512" s="124"/>
    </row>
    <row r="513" spans="2:12">
      <c r="B513" s="123"/>
      <c r="C513" s="123"/>
      <c r="D513" s="123"/>
      <c r="E513" s="124"/>
      <c r="F513" s="124"/>
      <c r="G513" s="124"/>
      <c r="H513" s="124"/>
      <c r="I513" s="124"/>
      <c r="J513" s="124"/>
      <c r="K513" s="124"/>
      <c r="L513" s="124"/>
    </row>
    <row r="514" spans="2:12">
      <c r="B514" s="123"/>
      <c r="C514" s="123"/>
      <c r="D514" s="123"/>
      <c r="E514" s="124"/>
      <c r="F514" s="124"/>
      <c r="G514" s="124"/>
      <c r="H514" s="124"/>
      <c r="I514" s="124"/>
      <c r="J514" s="124"/>
      <c r="K514" s="124"/>
      <c r="L514" s="124"/>
    </row>
    <row r="515" spans="2:12">
      <c r="B515" s="123"/>
      <c r="C515" s="123"/>
      <c r="D515" s="123"/>
      <c r="E515" s="124"/>
      <c r="F515" s="124"/>
      <c r="G515" s="124"/>
      <c r="H515" s="124"/>
      <c r="I515" s="124"/>
      <c r="J515" s="124"/>
      <c r="K515" s="124"/>
      <c r="L515" s="124"/>
    </row>
    <row r="516" spans="2:12">
      <c r="B516" s="123"/>
      <c r="C516" s="123"/>
      <c r="D516" s="123"/>
      <c r="E516" s="124"/>
      <c r="F516" s="124"/>
      <c r="G516" s="124"/>
      <c r="H516" s="124"/>
      <c r="I516" s="124"/>
      <c r="J516" s="124"/>
      <c r="K516" s="124"/>
      <c r="L516" s="124"/>
    </row>
    <row r="517" spans="2:12">
      <c r="B517" s="123"/>
      <c r="C517" s="123"/>
      <c r="D517" s="123"/>
      <c r="E517" s="124"/>
      <c r="F517" s="124"/>
      <c r="G517" s="124"/>
      <c r="H517" s="124"/>
      <c r="I517" s="124"/>
      <c r="J517" s="124"/>
      <c r="K517" s="124"/>
      <c r="L517" s="124"/>
    </row>
    <row r="518" spans="2:12">
      <c r="B518" s="123"/>
      <c r="C518" s="123"/>
      <c r="D518" s="123"/>
      <c r="E518" s="124"/>
      <c r="F518" s="124"/>
      <c r="G518" s="124"/>
      <c r="H518" s="124"/>
      <c r="I518" s="124"/>
      <c r="J518" s="124"/>
      <c r="K518" s="124"/>
      <c r="L518" s="124"/>
    </row>
    <row r="519" spans="2:12">
      <c r="B519" s="123"/>
      <c r="C519" s="123"/>
      <c r="D519" s="123"/>
      <c r="E519" s="124"/>
      <c r="F519" s="124"/>
      <c r="G519" s="124"/>
      <c r="H519" s="124"/>
      <c r="I519" s="124"/>
      <c r="J519" s="124"/>
      <c r="K519" s="124"/>
      <c r="L519" s="124"/>
    </row>
    <row r="520" spans="2:12">
      <c r="B520" s="123"/>
      <c r="C520" s="123"/>
      <c r="D520" s="123"/>
      <c r="E520" s="124"/>
      <c r="F520" s="124"/>
      <c r="G520" s="124"/>
      <c r="H520" s="124"/>
      <c r="I520" s="124"/>
      <c r="J520" s="124"/>
      <c r="K520" s="124"/>
      <c r="L520" s="124"/>
    </row>
    <row r="521" spans="2:12">
      <c r="B521" s="123"/>
      <c r="C521" s="123"/>
      <c r="D521" s="123"/>
      <c r="E521" s="124"/>
      <c r="F521" s="124"/>
      <c r="G521" s="124"/>
      <c r="H521" s="124"/>
      <c r="I521" s="124"/>
      <c r="J521" s="124"/>
      <c r="K521" s="124"/>
      <c r="L521" s="124"/>
    </row>
    <row r="522" spans="2:12">
      <c r="B522" s="123"/>
      <c r="C522" s="123"/>
      <c r="D522" s="123"/>
      <c r="E522" s="124"/>
      <c r="F522" s="124"/>
      <c r="G522" s="124"/>
      <c r="H522" s="124"/>
      <c r="I522" s="124"/>
      <c r="J522" s="124"/>
      <c r="K522" s="124"/>
      <c r="L522" s="124"/>
    </row>
    <row r="523" spans="2:12">
      <c r="B523" s="123"/>
      <c r="C523" s="123"/>
      <c r="D523" s="123"/>
      <c r="E523" s="124"/>
      <c r="F523" s="124"/>
      <c r="G523" s="124"/>
      <c r="H523" s="124"/>
      <c r="I523" s="124"/>
      <c r="J523" s="124"/>
      <c r="K523" s="124"/>
      <c r="L523" s="124"/>
    </row>
    <row r="524" spans="2:12">
      <c r="B524" s="123"/>
      <c r="C524" s="123"/>
      <c r="D524" s="123"/>
      <c r="E524" s="124"/>
      <c r="F524" s="124"/>
      <c r="G524" s="124"/>
      <c r="H524" s="124"/>
      <c r="I524" s="124"/>
      <c r="J524" s="124"/>
      <c r="K524" s="124"/>
      <c r="L524" s="124"/>
    </row>
    <row r="525" spans="2:12">
      <c r="B525" s="123"/>
      <c r="C525" s="123"/>
      <c r="D525" s="123"/>
      <c r="E525" s="124"/>
      <c r="F525" s="124"/>
      <c r="G525" s="124"/>
      <c r="H525" s="124"/>
      <c r="I525" s="124"/>
      <c r="J525" s="124"/>
      <c r="K525" s="124"/>
      <c r="L525" s="124"/>
    </row>
    <row r="526" spans="2:12">
      <c r="B526" s="123"/>
      <c r="C526" s="123"/>
      <c r="D526" s="123"/>
      <c r="E526" s="124"/>
      <c r="F526" s="124"/>
      <c r="G526" s="124"/>
      <c r="H526" s="124"/>
      <c r="I526" s="124"/>
      <c r="J526" s="124"/>
      <c r="K526" s="124"/>
      <c r="L526" s="124"/>
    </row>
    <row r="527" spans="2:12">
      <c r="B527" s="123"/>
      <c r="C527" s="123"/>
      <c r="D527" s="123"/>
      <c r="E527" s="124"/>
      <c r="F527" s="124"/>
      <c r="G527" s="124"/>
      <c r="H527" s="124"/>
      <c r="I527" s="124"/>
      <c r="J527" s="124"/>
      <c r="K527" s="124"/>
      <c r="L527" s="124"/>
    </row>
    <row r="528" spans="2:12">
      <c r="B528" s="123"/>
      <c r="C528" s="123"/>
      <c r="D528" s="123"/>
      <c r="E528" s="124"/>
      <c r="F528" s="124"/>
      <c r="G528" s="124"/>
      <c r="H528" s="124"/>
      <c r="I528" s="124"/>
      <c r="J528" s="124"/>
      <c r="K528" s="124"/>
      <c r="L528" s="124"/>
    </row>
    <row r="529" spans="2:12">
      <c r="B529" s="123"/>
      <c r="C529" s="123"/>
      <c r="D529" s="123"/>
      <c r="E529" s="124"/>
      <c r="F529" s="124"/>
      <c r="G529" s="124"/>
      <c r="H529" s="124"/>
      <c r="I529" s="124"/>
      <c r="J529" s="124"/>
      <c r="K529" s="124"/>
      <c r="L529" s="124"/>
    </row>
    <row r="530" spans="2:12">
      <c r="B530" s="123"/>
      <c r="C530" s="123"/>
      <c r="D530" s="123"/>
      <c r="E530" s="124"/>
      <c r="F530" s="124"/>
      <c r="G530" s="124"/>
      <c r="H530" s="124"/>
      <c r="I530" s="124"/>
      <c r="J530" s="124"/>
      <c r="K530" s="124"/>
      <c r="L530" s="124"/>
    </row>
  </sheetData>
  <sheetProtection sheet="1" objects="1" scenarios="1"/>
  <mergeCells count="2">
    <mergeCell ref="B6:L6"/>
    <mergeCell ref="B7:L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42578125" style="2" bestFit="1" customWidth="1"/>
    <col min="4" max="4" width="8.5703125" style="2" bestFit="1" customWidth="1"/>
    <col min="5" max="5" width="12.28515625" style="1" bestFit="1" customWidth="1"/>
    <col min="6" max="7" width="11.28515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56" t="s">
        <v>134</v>
      </c>
      <c r="C1" s="77" t="s" vm="1">
        <v>204</v>
      </c>
    </row>
    <row r="2" spans="2:11">
      <c r="B2" s="56" t="s">
        <v>133</v>
      </c>
      <c r="C2" s="77" t="s">
        <v>205</v>
      </c>
    </row>
    <row r="3" spans="2:11">
      <c r="B3" s="56" t="s">
        <v>135</v>
      </c>
      <c r="C3" s="77" t="s">
        <v>206</v>
      </c>
    </row>
    <row r="4" spans="2:11">
      <c r="B4" s="56" t="s">
        <v>136</v>
      </c>
      <c r="C4" s="77">
        <v>2148</v>
      </c>
    </row>
    <row r="6" spans="2:11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ht="26.25" customHeight="1">
      <c r="B7" s="149" t="s">
        <v>91</v>
      </c>
      <c r="C7" s="150"/>
      <c r="D7" s="150"/>
      <c r="E7" s="150"/>
      <c r="F7" s="150"/>
      <c r="G7" s="150"/>
      <c r="H7" s="150"/>
      <c r="I7" s="150"/>
      <c r="J7" s="150"/>
      <c r="K7" s="151"/>
    </row>
    <row r="8" spans="2:11" s="3" customFormat="1" ht="63">
      <c r="B8" s="22" t="s">
        <v>108</v>
      </c>
      <c r="C8" s="30" t="s">
        <v>42</v>
      </c>
      <c r="D8" s="30" t="s">
        <v>59</v>
      </c>
      <c r="E8" s="30" t="s">
        <v>93</v>
      </c>
      <c r="F8" s="30" t="s">
        <v>94</v>
      </c>
      <c r="G8" s="30" t="s">
        <v>182</v>
      </c>
      <c r="H8" s="30" t="s">
        <v>181</v>
      </c>
      <c r="I8" s="30" t="s">
        <v>102</v>
      </c>
      <c r="J8" s="30" t="s">
        <v>137</v>
      </c>
      <c r="K8" s="31" t="s">
        <v>139</v>
      </c>
    </row>
    <row r="9" spans="2:11" s="3" customFormat="1" ht="22.5" customHeight="1">
      <c r="B9" s="15"/>
      <c r="C9" s="16"/>
      <c r="D9" s="16"/>
      <c r="E9" s="16"/>
      <c r="F9" s="16" t="s">
        <v>22</v>
      </c>
      <c r="G9" s="16" t="s">
        <v>189</v>
      </c>
      <c r="H9" s="16"/>
      <c r="I9" s="16" t="s">
        <v>185</v>
      </c>
      <c r="J9" s="32" t="s">
        <v>20</v>
      </c>
      <c r="K9" s="17" t="s">
        <v>20</v>
      </c>
    </row>
    <row r="10" spans="2:1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20" t="s">
        <v>8</v>
      </c>
      <c r="K10" s="20" t="s">
        <v>9</v>
      </c>
    </row>
    <row r="11" spans="2:11" s="4" customFormat="1" ht="18" customHeight="1">
      <c r="B11" s="78" t="s">
        <v>45</v>
      </c>
      <c r="C11" s="79"/>
      <c r="D11" s="79"/>
      <c r="E11" s="79"/>
      <c r="F11" s="79"/>
      <c r="G11" s="87"/>
      <c r="H11" s="89"/>
      <c r="I11" s="87">
        <v>4.0872651959999988</v>
      </c>
      <c r="J11" s="88">
        <v>1</v>
      </c>
      <c r="K11" s="88">
        <f>I11/'סכום נכסי הקרן'!$C$42</f>
        <v>1.0418430981616056E-3</v>
      </c>
    </row>
    <row r="12" spans="2:11" ht="19.5" customHeight="1">
      <c r="B12" s="80" t="s">
        <v>33</v>
      </c>
      <c r="C12" s="81"/>
      <c r="D12" s="81"/>
      <c r="E12" s="81"/>
      <c r="F12" s="81"/>
      <c r="G12" s="90"/>
      <c r="H12" s="92"/>
      <c r="I12" s="90">
        <v>4.0872651959999988</v>
      </c>
      <c r="J12" s="91">
        <v>1</v>
      </c>
      <c r="K12" s="91">
        <f>I12/'סכום נכסי הקרן'!$C$42</f>
        <v>1.0418430981616056E-3</v>
      </c>
    </row>
    <row r="13" spans="2:11">
      <c r="B13" s="99" t="s">
        <v>1148</v>
      </c>
      <c r="C13" s="81"/>
      <c r="D13" s="81"/>
      <c r="E13" s="81"/>
      <c r="F13" s="81"/>
      <c r="G13" s="90"/>
      <c r="H13" s="92"/>
      <c r="I13" s="90">
        <v>6.1727799999999986</v>
      </c>
      <c r="J13" s="91">
        <v>1.5102469998866206</v>
      </c>
      <c r="K13" s="91">
        <f>I13/'סכום נכסי הקרן'!$C$42</f>
        <v>1.5734404133511469E-3</v>
      </c>
    </row>
    <row r="14" spans="2:11">
      <c r="B14" s="86" t="s">
        <v>1149</v>
      </c>
      <c r="C14" s="83" t="s">
        <v>1150</v>
      </c>
      <c r="D14" s="96" t="s">
        <v>1151</v>
      </c>
      <c r="E14" s="96" t="s">
        <v>120</v>
      </c>
      <c r="F14" s="103">
        <v>43804</v>
      </c>
      <c r="G14" s="93">
        <v>10281.6</v>
      </c>
      <c r="H14" s="95">
        <v>-4.87E-2</v>
      </c>
      <c r="I14" s="93">
        <v>-5.0099999999999997E-3</v>
      </c>
      <c r="J14" s="94">
        <v>-1.2257584863597877E-3</v>
      </c>
      <c r="K14" s="94">
        <f>I14/'סכום נכסי הקרן'!$C$42</f>
        <v>-1.2770480190269613E-6</v>
      </c>
    </row>
    <row r="15" spans="2:11">
      <c r="B15" s="86" t="s">
        <v>1152</v>
      </c>
      <c r="C15" s="83" t="s">
        <v>1153</v>
      </c>
      <c r="D15" s="96" t="s">
        <v>1151</v>
      </c>
      <c r="E15" s="96" t="s">
        <v>120</v>
      </c>
      <c r="F15" s="103">
        <v>43657</v>
      </c>
      <c r="G15" s="93">
        <v>179849.2</v>
      </c>
      <c r="H15" s="95">
        <v>1.4582999999999999</v>
      </c>
      <c r="I15" s="93">
        <v>2.6228099999999999</v>
      </c>
      <c r="J15" s="94">
        <v>0.64170291728728845</v>
      </c>
      <c r="K15" s="94">
        <f>I15/'סכום נכסי הקרן'!$C$42</f>
        <v>6.6855375544592902E-4</v>
      </c>
    </row>
    <row r="16" spans="2:11" s="6" customFormat="1">
      <c r="B16" s="86" t="s">
        <v>1154</v>
      </c>
      <c r="C16" s="83" t="s">
        <v>1155</v>
      </c>
      <c r="D16" s="96" t="s">
        <v>1151</v>
      </c>
      <c r="E16" s="96" t="s">
        <v>120</v>
      </c>
      <c r="F16" s="103">
        <v>43696</v>
      </c>
      <c r="G16" s="93">
        <v>17420</v>
      </c>
      <c r="H16" s="95">
        <v>1.5811999999999999</v>
      </c>
      <c r="I16" s="93">
        <v>0.27544999999999997</v>
      </c>
      <c r="J16" s="94">
        <v>6.7392250512535626E-2</v>
      </c>
      <c r="K16" s="94">
        <f>I16/'סכום נכסי הקרן'!$C$42</f>
        <v>7.021215106606318E-5</v>
      </c>
    </row>
    <row r="17" spans="2:11" s="6" customFormat="1">
      <c r="B17" s="86" t="s">
        <v>1156</v>
      </c>
      <c r="C17" s="83" t="s">
        <v>1157</v>
      </c>
      <c r="D17" s="96" t="s">
        <v>1151</v>
      </c>
      <c r="E17" s="96" t="s">
        <v>120</v>
      </c>
      <c r="F17" s="103">
        <v>43642</v>
      </c>
      <c r="G17" s="93">
        <v>7004.2</v>
      </c>
      <c r="H17" s="95">
        <v>2.8662999999999998</v>
      </c>
      <c r="I17" s="93">
        <v>0.20075999999999999</v>
      </c>
      <c r="J17" s="94">
        <v>4.9118417908501195E-2</v>
      </c>
      <c r="K17" s="94">
        <f>I17/'סכום נכסי הקרן'!$C$42</f>
        <v>5.1173684690589374E-5</v>
      </c>
    </row>
    <row r="18" spans="2:11" s="6" customFormat="1">
      <c r="B18" s="86" t="s">
        <v>1158</v>
      </c>
      <c r="C18" s="83" t="s">
        <v>1159</v>
      </c>
      <c r="D18" s="96" t="s">
        <v>1151</v>
      </c>
      <c r="E18" s="96" t="s">
        <v>120</v>
      </c>
      <c r="F18" s="103">
        <v>43627</v>
      </c>
      <c r="G18" s="93">
        <v>118836.45</v>
      </c>
      <c r="H18" s="95">
        <v>2.1844000000000001</v>
      </c>
      <c r="I18" s="93">
        <v>2.5958800000000002</v>
      </c>
      <c r="J18" s="94">
        <v>0.63511415959513895</v>
      </c>
      <c r="K18" s="94">
        <f>I18/'סכום נכסי הקרן'!$C$42</f>
        <v>6.61689303718904E-4</v>
      </c>
    </row>
    <row r="19" spans="2:11">
      <c r="B19" s="86" t="s">
        <v>1160</v>
      </c>
      <c r="C19" s="83" t="s">
        <v>1161</v>
      </c>
      <c r="D19" s="96" t="s">
        <v>1151</v>
      </c>
      <c r="E19" s="96" t="s">
        <v>120</v>
      </c>
      <c r="F19" s="103">
        <v>43767</v>
      </c>
      <c r="G19" s="93">
        <v>28080</v>
      </c>
      <c r="H19" s="95">
        <v>1.6312</v>
      </c>
      <c r="I19" s="93">
        <v>0.45802999999999999</v>
      </c>
      <c r="J19" s="94">
        <v>0.11206270648849773</v>
      </c>
      <c r="K19" s="94">
        <f>I19/'סכום נכסי הקרן'!$C$42</f>
        <v>1.1675175731635113E-4</v>
      </c>
    </row>
    <row r="20" spans="2:11">
      <c r="B20" s="86" t="s">
        <v>1162</v>
      </c>
      <c r="C20" s="83" t="s">
        <v>1163</v>
      </c>
      <c r="D20" s="96" t="s">
        <v>1151</v>
      </c>
      <c r="E20" s="96" t="s">
        <v>120</v>
      </c>
      <c r="F20" s="103">
        <v>43621</v>
      </c>
      <c r="G20" s="93">
        <v>10593</v>
      </c>
      <c r="H20" s="95">
        <v>2.8902999999999999</v>
      </c>
      <c r="I20" s="93">
        <v>0.30617</v>
      </c>
      <c r="J20" s="94">
        <v>7.4908278596562128E-2</v>
      </c>
      <c r="K20" s="94">
        <f>I20/'סכום נכסי הקרן'!$C$42</f>
        <v>7.8042673050994965E-5</v>
      </c>
    </row>
    <row r="21" spans="2:11">
      <c r="B21" s="86" t="s">
        <v>1164</v>
      </c>
      <c r="C21" s="83" t="s">
        <v>1165</v>
      </c>
      <c r="D21" s="96" t="s">
        <v>1151</v>
      </c>
      <c r="E21" s="96" t="s">
        <v>120</v>
      </c>
      <c r="F21" s="103">
        <v>43733</v>
      </c>
      <c r="G21" s="93">
        <v>38016</v>
      </c>
      <c r="H21" s="95">
        <v>-0.74</v>
      </c>
      <c r="I21" s="93">
        <v>-0.28131</v>
      </c>
      <c r="J21" s="94">
        <v>-6.8825972015543302E-2</v>
      </c>
      <c r="K21" s="94">
        <f>I21/'סכום נכסי הקרן'!$C$42</f>
        <v>-7.1705863918657592E-5</v>
      </c>
    </row>
    <row r="22" spans="2:11">
      <c r="B22" s="82"/>
      <c r="C22" s="83"/>
      <c r="D22" s="83"/>
      <c r="E22" s="83"/>
      <c r="F22" s="83"/>
      <c r="G22" s="93"/>
      <c r="H22" s="95"/>
      <c r="I22" s="83"/>
      <c r="J22" s="94"/>
      <c r="K22" s="83"/>
    </row>
    <row r="23" spans="2:11">
      <c r="B23" s="99" t="s">
        <v>177</v>
      </c>
      <c r="C23" s="81"/>
      <c r="D23" s="81"/>
      <c r="E23" s="81"/>
      <c r="F23" s="81"/>
      <c r="G23" s="90"/>
      <c r="H23" s="92"/>
      <c r="I23" s="90">
        <v>-2.2579319550000001</v>
      </c>
      <c r="J23" s="91">
        <v>-0.55243098911461008</v>
      </c>
      <c r="K23" s="91">
        <f>I23/'סכום נכסי הקרן'!$C$42</f>
        <v>-5.7554641321964559E-4</v>
      </c>
    </row>
    <row r="24" spans="2:11">
      <c r="B24" s="86" t="s">
        <v>1166</v>
      </c>
      <c r="C24" s="83" t="s">
        <v>1167</v>
      </c>
      <c r="D24" s="96" t="s">
        <v>1151</v>
      </c>
      <c r="E24" s="96" t="s">
        <v>122</v>
      </c>
      <c r="F24" s="103">
        <v>43766</v>
      </c>
      <c r="G24" s="93">
        <v>2714.74</v>
      </c>
      <c r="H24" s="95">
        <v>0.72240000000000004</v>
      </c>
      <c r="I24" s="93">
        <v>1.9609999999999999E-2</v>
      </c>
      <c r="J24" s="94">
        <v>4.7978291252525826E-3</v>
      </c>
      <c r="K24" s="94">
        <f>I24/'סכום נכסי הקרן'!$C$42</f>
        <v>4.9985851603031364E-6</v>
      </c>
    </row>
    <row r="25" spans="2:11">
      <c r="B25" s="86" t="s">
        <v>1168</v>
      </c>
      <c r="C25" s="83" t="s">
        <v>1169</v>
      </c>
      <c r="D25" s="96" t="s">
        <v>1151</v>
      </c>
      <c r="E25" s="96" t="s">
        <v>122</v>
      </c>
      <c r="F25" s="103">
        <v>43761</v>
      </c>
      <c r="G25" s="93">
        <v>5393.955688</v>
      </c>
      <c r="H25" s="95">
        <v>0.3574</v>
      </c>
      <c r="I25" s="93">
        <v>1.9277484000000001E-2</v>
      </c>
      <c r="J25" s="94">
        <v>4.7164749717894267E-3</v>
      </c>
      <c r="K25" s="94">
        <f>I25/'סכום נכסי הקרן'!$C$42</f>
        <v>4.9138268970107674E-6</v>
      </c>
    </row>
    <row r="26" spans="2:11">
      <c r="B26" s="86" t="s">
        <v>1170</v>
      </c>
      <c r="C26" s="83" t="s">
        <v>1171</v>
      </c>
      <c r="D26" s="96" t="s">
        <v>1151</v>
      </c>
      <c r="E26" s="96" t="s">
        <v>122</v>
      </c>
      <c r="F26" s="103">
        <v>43699</v>
      </c>
      <c r="G26" s="93">
        <v>2714.74</v>
      </c>
      <c r="H26" s="95">
        <v>0.15210000000000001</v>
      </c>
      <c r="I26" s="93">
        <v>4.13E-3</v>
      </c>
      <c r="J26" s="94">
        <v>1.0104555985361125E-3</v>
      </c>
      <c r="K26" s="94">
        <f>I26/'סכום נכסי הקרן'!$C$42</f>
        <v>1.0527361913336031E-6</v>
      </c>
    </row>
    <row r="27" spans="2:11">
      <c r="B27" s="86" t="s">
        <v>1172</v>
      </c>
      <c r="C27" s="83" t="s">
        <v>1173</v>
      </c>
      <c r="D27" s="96" t="s">
        <v>1151</v>
      </c>
      <c r="E27" s="96" t="s">
        <v>122</v>
      </c>
      <c r="F27" s="103">
        <v>43703</v>
      </c>
      <c r="G27" s="93">
        <v>1213.64003</v>
      </c>
      <c r="H27" s="95">
        <v>-0.28899999999999998</v>
      </c>
      <c r="I27" s="93">
        <v>-3.5071819999999997E-3</v>
      </c>
      <c r="J27" s="94">
        <v>-8.5807546900365126E-4</v>
      </c>
      <c r="K27" s="94">
        <f>I27/'סכום נכסי הקרן'!$C$42</f>
        <v>-8.939800050832368E-7</v>
      </c>
    </row>
    <row r="28" spans="2:11">
      <c r="B28" s="86" t="s">
        <v>1174</v>
      </c>
      <c r="C28" s="83" t="s">
        <v>1175</v>
      </c>
      <c r="D28" s="96" t="s">
        <v>1151</v>
      </c>
      <c r="E28" s="96" t="s">
        <v>123</v>
      </c>
      <c r="F28" s="103">
        <v>43822</v>
      </c>
      <c r="G28" s="93">
        <v>3963.6332179999999</v>
      </c>
      <c r="H28" s="95">
        <v>1.5645</v>
      </c>
      <c r="I28" s="93">
        <v>6.2010055999999994E-2</v>
      </c>
      <c r="J28" s="94">
        <v>1.5171527421486163E-2</v>
      </c>
      <c r="K28" s="94">
        <f>I28/'סכום נכסי הקרן'!$C$42</f>
        <v>1.5806351132644896E-5</v>
      </c>
    </row>
    <row r="29" spans="2:11">
      <c r="B29" s="86" t="s">
        <v>1176</v>
      </c>
      <c r="C29" s="83" t="s">
        <v>1177</v>
      </c>
      <c r="D29" s="96" t="s">
        <v>1151</v>
      </c>
      <c r="E29" s="96" t="s">
        <v>122</v>
      </c>
      <c r="F29" s="103">
        <v>43741</v>
      </c>
      <c r="G29" s="93">
        <v>5328.0343229999999</v>
      </c>
      <c r="H29" s="95">
        <v>-1.6813</v>
      </c>
      <c r="I29" s="93">
        <v>-8.9578086000000001E-2</v>
      </c>
      <c r="J29" s="94">
        <v>-2.1916387047179024E-2</v>
      </c>
      <c r="K29" s="94">
        <f>I29/'סכום נכסי הקרן'!$C$42</f>
        <v>-2.2833436581741875E-5</v>
      </c>
    </row>
    <row r="30" spans="2:11">
      <c r="B30" s="86" t="s">
        <v>1178</v>
      </c>
      <c r="C30" s="83" t="s">
        <v>1179</v>
      </c>
      <c r="D30" s="96" t="s">
        <v>1151</v>
      </c>
      <c r="E30" s="96" t="s">
        <v>122</v>
      </c>
      <c r="F30" s="103">
        <v>43794</v>
      </c>
      <c r="G30" s="93">
        <v>2293.204334</v>
      </c>
      <c r="H30" s="95">
        <v>-1.5382</v>
      </c>
      <c r="I30" s="93">
        <v>-3.5275205999999996E-2</v>
      </c>
      <c r="J30" s="94">
        <v>-8.630515591335269E-3</v>
      </c>
      <c r="K30" s="94">
        <f>I30/'סכום נכסי הקרן'!$C$42</f>
        <v>-8.9916431024087784E-6</v>
      </c>
    </row>
    <row r="31" spans="2:11">
      <c r="B31" s="86" t="s">
        <v>1180</v>
      </c>
      <c r="C31" s="83" t="s">
        <v>1181</v>
      </c>
      <c r="D31" s="96" t="s">
        <v>1151</v>
      </c>
      <c r="E31" s="96" t="s">
        <v>122</v>
      </c>
      <c r="F31" s="103">
        <v>43809</v>
      </c>
      <c r="G31" s="93">
        <v>3082.75</v>
      </c>
      <c r="H31" s="95">
        <v>-1.1923999999999999</v>
      </c>
      <c r="I31" s="93">
        <v>-3.6760000000000001E-2</v>
      </c>
      <c r="J31" s="94">
        <v>-8.9937888140889828E-3</v>
      </c>
      <c r="K31" s="94">
        <f>I31/'סכום נכסי הקרן'!$C$42</f>
        <v>-9.370116802281658E-6</v>
      </c>
    </row>
    <row r="32" spans="2:11">
      <c r="B32" s="86" t="s">
        <v>1182</v>
      </c>
      <c r="C32" s="83" t="s">
        <v>1183</v>
      </c>
      <c r="D32" s="96" t="s">
        <v>1151</v>
      </c>
      <c r="E32" s="96" t="s">
        <v>122</v>
      </c>
      <c r="F32" s="103">
        <v>43753</v>
      </c>
      <c r="G32" s="93">
        <v>3352.1024280000001</v>
      </c>
      <c r="H32" s="95">
        <v>-1.1338999999999999</v>
      </c>
      <c r="I32" s="93">
        <v>-3.8008718999999996E-2</v>
      </c>
      <c r="J32" s="94">
        <v>-9.2993033672484036E-3</v>
      </c>
      <c r="K32" s="94">
        <f>I32/'סכום נכסי הקרן'!$C$42</f>
        <v>-9.688415030878728E-6</v>
      </c>
    </row>
    <row r="33" spans="2:11">
      <c r="B33" s="86" t="s">
        <v>1184</v>
      </c>
      <c r="C33" s="83" t="s">
        <v>1185</v>
      </c>
      <c r="D33" s="96" t="s">
        <v>1151</v>
      </c>
      <c r="E33" s="96" t="s">
        <v>122</v>
      </c>
      <c r="F33" s="103">
        <v>43808</v>
      </c>
      <c r="G33" s="93">
        <v>9641.83</v>
      </c>
      <c r="H33" s="95">
        <v>-1.1377999999999999</v>
      </c>
      <c r="I33" s="93">
        <v>-0.10970000000000001</v>
      </c>
      <c r="J33" s="94">
        <v>-2.6839462266201344E-2</v>
      </c>
      <c r="K33" s="94">
        <f>I33/'סכום נכסי הקרן'!$C$42</f>
        <v>-2.7962508520410714E-5</v>
      </c>
    </row>
    <row r="34" spans="2:11">
      <c r="B34" s="86" t="s">
        <v>1186</v>
      </c>
      <c r="C34" s="83" t="s">
        <v>1187</v>
      </c>
      <c r="D34" s="96" t="s">
        <v>1151</v>
      </c>
      <c r="E34" s="96" t="s">
        <v>122</v>
      </c>
      <c r="F34" s="103">
        <v>43822</v>
      </c>
      <c r="G34" s="93">
        <v>2684.806325</v>
      </c>
      <c r="H34" s="95">
        <v>-1.0169999999999999</v>
      </c>
      <c r="I34" s="93">
        <v>-2.7303167E-2</v>
      </c>
      <c r="J34" s="94">
        <v>-6.6800576157182651E-3</v>
      </c>
      <c r="K34" s="94">
        <f>I34/'סכום נכסי הקרן'!$C$42</f>
        <v>-6.9595719222579451E-6</v>
      </c>
    </row>
    <row r="35" spans="2:11">
      <c r="B35" s="86" t="s">
        <v>1188</v>
      </c>
      <c r="C35" s="83" t="s">
        <v>1189</v>
      </c>
      <c r="D35" s="96" t="s">
        <v>1151</v>
      </c>
      <c r="E35" s="96" t="s">
        <v>122</v>
      </c>
      <c r="F35" s="103">
        <v>43726</v>
      </c>
      <c r="G35" s="93">
        <v>9485.82</v>
      </c>
      <c r="H35" s="95">
        <v>-0.7157</v>
      </c>
      <c r="I35" s="93">
        <v>-6.7890000000000006E-2</v>
      </c>
      <c r="J35" s="94">
        <v>-1.6610128470851498E-2</v>
      </c>
      <c r="K35" s="94">
        <f>I35/'סכום נכסי הקרן'!$C$42</f>
        <v>-1.7305147706934216E-5</v>
      </c>
    </row>
    <row r="36" spans="2:11">
      <c r="B36" s="86" t="s">
        <v>1190</v>
      </c>
      <c r="C36" s="83" t="s">
        <v>1191</v>
      </c>
      <c r="D36" s="96" t="s">
        <v>1151</v>
      </c>
      <c r="E36" s="96" t="s">
        <v>122</v>
      </c>
      <c r="F36" s="103">
        <v>43760</v>
      </c>
      <c r="G36" s="93">
        <v>3375.2348780000002</v>
      </c>
      <c r="H36" s="95">
        <v>-0.2762</v>
      </c>
      <c r="I36" s="93">
        <v>-9.3231979999999996E-3</v>
      </c>
      <c r="J36" s="94">
        <v>-2.2810357422180837E-3</v>
      </c>
      <c r="K36" s="94">
        <f>I36/'סכום נכסי הקרן'!$C$42</f>
        <v>-2.3764813446898462E-6</v>
      </c>
    </row>
    <row r="37" spans="2:11">
      <c r="B37" s="86" t="s">
        <v>1192</v>
      </c>
      <c r="C37" s="83" t="s">
        <v>1193</v>
      </c>
      <c r="D37" s="96" t="s">
        <v>1151</v>
      </c>
      <c r="E37" s="96" t="s">
        <v>122</v>
      </c>
      <c r="F37" s="103">
        <v>43678</v>
      </c>
      <c r="G37" s="93">
        <v>4067.2256229999998</v>
      </c>
      <c r="H37" s="95">
        <v>-2.9600000000000001E-2</v>
      </c>
      <c r="I37" s="93">
        <v>-1.2021340000000001E-3</v>
      </c>
      <c r="J37" s="94">
        <v>-2.9411695653525695E-4</v>
      </c>
      <c r="K37" s="94">
        <f>I37/'סכום נכסי הקרן'!$C$42</f>
        <v>-3.0642372121855436E-7</v>
      </c>
    </row>
    <row r="38" spans="2:11">
      <c r="B38" s="86" t="s">
        <v>1194</v>
      </c>
      <c r="C38" s="83" t="s">
        <v>1195</v>
      </c>
      <c r="D38" s="96" t="s">
        <v>1151</v>
      </c>
      <c r="E38" s="96" t="s">
        <v>122</v>
      </c>
      <c r="F38" s="103">
        <v>43650</v>
      </c>
      <c r="G38" s="93">
        <v>22293.79</v>
      </c>
      <c r="H38" s="95">
        <v>2.0036999999999998</v>
      </c>
      <c r="I38" s="93">
        <v>0.44669999999999999</v>
      </c>
      <c r="J38" s="94">
        <v>0.10929068180776791</v>
      </c>
      <c r="K38" s="94">
        <f>I38/'סכום נכסי הקרן'!$C$42</f>
        <v>1.1386374253479914E-4</v>
      </c>
    </row>
    <row r="39" spans="2:11">
      <c r="B39" s="86" t="s">
        <v>1196</v>
      </c>
      <c r="C39" s="83" t="s">
        <v>1197</v>
      </c>
      <c r="D39" s="96" t="s">
        <v>1151</v>
      </c>
      <c r="E39" s="96" t="s">
        <v>123</v>
      </c>
      <c r="F39" s="103">
        <v>43678</v>
      </c>
      <c r="G39" s="93">
        <v>4399.2513989999998</v>
      </c>
      <c r="H39" s="95">
        <v>-8.1579999999999995</v>
      </c>
      <c r="I39" s="93">
        <v>-0.35889229099999992</v>
      </c>
      <c r="J39" s="94">
        <v>-8.7807439397675921E-2</v>
      </c>
      <c r="K39" s="94">
        <f>I39/'סכום נכסי הקרן'!$C$42</f>
        <v>-9.148157470371211E-5</v>
      </c>
    </row>
    <row r="40" spans="2:11">
      <c r="B40" s="86" t="s">
        <v>1198</v>
      </c>
      <c r="C40" s="83" t="s">
        <v>1199</v>
      </c>
      <c r="D40" s="96" t="s">
        <v>1151</v>
      </c>
      <c r="E40" s="96" t="s">
        <v>123</v>
      </c>
      <c r="F40" s="103">
        <v>43677</v>
      </c>
      <c r="G40" s="93">
        <v>2219.6698179999999</v>
      </c>
      <c r="H40" s="95">
        <v>-7.1820000000000004</v>
      </c>
      <c r="I40" s="93">
        <v>-0.15941689299999998</v>
      </c>
      <c r="J40" s="94">
        <v>-3.9003315262247547E-2</v>
      </c>
      <c r="K40" s="94">
        <f>I40/'סכום נכסי הקרן'!$C$42</f>
        <v>-4.0635334811393819E-5</v>
      </c>
    </row>
    <row r="41" spans="2:11">
      <c r="B41" s="86" t="s">
        <v>1200</v>
      </c>
      <c r="C41" s="83" t="s">
        <v>1201</v>
      </c>
      <c r="D41" s="96" t="s">
        <v>1151</v>
      </c>
      <c r="E41" s="96" t="s">
        <v>123</v>
      </c>
      <c r="F41" s="103">
        <v>43677</v>
      </c>
      <c r="G41" s="93">
        <v>2220.0843989999998</v>
      </c>
      <c r="H41" s="95">
        <v>-7.1619999999999999</v>
      </c>
      <c r="I41" s="93">
        <v>-0.15900261900000001</v>
      </c>
      <c r="J41" s="94">
        <v>-3.8901958002531351E-2</v>
      </c>
      <c r="K41" s="94">
        <f>I41/'סכום נכסי הקרן'!$C$42</f>
        <v>-4.0529736449909923E-5</v>
      </c>
    </row>
    <row r="42" spans="2:11">
      <c r="B42" s="86" t="s">
        <v>1202</v>
      </c>
      <c r="C42" s="83" t="s">
        <v>1203</v>
      </c>
      <c r="D42" s="96" t="s">
        <v>1151</v>
      </c>
      <c r="E42" s="96" t="s">
        <v>123</v>
      </c>
      <c r="F42" s="103">
        <v>43720</v>
      </c>
      <c r="G42" s="93">
        <v>26747.23</v>
      </c>
      <c r="H42" s="95">
        <v>-6.4074</v>
      </c>
      <c r="I42" s="93">
        <v>-1.7138</v>
      </c>
      <c r="J42" s="94">
        <v>-0.41930237403660764</v>
      </c>
      <c r="K42" s="94">
        <f>I42/'סכום נכסי הקרן'!$C$42</f>
        <v>-4.3684728443281565E-4</v>
      </c>
    </row>
    <row r="43" spans="2:11">
      <c r="B43" s="82"/>
      <c r="C43" s="83"/>
      <c r="D43" s="83"/>
      <c r="E43" s="83"/>
      <c r="F43" s="83"/>
      <c r="G43" s="93"/>
      <c r="H43" s="95"/>
      <c r="I43" s="83"/>
      <c r="J43" s="94"/>
      <c r="K43" s="83"/>
    </row>
    <row r="44" spans="2:11">
      <c r="B44" s="99" t="s">
        <v>176</v>
      </c>
      <c r="C44" s="81"/>
      <c r="D44" s="81"/>
      <c r="E44" s="81"/>
      <c r="F44" s="81"/>
      <c r="G44" s="90"/>
      <c r="H44" s="92"/>
      <c r="I44" s="90">
        <v>0.17241715099999999</v>
      </c>
      <c r="J44" s="91">
        <v>4.2183989227989417E-2</v>
      </c>
      <c r="K44" s="91">
        <f>I44/'סכום נכסי הקרן'!$C$42</f>
        <v>4.3949098030104286E-5</v>
      </c>
    </row>
    <row r="45" spans="2:11">
      <c r="B45" s="86" t="s">
        <v>1204</v>
      </c>
      <c r="C45" s="83" t="s">
        <v>1205</v>
      </c>
      <c r="D45" s="96" t="s">
        <v>1151</v>
      </c>
      <c r="E45" s="96" t="s">
        <v>121</v>
      </c>
      <c r="F45" s="103">
        <v>43614</v>
      </c>
      <c r="G45" s="93">
        <v>83.929000000000002</v>
      </c>
      <c r="H45" s="95">
        <v>0.25469999999999998</v>
      </c>
      <c r="I45" s="93">
        <v>2.1373400000000001E-4</v>
      </c>
      <c r="J45" s="94">
        <v>5.2292667529665251E-5</v>
      </c>
      <c r="K45" s="94">
        <f>I45/'סכום נכסי הקרן'!$C$42</f>
        <v>5.4480754750241239E-8</v>
      </c>
    </row>
    <row r="46" spans="2:11">
      <c r="B46" s="86" t="s">
        <v>1204</v>
      </c>
      <c r="C46" s="83" t="s">
        <v>1206</v>
      </c>
      <c r="D46" s="96" t="s">
        <v>1151</v>
      </c>
      <c r="E46" s="96" t="s">
        <v>121</v>
      </c>
      <c r="F46" s="103">
        <v>43626</v>
      </c>
      <c r="G46" s="93">
        <v>16785.8</v>
      </c>
      <c r="H46" s="95">
        <v>1.0259</v>
      </c>
      <c r="I46" s="93">
        <v>0.172203417</v>
      </c>
      <c r="J46" s="94">
        <v>4.2131696560459751E-2</v>
      </c>
      <c r="K46" s="94">
        <f>I46/'סכום נכסי הקרן'!$C$42</f>
        <v>4.3894617275354044E-5</v>
      </c>
    </row>
    <row r="47" spans="2:11">
      <c r="B47" s="123"/>
      <c r="C47" s="124"/>
      <c r="D47" s="124"/>
      <c r="E47" s="124"/>
      <c r="F47" s="124"/>
      <c r="G47" s="124"/>
      <c r="H47" s="124"/>
      <c r="I47" s="124"/>
      <c r="J47" s="124"/>
      <c r="K47" s="124"/>
    </row>
    <row r="48" spans="2:11">
      <c r="B48" s="123"/>
      <c r="C48" s="124"/>
      <c r="D48" s="124"/>
      <c r="E48" s="124"/>
      <c r="F48" s="124"/>
      <c r="G48" s="124"/>
      <c r="H48" s="124"/>
      <c r="I48" s="124"/>
      <c r="J48" s="124"/>
      <c r="K48" s="124"/>
    </row>
    <row r="49" spans="2:11">
      <c r="B49" s="123"/>
      <c r="C49" s="124"/>
      <c r="D49" s="124"/>
      <c r="E49" s="124"/>
      <c r="F49" s="124"/>
      <c r="G49" s="124"/>
      <c r="H49" s="124"/>
      <c r="I49" s="124"/>
      <c r="J49" s="124"/>
      <c r="K49" s="124"/>
    </row>
    <row r="50" spans="2:11">
      <c r="B50" s="121" t="s">
        <v>198</v>
      </c>
      <c r="C50" s="124"/>
      <c r="D50" s="124"/>
      <c r="E50" s="124"/>
      <c r="F50" s="124"/>
      <c r="G50" s="124"/>
      <c r="H50" s="124"/>
      <c r="I50" s="124"/>
      <c r="J50" s="124"/>
      <c r="K50" s="124"/>
    </row>
    <row r="51" spans="2:11">
      <c r="B51" s="121" t="s">
        <v>104</v>
      </c>
      <c r="C51" s="124"/>
      <c r="D51" s="124"/>
      <c r="E51" s="124"/>
      <c r="F51" s="124"/>
      <c r="G51" s="124"/>
      <c r="H51" s="124"/>
      <c r="I51" s="124"/>
      <c r="J51" s="124"/>
      <c r="K51" s="124"/>
    </row>
    <row r="52" spans="2:11">
      <c r="B52" s="121" t="s">
        <v>180</v>
      </c>
      <c r="C52" s="124"/>
      <c r="D52" s="124"/>
      <c r="E52" s="124"/>
      <c r="F52" s="124"/>
      <c r="G52" s="124"/>
      <c r="H52" s="124"/>
      <c r="I52" s="124"/>
      <c r="J52" s="124"/>
      <c r="K52" s="124"/>
    </row>
    <row r="53" spans="2:11">
      <c r="B53" s="121" t="s">
        <v>188</v>
      </c>
      <c r="C53" s="124"/>
      <c r="D53" s="124"/>
      <c r="E53" s="124"/>
      <c r="F53" s="124"/>
      <c r="G53" s="124"/>
      <c r="H53" s="124"/>
      <c r="I53" s="124"/>
      <c r="J53" s="124"/>
      <c r="K53" s="124"/>
    </row>
    <row r="54" spans="2:11">
      <c r="B54" s="123"/>
      <c r="C54" s="124"/>
      <c r="D54" s="124"/>
      <c r="E54" s="124"/>
      <c r="F54" s="124"/>
      <c r="G54" s="124"/>
      <c r="H54" s="124"/>
      <c r="I54" s="124"/>
      <c r="J54" s="124"/>
      <c r="K54" s="124"/>
    </row>
    <row r="55" spans="2:11">
      <c r="B55" s="123"/>
      <c r="C55" s="124"/>
      <c r="D55" s="124"/>
      <c r="E55" s="124"/>
      <c r="F55" s="124"/>
      <c r="G55" s="124"/>
      <c r="H55" s="124"/>
      <c r="I55" s="124"/>
      <c r="J55" s="124"/>
      <c r="K55" s="124"/>
    </row>
    <row r="56" spans="2:11">
      <c r="B56" s="123"/>
      <c r="C56" s="124"/>
      <c r="D56" s="124"/>
      <c r="E56" s="124"/>
      <c r="F56" s="124"/>
      <c r="G56" s="124"/>
      <c r="H56" s="124"/>
      <c r="I56" s="124"/>
      <c r="J56" s="124"/>
      <c r="K56" s="124"/>
    </row>
    <row r="57" spans="2:11">
      <c r="B57" s="123"/>
      <c r="C57" s="124"/>
      <c r="D57" s="124"/>
      <c r="E57" s="124"/>
      <c r="F57" s="124"/>
      <c r="G57" s="124"/>
      <c r="H57" s="124"/>
      <c r="I57" s="124"/>
      <c r="J57" s="124"/>
      <c r="K57" s="124"/>
    </row>
    <row r="58" spans="2:11">
      <c r="B58" s="123"/>
      <c r="C58" s="124"/>
      <c r="D58" s="124"/>
      <c r="E58" s="124"/>
      <c r="F58" s="124"/>
      <c r="G58" s="124"/>
      <c r="H58" s="124"/>
      <c r="I58" s="124"/>
      <c r="J58" s="124"/>
      <c r="K58" s="124"/>
    </row>
    <row r="59" spans="2:11">
      <c r="B59" s="123"/>
      <c r="C59" s="124"/>
      <c r="D59" s="124"/>
      <c r="E59" s="124"/>
      <c r="F59" s="124"/>
      <c r="G59" s="124"/>
      <c r="H59" s="124"/>
      <c r="I59" s="124"/>
      <c r="J59" s="124"/>
      <c r="K59" s="124"/>
    </row>
    <row r="60" spans="2:11">
      <c r="B60" s="123"/>
      <c r="C60" s="124"/>
      <c r="D60" s="124"/>
      <c r="E60" s="124"/>
      <c r="F60" s="124"/>
      <c r="G60" s="124"/>
      <c r="H60" s="124"/>
      <c r="I60" s="124"/>
      <c r="J60" s="124"/>
      <c r="K60" s="124"/>
    </row>
    <row r="61" spans="2:11">
      <c r="B61" s="123"/>
      <c r="C61" s="124"/>
      <c r="D61" s="124"/>
      <c r="E61" s="124"/>
      <c r="F61" s="124"/>
      <c r="G61" s="124"/>
      <c r="H61" s="124"/>
      <c r="I61" s="124"/>
      <c r="J61" s="124"/>
      <c r="K61" s="124"/>
    </row>
    <row r="62" spans="2:11">
      <c r="B62" s="123"/>
      <c r="C62" s="124"/>
      <c r="D62" s="124"/>
      <c r="E62" s="124"/>
      <c r="F62" s="124"/>
      <c r="G62" s="124"/>
      <c r="H62" s="124"/>
      <c r="I62" s="124"/>
      <c r="J62" s="124"/>
      <c r="K62" s="124"/>
    </row>
    <row r="63" spans="2:11">
      <c r="B63" s="123"/>
      <c r="C63" s="124"/>
      <c r="D63" s="124"/>
      <c r="E63" s="124"/>
      <c r="F63" s="124"/>
      <c r="G63" s="124"/>
      <c r="H63" s="124"/>
      <c r="I63" s="124"/>
      <c r="J63" s="124"/>
      <c r="K63" s="124"/>
    </row>
    <row r="64" spans="2:11">
      <c r="B64" s="123"/>
      <c r="C64" s="124"/>
      <c r="D64" s="124"/>
      <c r="E64" s="124"/>
      <c r="F64" s="124"/>
      <c r="G64" s="124"/>
      <c r="H64" s="124"/>
      <c r="I64" s="124"/>
      <c r="J64" s="124"/>
      <c r="K64" s="124"/>
    </row>
    <row r="65" spans="2:11">
      <c r="B65" s="123"/>
      <c r="C65" s="124"/>
      <c r="D65" s="124"/>
      <c r="E65" s="124"/>
      <c r="F65" s="124"/>
      <c r="G65" s="124"/>
      <c r="H65" s="124"/>
      <c r="I65" s="124"/>
      <c r="J65" s="124"/>
      <c r="K65" s="124"/>
    </row>
    <row r="66" spans="2:11">
      <c r="B66" s="123"/>
      <c r="C66" s="124"/>
      <c r="D66" s="124"/>
      <c r="E66" s="124"/>
      <c r="F66" s="124"/>
      <c r="G66" s="124"/>
      <c r="H66" s="124"/>
      <c r="I66" s="124"/>
      <c r="J66" s="124"/>
      <c r="K66" s="124"/>
    </row>
    <row r="67" spans="2:11">
      <c r="B67" s="123"/>
      <c r="C67" s="124"/>
      <c r="D67" s="124"/>
      <c r="E67" s="124"/>
      <c r="F67" s="124"/>
      <c r="G67" s="124"/>
      <c r="H67" s="124"/>
      <c r="I67" s="124"/>
      <c r="J67" s="124"/>
      <c r="K67" s="124"/>
    </row>
    <row r="68" spans="2:11">
      <c r="B68" s="123"/>
      <c r="C68" s="124"/>
      <c r="D68" s="124"/>
      <c r="E68" s="124"/>
      <c r="F68" s="124"/>
      <c r="G68" s="124"/>
      <c r="H68" s="124"/>
      <c r="I68" s="124"/>
      <c r="J68" s="124"/>
      <c r="K68" s="124"/>
    </row>
    <row r="69" spans="2:11">
      <c r="B69" s="123"/>
      <c r="C69" s="124"/>
      <c r="D69" s="124"/>
      <c r="E69" s="124"/>
      <c r="F69" s="124"/>
      <c r="G69" s="124"/>
      <c r="H69" s="124"/>
      <c r="I69" s="124"/>
      <c r="J69" s="124"/>
      <c r="K69" s="124"/>
    </row>
    <row r="70" spans="2:11">
      <c r="B70" s="123"/>
      <c r="C70" s="124"/>
      <c r="D70" s="124"/>
      <c r="E70" s="124"/>
      <c r="F70" s="124"/>
      <c r="G70" s="124"/>
      <c r="H70" s="124"/>
      <c r="I70" s="124"/>
      <c r="J70" s="124"/>
      <c r="K70" s="124"/>
    </row>
    <row r="71" spans="2:11">
      <c r="B71" s="123"/>
      <c r="C71" s="124"/>
      <c r="D71" s="124"/>
      <c r="E71" s="124"/>
      <c r="F71" s="124"/>
      <c r="G71" s="124"/>
      <c r="H71" s="124"/>
      <c r="I71" s="124"/>
      <c r="J71" s="124"/>
      <c r="K71" s="124"/>
    </row>
    <row r="72" spans="2:11">
      <c r="B72" s="123"/>
      <c r="C72" s="124"/>
      <c r="D72" s="124"/>
      <c r="E72" s="124"/>
      <c r="F72" s="124"/>
      <c r="G72" s="124"/>
      <c r="H72" s="124"/>
      <c r="I72" s="124"/>
      <c r="J72" s="124"/>
      <c r="K72" s="124"/>
    </row>
    <row r="73" spans="2:11">
      <c r="B73" s="123"/>
      <c r="C73" s="124"/>
      <c r="D73" s="124"/>
      <c r="E73" s="124"/>
      <c r="F73" s="124"/>
      <c r="G73" s="124"/>
      <c r="H73" s="124"/>
      <c r="I73" s="124"/>
      <c r="J73" s="124"/>
      <c r="K73" s="124"/>
    </row>
    <row r="74" spans="2:11">
      <c r="B74" s="123"/>
      <c r="C74" s="124"/>
      <c r="D74" s="124"/>
      <c r="E74" s="124"/>
      <c r="F74" s="124"/>
      <c r="G74" s="124"/>
      <c r="H74" s="124"/>
      <c r="I74" s="124"/>
      <c r="J74" s="124"/>
      <c r="K74" s="124"/>
    </row>
    <row r="75" spans="2:11">
      <c r="B75" s="123"/>
      <c r="C75" s="124"/>
      <c r="D75" s="124"/>
      <c r="E75" s="124"/>
      <c r="F75" s="124"/>
      <c r="G75" s="124"/>
      <c r="H75" s="124"/>
      <c r="I75" s="124"/>
      <c r="J75" s="124"/>
      <c r="K75" s="124"/>
    </row>
    <row r="76" spans="2:11">
      <c r="B76" s="123"/>
      <c r="C76" s="124"/>
      <c r="D76" s="124"/>
      <c r="E76" s="124"/>
      <c r="F76" s="124"/>
      <c r="G76" s="124"/>
      <c r="H76" s="124"/>
      <c r="I76" s="124"/>
      <c r="J76" s="124"/>
      <c r="K76" s="124"/>
    </row>
    <row r="77" spans="2:11">
      <c r="B77" s="123"/>
      <c r="C77" s="124"/>
      <c r="D77" s="124"/>
      <c r="E77" s="124"/>
      <c r="F77" s="124"/>
      <c r="G77" s="124"/>
      <c r="H77" s="124"/>
      <c r="I77" s="124"/>
      <c r="J77" s="124"/>
      <c r="K77" s="124"/>
    </row>
    <row r="78" spans="2:11">
      <c r="B78" s="123"/>
      <c r="C78" s="124"/>
      <c r="D78" s="124"/>
      <c r="E78" s="124"/>
      <c r="F78" s="124"/>
      <c r="G78" s="124"/>
      <c r="H78" s="124"/>
      <c r="I78" s="124"/>
      <c r="J78" s="124"/>
      <c r="K78" s="124"/>
    </row>
    <row r="79" spans="2:11">
      <c r="B79" s="123"/>
      <c r="C79" s="124"/>
      <c r="D79" s="124"/>
      <c r="E79" s="124"/>
      <c r="F79" s="124"/>
      <c r="G79" s="124"/>
      <c r="H79" s="124"/>
      <c r="I79" s="124"/>
      <c r="J79" s="124"/>
      <c r="K79" s="124"/>
    </row>
    <row r="80" spans="2:11">
      <c r="B80" s="123"/>
      <c r="C80" s="124"/>
      <c r="D80" s="124"/>
      <c r="E80" s="124"/>
      <c r="F80" s="124"/>
      <c r="G80" s="124"/>
      <c r="H80" s="124"/>
      <c r="I80" s="124"/>
      <c r="J80" s="124"/>
      <c r="K80" s="124"/>
    </row>
    <row r="81" spans="2:11">
      <c r="B81" s="123"/>
      <c r="C81" s="124"/>
      <c r="D81" s="124"/>
      <c r="E81" s="124"/>
      <c r="F81" s="124"/>
      <c r="G81" s="124"/>
      <c r="H81" s="124"/>
      <c r="I81" s="124"/>
      <c r="J81" s="124"/>
      <c r="K81" s="124"/>
    </row>
    <row r="82" spans="2:11">
      <c r="B82" s="123"/>
      <c r="C82" s="124"/>
      <c r="D82" s="124"/>
      <c r="E82" s="124"/>
      <c r="F82" s="124"/>
      <c r="G82" s="124"/>
      <c r="H82" s="124"/>
      <c r="I82" s="124"/>
      <c r="J82" s="124"/>
      <c r="K82" s="124"/>
    </row>
    <row r="83" spans="2:11">
      <c r="B83" s="123"/>
      <c r="C83" s="124"/>
      <c r="D83" s="124"/>
      <c r="E83" s="124"/>
      <c r="F83" s="124"/>
      <c r="G83" s="124"/>
      <c r="H83" s="124"/>
      <c r="I83" s="124"/>
      <c r="J83" s="124"/>
      <c r="K83" s="124"/>
    </row>
    <row r="84" spans="2:11">
      <c r="B84" s="123"/>
      <c r="C84" s="124"/>
      <c r="D84" s="124"/>
      <c r="E84" s="124"/>
      <c r="F84" s="124"/>
      <c r="G84" s="124"/>
      <c r="H84" s="124"/>
      <c r="I84" s="124"/>
      <c r="J84" s="124"/>
      <c r="K84" s="124"/>
    </row>
    <row r="85" spans="2:11">
      <c r="B85" s="123"/>
      <c r="C85" s="124"/>
      <c r="D85" s="124"/>
      <c r="E85" s="124"/>
      <c r="F85" s="124"/>
      <c r="G85" s="124"/>
      <c r="H85" s="124"/>
      <c r="I85" s="124"/>
      <c r="J85" s="124"/>
      <c r="K85" s="124"/>
    </row>
    <row r="86" spans="2:11">
      <c r="B86" s="123"/>
      <c r="C86" s="124"/>
      <c r="D86" s="124"/>
      <c r="E86" s="124"/>
      <c r="F86" s="124"/>
      <c r="G86" s="124"/>
      <c r="H86" s="124"/>
      <c r="I86" s="124"/>
      <c r="J86" s="124"/>
      <c r="K86" s="124"/>
    </row>
    <row r="87" spans="2:11">
      <c r="B87" s="123"/>
      <c r="C87" s="124"/>
      <c r="D87" s="124"/>
      <c r="E87" s="124"/>
      <c r="F87" s="124"/>
      <c r="G87" s="124"/>
      <c r="H87" s="124"/>
      <c r="I87" s="124"/>
      <c r="J87" s="124"/>
      <c r="K87" s="124"/>
    </row>
    <row r="88" spans="2:11">
      <c r="B88" s="123"/>
      <c r="C88" s="124"/>
      <c r="D88" s="124"/>
      <c r="E88" s="124"/>
      <c r="F88" s="124"/>
      <c r="G88" s="124"/>
      <c r="H88" s="124"/>
      <c r="I88" s="124"/>
      <c r="J88" s="124"/>
      <c r="K88" s="124"/>
    </row>
    <row r="89" spans="2:11">
      <c r="B89" s="123"/>
      <c r="C89" s="124"/>
      <c r="D89" s="124"/>
      <c r="E89" s="124"/>
      <c r="F89" s="124"/>
      <c r="G89" s="124"/>
      <c r="H89" s="124"/>
      <c r="I89" s="124"/>
      <c r="J89" s="124"/>
      <c r="K89" s="124"/>
    </row>
    <row r="90" spans="2:11">
      <c r="B90" s="123"/>
      <c r="C90" s="124"/>
      <c r="D90" s="124"/>
      <c r="E90" s="124"/>
      <c r="F90" s="124"/>
      <c r="G90" s="124"/>
      <c r="H90" s="124"/>
      <c r="I90" s="124"/>
      <c r="J90" s="124"/>
      <c r="K90" s="124"/>
    </row>
    <row r="91" spans="2:11">
      <c r="B91" s="123"/>
      <c r="C91" s="124"/>
      <c r="D91" s="124"/>
      <c r="E91" s="124"/>
      <c r="F91" s="124"/>
      <c r="G91" s="124"/>
      <c r="H91" s="124"/>
      <c r="I91" s="124"/>
      <c r="J91" s="124"/>
      <c r="K91" s="124"/>
    </row>
    <row r="92" spans="2:11">
      <c r="B92" s="123"/>
      <c r="C92" s="124"/>
      <c r="D92" s="124"/>
      <c r="E92" s="124"/>
      <c r="F92" s="124"/>
      <c r="G92" s="124"/>
      <c r="H92" s="124"/>
      <c r="I92" s="124"/>
      <c r="J92" s="124"/>
      <c r="K92" s="124"/>
    </row>
    <row r="93" spans="2:11">
      <c r="B93" s="123"/>
      <c r="C93" s="124"/>
      <c r="D93" s="124"/>
      <c r="E93" s="124"/>
      <c r="F93" s="124"/>
      <c r="G93" s="124"/>
      <c r="H93" s="124"/>
      <c r="I93" s="124"/>
      <c r="J93" s="124"/>
      <c r="K93" s="124"/>
    </row>
    <row r="94" spans="2:11">
      <c r="B94" s="123"/>
      <c r="C94" s="124"/>
      <c r="D94" s="124"/>
      <c r="E94" s="124"/>
      <c r="F94" s="124"/>
      <c r="G94" s="124"/>
      <c r="H94" s="124"/>
      <c r="I94" s="124"/>
      <c r="J94" s="124"/>
      <c r="K94" s="124"/>
    </row>
    <row r="95" spans="2:11">
      <c r="B95" s="123"/>
      <c r="C95" s="124"/>
      <c r="D95" s="124"/>
      <c r="E95" s="124"/>
      <c r="F95" s="124"/>
      <c r="G95" s="124"/>
      <c r="H95" s="124"/>
      <c r="I95" s="124"/>
      <c r="J95" s="124"/>
      <c r="K95" s="124"/>
    </row>
    <row r="96" spans="2:11">
      <c r="B96" s="123"/>
      <c r="C96" s="124"/>
      <c r="D96" s="124"/>
      <c r="E96" s="124"/>
      <c r="F96" s="124"/>
      <c r="G96" s="124"/>
      <c r="H96" s="124"/>
      <c r="I96" s="124"/>
      <c r="J96" s="124"/>
      <c r="K96" s="124"/>
    </row>
    <row r="97" spans="2:11">
      <c r="B97" s="123"/>
      <c r="C97" s="124"/>
      <c r="D97" s="124"/>
      <c r="E97" s="124"/>
      <c r="F97" s="124"/>
      <c r="G97" s="124"/>
      <c r="H97" s="124"/>
      <c r="I97" s="124"/>
      <c r="J97" s="124"/>
      <c r="K97" s="124"/>
    </row>
    <row r="98" spans="2:11">
      <c r="B98" s="123"/>
      <c r="C98" s="124"/>
      <c r="D98" s="124"/>
      <c r="E98" s="124"/>
      <c r="F98" s="124"/>
      <c r="G98" s="124"/>
      <c r="H98" s="124"/>
      <c r="I98" s="124"/>
      <c r="J98" s="124"/>
      <c r="K98" s="124"/>
    </row>
    <row r="99" spans="2:11">
      <c r="B99" s="123"/>
      <c r="C99" s="124"/>
      <c r="D99" s="124"/>
      <c r="E99" s="124"/>
      <c r="F99" s="124"/>
      <c r="G99" s="124"/>
      <c r="H99" s="124"/>
      <c r="I99" s="124"/>
      <c r="J99" s="124"/>
      <c r="K99" s="124"/>
    </row>
    <row r="100" spans="2:11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</row>
    <row r="101" spans="2:11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2:11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</row>
    <row r="103" spans="2:11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</row>
    <row r="104" spans="2:11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</row>
    <row r="105" spans="2:11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</row>
    <row r="106" spans="2:11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</row>
    <row r="107" spans="2:11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</row>
    <row r="108" spans="2:11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</row>
    <row r="109" spans="2:11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</row>
    <row r="110" spans="2:11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</row>
    <row r="111" spans="2:11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</row>
    <row r="112" spans="2:11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</row>
    <row r="113" spans="2:11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</row>
    <row r="114" spans="2:11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</row>
    <row r="115" spans="2:11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</row>
    <row r="116" spans="2:11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</row>
    <row r="117" spans="2:11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</row>
    <row r="118" spans="2:11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</row>
    <row r="119" spans="2:11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</row>
    <row r="120" spans="2:11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</row>
    <row r="121" spans="2:11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</row>
    <row r="122" spans="2:11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</row>
    <row r="123" spans="2:11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</row>
    <row r="124" spans="2:11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</row>
    <row r="125" spans="2:11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</row>
    <row r="126" spans="2:11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</row>
    <row r="127" spans="2:11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</row>
    <row r="128" spans="2:11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</row>
    <row r="129" spans="2:11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</row>
    <row r="130" spans="2:11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</row>
    <row r="131" spans="2:11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</row>
    <row r="132" spans="2:11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</row>
    <row r="133" spans="2:11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</row>
    <row r="134" spans="2:11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</row>
    <row r="135" spans="2:11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</row>
    <row r="136" spans="2:11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</row>
    <row r="137" spans="2:11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</row>
    <row r="138" spans="2:11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</row>
    <row r="139" spans="2:11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</row>
    <row r="140" spans="2:11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</row>
    <row r="141" spans="2:11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</row>
    <row r="142" spans="2:11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</row>
    <row r="143" spans="2:11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</row>
    <row r="144" spans="2:11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</row>
    <row r="145" spans="2:11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</row>
    <row r="146" spans="2:11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</row>
    <row r="147" spans="2:11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</row>
    <row r="148" spans="2:11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</row>
    <row r="149" spans="2:11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</row>
    <row r="150" spans="2:11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</row>
    <row r="151" spans="2:11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</row>
    <row r="152" spans="2:11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</row>
    <row r="153" spans="2:11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</row>
    <row r="154" spans="2:11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</row>
    <row r="155" spans="2:11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</row>
    <row r="156" spans="2:11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</row>
    <row r="157" spans="2:11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</row>
    <row r="158" spans="2:11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</row>
    <row r="159" spans="2:11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</row>
    <row r="160" spans="2:11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</row>
    <row r="161" spans="2:11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</row>
    <row r="162" spans="2:11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</row>
    <row r="163" spans="2:11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</row>
    <row r="164" spans="2:11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</row>
    <row r="165" spans="2:11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</row>
    <row r="166" spans="2:11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</row>
    <row r="167" spans="2:11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</row>
    <row r="168" spans="2:11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</row>
    <row r="169" spans="2:11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</row>
    <row r="170" spans="2:11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</row>
    <row r="171" spans="2:11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</row>
    <row r="172" spans="2:11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</row>
    <row r="173" spans="2:11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</row>
    <row r="174" spans="2:11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</row>
    <row r="175" spans="2:11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</row>
    <row r="176" spans="2:11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</row>
    <row r="177" spans="2:11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</row>
    <row r="178" spans="2:11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</row>
    <row r="179" spans="2:11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</row>
    <row r="180" spans="2:11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2:11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</row>
    <row r="182" spans="2:11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</row>
    <row r="183" spans="2:11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</row>
    <row r="184" spans="2:11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</row>
    <row r="185" spans="2:11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</row>
    <row r="186" spans="2:11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</row>
    <row r="187" spans="2:11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</row>
    <row r="188" spans="2:11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</row>
    <row r="189" spans="2:11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</row>
    <row r="190" spans="2:11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</row>
    <row r="191" spans="2:11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</row>
    <row r="192" spans="2:11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</row>
    <row r="193" spans="2:11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</row>
    <row r="194" spans="2:11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</row>
    <row r="195" spans="2:11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</row>
    <row r="196" spans="2:11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</row>
    <row r="197" spans="2:11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</row>
    <row r="198" spans="2:11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</row>
    <row r="199" spans="2:11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</row>
    <row r="200" spans="2:11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2:11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2:11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</row>
    <row r="203" spans="2:11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</row>
    <row r="204" spans="2:11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</row>
    <row r="205" spans="2:11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</row>
    <row r="206" spans="2:11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</row>
    <row r="207" spans="2:11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</row>
    <row r="208" spans="2:11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</row>
    <row r="209" spans="2:11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</row>
    <row r="210" spans="2:11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</row>
    <row r="211" spans="2:11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</row>
    <row r="212" spans="2:11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</row>
    <row r="213" spans="2:11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</row>
    <row r="214" spans="2:11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</row>
    <row r="215" spans="2:11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</row>
    <row r="216" spans="2:11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</row>
    <row r="217" spans="2:11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</row>
    <row r="218" spans="2:11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</row>
    <row r="219" spans="2:11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2:11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</row>
    <row r="221" spans="2:11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</row>
    <row r="222" spans="2:11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</row>
    <row r="223" spans="2:11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</row>
    <row r="224" spans="2:11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</row>
    <row r="225" spans="2:11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</row>
    <row r="226" spans="2:11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</row>
    <row r="227" spans="2:11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</row>
    <row r="228" spans="2:11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</row>
    <row r="229" spans="2:11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2:11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</row>
    <row r="231" spans="2:11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</row>
    <row r="232" spans="2:11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</row>
    <row r="233" spans="2:11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</row>
    <row r="234" spans="2:11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</row>
    <row r="235" spans="2:11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</row>
    <row r="236" spans="2:11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</row>
    <row r="237" spans="2:11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</row>
    <row r="238" spans="2:11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</row>
    <row r="239" spans="2:11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</row>
    <row r="240" spans="2:11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</row>
    <row r="241" spans="2:11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</row>
    <row r="242" spans="2:11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</row>
    <row r="243" spans="2:11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</row>
    <row r="244" spans="2:11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</row>
    <row r="245" spans="2:11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</row>
    <row r="246" spans="2:11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</row>
    <row r="247" spans="2:11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</row>
    <row r="248" spans="2:11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</row>
    <row r="249" spans="2:11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</row>
    <row r="250" spans="2:11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</row>
    <row r="251" spans="2:11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</row>
    <row r="252" spans="2:11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</row>
    <row r="253" spans="2:11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</row>
    <row r="254" spans="2:11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</row>
    <row r="255" spans="2:11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</row>
    <row r="256" spans="2:11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</row>
    <row r="257" spans="2:11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</row>
    <row r="258" spans="2:11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</row>
    <row r="259" spans="2:11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</row>
    <row r="260" spans="2:11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</row>
    <row r="261" spans="2:11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</row>
    <row r="262" spans="2:11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</row>
    <row r="263" spans="2:11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</row>
    <row r="264" spans="2:11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</row>
    <row r="265" spans="2:11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</row>
    <row r="266" spans="2:11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</row>
    <row r="267" spans="2:11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</row>
    <row r="268" spans="2:11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</row>
    <row r="269" spans="2:11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</row>
    <row r="270" spans="2:11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</row>
    <row r="271" spans="2:11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</row>
    <row r="272" spans="2:11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</row>
    <row r="273" spans="2:11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</row>
    <row r="274" spans="2:11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</row>
    <row r="275" spans="2:11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</row>
    <row r="276" spans="2:11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</row>
    <row r="277" spans="2:11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</row>
    <row r="278" spans="2:11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</row>
    <row r="279" spans="2:11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</row>
    <row r="280" spans="2:11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</row>
    <row r="281" spans="2:11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</row>
    <row r="282" spans="2:11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</row>
    <row r="283" spans="2:11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</row>
    <row r="284" spans="2:11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</row>
    <row r="285" spans="2:11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</row>
    <row r="286" spans="2:11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</row>
    <row r="287" spans="2:11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</row>
    <row r="288" spans="2:11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</row>
    <row r="289" spans="2:11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</row>
    <row r="290" spans="2:11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</row>
    <row r="291" spans="2:11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</row>
    <row r="292" spans="2:11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</row>
    <row r="293" spans="2:11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</row>
    <row r="294" spans="2:11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</row>
    <row r="295" spans="2:11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</row>
    <row r="296" spans="2:11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</row>
    <row r="297" spans="2:11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</row>
    <row r="298" spans="2:11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</row>
    <row r="299" spans="2:11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</row>
    <row r="300" spans="2:11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</row>
    <row r="301" spans="2:11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</row>
    <row r="302" spans="2:11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</row>
    <row r="303" spans="2:11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</row>
    <row r="304" spans="2:11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</row>
    <row r="305" spans="2:11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</row>
    <row r="306" spans="2:11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</row>
    <row r="307" spans="2:11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</row>
    <row r="308" spans="2:11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</row>
    <row r="309" spans="2:11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</row>
    <row r="310" spans="2:11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</row>
    <row r="311" spans="2:11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</row>
    <row r="312" spans="2:11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</row>
    <row r="313" spans="2:11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</row>
    <row r="314" spans="2:11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</row>
    <row r="315" spans="2:11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</row>
    <row r="316" spans="2:11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</row>
    <row r="317" spans="2:11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</row>
    <row r="318" spans="2:11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</row>
    <row r="319" spans="2:11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</row>
    <row r="320" spans="2:11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</row>
    <row r="321" spans="2:11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</row>
    <row r="322" spans="2:11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</row>
    <row r="323" spans="2:11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</row>
    <row r="324" spans="2:11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</row>
    <row r="325" spans="2:11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</row>
    <row r="326" spans="2:11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</row>
    <row r="327" spans="2:11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</row>
    <row r="328" spans="2:11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</row>
    <row r="329" spans="2:11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</row>
    <row r="330" spans="2:11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</row>
    <row r="331" spans="2:11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</row>
    <row r="332" spans="2:11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</row>
    <row r="333" spans="2:11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</row>
    <row r="334" spans="2:11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</row>
    <row r="335" spans="2:11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</row>
    <row r="336" spans="2:11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</row>
    <row r="337" spans="2:11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</row>
    <row r="338" spans="2:11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</row>
    <row r="339" spans="2:1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</row>
    <row r="340" spans="2:1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</row>
    <row r="341" spans="2:1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</row>
    <row r="342" spans="2:11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</row>
    <row r="343" spans="2:11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</row>
    <row r="344" spans="2:11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</row>
    <row r="345" spans="2:11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</row>
    <row r="346" spans="2:11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</row>
    <row r="347" spans="2:1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</row>
    <row r="348" spans="2:1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</row>
    <row r="349" spans="2:1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</row>
    <row r="350" spans="2:1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</row>
    <row r="351" spans="2:1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</row>
    <row r="352" spans="2:1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</row>
    <row r="353" spans="2:1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</row>
    <row r="354" spans="2:1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</row>
    <row r="355" spans="2:1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</row>
    <row r="356" spans="2:1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</row>
    <row r="357" spans="2:1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</row>
    <row r="358" spans="2:1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</row>
    <row r="359" spans="2:1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</row>
    <row r="360" spans="2:1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</row>
    <row r="361" spans="2:1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</row>
    <row r="362" spans="2:1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</row>
    <row r="363" spans="2:1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</row>
    <row r="364" spans="2:1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</row>
    <row r="365" spans="2:1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</row>
    <row r="366" spans="2:1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</row>
    <row r="367" spans="2:1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</row>
    <row r="368" spans="2:1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</row>
    <row r="369" spans="2:1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</row>
    <row r="370" spans="2:1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</row>
    <row r="371" spans="2:1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</row>
    <row r="372" spans="2:1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</row>
    <row r="373" spans="2:1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</row>
    <row r="374" spans="2:1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</row>
    <row r="375" spans="2:1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</row>
    <row r="376" spans="2:1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</row>
    <row r="377" spans="2:1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</row>
    <row r="378" spans="2:1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</row>
    <row r="379" spans="2:1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</row>
    <row r="380" spans="2:1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</row>
    <row r="381" spans="2:1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</row>
    <row r="382" spans="2:1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</row>
    <row r="383" spans="2:1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</row>
    <row r="384" spans="2:1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</row>
    <row r="385" spans="2:1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</row>
    <row r="386" spans="2:1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</row>
    <row r="387" spans="2:1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</row>
    <row r="388" spans="2:1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</row>
    <row r="389" spans="2:1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</row>
    <row r="390" spans="2:1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</row>
    <row r="391" spans="2:1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</row>
    <row r="392" spans="2:1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</row>
    <row r="393" spans="2:1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</row>
    <row r="394" spans="2:1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</row>
    <row r="395" spans="2:1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</row>
    <row r="396" spans="2:1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</row>
    <row r="397" spans="2:1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</row>
    <row r="398" spans="2:1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</row>
    <row r="399" spans="2:1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</row>
    <row r="400" spans="2:1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</row>
    <row r="401" spans="2:1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</row>
    <row r="402" spans="2:1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</row>
    <row r="403" spans="2:1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</row>
    <row r="404" spans="2:1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</row>
    <row r="405" spans="2:1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</row>
    <row r="406" spans="2:1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</row>
    <row r="407" spans="2:1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</row>
    <row r="408" spans="2:1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</row>
    <row r="409" spans="2:1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</row>
    <row r="410" spans="2:1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</row>
    <row r="411" spans="2:1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</row>
    <row r="412" spans="2:1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</row>
    <row r="413" spans="2:1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</row>
    <row r="414" spans="2:1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</row>
    <row r="415" spans="2:1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</row>
    <row r="416" spans="2:1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</row>
    <row r="417" spans="2:1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</row>
    <row r="418" spans="2:1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</row>
    <row r="419" spans="2:1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</row>
    <row r="420" spans="2:1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</row>
    <row r="421" spans="2:1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</row>
    <row r="422" spans="2:1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</row>
    <row r="423" spans="2:1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</row>
    <row r="424" spans="2:1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</row>
    <row r="425" spans="2:1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</row>
    <row r="426" spans="2:1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</row>
    <row r="427" spans="2:1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</row>
    <row r="428" spans="2:1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</row>
    <row r="429" spans="2:1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</row>
    <row r="430" spans="2:1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</row>
    <row r="431" spans="2:1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</row>
    <row r="432" spans="2:1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</row>
    <row r="433" spans="2:1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</row>
    <row r="434" spans="2:1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</row>
    <row r="435" spans="2:1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</row>
    <row r="436" spans="2:1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</row>
    <row r="437" spans="2:1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</row>
    <row r="438" spans="2:1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</row>
    <row r="439" spans="2:1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</row>
    <row r="440" spans="2:1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</row>
    <row r="441" spans="2:1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</row>
    <row r="442" spans="2:1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</row>
    <row r="443" spans="2:1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</row>
    <row r="444" spans="2:1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</row>
    <row r="445" spans="2:1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</row>
    <row r="446" spans="2:1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</row>
    <row r="447" spans="2:1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</row>
    <row r="448" spans="2:1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</row>
    <row r="449" spans="2:1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</row>
    <row r="450" spans="2:1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</row>
    <row r="451" spans="2:1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</row>
    <row r="452" spans="2:1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</row>
    <row r="453" spans="2:1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</row>
    <row r="454" spans="2:1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</row>
    <row r="455" spans="2:1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</row>
    <row r="456" spans="2:1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</row>
    <row r="457" spans="2:1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</row>
    <row r="458" spans="2:1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</row>
    <row r="459" spans="2:1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</row>
    <row r="460" spans="2:11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</row>
    <row r="461" spans="2:11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</row>
    <row r="462" spans="2:11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</row>
    <row r="463" spans="2:11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</row>
    <row r="464" spans="2:11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</row>
    <row r="465" spans="2:11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</row>
    <row r="466" spans="2:11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</row>
    <row r="467" spans="2:11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</row>
    <row r="468" spans="2:11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</row>
    <row r="469" spans="2:11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</row>
    <row r="470" spans="2:11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</row>
    <row r="471" spans="2:11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</row>
    <row r="472" spans="2:11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</row>
    <row r="473" spans="2:11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</row>
    <row r="474" spans="2:11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</row>
    <row r="475" spans="2:11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</row>
    <row r="476" spans="2:11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</row>
    <row r="477" spans="2:11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</row>
    <row r="478" spans="2:11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</row>
    <row r="479" spans="2:11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</row>
    <row r="480" spans="2:11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</row>
    <row r="481" spans="2:11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</row>
    <row r="482" spans="2:11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</row>
    <row r="483" spans="2:11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</row>
    <row r="484" spans="2:11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</row>
    <row r="485" spans="2:11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</row>
    <row r="486" spans="2:11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</row>
    <row r="487" spans="2:11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</row>
    <row r="488" spans="2:11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</row>
    <row r="489" spans="2:11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</row>
    <row r="490" spans="2:11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</row>
    <row r="491" spans="2:11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</row>
    <row r="492" spans="2:11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</row>
    <row r="493" spans="2:11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</row>
    <row r="494" spans="2:11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</row>
    <row r="495" spans="2:11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</row>
    <row r="496" spans="2:11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</row>
    <row r="497" spans="2:11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</row>
    <row r="498" spans="2:11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</row>
    <row r="499" spans="2:11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</row>
    <row r="500" spans="2:11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</row>
    <row r="501" spans="2:11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</row>
    <row r="502" spans="2:11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</row>
    <row r="503" spans="2:11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</row>
    <row r="504" spans="2:11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</row>
    <row r="505" spans="2:11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</row>
    <row r="506" spans="2:11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</row>
    <row r="507" spans="2:11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</row>
    <row r="508" spans="2:11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</row>
    <row r="509" spans="2:11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</row>
    <row r="510" spans="2:11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</row>
    <row r="511" spans="2:11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</row>
    <row r="512" spans="2:11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</row>
    <row r="513" spans="2:11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</row>
    <row r="514" spans="2:11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</row>
    <row r="515" spans="2:11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</row>
    <row r="516" spans="2:11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</row>
    <row r="517" spans="2:11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</row>
    <row r="518" spans="2:11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</row>
    <row r="519" spans="2:11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</row>
    <row r="520" spans="2:11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</row>
    <row r="521" spans="2:11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</row>
    <row r="522" spans="2:11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</row>
    <row r="523" spans="2:11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</row>
    <row r="524" spans="2:11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</row>
    <row r="525" spans="2:11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</row>
    <row r="526" spans="2:11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</row>
    <row r="527" spans="2:11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</row>
    <row r="528" spans="2:11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</row>
    <row r="529" spans="2:11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</row>
    <row r="530" spans="2:11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</row>
    <row r="531" spans="2:11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</row>
    <row r="532" spans="2:11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</row>
    <row r="533" spans="2:11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</row>
    <row r="534" spans="2:11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</row>
    <row r="535" spans="2:11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</row>
    <row r="536" spans="2:11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</row>
    <row r="537" spans="2:11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</row>
    <row r="538" spans="2:11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</row>
    <row r="539" spans="2:11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</row>
    <row r="540" spans="2:11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</row>
    <row r="541" spans="2:11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</row>
    <row r="542" spans="2:11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</row>
    <row r="543" spans="2:11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</row>
    <row r="544" spans="2:11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</row>
    <row r="545" spans="2:11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</row>
    <row r="546" spans="2:11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</row>
    <row r="547" spans="2:11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</row>
    <row r="548" spans="2:11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</row>
    <row r="549" spans="2:11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</row>
    <row r="550" spans="2:11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</row>
    <row r="551" spans="2:11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</row>
    <row r="552" spans="2:11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</row>
    <row r="553" spans="2:11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</row>
    <row r="554" spans="2:11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</row>
    <row r="555" spans="2:11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</row>
    <row r="556" spans="2:11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</row>
    <row r="557" spans="2:11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</row>
    <row r="558" spans="2:11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</row>
    <row r="559" spans="2:11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</row>
    <row r="560" spans="2:11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</row>
    <row r="561" spans="2:11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</row>
    <row r="562" spans="2:11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</row>
    <row r="563" spans="2:11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</row>
    <row r="564" spans="2:11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</row>
    <row r="565" spans="2:11">
      <c r="B565" s="123"/>
      <c r="C565" s="123"/>
      <c r="D565" s="123"/>
      <c r="E565" s="124"/>
      <c r="F565" s="124"/>
      <c r="G565" s="124"/>
      <c r="H565" s="124"/>
      <c r="I565" s="124"/>
      <c r="J565" s="124"/>
      <c r="K565" s="124"/>
    </row>
    <row r="566" spans="2:11">
      <c r="B566" s="123"/>
      <c r="C566" s="123"/>
      <c r="D566" s="123"/>
      <c r="E566" s="124"/>
      <c r="F566" s="124"/>
      <c r="G566" s="124"/>
      <c r="H566" s="124"/>
      <c r="I566" s="124"/>
      <c r="J566" s="124"/>
      <c r="K566" s="124"/>
    </row>
    <row r="567" spans="2:11">
      <c r="B567" s="123"/>
      <c r="C567" s="123"/>
      <c r="D567" s="123"/>
      <c r="E567" s="124"/>
      <c r="F567" s="124"/>
      <c r="G567" s="124"/>
      <c r="H567" s="124"/>
      <c r="I567" s="124"/>
      <c r="J567" s="124"/>
      <c r="K567" s="124"/>
    </row>
    <row r="568" spans="2:11">
      <c r="B568" s="123"/>
      <c r="C568" s="123"/>
      <c r="D568" s="123"/>
      <c r="E568" s="124"/>
      <c r="F568" s="124"/>
      <c r="G568" s="124"/>
      <c r="H568" s="124"/>
      <c r="I568" s="124"/>
      <c r="J568" s="124"/>
      <c r="K568" s="124"/>
    </row>
    <row r="569" spans="2:11">
      <c r="B569" s="123"/>
      <c r="C569" s="123"/>
      <c r="D569" s="123"/>
      <c r="E569" s="124"/>
      <c r="F569" s="124"/>
      <c r="G569" s="124"/>
      <c r="H569" s="124"/>
      <c r="I569" s="124"/>
      <c r="J569" s="124"/>
      <c r="K569" s="124"/>
    </row>
    <row r="570" spans="2:11">
      <c r="B570" s="123"/>
      <c r="C570" s="123"/>
      <c r="D570" s="123"/>
      <c r="E570" s="124"/>
      <c r="F570" s="124"/>
      <c r="G570" s="124"/>
      <c r="H570" s="124"/>
      <c r="I570" s="124"/>
      <c r="J570" s="124"/>
      <c r="K570" s="124"/>
    </row>
    <row r="571" spans="2:11">
      <c r="B571" s="123"/>
      <c r="C571" s="123"/>
      <c r="D571" s="123"/>
      <c r="E571" s="124"/>
      <c r="F571" s="124"/>
      <c r="G571" s="124"/>
      <c r="H571" s="124"/>
      <c r="I571" s="124"/>
      <c r="J571" s="124"/>
      <c r="K571" s="124"/>
    </row>
    <row r="572" spans="2:11">
      <c r="B572" s="123"/>
      <c r="C572" s="123"/>
      <c r="D572" s="123"/>
      <c r="E572" s="124"/>
      <c r="F572" s="124"/>
      <c r="G572" s="124"/>
      <c r="H572" s="124"/>
      <c r="I572" s="124"/>
      <c r="J572" s="124"/>
      <c r="K572" s="124"/>
    </row>
    <row r="573" spans="2:11">
      <c r="B573" s="123"/>
      <c r="C573" s="123"/>
      <c r="D573" s="123"/>
      <c r="E573" s="124"/>
      <c r="F573" s="124"/>
      <c r="G573" s="124"/>
      <c r="H573" s="124"/>
      <c r="I573" s="124"/>
      <c r="J573" s="124"/>
      <c r="K573" s="124"/>
    </row>
    <row r="574" spans="2:11">
      <c r="B574" s="123"/>
      <c r="C574" s="123"/>
      <c r="D574" s="123"/>
      <c r="E574" s="124"/>
      <c r="F574" s="124"/>
      <c r="G574" s="124"/>
      <c r="H574" s="124"/>
      <c r="I574" s="124"/>
      <c r="J574" s="124"/>
      <c r="K574" s="124"/>
    </row>
    <row r="575" spans="2:11">
      <c r="B575" s="123"/>
      <c r="C575" s="123"/>
      <c r="D575" s="123"/>
      <c r="E575" s="124"/>
      <c r="F575" s="124"/>
      <c r="G575" s="124"/>
      <c r="H575" s="124"/>
      <c r="I575" s="124"/>
      <c r="J575" s="124"/>
      <c r="K575" s="124"/>
    </row>
    <row r="576" spans="2:11">
      <c r="B576" s="123"/>
      <c r="C576" s="123"/>
      <c r="D576" s="123"/>
      <c r="E576" s="124"/>
      <c r="F576" s="124"/>
      <c r="G576" s="124"/>
      <c r="H576" s="124"/>
      <c r="I576" s="124"/>
      <c r="J576" s="124"/>
      <c r="K576" s="124"/>
    </row>
    <row r="577" spans="2:11">
      <c r="B577" s="123"/>
      <c r="C577" s="123"/>
      <c r="D577" s="123"/>
      <c r="E577" s="124"/>
      <c r="F577" s="124"/>
      <c r="G577" s="124"/>
      <c r="H577" s="124"/>
      <c r="I577" s="124"/>
      <c r="J577" s="124"/>
      <c r="K577" s="124"/>
    </row>
    <row r="578" spans="2:11">
      <c r="B578" s="123"/>
      <c r="C578" s="123"/>
      <c r="D578" s="123"/>
      <c r="E578" s="124"/>
      <c r="F578" s="124"/>
      <c r="G578" s="124"/>
      <c r="H578" s="124"/>
      <c r="I578" s="124"/>
      <c r="J578" s="124"/>
      <c r="K578" s="124"/>
    </row>
    <row r="579" spans="2:11">
      <c r="B579" s="123"/>
      <c r="C579" s="123"/>
      <c r="D579" s="123"/>
      <c r="E579" s="124"/>
      <c r="F579" s="124"/>
      <c r="G579" s="124"/>
      <c r="H579" s="124"/>
      <c r="I579" s="124"/>
      <c r="J579" s="124"/>
      <c r="K579" s="124"/>
    </row>
    <row r="580" spans="2:11">
      <c r="B580" s="123"/>
      <c r="C580" s="123"/>
      <c r="D580" s="123"/>
      <c r="E580" s="124"/>
      <c r="F580" s="124"/>
      <c r="G580" s="124"/>
      <c r="H580" s="124"/>
      <c r="I580" s="124"/>
      <c r="J580" s="124"/>
      <c r="K580" s="124"/>
    </row>
    <row r="581" spans="2:11">
      <c r="B581" s="123"/>
      <c r="C581" s="123"/>
      <c r="D581" s="123"/>
      <c r="E581" s="124"/>
      <c r="F581" s="124"/>
      <c r="G581" s="124"/>
      <c r="H581" s="124"/>
      <c r="I581" s="124"/>
      <c r="J581" s="124"/>
      <c r="K581" s="124"/>
    </row>
    <row r="582" spans="2:11">
      <c r="B582" s="123"/>
      <c r="C582" s="123"/>
      <c r="D582" s="123"/>
      <c r="E582" s="124"/>
      <c r="F582" s="124"/>
      <c r="G582" s="124"/>
      <c r="H582" s="124"/>
      <c r="I582" s="124"/>
      <c r="J582" s="124"/>
      <c r="K582" s="124"/>
    </row>
    <row r="583" spans="2:11">
      <c r="B583" s="123"/>
      <c r="C583" s="123"/>
      <c r="D583" s="123"/>
      <c r="E583" s="124"/>
      <c r="F583" s="124"/>
      <c r="G583" s="124"/>
      <c r="H583" s="124"/>
      <c r="I583" s="124"/>
      <c r="J583" s="124"/>
      <c r="K583" s="124"/>
    </row>
    <row r="584" spans="2:11">
      <c r="B584" s="123"/>
      <c r="C584" s="123"/>
      <c r="D584" s="123"/>
      <c r="E584" s="124"/>
      <c r="F584" s="124"/>
      <c r="G584" s="124"/>
      <c r="H584" s="124"/>
      <c r="I584" s="124"/>
      <c r="J584" s="124"/>
      <c r="K584" s="124"/>
    </row>
    <row r="585" spans="2:11">
      <c r="B585" s="123"/>
      <c r="C585" s="123"/>
      <c r="D585" s="123"/>
      <c r="E585" s="124"/>
      <c r="F585" s="124"/>
      <c r="G585" s="124"/>
      <c r="H585" s="124"/>
      <c r="I585" s="124"/>
      <c r="J585" s="124"/>
      <c r="K585" s="124"/>
    </row>
    <row r="586" spans="2:11">
      <c r="B586" s="123"/>
      <c r="C586" s="123"/>
      <c r="D586" s="123"/>
      <c r="E586" s="124"/>
      <c r="F586" s="124"/>
      <c r="G586" s="124"/>
      <c r="H586" s="124"/>
      <c r="I586" s="124"/>
      <c r="J586" s="124"/>
      <c r="K586" s="124"/>
    </row>
    <row r="587" spans="2:11">
      <c r="B587" s="123"/>
      <c r="C587" s="123"/>
      <c r="D587" s="123"/>
      <c r="E587" s="124"/>
      <c r="F587" s="124"/>
      <c r="G587" s="124"/>
      <c r="H587" s="124"/>
      <c r="I587" s="124"/>
      <c r="J587" s="124"/>
      <c r="K587" s="124"/>
    </row>
    <row r="588" spans="2:11">
      <c r="B588" s="123"/>
      <c r="C588" s="123"/>
      <c r="D588" s="123"/>
      <c r="E588" s="124"/>
      <c r="F588" s="124"/>
      <c r="G588" s="124"/>
      <c r="H588" s="124"/>
      <c r="I588" s="124"/>
      <c r="J588" s="124"/>
      <c r="K588" s="124"/>
    </row>
    <row r="589" spans="2:11">
      <c r="B589" s="123"/>
      <c r="C589" s="123"/>
      <c r="D589" s="123"/>
      <c r="E589" s="124"/>
      <c r="F589" s="124"/>
      <c r="G589" s="124"/>
      <c r="H589" s="124"/>
      <c r="I589" s="124"/>
      <c r="J589" s="124"/>
      <c r="K589" s="124"/>
    </row>
    <row r="590" spans="2:11">
      <c r="B590" s="123"/>
      <c r="C590" s="123"/>
      <c r="D590" s="123"/>
      <c r="E590" s="124"/>
      <c r="F590" s="124"/>
      <c r="G590" s="124"/>
      <c r="H590" s="124"/>
      <c r="I590" s="124"/>
      <c r="J590" s="124"/>
      <c r="K590" s="124"/>
    </row>
    <row r="591" spans="2:11">
      <c r="B591" s="123"/>
      <c r="C591" s="123"/>
      <c r="D591" s="123"/>
      <c r="E591" s="124"/>
      <c r="F591" s="124"/>
      <c r="G591" s="124"/>
      <c r="H591" s="124"/>
      <c r="I591" s="124"/>
      <c r="J591" s="124"/>
      <c r="K591" s="124"/>
    </row>
    <row r="592" spans="2:11">
      <c r="B592" s="123"/>
      <c r="C592" s="123"/>
      <c r="D592" s="123"/>
      <c r="E592" s="124"/>
      <c r="F592" s="124"/>
      <c r="G592" s="124"/>
      <c r="H592" s="124"/>
      <c r="I592" s="124"/>
      <c r="J592" s="124"/>
      <c r="K592" s="124"/>
    </row>
    <row r="593" spans="2:11">
      <c r="B593" s="123"/>
      <c r="C593" s="123"/>
      <c r="D593" s="123"/>
      <c r="E593" s="124"/>
      <c r="F593" s="124"/>
      <c r="G593" s="124"/>
      <c r="H593" s="124"/>
      <c r="I593" s="124"/>
      <c r="J593" s="124"/>
      <c r="K593" s="124"/>
    </row>
    <row r="594" spans="2:11">
      <c r="B594" s="123"/>
      <c r="C594" s="123"/>
      <c r="D594" s="123"/>
      <c r="E594" s="124"/>
      <c r="F594" s="124"/>
      <c r="G594" s="124"/>
      <c r="H594" s="124"/>
      <c r="I594" s="124"/>
      <c r="J594" s="124"/>
      <c r="K594" s="124"/>
    </row>
    <row r="595" spans="2:11">
      <c r="B595" s="123"/>
      <c r="C595" s="123"/>
      <c r="D595" s="123"/>
      <c r="E595" s="124"/>
      <c r="F595" s="124"/>
      <c r="G595" s="124"/>
      <c r="H595" s="124"/>
      <c r="I595" s="124"/>
      <c r="J595" s="124"/>
      <c r="K595" s="124"/>
    </row>
    <row r="596" spans="2:11">
      <c r="B596" s="123"/>
      <c r="C596" s="123"/>
      <c r="D596" s="123"/>
      <c r="E596" s="124"/>
      <c r="F596" s="124"/>
      <c r="G596" s="124"/>
      <c r="H596" s="124"/>
      <c r="I596" s="124"/>
      <c r="J596" s="124"/>
      <c r="K596" s="124"/>
    </row>
    <row r="597" spans="2:11">
      <c r="B597" s="123"/>
      <c r="C597" s="123"/>
      <c r="D597" s="123"/>
      <c r="E597" s="124"/>
      <c r="F597" s="124"/>
      <c r="G597" s="124"/>
      <c r="H597" s="124"/>
      <c r="I597" s="124"/>
      <c r="J597" s="124"/>
      <c r="K597" s="124"/>
    </row>
    <row r="598" spans="2:11">
      <c r="B598" s="123"/>
      <c r="C598" s="123"/>
      <c r="D598" s="123"/>
      <c r="E598" s="124"/>
      <c r="F598" s="124"/>
      <c r="G598" s="124"/>
      <c r="H598" s="124"/>
      <c r="I598" s="124"/>
      <c r="J598" s="124"/>
      <c r="K598" s="124"/>
    </row>
    <row r="599" spans="2:11">
      <c r="B599" s="123"/>
      <c r="C599" s="123"/>
      <c r="D599" s="123"/>
      <c r="E599" s="124"/>
      <c r="F599" s="124"/>
      <c r="G599" s="124"/>
      <c r="H599" s="124"/>
      <c r="I599" s="124"/>
      <c r="J599" s="124"/>
      <c r="K599" s="124"/>
    </row>
    <row r="600" spans="2:11">
      <c r="B600" s="123"/>
      <c r="C600" s="123"/>
      <c r="D600" s="123"/>
      <c r="E600" s="124"/>
      <c r="F600" s="124"/>
      <c r="G600" s="124"/>
      <c r="H600" s="124"/>
      <c r="I600" s="124"/>
      <c r="J600" s="124"/>
      <c r="K600" s="124"/>
    </row>
    <row r="601" spans="2:11">
      <c r="B601" s="123"/>
      <c r="C601" s="123"/>
      <c r="D601" s="123"/>
      <c r="E601" s="124"/>
      <c r="F601" s="124"/>
      <c r="G601" s="124"/>
      <c r="H601" s="124"/>
      <c r="I601" s="124"/>
      <c r="J601" s="124"/>
      <c r="K601" s="124"/>
    </row>
    <row r="602" spans="2:11">
      <c r="B602" s="123"/>
      <c r="C602" s="123"/>
      <c r="D602" s="123"/>
      <c r="E602" s="124"/>
      <c r="F602" s="124"/>
      <c r="G602" s="124"/>
      <c r="H602" s="124"/>
      <c r="I602" s="124"/>
      <c r="J602" s="124"/>
      <c r="K602" s="124"/>
    </row>
    <row r="603" spans="2:11">
      <c r="B603" s="123"/>
      <c r="C603" s="123"/>
      <c r="D603" s="123"/>
      <c r="E603" s="124"/>
      <c r="F603" s="124"/>
      <c r="G603" s="124"/>
      <c r="H603" s="124"/>
      <c r="I603" s="124"/>
      <c r="J603" s="124"/>
      <c r="K603" s="124"/>
    </row>
    <row r="604" spans="2:11">
      <c r="B604" s="123"/>
      <c r="C604" s="123"/>
      <c r="D604" s="123"/>
      <c r="E604" s="124"/>
      <c r="F604" s="124"/>
      <c r="G604" s="124"/>
      <c r="H604" s="124"/>
      <c r="I604" s="124"/>
      <c r="J604" s="124"/>
      <c r="K604" s="124"/>
    </row>
    <row r="605" spans="2:11">
      <c r="B605" s="123"/>
      <c r="C605" s="123"/>
      <c r="D605" s="123"/>
      <c r="E605" s="124"/>
      <c r="F605" s="124"/>
      <c r="G605" s="124"/>
      <c r="H605" s="124"/>
      <c r="I605" s="124"/>
      <c r="J605" s="124"/>
      <c r="K605" s="124"/>
    </row>
    <row r="606" spans="2:11">
      <c r="B606" s="123"/>
      <c r="C606" s="123"/>
      <c r="D606" s="123"/>
      <c r="E606" s="124"/>
      <c r="F606" s="124"/>
      <c r="G606" s="124"/>
      <c r="H606" s="124"/>
      <c r="I606" s="124"/>
      <c r="J606" s="124"/>
      <c r="K606" s="124"/>
    </row>
    <row r="607" spans="2:11">
      <c r="B607" s="123"/>
      <c r="C607" s="123"/>
      <c r="D607" s="123"/>
      <c r="E607" s="124"/>
      <c r="F607" s="124"/>
      <c r="G607" s="124"/>
      <c r="H607" s="124"/>
      <c r="I607" s="124"/>
      <c r="J607" s="124"/>
      <c r="K607" s="124"/>
    </row>
    <row r="608" spans="2:11">
      <c r="B608" s="123"/>
      <c r="C608" s="123"/>
      <c r="D608" s="123"/>
      <c r="E608" s="124"/>
      <c r="F608" s="124"/>
      <c r="G608" s="124"/>
      <c r="H608" s="124"/>
      <c r="I608" s="124"/>
      <c r="J608" s="124"/>
      <c r="K608" s="124"/>
    </row>
    <row r="609" spans="2:11">
      <c r="B609" s="123"/>
      <c r="C609" s="123"/>
      <c r="D609" s="123"/>
      <c r="E609" s="124"/>
      <c r="F609" s="124"/>
      <c r="G609" s="124"/>
      <c r="H609" s="124"/>
      <c r="I609" s="124"/>
      <c r="J609" s="124"/>
      <c r="K609" s="124"/>
    </row>
    <row r="610" spans="2:11">
      <c r="B610" s="123"/>
      <c r="C610" s="123"/>
      <c r="D610" s="123"/>
      <c r="E610" s="124"/>
      <c r="F610" s="124"/>
      <c r="G610" s="124"/>
      <c r="H610" s="124"/>
      <c r="I610" s="124"/>
      <c r="J610" s="124"/>
      <c r="K610" s="124"/>
    </row>
    <row r="611" spans="2:11">
      <c r="B611" s="123"/>
      <c r="C611" s="123"/>
      <c r="D611" s="123"/>
      <c r="E611" s="124"/>
      <c r="F611" s="124"/>
      <c r="G611" s="124"/>
      <c r="H611" s="124"/>
      <c r="I611" s="124"/>
      <c r="J611" s="124"/>
      <c r="K611" s="124"/>
    </row>
    <row r="612" spans="2:11">
      <c r="B612" s="123"/>
      <c r="C612" s="123"/>
      <c r="D612" s="123"/>
      <c r="E612" s="124"/>
      <c r="F612" s="124"/>
      <c r="G612" s="124"/>
      <c r="H612" s="124"/>
      <c r="I612" s="124"/>
      <c r="J612" s="124"/>
      <c r="K612" s="124"/>
    </row>
    <row r="613" spans="2:11">
      <c r="B613" s="123"/>
      <c r="C613" s="123"/>
      <c r="D613" s="123"/>
      <c r="E613" s="124"/>
      <c r="F613" s="124"/>
      <c r="G613" s="124"/>
      <c r="H613" s="124"/>
      <c r="I613" s="124"/>
      <c r="J613" s="124"/>
      <c r="K613" s="124"/>
    </row>
    <row r="614" spans="2:11">
      <c r="B614" s="123"/>
      <c r="C614" s="123"/>
      <c r="D614" s="123"/>
      <c r="E614" s="124"/>
      <c r="F614" s="124"/>
      <c r="G614" s="124"/>
      <c r="H614" s="124"/>
      <c r="I614" s="124"/>
      <c r="J614" s="124"/>
      <c r="K614" s="124"/>
    </row>
    <row r="615" spans="2:11">
      <c r="B615" s="123"/>
      <c r="C615" s="123"/>
      <c r="D615" s="123"/>
      <c r="E615" s="124"/>
      <c r="F615" s="124"/>
      <c r="G615" s="124"/>
      <c r="H615" s="124"/>
      <c r="I615" s="124"/>
      <c r="J615" s="124"/>
      <c r="K615" s="124"/>
    </row>
    <row r="616" spans="2:11">
      <c r="B616" s="123"/>
      <c r="C616" s="123"/>
      <c r="D616" s="123"/>
      <c r="E616" s="124"/>
      <c r="F616" s="124"/>
      <c r="G616" s="124"/>
      <c r="H616" s="124"/>
      <c r="I616" s="124"/>
      <c r="J616" s="124"/>
      <c r="K616" s="124"/>
    </row>
    <row r="617" spans="2:11">
      <c r="B617" s="123"/>
      <c r="C617" s="123"/>
      <c r="D617" s="123"/>
      <c r="E617" s="124"/>
      <c r="F617" s="124"/>
      <c r="G617" s="124"/>
      <c r="H617" s="124"/>
      <c r="I617" s="124"/>
      <c r="J617" s="124"/>
      <c r="K617" s="124"/>
    </row>
    <row r="618" spans="2:11">
      <c r="B618" s="123"/>
      <c r="C618" s="123"/>
      <c r="D618" s="123"/>
      <c r="E618" s="124"/>
      <c r="F618" s="124"/>
      <c r="G618" s="124"/>
      <c r="H618" s="124"/>
      <c r="I618" s="124"/>
      <c r="J618" s="124"/>
      <c r="K618" s="124"/>
    </row>
    <row r="619" spans="2:11">
      <c r="B619" s="123"/>
      <c r="C619" s="123"/>
      <c r="D619" s="123"/>
      <c r="E619" s="124"/>
      <c r="F619" s="124"/>
      <c r="G619" s="124"/>
      <c r="H619" s="124"/>
      <c r="I619" s="124"/>
      <c r="J619" s="124"/>
      <c r="K619" s="124"/>
    </row>
    <row r="620" spans="2:11">
      <c r="B620" s="123"/>
      <c r="C620" s="123"/>
      <c r="D620" s="123"/>
      <c r="E620" s="124"/>
      <c r="F620" s="124"/>
      <c r="G620" s="124"/>
      <c r="H620" s="124"/>
      <c r="I620" s="124"/>
      <c r="J620" s="124"/>
      <c r="K620" s="124"/>
    </row>
    <row r="621" spans="2:11">
      <c r="B621" s="123"/>
      <c r="C621" s="123"/>
      <c r="D621" s="123"/>
      <c r="E621" s="124"/>
      <c r="F621" s="124"/>
      <c r="G621" s="124"/>
      <c r="H621" s="124"/>
      <c r="I621" s="124"/>
      <c r="J621" s="124"/>
      <c r="K621" s="124"/>
    </row>
    <row r="622" spans="2:11">
      <c r="B622" s="123"/>
      <c r="C622" s="123"/>
      <c r="D622" s="123"/>
      <c r="E622" s="124"/>
      <c r="F622" s="124"/>
      <c r="G622" s="124"/>
      <c r="H622" s="124"/>
      <c r="I622" s="124"/>
      <c r="J622" s="124"/>
      <c r="K622" s="124"/>
    </row>
    <row r="623" spans="2:11">
      <c r="B623" s="123"/>
      <c r="C623" s="123"/>
      <c r="D623" s="123"/>
      <c r="E623" s="124"/>
      <c r="F623" s="124"/>
      <c r="G623" s="124"/>
      <c r="H623" s="124"/>
      <c r="I623" s="124"/>
      <c r="J623" s="124"/>
      <c r="K623" s="124"/>
    </row>
    <row r="624" spans="2:11">
      <c r="B624" s="123"/>
      <c r="C624" s="123"/>
      <c r="D624" s="123"/>
      <c r="E624" s="124"/>
      <c r="F624" s="124"/>
      <c r="G624" s="124"/>
      <c r="H624" s="124"/>
      <c r="I624" s="124"/>
      <c r="J624" s="124"/>
      <c r="K624" s="124"/>
    </row>
    <row r="625" spans="2:11">
      <c r="B625" s="123"/>
      <c r="C625" s="123"/>
      <c r="D625" s="123"/>
      <c r="E625" s="124"/>
      <c r="F625" s="124"/>
      <c r="G625" s="124"/>
      <c r="H625" s="124"/>
      <c r="I625" s="124"/>
      <c r="J625" s="124"/>
      <c r="K625" s="124"/>
    </row>
    <row r="626" spans="2:11">
      <c r="B626" s="123"/>
      <c r="C626" s="123"/>
      <c r="D626" s="123"/>
      <c r="E626" s="124"/>
      <c r="F626" s="124"/>
      <c r="G626" s="124"/>
      <c r="H626" s="124"/>
      <c r="I626" s="124"/>
      <c r="J626" s="124"/>
      <c r="K626" s="124"/>
    </row>
    <row r="627" spans="2:11">
      <c r="B627" s="123"/>
      <c r="C627" s="123"/>
      <c r="D627" s="123"/>
      <c r="E627" s="124"/>
      <c r="F627" s="124"/>
      <c r="G627" s="124"/>
      <c r="H627" s="124"/>
      <c r="I627" s="124"/>
      <c r="J627" s="124"/>
      <c r="K627" s="124"/>
    </row>
    <row r="628" spans="2:11">
      <c r="B628" s="123"/>
      <c r="C628" s="123"/>
      <c r="D628" s="123"/>
      <c r="E628" s="124"/>
      <c r="F628" s="124"/>
      <c r="G628" s="124"/>
      <c r="H628" s="124"/>
      <c r="I628" s="124"/>
      <c r="J628" s="124"/>
      <c r="K628" s="124"/>
    </row>
    <row r="629" spans="2:11">
      <c r="B629" s="123"/>
      <c r="C629" s="123"/>
      <c r="D629" s="123"/>
      <c r="E629" s="124"/>
      <c r="F629" s="124"/>
      <c r="G629" s="124"/>
      <c r="H629" s="124"/>
      <c r="I629" s="124"/>
      <c r="J629" s="124"/>
      <c r="K629" s="124"/>
    </row>
    <row r="630" spans="2:11">
      <c r="B630" s="123"/>
      <c r="C630" s="123"/>
      <c r="D630" s="123"/>
      <c r="E630" s="124"/>
      <c r="F630" s="124"/>
      <c r="G630" s="124"/>
      <c r="H630" s="124"/>
      <c r="I630" s="124"/>
      <c r="J630" s="124"/>
      <c r="K630" s="124"/>
    </row>
    <row r="631" spans="2:11">
      <c r="B631" s="123"/>
      <c r="C631" s="123"/>
      <c r="D631" s="123"/>
      <c r="E631" s="124"/>
      <c r="F631" s="124"/>
      <c r="G631" s="124"/>
      <c r="H631" s="124"/>
      <c r="I631" s="124"/>
      <c r="J631" s="124"/>
      <c r="K631" s="124"/>
    </row>
    <row r="632" spans="2:11">
      <c r="B632" s="123"/>
      <c r="C632" s="123"/>
      <c r="D632" s="123"/>
      <c r="E632" s="124"/>
      <c r="F632" s="124"/>
      <c r="G632" s="124"/>
      <c r="H632" s="124"/>
      <c r="I632" s="124"/>
      <c r="J632" s="124"/>
      <c r="K632" s="124"/>
    </row>
    <row r="633" spans="2:11">
      <c r="B633" s="123"/>
      <c r="C633" s="123"/>
      <c r="D633" s="123"/>
      <c r="E633" s="124"/>
      <c r="F633" s="124"/>
      <c r="G633" s="124"/>
      <c r="H633" s="124"/>
      <c r="I633" s="124"/>
      <c r="J633" s="124"/>
      <c r="K633" s="124"/>
    </row>
    <row r="634" spans="2:11">
      <c r="B634" s="123"/>
      <c r="C634" s="123"/>
      <c r="D634" s="123"/>
      <c r="E634" s="124"/>
      <c r="F634" s="124"/>
      <c r="G634" s="124"/>
      <c r="H634" s="124"/>
      <c r="I634" s="124"/>
      <c r="J634" s="124"/>
      <c r="K634" s="124"/>
    </row>
    <row r="635" spans="2:11">
      <c r="B635" s="123"/>
      <c r="C635" s="123"/>
      <c r="D635" s="123"/>
      <c r="E635" s="124"/>
      <c r="F635" s="124"/>
      <c r="G635" s="124"/>
      <c r="H635" s="124"/>
      <c r="I635" s="124"/>
      <c r="J635" s="124"/>
      <c r="K635" s="124"/>
    </row>
    <row r="636" spans="2:11">
      <c r="B636" s="123"/>
      <c r="C636" s="123"/>
      <c r="D636" s="123"/>
      <c r="E636" s="124"/>
      <c r="F636" s="124"/>
      <c r="G636" s="124"/>
      <c r="H636" s="124"/>
      <c r="I636" s="124"/>
      <c r="J636" s="124"/>
      <c r="K636" s="124"/>
    </row>
    <row r="637" spans="2:11">
      <c r="B637" s="123"/>
      <c r="C637" s="123"/>
      <c r="D637" s="123"/>
      <c r="E637" s="124"/>
      <c r="F637" s="124"/>
      <c r="G637" s="124"/>
      <c r="H637" s="124"/>
      <c r="I637" s="124"/>
      <c r="J637" s="124"/>
      <c r="K637" s="124"/>
    </row>
    <row r="638" spans="2:11">
      <c r="B638" s="123"/>
      <c r="C638" s="123"/>
      <c r="D638" s="123"/>
      <c r="E638" s="124"/>
      <c r="F638" s="124"/>
      <c r="G638" s="124"/>
      <c r="H638" s="124"/>
      <c r="I638" s="124"/>
      <c r="J638" s="124"/>
      <c r="K638" s="124"/>
    </row>
    <row r="639" spans="2:11">
      <c r="B639" s="123"/>
      <c r="C639" s="123"/>
      <c r="D639" s="123"/>
      <c r="E639" s="124"/>
      <c r="F639" s="124"/>
      <c r="G639" s="124"/>
      <c r="H639" s="124"/>
      <c r="I639" s="124"/>
      <c r="J639" s="124"/>
      <c r="K639" s="124"/>
    </row>
    <row r="640" spans="2:11">
      <c r="B640" s="123"/>
      <c r="C640" s="123"/>
      <c r="D640" s="123"/>
      <c r="E640" s="124"/>
      <c r="F640" s="124"/>
      <c r="G640" s="124"/>
      <c r="H640" s="124"/>
      <c r="I640" s="124"/>
      <c r="J640" s="124"/>
      <c r="K640" s="124"/>
    </row>
    <row r="641" spans="2:11">
      <c r="B641" s="123"/>
      <c r="C641" s="123"/>
      <c r="D641" s="123"/>
      <c r="E641" s="124"/>
      <c r="F641" s="124"/>
      <c r="G641" s="124"/>
      <c r="H641" s="124"/>
      <c r="I641" s="124"/>
      <c r="J641" s="124"/>
      <c r="K641" s="124"/>
    </row>
    <row r="642" spans="2:11">
      <c r="B642" s="123"/>
      <c r="C642" s="123"/>
      <c r="D642" s="123"/>
      <c r="E642" s="124"/>
      <c r="F642" s="124"/>
      <c r="G642" s="124"/>
      <c r="H642" s="124"/>
      <c r="I642" s="124"/>
      <c r="J642" s="124"/>
      <c r="K642" s="124"/>
    </row>
    <row r="643" spans="2:11">
      <c r="B643" s="123"/>
      <c r="C643" s="123"/>
      <c r="D643" s="123"/>
      <c r="E643" s="124"/>
      <c r="F643" s="124"/>
      <c r="G643" s="124"/>
      <c r="H643" s="124"/>
      <c r="I643" s="124"/>
      <c r="J643" s="124"/>
      <c r="K643" s="124"/>
    </row>
    <row r="644" spans="2:11">
      <c r="B644" s="123"/>
      <c r="C644" s="123"/>
      <c r="D644" s="123"/>
      <c r="E644" s="124"/>
      <c r="F644" s="124"/>
      <c r="G644" s="124"/>
      <c r="H644" s="124"/>
      <c r="I644" s="124"/>
      <c r="J644" s="124"/>
      <c r="K644" s="124"/>
    </row>
    <row r="645" spans="2:11">
      <c r="B645" s="123"/>
      <c r="C645" s="123"/>
      <c r="D645" s="123"/>
      <c r="E645" s="124"/>
      <c r="F645" s="124"/>
      <c r="G645" s="124"/>
      <c r="H645" s="124"/>
      <c r="I645" s="124"/>
      <c r="J645" s="124"/>
      <c r="K645" s="124"/>
    </row>
    <row r="646" spans="2:11">
      <c r="B646" s="123"/>
      <c r="C646" s="123"/>
      <c r="D646" s="123"/>
      <c r="E646" s="124"/>
      <c r="F646" s="124"/>
      <c r="G646" s="124"/>
      <c r="H646" s="124"/>
      <c r="I646" s="124"/>
      <c r="J646" s="124"/>
      <c r="K646" s="124"/>
    </row>
    <row r="647" spans="2:11">
      <c r="B647" s="123"/>
      <c r="C647" s="123"/>
      <c r="D647" s="123"/>
      <c r="E647" s="124"/>
      <c r="F647" s="124"/>
      <c r="G647" s="124"/>
      <c r="H647" s="124"/>
      <c r="I647" s="124"/>
      <c r="J647" s="124"/>
      <c r="K647" s="124"/>
    </row>
    <row r="648" spans="2:11">
      <c r="B648" s="123"/>
      <c r="C648" s="123"/>
      <c r="D648" s="123"/>
      <c r="E648" s="124"/>
      <c r="F648" s="124"/>
      <c r="G648" s="124"/>
      <c r="H648" s="124"/>
      <c r="I648" s="124"/>
      <c r="J648" s="124"/>
      <c r="K648" s="124"/>
    </row>
    <row r="649" spans="2:11">
      <c r="B649" s="123"/>
      <c r="C649" s="123"/>
      <c r="D649" s="123"/>
      <c r="E649" s="124"/>
      <c r="F649" s="124"/>
      <c r="G649" s="124"/>
      <c r="H649" s="124"/>
      <c r="I649" s="124"/>
      <c r="J649" s="124"/>
      <c r="K649" s="124"/>
    </row>
    <row r="650" spans="2:11">
      <c r="B650" s="123"/>
      <c r="C650" s="123"/>
      <c r="D650" s="123"/>
      <c r="E650" s="124"/>
      <c r="F650" s="124"/>
      <c r="G650" s="124"/>
      <c r="H650" s="124"/>
      <c r="I650" s="124"/>
      <c r="J650" s="124"/>
      <c r="K650" s="124"/>
    </row>
    <row r="651" spans="2:11">
      <c r="B651" s="123"/>
      <c r="C651" s="123"/>
      <c r="D651" s="123"/>
      <c r="E651" s="124"/>
      <c r="F651" s="124"/>
      <c r="G651" s="124"/>
      <c r="H651" s="124"/>
      <c r="I651" s="124"/>
      <c r="J651" s="124"/>
      <c r="K651" s="124"/>
    </row>
    <row r="652" spans="2:11">
      <c r="B652" s="123"/>
      <c r="C652" s="123"/>
      <c r="D652" s="123"/>
      <c r="E652" s="124"/>
      <c r="F652" s="124"/>
      <c r="G652" s="124"/>
      <c r="H652" s="124"/>
      <c r="I652" s="124"/>
      <c r="J652" s="124"/>
      <c r="K652" s="124"/>
    </row>
    <row r="653" spans="2:11">
      <c r="B653" s="123"/>
      <c r="C653" s="123"/>
      <c r="D653" s="123"/>
      <c r="E653" s="124"/>
      <c r="F653" s="124"/>
      <c r="G653" s="124"/>
      <c r="H653" s="124"/>
      <c r="I653" s="124"/>
      <c r="J653" s="124"/>
      <c r="K653" s="124"/>
    </row>
    <row r="654" spans="2:11">
      <c r="B654" s="123"/>
      <c r="C654" s="123"/>
      <c r="D654" s="123"/>
      <c r="E654" s="124"/>
      <c r="F654" s="124"/>
      <c r="G654" s="124"/>
      <c r="H654" s="124"/>
      <c r="I654" s="124"/>
      <c r="J654" s="124"/>
      <c r="K654" s="124"/>
    </row>
    <row r="655" spans="2:11">
      <c r="B655" s="123"/>
      <c r="C655" s="123"/>
      <c r="D655" s="123"/>
      <c r="E655" s="124"/>
      <c r="F655" s="124"/>
      <c r="G655" s="124"/>
      <c r="H655" s="124"/>
      <c r="I655" s="124"/>
      <c r="J655" s="124"/>
      <c r="K655" s="124"/>
    </row>
    <row r="656" spans="2:11">
      <c r="B656" s="123"/>
      <c r="C656" s="123"/>
      <c r="D656" s="123"/>
      <c r="E656" s="124"/>
      <c r="F656" s="124"/>
      <c r="G656" s="124"/>
      <c r="H656" s="124"/>
      <c r="I656" s="124"/>
      <c r="J656" s="124"/>
      <c r="K656" s="124"/>
    </row>
    <row r="657" spans="2:11">
      <c r="B657" s="123"/>
      <c r="C657" s="123"/>
      <c r="D657" s="123"/>
      <c r="E657" s="124"/>
      <c r="F657" s="124"/>
      <c r="G657" s="124"/>
      <c r="H657" s="124"/>
      <c r="I657" s="124"/>
      <c r="J657" s="124"/>
      <c r="K657" s="124"/>
    </row>
    <row r="658" spans="2:11">
      <c r="B658" s="123"/>
      <c r="C658" s="123"/>
      <c r="D658" s="123"/>
      <c r="E658" s="124"/>
      <c r="F658" s="124"/>
      <c r="G658" s="124"/>
      <c r="H658" s="124"/>
      <c r="I658" s="124"/>
      <c r="J658" s="124"/>
      <c r="K658" s="124"/>
    </row>
    <row r="659" spans="2:11">
      <c r="B659" s="123"/>
      <c r="C659" s="123"/>
      <c r="D659" s="123"/>
      <c r="E659" s="124"/>
      <c r="F659" s="124"/>
      <c r="G659" s="124"/>
      <c r="H659" s="124"/>
      <c r="I659" s="124"/>
      <c r="J659" s="124"/>
      <c r="K659" s="124"/>
    </row>
    <row r="660" spans="2:11">
      <c r="B660" s="123"/>
      <c r="C660" s="123"/>
      <c r="D660" s="123"/>
      <c r="E660" s="124"/>
      <c r="F660" s="124"/>
      <c r="G660" s="124"/>
      <c r="H660" s="124"/>
      <c r="I660" s="124"/>
      <c r="J660" s="124"/>
      <c r="K660" s="124"/>
    </row>
    <row r="661" spans="2:11">
      <c r="B661" s="123"/>
      <c r="C661" s="123"/>
      <c r="D661" s="123"/>
      <c r="E661" s="124"/>
      <c r="F661" s="124"/>
      <c r="G661" s="124"/>
      <c r="H661" s="124"/>
      <c r="I661" s="124"/>
      <c r="J661" s="124"/>
      <c r="K661" s="124"/>
    </row>
    <row r="662" spans="2:11">
      <c r="B662" s="123"/>
      <c r="C662" s="123"/>
      <c r="D662" s="123"/>
      <c r="E662" s="124"/>
      <c r="F662" s="124"/>
      <c r="G662" s="124"/>
      <c r="H662" s="124"/>
      <c r="I662" s="124"/>
      <c r="J662" s="124"/>
      <c r="K662" s="124"/>
    </row>
    <row r="663" spans="2:11">
      <c r="B663" s="123"/>
      <c r="C663" s="123"/>
      <c r="D663" s="123"/>
      <c r="E663" s="124"/>
      <c r="F663" s="124"/>
      <c r="G663" s="124"/>
      <c r="H663" s="124"/>
      <c r="I663" s="124"/>
      <c r="J663" s="124"/>
      <c r="K663" s="124"/>
    </row>
    <row r="664" spans="2:11">
      <c r="B664" s="123"/>
      <c r="C664" s="123"/>
      <c r="D664" s="123"/>
      <c r="E664" s="124"/>
      <c r="F664" s="124"/>
      <c r="G664" s="124"/>
      <c r="H664" s="124"/>
      <c r="I664" s="124"/>
      <c r="J664" s="124"/>
      <c r="K664" s="124"/>
    </row>
    <row r="665" spans="2:11">
      <c r="B665" s="123"/>
      <c r="C665" s="123"/>
      <c r="D665" s="123"/>
      <c r="E665" s="124"/>
      <c r="F665" s="124"/>
      <c r="G665" s="124"/>
      <c r="H665" s="124"/>
      <c r="I665" s="124"/>
      <c r="J665" s="124"/>
      <c r="K665" s="124"/>
    </row>
    <row r="666" spans="2:11">
      <c r="B666" s="123"/>
      <c r="C666" s="123"/>
      <c r="D666" s="123"/>
      <c r="E666" s="124"/>
      <c r="F666" s="124"/>
      <c r="G666" s="124"/>
      <c r="H666" s="124"/>
      <c r="I666" s="124"/>
      <c r="J666" s="124"/>
      <c r="K666" s="124"/>
    </row>
    <row r="667" spans="2:11">
      <c r="B667" s="123"/>
      <c r="C667" s="123"/>
      <c r="D667" s="123"/>
      <c r="E667" s="124"/>
      <c r="F667" s="124"/>
      <c r="G667" s="124"/>
      <c r="H667" s="124"/>
      <c r="I667" s="124"/>
      <c r="J667" s="124"/>
      <c r="K667" s="124"/>
    </row>
    <row r="668" spans="2:11">
      <c r="B668" s="123"/>
      <c r="C668" s="123"/>
      <c r="D668" s="123"/>
      <c r="E668" s="124"/>
      <c r="F668" s="124"/>
      <c r="G668" s="124"/>
      <c r="H668" s="124"/>
      <c r="I668" s="124"/>
      <c r="J668" s="124"/>
      <c r="K668" s="124"/>
    </row>
    <row r="669" spans="2:11">
      <c r="B669" s="123"/>
      <c r="C669" s="123"/>
      <c r="D669" s="123"/>
      <c r="E669" s="124"/>
      <c r="F669" s="124"/>
      <c r="G669" s="124"/>
      <c r="H669" s="124"/>
      <c r="I669" s="124"/>
      <c r="J669" s="124"/>
      <c r="K669" s="124"/>
    </row>
    <row r="670" spans="2:11">
      <c r="B670" s="123"/>
      <c r="C670" s="123"/>
      <c r="D670" s="123"/>
      <c r="E670" s="124"/>
      <c r="F670" s="124"/>
      <c r="G670" s="124"/>
      <c r="H670" s="124"/>
      <c r="I670" s="124"/>
      <c r="J670" s="124"/>
      <c r="K670" s="124"/>
    </row>
    <row r="671" spans="2:11">
      <c r="B671" s="123"/>
      <c r="C671" s="123"/>
      <c r="D671" s="123"/>
      <c r="E671" s="124"/>
      <c r="F671" s="124"/>
      <c r="G671" s="124"/>
      <c r="H671" s="124"/>
      <c r="I671" s="124"/>
      <c r="J671" s="124"/>
      <c r="K671" s="124"/>
    </row>
    <row r="672" spans="2:11">
      <c r="B672" s="123"/>
      <c r="C672" s="123"/>
      <c r="D672" s="123"/>
      <c r="E672" s="124"/>
      <c r="F672" s="124"/>
      <c r="G672" s="124"/>
      <c r="H672" s="124"/>
      <c r="I672" s="124"/>
      <c r="J672" s="124"/>
      <c r="K672" s="124"/>
    </row>
    <row r="673" spans="2:11">
      <c r="B673" s="123"/>
      <c r="C673" s="123"/>
      <c r="D673" s="123"/>
      <c r="E673" s="124"/>
      <c r="F673" s="124"/>
      <c r="G673" s="124"/>
      <c r="H673" s="124"/>
      <c r="I673" s="124"/>
      <c r="J673" s="124"/>
      <c r="K673" s="124"/>
    </row>
    <row r="674" spans="2:11">
      <c r="B674" s="123"/>
      <c r="C674" s="123"/>
      <c r="D674" s="123"/>
      <c r="E674" s="124"/>
      <c r="F674" s="124"/>
      <c r="G674" s="124"/>
      <c r="H674" s="124"/>
      <c r="I674" s="124"/>
      <c r="J674" s="124"/>
      <c r="K674" s="124"/>
    </row>
    <row r="675" spans="2:11">
      <c r="B675" s="123"/>
      <c r="C675" s="123"/>
      <c r="D675" s="123"/>
      <c r="E675" s="124"/>
      <c r="F675" s="124"/>
      <c r="G675" s="124"/>
      <c r="H675" s="124"/>
      <c r="I675" s="124"/>
      <c r="J675" s="124"/>
      <c r="K675" s="124"/>
    </row>
    <row r="676" spans="2:11">
      <c r="B676" s="123"/>
      <c r="C676" s="123"/>
      <c r="D676" s="123"/>
      <c r="E676" s="124"/>
      <c r="F676" s="124"/>
      <c r="G676" s="124"/>
      <c r="H676" s="124"/>
      <c r="I676" s="124"/>
      <c r="J676" s="124"/>
      <c r="K676" s="124"/>
    </row>
    <row r="677" spans="2:11">
      <c r="B677" s="123"/>
      <c r="C677" s="123"/>
      <c r="D677" s="123"/>
      <c r="E677" s="124"/>
      <c r="F677" s="124"/>
      <c r="G677" s="124"/>
      <c r="H677" s="124"/>
      <c r="I677" s="124"/>
      <c r="J677" s="124"/>
      <c r="K677" s="124"/>
    </row>
    <row r="678" spans="2:11">
      <c r="B678" s="123"/>
      <c r="C678" s="123"/>
      <c r="D678" s="123"/>
      <c r="E678" s="124"/>
      <c r="F678" s="124"/>
      <c r="G678" s="124"/>
      <c r="H678" s="124"/>
      <c r="I678" s="124"/>
      <c r="J678" s="124"/>
      <c r="K678" s="124"/>
    </row>
    <row r="679" spans="2:11">
      <c r="B679" s="123"/>
      <c r="C679" s="123"/>
      <c r="D679" s="123"/>
      <c r="E679" s="124"/>
      <c r="F679" s="124"/>
      <c r="G679" s="124"/>
      <c r="H679" s="124"/>
      <c r="I679" s="124"/>
      <c r="J679" s="124"/>
      <c r="K679" s="124"/>
    </row>
    <row r="680" spans="2:11">
      <c r="B680" s="123"/>
      <c r="C680" s="123"/>
      <c r="D680" s="123"/>
      <c r="E680" s="124"/>
      <c r="F680" s="124"/>
      <c r="G680" s="124"/>
      <c r="H680" s="124"/>
      <c r="I680" s="124"/>
      <c r="J680" s="124"/>
      <c r="K680" s="124"/>
    </row>
    <row r="681" spans="2:11">
      <c r="B681" s="123"/>
      <c r="C681" s="123"/>
      <c r="D681" s="123"/>
      <c r="E681" s="124"/>
      <c r="F681" s="124"/>
      <c r="G681" s="124"/>
      <c r="H681" s="124"/>
      <c r="I681" s="124"/>
      <c r="J681" s="124"/>
      <c r="K681" s="124"/>
    </row>
    <row r="682" spans="2:11">
      <c r="B682" s="123"/>
      <c r="C682" s="123"/>
      <c r="D682" s="123"/>
      <c r="E682" s="124"/>
      <c r="F682" s="124"/>
      <c r="G682" s="124"/>
      <c r="H682" s="124"/>
      <c r="I682" s="124"/>
      <c r="J682" s="124"/>
      <c r="K682" s="124"/>
    </row>
    <row r="683" spans="2:11">
      <c r="B683" s="123"/>
      <c r="C683" s="123"/>
      <c r="D683" s="123"/>
      <c r="E683" s="124"/>
      <c r="F683" s="124"/>
      <c r="G683" s="124"/>
      <c r="H683" s="124"/>
      <c r="I683" s="124"/>
      <c r="J683" s="124"/>
      <c r="K683" s="124"/>
    </row>
    <row r="684" spans="2:11">
      <c r="B684" s="123"/>
      <c r="C684" s="123"/>
      <c r="D684" s="123"/>
      <c r="E684" s="124"/>
      <c r="F684" s="124"/>
      <c r="G684" s="124"/>
      <c r="H684" s="124"/>
      <c r="I684" s="124"/>
      <c r="J684" s="124"/>
      <c r="K684" s="124"/>
    </row>
    <row r="685" spans="2:11">
      <c r="B685" s="123"/>
      <c r="C685" s="123"/>
      <c r="D685" s="123"/>
      <c r="E685" s="124"/>
      <c r="F685" s="124"/>
      <c r="G685" s="124"/>
      <c r="H685" s="124"/>
      <c r="I685" s="124"/>
      <c r="J685" s="124"/>
      <c r="K685" s="124"/>
    </row>
    <row r="686" spans="2:11">
      <c r="B686" s="123"/>
      <c r="C686" s="123"/>
      <c r="D686" s="123"/>
      <c r="E686" s="124"/>
      <c r="F686" s="124"/>
      <c r="G686" s="124"/>
      <c r="H686" s="124"/>
      <c r="I686" s="124"/>
      <c r="J686" s="124"/>
      <c r="K686" s="124"/>
    </row>
    <row r="687" spans="2:11">
      <c r="B687" s="123"/>
      <c r="C687" s="123"/>
      <c r="D687" s="123"/>
      <c r="E687" s="124"/>
      <c r="F687" s="124"/>
      <c r="G687" s="124"/>
      <c r="H687" s="124"/>
      <c r="I687" s="124"/>
      <c r="J687" s="124"/>
      <c r="K687" s="124"/>
    </row>
    <row r="688" spans="2:11">
      <c r="B688" s="123"/>
      <c r="C688" s="123"/>
      <c r="D688" s="123"/>
      <c r="E688" s="124"/>
      <c r="F688" s="124"/>
      <c r="G688" s="124"/>
      <c r="H688" s="124"/>
      <c r="I688" s="124"/>
      <c r="J688" s="124"/>
      <c r="K688" s="124"/>
    </row>
    <row r="689" spans="2:11">
      <c r="B689" s="123"/>
      <c r="C689" s="123"/>
      <c r="D689" s="123"/>
      <c r="E689" s="124"/>
      <c r="F689" s="124"/>
      <c r="G689" s="124"/>
      <c r="H689" s="124"/>
      <c r="I689" s="124"/>
      <c r="J689" s="124"/>
      <c r="K689" s="124"/>
    </row>
    <row r="690" spans="2:11">
      <c r="B690" s="123"/>
      <c r="C690" s="123"/>
      <c r="D690" s="123"/>
      <c r="E690" s="124"/>
      <c r="F690" s="124"/>
      <c r="G690" s="124"/>
      <c r="H690" s="124"/>
      <c r="I690" s="124"/>
      <c r="J690" s="124"/>
      <c r="K690" s="124"/>
    </row>
    <row r="691" spans="2:11">
      <c r="B691" s="123"/>
      <c r="C691" s="123"/>
      <c r="D691" s="123"/>
      <c r="E691" s="124"/>
      <c r="F691" s="124"/>
      <c r="G691" s="124"/>
      <c r="H691" s="124"/>
      <c r="I691" s="124"/>
      <c r="J691" s="124"/>
      <c r="K691" s="124"/>
    </row>
    <row r="692" spans="2:11">
      <c r="B692" s="123"/>
      <c r="C692" s="123"/>
      <c r="D692" s="123"/>
      <c r="E692" s="124"/>
      <c r="F692" s="124"/>
      <c r="G692" s="124"/>
      <c r="H692" s="124"/>
      <c r="I692" s="124"/>
      <c r="J692" s="124"/>
      <c r="K692" s="124"/>
    </row>
    <row r="693" spans="2:11">
      <c r="B693" s="123"/>
      <c r="C693" s="123"/>
      <c r="D693" s="123"/>
      <c r="E693" s="124"/>
      <c r="F693" s="124"/>
      <c r="G693" s="124"/>
      <c r="H693" s="124"/>
      <c r="I693" s="124"/>
      <c r="J693" s="124"/>
      <c r="K693" s="124"/>
    </row>
    <row r="694" spans="2:11">
      <c r="B694" s="123"/>
      <c r="C694" s="123"/>
      <c r="D694" s="123"/>
      <c r="E694" s="124"/>
      <c r="F694" s="124"/>
      <c r="G694" s="124"/>
      <c r="H694" s="124"/>
      <c r="I694" s="124"/>
      <c r="J694" s="124"/>
      <c r="K694" s="124"/>
    </row>
    <row r="695" spans="2:11">
      <c r="B695" s="123"/>
      <c r="C695" s="123"/>
      <c r="D695" s="123"/>
      <c r="E695" s="124"/>
      <c r="F695" s="124"/>
      <c r="G695" s="124"/>
      <c r="H695" s="124"/>
      <c r="I695" s="124"/>
      <c r="J695" s="124"/>
      <c r="K695" s="124"/>
    </row>
    <row r="696" spans="2:11">
      <c r="B696" s="123"/>
      <c r="C696" s="123"/>
      <c r="D696" s="123"/>
      <c r="E696" s="124"/>
      <c r="F696" s="124"/>
      <c r="G696" s="124"/>
      <c r="H696" s="124"/>
      <c r="I696" s="124"/>
      <c r="J696" s="124"/>
      <c r="K696" s="124"/>
    </row>
    <row r="697" spans="2:11">
      <c r="B697" s="123"/>
      <c r="C697" s="123"/>
      <c r="D697" s="123"/>
      <c r="E697" s="124"/>
      <c r="F697" s="124"/>
      <c r="G697" s="124"/>
      <c r="H697" s="124"/>
      <c r="I697" s="124"/>
      <c r="J697" s="124"/>
      <c r="K697" s="124"/>
    </row>
    <row r="698" spans="2:11">
      <c r="B698" s="123"/>
      <c r="C698" s="123"/>
      <c r="D698" s="123"/>
      <c r="E698" s="124"/>
      <c r="F698" s="124"/>
      <c r="G698" s="124"/>
      <c r="H698" s="124"/>
      <c r="I698" s="124"/>
      <c r="J698" s="124"/>
      <c r="K698" s="124"/>
    </row>
    <row r="699" spans="2:11">
      <c r="B699" s="123"/>
      <c r="C699" s="123"/>
      <c r="D699" s="123"/>
      <c r="E699" s="124"/>
      <c r="F699" s="124"/>
      <c r="G699" s="124"/>
      <c r="H699" s="124"/>
      <c r="I699" s="124"/>
      <c r="J699" s="124"/>
      <c r="K699" s="124"/>
    </row>
    <row r="700" spans="2:11">
      <c r="B700" s="123"/>
      <c r="C700" s="123"/>
      <c r="D700" s="123"/>
      <c r="E700" s="124"/>
      <c r="F700" s="124"/>
      <c r="G700" s="124"/>
      <c r="H700" s="124"/>
      <c r="I700" s="124"/>
      <c r="J700" s="124"/>
      <c r="K700" s="124"/>
    </row>
    <row r="701" spans="2:11">
      <c r="B701" s="123"/>
      <c r="C701" s="123"/>
      <c r="D701" s="123"/>
      <c r="E701" s="124"/>
      <c r="F701" s="124"/>
      <c r="G701" s="124"/>
      <c r="H701" s="124"/>
      <c r="I701" s="124"/>
      <c r="J701" s="124"/>
      <c r="K701" s="124"/>
    </row>
    <row r="702" spans="2:11">
      <c r="B702" s="123"/>
      <c r="C702" s="123"/>
      <c r="D702" s="123"/>
      <c r="E702" s="124"/>
      <c r="F702" s="124"/>
      <c r="G702" s="124"/>
      <c r="H702" s="124"/>
      <c r="I702" s="124"/>
      <c r="J702" s="124"/>
      <c r="K702" s="124"/>
    </row>
    <row r="703" spans="2:11">
      <c r="B703" s="123"/>
      <c r="C703" s="123"/>
      <c r="D703" s="123"/>
      <c r="E703" s="124"/>
      <c r="F703" s="124"/>
      <c r="G703" s="124"/>
      <c r="H703" s="124"/>
      <c r="I703" s="124"/>
      <c r="J703" s="124"/>
      <c r="K703" s="124"/>
    </row>
    <row r="704" spans="2:11">
      <c r="B704" s="123"/>
      <c r="C704" s="123"/>
      <c r="D704" s="123"/>
      <c r="E704" s="124"/>
      <c r="F704" s="124"/>
      <c r="G704" s="124"/>
      <c r="H704" s="124"/>
      <c r="I704" s="124"/>
      <c r="J704" s="124"/>
      <c r="K704" s="124"/>
    </row>
    <row r="705" spans="2:11">
      <c r="B705" s="123"/>
      <c r="C705" s="123"/>
      <c r="D705" s="123"/>
      <c r="E705" s="124"/>
      <c r="F705" s="124"/>
      <c r="G705" s="124"/>
      <c r="H705" s="124"/>
      <c r="I705" s="124"/>
      <c r="J705" s="124"/>
      <c r="K705" s="124"/>
    </row>
    <row r="706" spans="2:11">
      <c r="B706" s="123"/>
      <c r="C706" s="123"/>
      <c r="D706" s="123"/>
      <c r="E706" s="124"/>
      <c r="F706" s="124"/>
      <c r="G706" s="124"/>
      <c r="H706" s="124"/>
      <c r="I706" s="124"/>
      <c r="J706" s="124"/>
      <c r="K706" s="124"/>
    </row>
    <row r="707" spans="2:11">
      <c r="B707" s="123"/>
      <c r="C707" s="123"/>
      <c r="D707" s="123"/>
      <c r="E707" s="124"/>
      <c r="F707" s="124"/>
      <c r="G707" s="124"/>
      <c r="H707" s="124"/>
      <c r="I707" s="124"/>
      <c r="J707" s="124"/>
      <c r="K707" s="124"/>
    </row>
    <row r="708" spans="2:11">
      <c r="B708" s="123"/>
      <c r="C708" s="123"/>
      <c r="D708" s="123"/>
      <c r="E708" s="124"/>
      <c r="F708" s="124"/>
      <c r="G708" s="124"/>
      <c r="H708" s="124"/>
      <c r="I708" s="124"/>
      <c r="J708" s="124"/>
      <c r="K708" s="124"/>
    </row>
    <row r="709" spans="2:11">
      <c r="B709" s="123"/>
      <c r="C709" s="123"/>
      <c r="D709" s="123"/>
      <c r="E709" s="124"/>
      <c r="F709" s="124"/>
      <c r="G709" s="124"/>
      <c r="H709" s="124"/>
      <c r="I709" s="124"/>
      <c r="J709" s="124"/>
      <c r="K709" s="124"/>
    </row>
    <row r="710" spans="2:11">
      <c r="B710" s="123"/>
      <c r="C710" s="123"/>
      <c r="D710" s="123"/>
      <c r="E710" s="124"/>
      <c r="F710" s="124"/>
      <c r="G710" s="124"/>
      <c r="H710" s="124"/>
      <c r="I710" s="124"/>
      <c r="J710" s="124"/>
      <c r="K710" s="124"/>
    </row>
    <row r="711" spans="2:11">
      <c r="B711" s="123"/>
      <c r="C711" s="123"/>
      <c r="D711" s="123"/>
      <c r="E711" s="124"/>
      <c r="F711" s="124"/>
      <c r="G711" s="124"/>
      <c r="H711" s="124"/>
      <c r="I711" s="124"/>
      <c r="J711" s="124"/>
      <c r="K711" s="124"/>
    </row>
    <row r="712" spans="2:11">
      <c r="B712" s="123"/>
      <c r="C712" s="123"/>
      <c r="D712" s="123"/>
      <c r="E712" s="124"/>
      <c r="F712" s="124"/>
      <c r="G712" s="124"/>
      <c r="H712" s="124"/>
      <c r="I712" s="124"/>
      <c r="J712" s="124"/>
      <c r="K712" s="124"/>
    </row>
    <row r="713" spans="2:11">
      <c r="B713" s="123"/>
      <c r="C713" s="123"/>
      <c r="D713" s="123"/>
      <c r="E713" s="124"/>
      <c r="F713" s="124"/>
      <c r="G713" s="124"/>
      <c r="H713" s="124"/>
      <c r="I713" s="124"/>
      <c r="J713" s="124"/>
      <c r="K713" s="124"/>
    </row>
    <row r="714" spans="2:11">
      <c r="B714" s="123"/>
      <c r="C714" s="123"/>
      <c r="D714" s="123"/>
      <c r="E714" s="124"/>
      <c r="F714" s="124"/>
      <c r="G714" s="124"/>
      <c r="H714" s="124"/>
      <c r="I714" s="124"/>
      <c r="J714" s="124"/>
      <c r="K714" s="124"/>
    </row>
    <row r="715" spans="2:11">
      <c r="B715" s="123"/>
      <c r="C715" s="123"/>
      <c r="D715" s="123"/>
      <c r="E715" s="124"/>
      <c r="F715" s="124"/>
      <c r="G715" s="124"/>
      <c r="H715" s="124"/>
      <c r="I715" s="124"/>
      <c r="J715" s="124"/>
      <c r="K715" s="124"/>
    </row>
    <row r="716" spans="2:11">
      <c r="B716" s="123"/>
      <c r="C716" s="123"/>
      <c r="D716" s="123"/>
      <c r="E716" s="124"/>
      <c r="F716" s="124"/>
      <c r="G716" s="124"/>
      <c r="H716" s="124"/>
      <c r="I716" s="124"/>
      <c r="J716" s="124"/>
      <c r="K716" s="124"/>
    </row>
    <row r="717" spans="2:11">
      <c r="B717" s="123"/>
      <c r="C717" s="123"/>
      <c r="D717" s="123"/>
      <c r="E717" s="124"/>
      <c r="F717" s="124"/>
      <c r="G717" s="124"/>
      <c r="H717" s="124"/>
      <c r="I717" s="124"/>
      <c r="J717" s="124"/>
      <c r="K717" s="124"/>
    </row>
    <row r="718" spans="2:11">
      <c r="B718" s="123"/>
      <c r="C718" s="123"/>
      <c r="D718" s="123"/>
      <c r="E718" s="124"/>
      <c r="F718" s="124"/>
      <c r="G718" s="124"/>
      <c r="H718" s="124"/>
      <c r="I718" s="124"/>
      <c r="J718" s="124"/>
      <c r="K718" s="124"/>
    </row>
    <row r="719" spans="2:11">
      <c r="B719" s="123"/>
      <c r="C719" s="123"/>
      <c r="D719" s="123"/>
      <c r="E719" s="124"/>
      <c r="F719" s="124"/>
      <c r="G719" s="124"/>
      <c r="H719" s="124"/>
      <c r="I719" s="124"/>
      <c r="J719" s="124"/>
      <c r="K719" s="124"/>
    </row>
    <row r="720" spans="2:11">
      <c r="B720" s="123"/>
      <c r="C720" s="123"/>
      <c r="D720" s="123"/>
      <c r="E720" s="124"/>
      <c r="F720" s="124"/>
      <c r="G720" s="124"/>
      <c r="H720" s="124"/>
      <c r="I720" s="124"/>
      <c r="J720" s="124"/>
      <c r="K720" s="124"/>
    </row>
    <row r="721" spans="2:11">
      <c r="B721" s="123"/>
      <c r="C721" s="123"/>
      <c r="D721" s="123"/>
      <c r="E721" s="124"/>
      <c r="F721" s="124"/>
      <c r="G721" s="124"/>
      <c r="H721" s="124"/>
      <c r="I721" s="124"/>
      <c r="J721" s="124"/>
      <c r="K721" s="124"/>
    </row>
    <row r="722" spans="2:11">
      <c r="B722" s="123"/>
      <c r="C722" s="123"/>
      <c r="D722" s="123"/>
      <c r="E722" s="124"/>
      <c r="F722" s="124"/>
      <c r="G722" s="124"/>
      <c r="H722" s="124"/>
      <c r="I722" s="124"/>
      <c r="J722" s="124"/>
      <c r="K722" s="124"/>
    </row>
    <row r="723" spans="2:11">
      <c r="B723" s="123"/>
      <c r="C723" s="123"/>
      <c r="D723" s="123"/>
      <c r="E723" s="124"/>
      <c r="F723" s="124"/>
      <c r="G723" s="124"/>
      <c r="H723" s="124"/>
      <c r="I723" s="124"/>
      <c r="J723" s="124"/>
      <c r="K723" s="124"/>
    </row>
    <row r="724" spans="2:11">
      <c r="B724" s="123"/>
      <c r="C724" s="123"/>
      <c r="D724" s="123"/>
      <c r="E724" s="124"/>
      <c r="F724" s="124"/>
      <c r="G724" s="124"/>
      <c r="H724" s="124"/>
      <c r="I724" s="124"/>
      <c r="J724" s="124"/>
      <c r="K724" s="124"/>
    </row>
    <row r="725" spans="2:11">
      <c r="B725" s="123"/>
      <c r="C725" s="123"/>
      <c r="D725" s="123"/>
      <c r="E725" s="124"/>
      <c r="F725" s="124"/>
      <c r="G725" s="124"/>
      <c r="H725" s="124"/>
      <c r="I725" s="124"/>
      <c r="J725" s="124"/>
      <c r="K725" s="124"/>
    </row>
    <row r="726" spans="2:11">
      <c r="B726" s="123"/>
      <c r="C726" s="123"/>
      <c r="D726" s="123"/>
      <c r="E726" s="124"/>
      <c r="F726" s="124"/>
      <c r="G726" s="124"/>
      <c r="H726" s="124"/>
      <c r="I726" s="124"/>
      <c r="J726" s="124"/>
      <c r="K726" s="124"/>
    </row>
    <row r="727" spans="2:11">
      <c r="B727" s="123"/>
      <c r="C727" s="123"/>
      <c r="D727" s="123"/>
      <c r="E727" s="124"/>
      <c r="F727" s="124"/>
      <c r="G727" s="124"/>
      <c r="H727" s="124"/>
      <c r="I727" s="124"/>
      <c r="J727" s="124"/>
      <c r="K727" s="124"/>
    </row>
    <row r="728" spans="2:11">
      <c r="B728" s="123"/>
      <c r="C728" s="123"/>
      <c r="D728" s="123"/>
      <c r="E728" s="124"/>
      <c r="F728" s="124"/>
      <c r="G728" s="124"/>
      <c r="H728" s="124"/>
      <c r="I728" s="124"/>
      <c r="J728" s="124"/>
      <c r="K728" s="124"/>
    </row>
    <row r="729" spans="2:11">
      <c r="B729" s="123"/>
      <c r="C729" s="123"/>
      <c r="D729" s="123"/>
      <c r="E729" s="124"/>
      <c r="F729" s="124"/>
      <c r="G729" s="124"/>
      <c r="H729" s="124"/>
      <c r="I729" s="124"/>
      <c r="J729" s="124"/>
      <c r="K729" s="124"/>
    </row>
    <row r="730" spans="2:11">
      <c r="B730" s="123"/>
      <c r="C730" s="123"/>
      <c r="D730" s="123"/>
      <c r="E730" s="124"/>
      <c r="F730" s="124"/>
      <c r="G730" s="124"/>
      <c r="H730" s="124"/>
      <c r="I730" s="124"/>
      <c r="J730" s="124"/>
      <c r="K730" s="124"/>
    </row>
    <row r="731" spans="2:11">
      <c r="B731" s="123"/>
      <c r="C731" s="123"/>
      <c r="D731" s="123"/>
      <c r="E731" s="124"/>
      <c r="F731" s="124"/>
      <c r="G731" s="124"/>
      <c r="H731" s="124"/>
      <c r="I731" s="124"/>
      <c r="J731" s="124"/>
      <c r="K731" s="124"/>
    </row>
    <row r="732" spans="2:11">
      <c r="B732" s="123"/>
      <c r="C732" s="123"/>
      <c r="D732" s="123"/>
      <c r="E732" s="124"/>
      <c r="F732" s="124"/>
      <c r="G732" s="124"/>
      <c r="H732" s="124"/>
      <c r="I732" s="124"/>
      <c r="J732" s="124"/>
      <c r="K732" s="124"/>
    </row>
    <row r="733" spans="2:11">
      <c r="B733" s="123"/>
      <c r="C733" s="123"/>
      <c r="D733" s="123"/>
      <c r="E733" s="124"/>
      <c r="F733" s="124"/>
      <c r="G733" s="124"/>
      <c r="H733" s="124"/>
      <c r="I733" s="124"/>
      <c r="J733" s="124"/>
      <c r="K733" s="124"/>
    </row>
    <row r="734" spans="2:11">
      <c r="B734" s="123"/>
      <c r="C734" s="123"/>
      <c r="D734" s="123"/>
      <c r="E734" s="124"/>
      <c r="F734" s="124"/>
      <c r="G734" s="124"/>
      <c r="H734" s="124"/>
      <c r="I734" s="124"/>
      <c r="J734" s="124"/>
      <c r="K734" s="124"/>
    </row>
    <row r="735" spans="2:11">
      <c r="B735" s="123"/>
      <c r="C735" s="123"/>
      <c r="D735" s="123"/>
      <c r="E735" s="124"/>
      <c r="F735" s="124"/>
      <c r="G735" s="124"/>
      <c r="H735" s="124"/>
      <c r="I735" s="124"/>
      <c r="J735" s="124"/>
      <c r="K735" s="124"/>
    </row>
    <row r="736" spans="2:11">
      <c r="B736" s="123"/>
      <c r="C736" s="123"/>
      <c r="D736" s="123"/>
      <c r="E736" s="124"/>
      <c r="F736" s="124"/>
      <c r="G736" s="124"/>
      <c r="H736" s="124"/>
      <c r="I736" s="124"/>
      <c r="J736" s="124"/>
      <c r="K736" s="124"/>
    </row>
    <row r="737" spans="2:11">
      <c r="B737" s="123"/>
      <c r="C737" s="123"/>
      <c r="D737" s="123"/>
      <c r="E737" s="124"/>
      <c r="F737" s="124"/>
      <c r="G737" s="124"/>
      <c r="H737" s="124"/>
      <c r="I737" s="124"/>
      <c r="J737" s="124"/>
      <c r="K737" s="124"/>
    </row>
    <row r="738" spans="2:11">
      <c r="B738" s="123"/>
      <c r="C738" s="123"/>
      <c r="D738" s="123"/>
      <c r="E738" s="124"/>
      <c r="F738" s="124"/>
      <c r="G738" s="124"/>
      <c r="H738" s="124"/>
      <c r="I738" s="124"/>
      <c r="J738" s="124"/>
      <c r="K738" s="124"/>
    </row>
    <row r="739" spans="2:11">
      <c r="B739" s="123"/>
      <c r="C739" s="123"/>
      <c r="D739" s="123"/>
      <c r="E739" s="124"/>
      <c r="F739" s="124"/>
      <c r="G739" s="124"/>
      <c r="H739" s="124"/>
      <c r="I739" s="124"/>
      <c r="J739" s="124"/>
      <c r="K739" s="124"/>
    </row>
    <row r="740" spans="2:11">
      <c r="B740" s="123"/>
      <c r="C740" s="123"/>
      <c r="D740" s="123"/>
      <c r="E740" s="124"/>
      <c r="F740" s="124"/>
      <c r="G740" s="124"/>
      <c r="H740" s="124"/>
      <c r="I740" s="124"/>
      <c r="J740" s="124"/>
      <c r="K740" s="124"/>
    </row>
    <row r="741" spans="2:11">
      <c r="B741" s="123"/>
      <c r="C741" s="123"/>
      <c r="D741" s="123"/>
      <c r="E741" s="124"/>
      <c r="F741" s="124"/>
      <c r="G741" s="124"/>
      <c r="H741" s="124"/>
      <c r="I741" s="124"/>
      <c r="J741" s="124"/>
      <c r="K741" s="124"/>
    </row>
    <row r="742" spans="2:11">
      <c r="B742" s="123"/>
      <c r="C742" s="123"/>
      <c r="D742" s="123"/>
      <c r="E742" s="124"/>
      <c r="F742" s="124"/>
      <c r="G742" s="124"/>
      <c r="H742" s="124"/>
      <c r="I742" s="124"/>
      <c r="J742" s="124"/>
      <c r="K742" s="124"/>
    </row>
    <row r="743" spans="2:11">
      <c r="B743" s="123"/>
      <c r="C743" s="123"/>
      <c r="D743" s="123"/>
      <c r="E743" s="124"/>
      <c r="F743" s="124"/>
      <c r="G743" s="124"/>
      <c r="H743" s="124"/>
      <c r="I743" s="124"/>
      <c r="J743" s="124"/>
      <c r="K743" s="124"/>
    </row>
    <row r="744" spans="2:11">
      <c r="B744" s="123"/>
      <c r="C744" s="123"/>
      <c r="D744" s="123"/>
      <c r="E744" s="124"/>
      <c r="F744" s="124"/>
      <c r="G744" s="124"/>
      <c r="H744" s="124"/>
      <c r="I744" s="124"/>
      <c r="J744" s="124"/>
      <c r="K744" s="124"/>
    </row>
    <row r="745" spans="2:11">
      <c r="B745" s="123"/>
      <c r="C745" s="123"/>
      <c r="D745" s="123"/>
      <c r="E745" s="124"/>
      <c r="F745" s="124"/>
      <c r="G745" s="124"/>
      <c r="H745" s="124"/>
      <c r="I745" s="124"/>
      <c r="J745" s="124"/>
      <c r="K745" s="124"/>
    </row>
    <row r="746" spans="2:11">
      <c r="B746" s="123"/>
      <c r="C746" s="123"/>
      <c r="D746" s="123"/>
      <c r="E746" s="124"/>
      <c r="F746" s="124"/>
      <c r="G746" s="124"/>
      <c r="H746" s="124"/>
      <c r="I746" s="124"/>
      <c r="J746" s="124"/>
      <c r="K746" s="124"/>
    </row>
    <row r="747" spans="2:11">
      <c r="B747" s="123"/>
      <c r="C747" s="123"/>
      <c r="D747" s="123"/>
      <c r="E747" s="124"/>
      <c r="F747" s="124"/>
      <c r="G747" s="124"/>
      <c r="H747" s="124"/>
      <c r="I747" s="124"/>
      <c r="J747" s="124"/>
      <c r="K747" s="124"/>
    </row>
    <row r="748" spans="2:11">
      <c r="B748" s="123"/>
      <c r="C748" s="123"/>
      <c r="D748" s="123"/>
      <c r="E748" s="124"/>
      <c r="F748" s="124"/>
      <c r="G748" s="124"/>
      <c r="H748" s="124"/>
      <c r="I748" s="124"/>
      <c r="J748" s="124"/>
      <c r="K748" s="124"/>
    </row>
    <row r="749" spans="2:11">
      <c r="B749" s="123"/>
      <c r="C749" s="123"/>
      <c r="D749" s="123"/>
      <c r="E749" s="124"/>
      <c r="F749" s="124"/>
      <c r="G749" s="124"/>
      <c r="H749" s="124"/>
      <c r="I749" s="124"/>
      <c r="J749" s="124"/>
      <c r="K749" s="124"/>
    </row>
    <row r="750" spans="2:11">
      <c r="B750" s="123"/>
      <c r="C750" s="123"/>
      <c r="D750" s="123"/>
      <c r="E750" s="124"/>
      <c r="F750" s="124"/>
      <c r="G750" s="124"/>
      <c r="H750" s="124"/>
      <c r="I750" s="124"/>
      <c r="J750" s="124"/>
      <c r="K750" s="124"/>
    </row>
    <row r="751" spans="2:11">
      <c r="B751" s="123"/>
      <c r="C751" s="123"/>
      <c r="D751" s="123"/>
      <c r="E751" s="124"/>
      <c r="F751" s="124"/>
      <c r="G751" s="124"/>
      <c r="H751" s="124"/>
      <c r="I751" s="124"/>
      <c r="J751" s="124"/>
      <c r="K751" s="124"/>
    </row>
    <row r="752" spans="2:11">
      <c r="B752" s="123"/>
      <c r="C752" s="123"/>
      <c r="D752" s="123"/>
      <c r="E752" s="124"/>
      <c r="F752" s="124"/>
      <c r="G752" s="124"/>
      <c r="H752" s="124"/>
      <c r="I752" s="124"/>
      <c r="J752" s="124"/>
      <c r="K752" s="124"/>
    </row>
    <row r="753" spans="2:11">
      <c r="B753" s="123"/>
      <c r="C753" s="123"/>
      <c r="D753" s="123"/>
      <c r="E753" s="124"/>
      <c r="F753" s="124"/>
      <c r="G753" s="124"/>
      <c r="H753" s="124"/>
      <c r="I753" s="124"/>
      <c r="J753" s="124"/>
      <c r="K753" s="124"/>
    </row>
    <row r="754" spans="2:11">
      <c r="B754" s="123"/>
      <c r="C754" s="123"/>
      <c r="D754" s="123"/>
      <c r="E754" s="124"/>
      <c r="F754" s="124"/>
      <c r="G754" s="124"/>
      <c r="H754" s="124"/>
      <c r="I754" s="124"/>
      <c r="J754" s="124"/>
      <c r="K754" s="124"/>
    </row>
    <row r="755" spans="2:11">
      <c r="B755" s="123"/>
      <c r="C755" s="123"/>
      <c r="D755" s="123"/>
      <c r="E755" s="124"/>
      <c r="F755" s="124"/>
      <c r="G755" s="124"/>
      <c r="H755" s="124"/>
      <c r="I755" s="124"/>
      <c r="J755" s="124"/>
      <c r="K755" s="124"/>
    </row>
    <row r="756" spans="2:11">
      <c r="B756" s="123"/>
      <c r="C756" s="123"/>
      <c r="D756" s="123"/>
      <c r="E756" s="124"/>
      <c r="F756" s="124"/>
      <c r="G756" s="124"/>
      <c r="H756" s="124"/>
      <c r="I756" s="124"/>
      <c r="J756" s="124"/>
      <c r="K756" s="124"/>
    </row>
    <row r="757" spans="2:11">
      <c r="B757" s="123"/>
      <c r="C757" s="123"/>
      <c r="D757" s="123"/>
      <c r="E757" s="124"/>
      <c r="F757" s="124"/>
      <c r="G757" s="124"/>
      <c r="H757" s="124"/>
      <c r="I757" s="124"/>
      <c r="J757" s="124"/>
      <c r="K757" s="124"/>
    </row>
    <row r="758" spans="2:11">
      <c r="B758" s="123"/>
      <c r="C758" s="123"/>
      <c r="D758" s="123"/>
      <c r="E758" s="124"/>
      <c r="F758" s="124"/>
      <c r="G758" s="124"/>
      <c r="H758" s="124"/>
      <c r="I758" s="124"/>
      <c r="J758" s="124"/>
      <c r="K758" s="124"/>
    </row>
    <row r="759" spans="2:11">
      <c r="B759" s="123"/>
      <c r="C759" s="123"/>
      <c r="D759" s="123"/>
      <c r="E759" s="124"/>
      <c r="F759" s="124"/>
      <c r="G759" s="124"/>
      <c r="H759" s="124"/>
      <c r="I759" s="124"/>
      <c r="J759" s="124"/>
      <c r="K759" s="124"/>
    </row>
    <row r="760" spans="2:11">
      <c r="B760" s="123"/>
      <c r="C760" s="123"/>
      <c r="D760" s="123"/>
      <c r="E760" s="124"/>
      <c r="F760" s="124"/>
      <c r="G760" s="124"/>
      <c r="H760" s="124"/>
      <c r="I760" s="124"/>
      <c r="J760" s="124"/>
      <c r="K760" s="124"/>
    </row>
    <row r="761" spans="2:11">
      <c r="B761" s="123"/>
      <c r="C761" s="123"/>
      <c r="D761" s="123"/>
      <c r="E761" s="124"/>
      <c r="F761" s="124"/>
      <c r="G761" s="124"/>
      <c r="H761" s="124"/>
      <c r="I761" s="124"/>
      <c r="J761" s="124"/>
      <c r="K761" s="124"/>
    </row>
    <row r="762" spans="2:11">
      <c r="B762" s="123"/>
      <c r="C762" s="123"/>
      <c r="D762" s="123"/>
      <c r="E762" s="124"/>
      <c r="F762" s="124"/>
      <c r="G762" s="124"/>
      <c r="H762" s="124"/>
      <c r="I762" s="124"/>
      <c r="J762" s="124"/>
      <c r="K762" s="124"/>
    </row>
    <row r="763" spans="2:11">
      <c r="B763" s="123"/>
      <c r="C763" s="123"/>
      <c r="D763" s="123"/>
      <c r="E763" s="124"/>
      <c r="F763" s="124"/>
      <c r="G763" s="124"/>
      <c r="H763" s="124"/>
      <c r="I763" s="124"/>
      <c r="J763" s="124"/>
      <c r="K763" s="124"/>
    </row>
    <row r="764" spans="2:11">
      <c r="B764" s="123"/>
      <c r="C764" s="123"/>
      <c r="D764" s="123"/>
      <c r="E764" s="124"/>
      <c r="F764" s="124"/>
      <c r="G764" s="124"/>
      <c r="H764" s="124"/>
      <c r="I764" s="124"/>
      <c r="J764" s="124"/>
      <c r="K764" s="124"/>
    </row>
    <row r="765" spans="2:11">
      <c r="B765" s="123"/>
      <c r="C765" s="123"/>
      <c r="D765" s="123"/>
      <c r="E765" s="124"/>
      <c r="F765" s="124"/>
      <c r="G765" s="124"/>
      <c r="H765" s="124"/>
      <c r="I765" s="124"/>
      <c r="J765" s="124"/>
      <c r="K765" s="124"/>
    </row>
    <row r="766" spans="2:11">
      <c r="B766" s="123"/>
      <c r="C766" s="123"/>
      <c r="D766" s="123"/>
      <c r="E766" s="124"/>
      <c r="F766" s="124"/>
      <c r="G766" s="124"/>
      <c r="H766" s="124"/>
      <c r="I766" s="124"/>
      <c r="J766" s="124"/>
      <c r="K766" s="124"/>
    </row>
    <row r="767" spans="2:11">
      <c r="B767" s="123"/>
      <c r="C767" s="123"/>
      <c r="D767" s="123"/>
      <c r="E767" s="124"/>
      <c r="F767" s="124"/>
      <c r="G767" s="124"/>
      <c r="H767" s="124"/>
      <c r="I767" s="124"/>
      <c r="J767" s="124"/>
      <c r="K767" s="124"/>
    </row>
    <row r="768" spans="2:11">
      <c r="B768" s="123"/>
      <c r="C768" s="123"/>
      <c r="D768" s="123"/>
      <c r="E768" s="124"/>
      <c r="F768" s="124"/>
      <c r="G768" s="124"/>
      <c r="H768" s="124"/>
      <c r="I768" s="124"/>
      <c r="J768" s="124"/>
      <c r="K768" s="124"/>
    </row>
    <row r="769" spans="2:11">
      <c r="B769" s="123"/>
      <c r="C769" s="123"/>
      <c r="D769" s="123"/>
      <c r="E769" s="124"/>
      <c r="F769" s="124"/>
      <c r="G769" s="124"/>
      <c r="H769" s="124"/>
      <c r="I769" s="124"/>
      <c r="J769" s="124"/>
      <c r="K769" s="124"/>
    </row>
    <row r="770" spans="2:11">
      <c r="B770" s="123"/>
      <c r="C770" s="123"/>
      <c r="D770" s="123"/>
      <c r="E770" s="124"/>
      <c r="F770" s="124"/>
      <c r="G770" s="124"/>
      <c r="H770" s="124"/>
      <c r="I770" s="124"/>
      <c r="J770" s="124"/>
      <c r="K770" s="124"/>
    </row>
    <row r="771" spans="2:11">
      <c r="B771" s="123"/>
      <c r="C771" s="123"/>
      <c r="D771" s="123"/>
      <c r="E771" s="124"/>
      <c r="F771" s="124"/>
      <c r="G771" s="124"/>
      <c r="H771" s="124"/>
      <c r="I771" s="124"/>
      <c r="J771" s="124"/>
      <c r="K771" s="124"/>
    </row>
    <row r="772" spans="2:11">
      <c r="B772" s="123"/>
      <c r="C772" s="123"/>
      <c r="D772" s="123"/>
      <c r="E772" s="124"/>
      <c r="F772" s="124"/>
      <c r="G772" s="124"/>
      <c r="H772" s="124"/>
      <c r="I772" s="124"/>
      <c r="J772" s="124"/>
      <c r="K772" s="124"/>
    </row>
    <row r="773" spans="2:11">
      <c r="B773" s="123"/>
      <c r="C773" s="123"/>
      <c r="D773" s="123"/>
      <c r="E773" s="124"/>
      <c r="F773" s="124"/>
      <c r="G773" s="124"/>
      <c r="H773" s="124"/>
      <c r="I773" s="124"/>
      <c r="J773" s="124"/>
      <c r="K773" s="124"/>
    </row>
    <row r="774" spans="2:11">
      <c r="B774" s="123"/>
      <c r="C774" s="123"/>
      <c r="D774" s="123"/>
      <c r="E774" s="124"/>
      <c r="F774" s="124"/>
      <c r="G774" s="124"/>
      <c r="H774" s="124"/>
      <c r="I774" s="124"/>
      <c r="J774" s="124"/>
      <c r="K774" s="124"/>
    </row>
    <row r="775" spans="2:11">
      <c r="B775" s="123"/>
      <c r="C775" s="123"/>
      <c r="D775" s="123"/>
      <c r="E775" s="124"/>
      <c r="F775" s="124"/>
      <c r="G775" s="124"/>
      <c r="H775" s="124"/>
      <c r="I775" s="124"/>
      <c r="J775" s="124"/>
      <c r="K775" s="124"/>
    </row>
    <row r="776" spans="2:11">
      <c r="B776" s="123"/>
      <c r="C776" s="123"/>
      <c r="D776" s="123"/>
      <c r="E776" s="124"/>
      <c r="F776" s="124"/>
      <c r="G776" s="124"/>
      <c r="H776" s="124"/>
      <c r="I776" s="124"/>
      <c r="J776" s="124"/>
      <c r="K776" s="124"/>
    </row>
    <row r="777" spans="2:11">
      <c r="B777" s="123"/>
      <c r="C777" s="123"/>
      <c r="D777" s="123"/>
      <c r="E777" s="124"/>
      <c r="F777" s="124"/>
      <c r="G777" s="124"/>
      <c r="H777" s="124"/>
      <c r="I777" s="124"/>
      <c r="J777" s="124"/>
      <c r="K777" s="124"/>
    </row>
    <row r="778" spans="2:11">
      <c r="B778" s="123"/>
      <c r="C778" s="123"/>
      <c r="D778" s="123"/>
      <c r="E778" s="124"/>
      <c r="F778" s="124"/>
      <c r="G778" s="124"/>
      <c r="H778" s="124"/>
      <c r="I778" s="124"/>
      <c r="J778" s="124"/>
      <c r="K778" s="124"/>
    </row>
    <row r="779" spans="2:11">
      <c r="B779" s="123"/>
      <c r="C779" s="123"/>
      <c r="D779" s="123"/>
      <c r="E779" s="124"/>
      <c r="F779" s="124"/>
      <c r="G779" s="124"/>
      <c r="H779" s="124"/>
      <c r="I779" s="124"/>
      <c r="J779" s="124"/>
      <c r="K779" s="124"/>
    </row>
    <row r="780" spans="2:11">
      <c r="B780" s="123"/>
      <c r="C780" s="123"/>
      <c r="D780" s="123"/>
      <c r="E780" s="124"/>
      <c r="F780" s="124"/>
      <c r="G780" s="124"/>
      <c r="H780" s="124"/>
      <c r="I780" s="124"/>
      <c r="J780" s="124"/>
      <c r="K780" s="124"/>
    </row>
    <row r="781" spans="2:11">
      <c r="B781" s="123"/>
      <c r="C781" s="123"/>
      <c r="D781" s="123"/>
      <c r="E781" s="124"/>
      <c r="F781" s="124"/>
      <c r="G781" s="124"/>
      <c r="H781" s="124"/>
      <c r="I781" s="124"/>
      <c r="J781" s="124"/>
      <c r="K781" s="124"/>
    </row>
    <row r="782" spans="2:11">
      <c r="B782" s="123"/>
      <c r="C782" s="123"/>
      <c r="D782" s="123"/>
      <c r="E782" s="124"/>
      <c r="F782" s="124"/>
      <c r="G782" s="124"/>
      <c r="H782" s="124"/>
      <c r="I782" s="124"/>
      <c r="J782" s="124"/>
      <c r="K782" s="124"/>
    </row>
    <row r="783" spans="2:11">
      <c r="B783" s="123"/>
      <c r="C783" s="123"/>
      <c r="D783" s="123"/>
      <c r="E783" s="124"/>
      <c r="F783" s="124"/>
      <c r="G783" s="124"/>
      <c r="H783" s="124"/>
      <c r="I783" s="124"/>
      <c r="J783" s="124"/>
      <c r="K783" s="124"/>
    </row>
    <row r="784" spans="2:11">
      <c r="B784" s="123"/>
      <c r="C784" s="123"/>
      <c r="D784" s="123"/>
      <c r="E784" s="124"/>
      <c r="F784" s="124"/>
      <c r="G784" s="124"/>
      <c r="H784" s="124"/>
      <c r="I784" s="124"/>
      <c r="J784" s="124"/>
      <c r="K784" s="124"/>
    </row>
    <row r="785" spans="2:11">
      <c r="B785" s="123"/>
      <c r="C785" s="123"/>
      <c r="D785" s="123"/>
      <c r="E785" s="124"/>
      <c r="F785" s="124"/>
      <c r="G785" s="124"/>
      <c r="H785" s="124"/>
      <c r="I785" s="124"/>
      <c r="J785" s="124"/>
      <c r="K785" s="124"/>
    </row>
    <row r="786" spans="2:11">
      <c r="B786" s="123"/>
      <c r="C786" s="123"/>
      <c r="D786" s="123"/>
      <c r="E786" s="124"/>
      <c r="F786" s="124"/>
      <c r="G786" s="124"/>
      <c r="H786" s="124"/>
      <c r="I786" s="124"/>
      <c r="J786" s="124"/>
      <c r="K786" s="124"/>
    </row>
    <row r="787" spans="2:11">
      <c r="B787" s="123"/>
      <c r="C787" s="123"/>
      <c r="D787" s="123"/>
      <c r="E787" s="124"/>
      <c r="F787" s="124"/>
      <c r="G787" s="124"/>
      <c r="H787" s="124"/>
      <c r="I787" s="124"/>
      <c r="J787" s="124"/>
      <c r="K787" s="124"/>
    </row>
    <row r="788" spans="2:11">
      <c r="B788" s="123"/>
      <c r="C788" s="123"/>
      <c r="D788" s="123"/>
      <c r="E788" s="124"/>
      <c r="F788" s="124"/>
      <c r="G788" s="124"/>
      <c r="H788" s="124"/>
      <c r="I788" s="124"/>
      <c r="J788" s="124"/>
      <c r="K788" s="124"/>
    </row>
    <row r="789" spans="2:11">
      <c r="B789" s="123"/>
      <c r="C789" s="123"/>
      <c r="D789" s="123"/>
      <c r="E789" s="124"/>
      <c r="F789" s="124"/>
      <c r="G789" s="124"/>
      <c r="H789" s="124"/>
      <c r="I789" s="124"/>
      <c r="J789" s="124"/>
      <c r="K789" s="124"/>
    </row>
    <row r="790" spans="2:11">
      <c r="B790" s="123"/>
      <c r="C790" s="123"/>
      <c r="D790" s="123"/>
      <c r="E790" s="124"/>
      <c r="F790" s="124"/>
      <c r="G790" s="124"/>
      <c r="H790" s="124"/>
      <c r="I790" s="124"/>
      <c r="J790" s="124"/>
      <c r="K790" s="124"/>
    </row>
    <row r="791" spans="2:11">
      <c r="B791" s="123"/>
      <c r="C791" s="123"/>
      <c r="D791" s="123"/>
      <c r="E791" s="124"/>
      <c r="F791" s="124"/>
      <c r="G791" s="124"/>
      <c r="H791" s="124"/>
      <c r="I791" s="124"/>
      <c r="J791" s="124"/>
      <c r="K791" s="124"/>
    </row>
    <row r="792" spans="2:11">
      <c r="B792" s="123"/>
      <c r="C792" s="123"/>
      <c r="D792" s="123"/>
      <c r="E792" s="124"/>
      <c r="F792" s="124"/>
      <c r="G792" s="124"/>
      <c r="H792" s="124"/>
      <c r="I792" s="124"/>
      <c r="J792" s="124"/>
      <c r="K792" s="124"/>
    </row>
    <row r="793" spans="2:11">
      <c r="B793" s="123"/>
      <c r="C793" s="123"/>
      <c r="D793" s="123"/>
      <c r="E793" s="124"/>
      <c r="F793" s="124"/>
      <c r="G793" s="124"/>
      <c r="H793" s="124"/>
      <c r="I793" s="124"/>
      <c r="J793" s="124"/>
      <c r="K793" s="124"/>
    </row>
    <row r="794" spans="2:11">
      <c r="B794" s="123"/>
      <c r="C794" s="123"/>
      <c r="D794" s="123"/>
      <c r="E794" s="124"/>
      <c r="F794" s="124"/>
      <c r="G794" s="124"/>
      <c r="H794" s="124"/>
      <c r="I794" s="124"/>
      <c r="J794" s="124"/>
      <c r="K794" s="124"/>
    </row>
    <row r="795" spans="2:11">
      <c r="B795" s="123"/>
      <c r="C795" s="123"/>
      <c r="D795" s="123"/>
      <c r="E795" s="124"/>
      <c r="F795" s="124"/>
      <c r="G795" s="124"/>
      <c r="H795" s="124"/>
      <c r="I795" s="124"/>
      <c r="J795" s="124"/>
      <c r="K795" s="124"/>
    </row>
    <row r="796" spans="2:11">
      <c r="B796" s="123"/>
      <c r="C796" s="123"/>
      <c r="D796" s="123"/>
      <c r="E796" s="124"/>
      <c r="F796" s="124"/>
      <c r="G796" s="124"/>
      <c r="H796" s="124"/>
      <c r="I796" s="124"/>
      <c r="J796" s="124"/>
      <c r="K796" s="124"/>
    </row>
    <row r="797" spans="2:11">
      <c r="B797" s="123"/>
      <c r="C797" s="123"/>
      <c r="D797" s="123"/>
      <c r="E797" s="124"/>
      <c r="F797" s="124"/>
      <c r="G797" s="124"/>
      <c r="H797" s="124"/>
      <c r="I797" s="124"/>
      <c r="J797" s="124"/>
      <c r="K797" s="124"/>
    </row>
    <row r="798" spans="2:11">
      <c r="B798" s="123"/>
      <c r="C798" s="123"/>
      <c r="D798" s="123"/>
      <c r="E798" s="124"/>
      <c r="F798" s="124"/>
      <c r="G798" s="124"/>
      <c r="H798" s="124"/>
      <c r="I798" s="124"/>
      <c r="J798" s="124"/>
      <c r="K798" s="124"/>
    </row>
    <row r="799" spans="2:11">
      <c r="B799" s="123"/>
      <c r="C799" s="123"/>
      <c r="D799" s="123"/>
      <c r="E799" s="124"/>
      <c r="F799" s="124"/>
      <c r="G799" s="124"/>
      <c r="H799" s="124"/>
      <c r="I799" s="124"/>
      <c r="J799" s="124"/>
      <c r="K799" s="124"/>
    </row>
    <row r="800" spans="2:11">
      <c r="B800" s="123"/>
      <c r="C800" s="123"/>
      <c r="D800" s="123"/>
      <c r="E800" s="124"/>
      <c r="F800" s="124"/>
      <c r="G800" s="124"/>
      <c r="H800" s="124"/>
      <c r="I800" s="124"/>
      <c r="J800" s="124"/>
      <c r="K800" s="124"/>
    </row>
    <row r="801" spans="2:11">
      <c r="B801" s="123"/>
      <c r="C801" s="123"/>
      <c r="D801" s="123"/>
      <c r="E801" s="124"/>
      <c r="F801" s="124"/>
      <c r="G801" s="124"/>
      <c r="H801" s="124"/>
      <c r="I801" s="124"/>
      <c r="J801" s="124"/>
      <c r="K801" s="124"/>
    </row>
    <row r="802" spans="2:11">
      <c r="B802" s="123"/>
      <c r="C802" s="123"/>
      <c r="D802" s="123"/>
      <c r="E802" s="124"/>
      <c r="F802" s="124"/>
      <c r="G802" s="124"/>
      <c r="H802" s="124"/>
      <c r="I802" s="124"/>
      <c r="J802" s="124"/>
      <c r="K802" s="124"/>
    </row>
    <row r="803" spans="2:11">
      <c r="B803" s="123"/>
      <c r="C803" s="123"/>
      <c r="D803" s="123"/>
      <c r="E803" s="124"/>
      <c r="F803" s="124"/>
      <c r="G803" s="124"/>
      <c r="H803" s="124"/>
      <c r="I803" s="124"/>
      <c r="J803" s="124"/>
      <c r="K803" s="124"/>
    </row>
    <row r="804" spans="2:11">
      <c r="B804" s="123"/>
      <c r="C804" s="123"/>
      <c r="D804" s="123"/>
      <c r="E804" s="124"/>
      <c r="F804" s="124"/>
      <c r="G804" s="124"/>
      <c r="H804" s="124"/>
      <c r="I804" s="124"/>
      <c r="J804" s="124"/>
      <c r="K804" s="124"/>
    </row>
    <row r="805" spans="2:11">
      <c r="B805" s="123"/>
      <c r="C805" s="123"/>
      <c r="D805" s="123"/>
      <c r="E805" s="124"/>
      <c r="F805" s="124"/>
      <c r="G805" s="124"/>
      <c r="H805" s="124"/>
      <c r="I805" s="124"/>
      <c r="J805" s="124"/>
      <c r="K805" s="124"/>
    </row>
    <row r="806" spans="2:11">
      <c r="B806" s="123"/>
      <c r="C806" s="123"/>
      <c r="D806" s="123"/>
      <c r="E806" s="124"/>
      <c r="F806" s="124"/>
      <c r="G806" s="124"/>
      <c r="H806" s="124"/>
      <c r="I806" s="124"/>
      <c r="J806" s="124"/>
      <c r="K806" s="124"/>
    </row>
    <row r="807" spans="2:11">
      <c r="B807" s="123"/>
      <c r="C807" s="123"/>
      <c r="D807" s="123"/>
      <c r="E807" s="124"/>
      <c r="F807" s="124"/>
      <c r="G807" s="124"/>
      <c r="H807" s="124"/>
      <c r="I807" s="124"/>
      <c r="J807" s="124"/>
      <c r="K807" s="124"/>
    </row>
    <row r="808" spans="2:11">
      <c r="B808" s="123"/>
      <c r="C808" s="123"/>
      <c r="D808" s="123"/>
      <c r="E808" s="124"/>
      <c r="F808" s="124"/>
      <c r="G808" s="124"/>
      <c r="H808" s="124"/>
      <c r="I808" s="124"/>
      <c r="J808" s="124"/>
      <c r="K808" s="124"/>
    </row>
    <row r="809" spans="2:11">
      <c r="B809" s="123"/>
      <c r="C809" s="123"/>
      <c r="D809" s="123"/>
      <c r="E809" s="124"/>
      <c r="F809" s="124"/>
      <c r="G809" s="124"/>
      <c r="H809" s="124"/>
      <c r="I809" s="124"/>
      <c r="J809" s="124"/>
      <c r="K809" s="124"/>
    </row>
    <row r="810" spans="2:11">
      <c r="B810" s="123"/>
      <c r="C810" s="123"/>
      <c r="D810" s="123"/>
      <c r="E810" s="124"/>
      <c r="F810" s="124"/>
      <c r="G810" s="124"/>
      <c r="H810" s="124"/>
      <c r="I810" s="124"/>
      <c r="J810" s="124"/>
      <c r="K810" s="124"/>
    </row>
    <row r="811" spans="2:11">
      <c r="B811" s="123"/>
      <c r="C811" s="123"/>
      <c r="D811" s="123"/>
      <c r="E811" s="124"/>
      <c r="F811" s="124"/>
      <c r="G811" s="124"/>
      <c r="H811" s="124"/>
      <c r="I811" s="124"/>
      <c r="J811" s="124"/>
      <c r="K811" s="124"/>
    </row>
    <row r="812" spans="2:11">
      <c r="B812" s="123"/>
      <c r="C812" s="123"/>
      <c r="D812" s="123"/>
      <c r="E812" s="124"/>
      <c r="F812" s="124"/>
      <c r="G812" s="124"/>
      <c r="H812" s="124"/>
      <c r="I812" s="124"/>
      <c r="J812" s="124"/>
      <c r="K812" s="124"/>
    </row>
    <row r="813" spans="2:11">
      <c r="B813" s="123"/>
      <c r="C813" s="123"/>
      <c r="D813" s="123"/>
      <c r="E813" s="124"/>
      <c r="F813" s="124"/>
      <c r="G813" s="124"/>
      <c r="H813" s="124"/>
      <c r="I813" s="124"/>
      <c r="J813" s="124"/>
      <c r="K813" s="124"/>
    </row>
    <row r="814" spans="2:11">
      <c r="B814" s="123"/>
      <c r="C814" s="123"/>
      <c r="D814" s="123"/>
      <c r="E814" s="124"/>
      <c r="F814" s="124"/>
      <c r="G814" s="124"/>
      <c r="H814" s="124"/>
      <c r="I814" s="124"/>
      <c r="J814" s="124"/>
      <c r="K814" s="124"/>
    </row>
    <row r="815" spans="2:11">
      <c r="B815" s="123"/>
      <c r="C815" s="123"/>
      <c r="D815" s="123"/>
      <c r="E815" s="124"/>
      <c r="F815" s="124"/>
      <c r="G815" s="124"/>
      <c r="H815" s="124"/>
      <c r="I815" s="124"/>
      <c r="J815" s="124"/>
      <c r="K815" s="124"/>
    </row>
    <row r="816" spans="2:11">
      <c r="B816" s="123"/>
      <c r="C816" s="123"/>
      <c r="D816" s="123"/>
      <c r="E816" s="124"/>
      <c r="F816" s="124"/>
      <c r="G816" s="124"/>
      <c r="H816" s="124"/>
      <c r="I816" s="124"/>
      <c r="J816" s="124"/>
      <c r="K816" s="124"/>
    </row>
    <row r="817" spans="2:11">
      <c r="B817" s="123"/>
      <c r="C817" s="123"/>
      <c r="D817" s="123"/>
      <c r="E817" s="124"/>
      <c r="F817" s="124"/>
      <c r="G817" s="124"/>
      <c r="H817" s="124"/>
      <c r="I817" s="124"/>
      <c r="J817" s="124"/>
      <c r="K817" s="124"/>
    </row>
    <row r="818" spans="2:11">
      <c r="B818" s="123"/>
      <c r="C818" s="123"/>
      <c r="D818" s="123"/>
      <c r="E818" s="124"/>
      <c r="F818" s="124"/>
      <c r="G818" s="124"/>
      <c r="H818" s="124"/>
      <c r="I818" s="124"/>
      <c r="J818" s="124"/>
      <c r="K818" s="124"/>
    </row>
    <row r="819" spans="2:11">
      <c r="B819" s="123"/>
      <c r="C819" s="123"/>
      <c r="D819" s="123"/>
      <c r="E819" s="124"/>
      <c r="F819" s="124"/>
      <c r="G819" s="124"/>
      <c r="H819" s="124"/>
      <c r="I819" s="124"/>
      <c r="J819" s="124"/>
      <c r="K819" s="124"/>
    </row>
    <row r="820" spans="2:11">
      <c r="B820" s="123"/>
      <c r="C820" s="123"/>
      <c r="D820" s="123"/>
      <c r="E820" s="124"/>
      <c r="F820" s="124"/>
      <c r="G820" s="124"/>
      <c r="H820" s="124"/>
      <c r="I820" s="124"/>
      <c r="J820" s="124"/>
      <c r="K820" s="124"/>
    </row>
    <row r="821" spans="2:11">
      <c r="B821" s="123"/>
      <c r="C821" s="123"/>
      <c r="D821" s="123"/>
      <c r="E821" s="124"/>
      <c r="F821" s="124"/>
      <c r="G821" s="124"/>
      <c r="H821" s="124"/>
      <c r="I821" s="124"/>
      <c r="J821" s="124"/>
      <c r="K821" s="124"/>
    </row>
    <row r="822" spans="2:11">
      <c r="B822" s="123"/>
      <c r="C822" s="123"/>
      <c r="D822" s="123"/>
      <c r="E822" s="124"/>
      <c r="F822" s="124"/>
      <c r="G822" s="124"/>
      <c r="H822" s="124"/>
      <c r="I822" s="124"/>
      <c r="J822" s="124"/>
      <c r="K822" s="124"/>
    </row>
    <row r="823" spans="2:11">
      <c r="B823" s="123"/>
      <c r="C823" s="123"/>
      <c r="D823" s="123"/>
      <c r="E823" s="124"/>
      <c r="F823" s="124"/>
      <c r="G823" s="124"/>
      <c r="H823" s="124"/>
      <c r="I823" s="124"/>
      <c r="J823" s="124"/>
      <c r="K823" s="124"/>
    </row>
    <row r="824" spans="2:11">
      <c r="B824" s="123"/>
      <c r="C824" s="123"/>
      <c r="D824" s="123"/>
      <c r="E824" s="124"/>
      <c r="F824" s="124"/>
      <c r="G824" s="124"/>
      <c r="H824" s="124"/>
      <c r="I824" s="124"/>
      <c r="J824" s="124"/>
      <c r="K824" s="124"/>
    </row>
    <row r="825" spans="2:11">
      <c r="B825" s="123"/>
      <c r="C825" s="123"/>
      <c r="D825" s="123"/>
      <c r="E825" s="124"/>
      <c r="F825" s="124"/>
      <c r="G825" s="124"/>
      <c r="H825" s="124"/>
      <c r="I825" s="124"/>
      <c r="J825" s="124"/>
      <c r="K825" s="124"/>
    </row>
    <row r="826" spans="2:11">
      <c r="B826" s="123"/>
      <c r="C826" s="123"/>
      <c r="D826" s="123"/>
      <c r="E826" s="124"/>
      <c r="F826" s="124"/>
      <c r="G826" s="124"/>
      <c r="H826" s="124"/>
      <c r="I826" s="124"/>
      <c r="J826" s="124"/>
      <c r="K826" s="124"/>
    </row>
    <row r="827" spans="2:11">
      <c r="B827" s="123"/>
      <c r="C827" s="123"/>
      <c r="D827" s="123"/>
      <c r="E827" s="124"/>
      <c r="F827" s="124"/>
      <c r="G827" s="124"/>
      <c r="H827" s="124"/>
      <c r="I827" s="124"/>
      <c r="J827" s="124"/>
      <c r="K827" s="124"/>
    </row>
    <row r="828" spans="2:11">
      <c r="B828" s="123"/>
      <c r="C828" s="123"/>
      <c r="D828" s="123"/>
      <c r="E828" s="124"/>
      <c r="F828" s="124"/>
      <c r="G828" s="124"/>
      <c r="H828" s="124"/>
      <c r="I828" s="124"/>
      <c r="J828" s="124"/>
      <c r="K828" s="124"/>
    </row>
    <row r="829" spans="2:11">
      <c r="B829" s="123"/>
      <c r="C829" s="123"/>
      <c r="D829" s="123"/>
      <c r="E829" s="124"/>
      <c r="F829" s="124"/>
      <c r="G829" s="124"/>
      <c r="H829" s="124"/>
      <c r="I829" s="124"/>
      <c r="J829" s="124"/>
      <c r="K829" s="124"/>
    </row>
    <row r="830" spans="2:11">
      <c r="B830" s="123"/>
      <c r="C830" s="123"/>
      <c r="D830" s="123"/>
      <c r="E830" s="124"/>
      <c r="F830" s="124"/>
      <c r="G830" s="124"/>
      <c r="H830" s="124"/>
      <c r="I830" s="124"/>
      <c r="J830" s="124"/>
      <c r="K830" s="124"/>
    </row>
    <row r="831" spans="2:11">
      <c r="B831" s="123"/>
      <c r="C831" s="123"/>
      <c r="D831" s="123"/>
      <c r="E831" s="124"/>
      <c r="F831" s="124"/>
      <c r="G831" s="124"/>
      <c r="H831" s="124"/>
      <c r="I831" s="124"/>
      <c r="J831" s="124"/>
      <c r="K831" s="124"/>
    </row>
    <row r="832" spans="2:11">
      <c r="B832" s="123"/>
      <c r="C832" s="123"/>
      <c r="D832" s="123"/>
      <c r="E832" s="124"/>
      <c r="F832" s="124"/>
      <c r="G832" s="124"/>
      <c r="H832" s="124"/>
      <c r="I832" s="124"/>
      <c r="J832" s="124"/>
      <c r="K832" s="124"/>
    </row>
    <row r="833" spans="2:11">
      <c r="B833" s="123"/>
      <c r="C833" s="123"/>
      <c r="D833" s="123"/>
      <c r="E833" s="124"/>
      <c r="F833" s="124"/>
      <c r="G833" s="124"/>
      <c r="H833" s="124"/>
      <c r="I833" s="124"/>
      <c r="J833" s="124"/>
      <c r="K833" s="124"/>
    </row>
    <row r="834" spans="2:11">
      <c r="B834" s="123"/>
      <c r="C834" s="123"/>
      <c r="D834" s="123"/>
      <c r="E834" s="124"/>
      <c r="F834" s="124"/>
      <c r="G834" s="124"/>
      <c r="H834" s="124"/>
      <c r="I834" s="124"/>
      <c r="J834" s="124"/>
      <c r="K834" s="124"/>
    </row>
    <row r="835" spans="2:11">
      <c r="B835" s="123"/>
      <c r="C835" s="123"/>
      <c r="D835" s="123"/>
      <c r="E835" s="124"/>
      <c r="F835" s="124"/>
      <c r="G835" s="124"/>
      <c r="H835" s="124"/>
      <c r="I835" s="124"/>
      <c r="J835" s="124"/>
      <c r="K835" s="124"/>
    </row>
    <row r="836" spans="2:11">
      <c r="B836" s="123"/>
      <c r="C836" s="123"/>
      <c r="D836" s="123"/>
      <c r="E836" s="124"/>
      <c r="F836" s="124"/>
      <c r="G836" s="124"/>
      <c r="H836" s="124"/>
      <c r="I836" s="124"/>
      <c r="J836" s="124"/>
      <c r="K836" s="124"/>
    </row>
    <row r="837" spans="2:11">
      <c r="B837" s="123"/>
      <c r="C837" s="123"/>
      <c r="D837" s="123"/>
      <c r="E837" s="124"/>
      <c r="F837" s="124"/>
      <c r="G837" s="124"/>
      <c r="H837" s="124"/>
      <c r="I837" s="124"/>
      <c r="J837" s="124"/>
      <c r="K837" s="124"/>
    </row>
    <row r="838" spans="2:11">
      <c r="B838" s="123"/>
      <c r="C838" s="123"/>
      <c r="D838" s="123"/>
      <c r="E838" s="124"/>
      <c r="F838" s="124"/>
      <c r="G838" s="124"/>
      <c r="H838" s="124"/>
      <c r="I838" s="124"/>
      <c r="J838" s="124"/>
      <c r="K838" s="124"/>
    </row>
    <row r="839" spans="2:11">
      <c r="B839" s="123"/>
      <c r="C839" s="123"/>
      <c r="D839" s="123"/>
      <c r="E839" s="124"/>
      <c r="F839" s="124"/>
      <c r="G839" s="124"/>
      <c r="H839" s="124"/>
      <c r="I839" s="124"/>
      <c r="J839" s="124"/>
      <c r="K839" s="124"/>
    </row>
    <row r="840" spans="2:11">
      <c r="B840" s="123"/>
      <c r="C840" s="123"/>
      <c r="D840" s="123"/>
      <c r="E840" s="124"/>
      <c r="F840" s="124"/>
      <c r="G840" s="124"/>
      <c r="H840" s="124"/>
      <c r="I840" s="124"/>
      <c r="J840" s="124"/>
      <c r="K840" s="124"/>
    </row>
    <row r="841" spans="2:11">
      <c r="B841" s="123"/>
      <c r="C841" s="123"/>
      <c r="D841" s="123"/>
      <c r="E841" s="124"/>
      <c r="F841" s="124"/>
      <c r="G841" s="124"/>
      <c r="H841" s="124"/>
      <c r="I841" s="124"/>
      <c r="J841" s="124"/>
      <c r="K841" s="124"/>
    </row>
    <row r="842" spans="2:11">
      <c r="B842" s="123"/>
      <c r="C842" s="123"/>
      <c r="D842" s="123"/>
      <c r="E842" s="124"/>
      <c r="F842" s="124"/>
      <c r="G842" s="124"/>
      <c r="H842" s="124"/>
      <c r="I842" s="124"/>
      <c r="J842" s="124"/>
      <c r="K842" s="124"/>
    </row>
    <row r="843" spans="2:11">
      <c r="B843" s="123"/>
      <c r="C843" s="123"/>
      <c r="D843" s="123"/>
      <c r="E843" s="124"/>
      <c r="F843" s="124"/>
      <c r="G843" s="124"/>
      <c r="H843" s="124"/>
      <c r="I843" s="124"/>
      <c r="J843" s="124"/>
      <c r="K843" s="124"/>
    </row>
    <row r="844" spans="2:11">
      <c r="B844" s="123"/>
      <c r="C844" s="123"/>
      <c r="D844" s="123"/>
      <c r="E844" s="124"/>
      <c r="F844" s="124"/>
      <c r="G844" s="124"/>
      <c r="H844" s="124"/>
      <c r="I844" s="124"/>
      <c r="J844" s="124"/>
      <c r="K844" s="124"/>
    </row>
    <row r="845" spans="2:11">
      <c r="B845" s="123"/>
      <c r="C845" s="123"/>
      <c r="D845" s="123"/>
      <c r="E845" s="124"/>
      <c r="F845" s="124"/>
      <c r="G845" s="124"/>
      <c r="H845" s="124"/>
      <c r="I845" s="124"/>
      <c r="J845" s="124"/>
      <c r="K845" s="124"/>
    </row>
    <row r="846" spans="2:11">
      <c r="B846" s="123"/>
      <c r="C846" s="123"/>
      <c r="D846" s="123"/>
      <c r="E846" s="124"/>
      <c r="F846" s="124"/>
      <c r="G846" s="124"/>
      <c r="H846" s="124"/>
      <c r="I846" s="124"/>
      <c r="J846" s="124"/>
      <c r="K846" s="124"/>
    </row>
    <row r="847" spans="2:11">
      <c r="B847" s="123"/>
      <c r="C847" s="123"/>
      <c r="D847" s="123"/>
      <c r="E847" s="124"/>
      <c r="F847" s="124"/>
      <c r="G847" s="124"/>
      <c r="H847" s="124"/>
      <c r="I847" s="124"/>
      <c r="J847" s="124"/>
      <c r="K847" s="124"/>
    </row>
    <row r="848" spans="2:11">
      <c r="B848" s="123"/>
      <c r="C848" s="123"/>
      <c r="D848" s="123"/>
      <c r="E848" s="124"/>
      <c r="F848" s="124"/>
      <c r="G848" s="124"/>
      <c r="H848" s="124"/>
      <c r="I848" s="124"/>
      <c r="J848" s="124"/>
      <c r="K848" s="124"/>
    </row>
    <row r="849" spans="2:11">
      <c r="B849" s="123"/>
      <c r="C849" s="123"/>
      <c r="D849" s="123"/>
      <c r="E849" s="124"/>
      <c r="F849" s="124"/>
      <c r="G849" s="124"/>
      <c r="H849" s="124"/>
      <c r="I849" s="124"/>
      <c r="J849" s="124"/>
      <c r="K849" s="124"/>
    </row>
    <row r="850" spans="2:11">
      <c r="B850" s="123"/>
      <c r="C850" s="123"/>
      <c r="D850" s="123"/>
      <c r="E850" s="124"/>
      <c r="F850" s="124"/>
      <c r="G850" s="124"/>
      <c r="H850" s="124"/>
      <c r="I850" s="124"/>
      <c r="J850" s="124"/>
      <c r="K850" s="124"/>
    </row>
    <row r="851" spans="2:11">
      <c r="B851" s="123"/>
      <c r="C851" s="123"/>
      <c r="D851" s="123"/>
      <c r="E851" s="124"/>
      <c r="F851" s="124"/>
      <c r="G851" s="124"/>
      <c r="H851" s="124"/>
      <c r="I851" s="124"/>
      <c r="J851" s="124"/>
      <c r="K851" s="124"/>
    </row>
    <row r="852" spans="2:11">
      <c r="B852" s="123"/>
      <c r="C852" s="123"/>
      <c r="D852" s="123"/>
      <c r="E852" s="124"/>
      <c r="F852" s="124"/>
      <c r="G852" s="124"/>
      <c r="H852" s="124"/>
      <c r="I852" s="124"/>
      <c r="J852" s="124"/>
      <c r="K852" s="124"/>
    </row>
    <row r="853" spans="2:11">
      <c r="B853" s="123"/>
      <c r="C853" s="123"/>
      <c r="D853" s="123"/>
      <c r="E853" s="124"/>
      <c r="F853" s="124"/>
      <c r="G853" s="124"/>
      <c r="H853" s="124"/>
      <c r="I853" s="124"/>
      <c r="J853" s="124"/>
      <c r="K853" s="124"/>
    </row>
    <row r="854" spans="2:11">
      <c r="B854" s="123"/>
      <c r="C854" s="123"/>
      <c r="D854" s="123"/>
      <c r="E854" s="124"/>
      <c r="F854" s="124"/>
      <c r="G854" s="124"/>
      <c r="H854" s="124"/>
      <c r="I854" s="124"/>
      <c r="J854" s="124"/>
      <c r="K854" s="124"/>
    </row>
    <row r="855" spans="2:11">
      <c r="B855" s="123"/>
      <c r="C855" s="123"/>
      <c r="D855" s="123"/>
      <c r="E855" s="124"/>
      <c r="F855" s="124"/>
      <c r="G855" s="124"/>
      <c r="H855" s="124"/>
      <c r="I855" s="124"/>
      <c r="J855" s="124"/>
      <c r="K855" s="124"/>
    </row>
    <row r="856" spans="2:11">
      <c r="B856" s="123"/>
      <c r="C856" s="123"/>
      <c r="D856" s="123"/>
      <c r="E856" s="124"/>
      <c r="F856" s="124"/>
      <c r="G856" s="124"/>
      <c r="H856" s="124"/>
      <c r="I856" s="124"/>
      <c r="J856" s="124"/>
      <c r="K856" s="124"/>
    </row>
    <row r="857" spans="2:11">
      <c r="B857" s="123"/>
      <c r="C857" s="123"/>
      <c r="D857" s="123"/>
      <c r="E857" s="124"/>
      <c r="F857" s="124"/>
      <c r="G857" s="124"/>
      <c r="H857" s="124"/>
      <c r="I857" s="124"/>
      <c r="J857" s="124"/>
      <c r="K857" s="124"/>
    </row>
    <row r="858" spans="2:11">
      <c r="B858" s="123"/>
      <c r="C858" s="123"/>
      <c r="D858" s="123"/>
      <c r="E858" s="124"/>
      <c r="F858" s="124"/>
      <c r="G858" s="124"/>
      <c r="H858" s="124"/>
      <c r="I858" s="124"/>
      <c r="J858" s="124"/>
      <c r="K858" s="124"/>
    </row>
    <row r="859" spans="2:11">
      <c r="B859" s="123"/>
      <c r="C859" s="123"/>
      <c r="D859" s="123"/>
      <c r="E859" s="124"/>
      <c r="F859" s="124"/>
      <c r="G859" s="124"/>
      <c r="H859" s="124"/>
      <c r="I859" s="124"/>
      <c r="J859" s="124"/>
      <c r="K859" s="124"/>
    </row>
    <row r="860" spans="2:11">
      <c r="B860" s="123"/>
      <c r="C860" s="123"/>
      <c r="D860" s="123"/>
      <c r="E860" s="124"/>
      <c r="F860" s="124"/>
      <c r="G860" s="124"/>
      <c r="H860" s="124"/>
      <c r="I860" s="124"/>
      <c r="J860" s="124"/>
      <c r="K860" s="124"/>
    </row>
    <row r="861" spans="2:11">
      <c r="B861" s="123"/>
      <c r="C861" s="123"/>
      <c r="D861" s="123"/>
      <c r="E861" s="124"/>
      <c r="F861" s="124"/>
      <c r="G861" s="124"/>
      <c r="H861" s="124"/>
      <c r="I861" s="124"/>
      <c r="J861" s="124"/>
      <c r="K861" s="124"/>
    </row>
    <row r="862" spans="2:11">
      <c r="B862" s="123"/>
      <c r="C862" s="123"/>
      <c r="D862" s="123"/>
      <c r="E862" s="124"/>
      <c r="F862" s="124"/>
      <c r="G862" s="124"/>
      <c r="H862" s="124"/>
      <c r="I862" s="124"/>
      <c r="J862" s="124"/>
      <c r="K862" s="124"/>
    </row>
    <row r="863" spans="2:11">
      <c r="B863" s="123"/>
      <c r="C863" s="123"/>
      <c r="D863" s="123"/>
      <c r="E863" s="124"/>
      <c r="F863" s="124"/>
      <c r="G863" s="124"/>
      <c r="H863" s="124"/>
      <c r="I863" s="124"/>
      <c r="J863" s="124"/>
      <c r="K863" s="124"/>
    </row>
    <row r="864" spans="2:11">
      <c r="B864" s="123"/>
      <c r="C864" s="123"/>
      <c r="D864" s="123"/>
      <c r="E864" s="124"/>
      <c r="F864" s="124"/>
      <c r="G864" s="124"/>
      <c r="H864" s="124"/>
      <c r="I864" s="124"/>
      <c r="J864" s="124"/>
      <c r="K864" s="124"/>
    </row>
    <row r="865" spans="2:11">
      <c r="B865" s="123"/>
      <c r="C865" s="123"/>
      <c r="D865" s="123"/>
      <c r="E865" s="124"/>
      <c r="F865" s="124"/>
      <c r="G865" s="124"/>
      <c r="H865" s="124"/>
      <c r="I865" s="124"/>
      <c r="J865" s="124"/>
      <c r="K865" s="124"/>
    </row>
    <row r="866" spans="2:11">
      <c r="B866" s="123"/>
      <c r="C866" s="123"/>
      <c r="D866" s="123"/>
      <c r="E866" s="124"/>
      <c r="F866" s="124"/>
      <c r="G866" s="124"/>
      <c r="H866" s="124"/>
      <c r="I866" s="124"/>
      <c r="J866" s="124"/>
      <c r="K866" s="124"/>
    </row>
    <row r="867" spans="2:11">
      <c r="B867" s="123"/>
      <c r="C867" s="123"/>
      <c r="D867" s="123"/>
      <c r="E867" s="124"/>
      <c r="F867" s="124"/>
      <c r="G867" s="124"/>
      <c r="H867" s="124"/>
      <c r="I867" s="124"/>
      <c r="J867" s="124"/>
      <c r="K867" s="124"/>
    </row>
    <row r="868" spans="2:11">
      <c r="B868" s="123"/>
      <c r="C868" s="123"/>
      <c r="D868" s="123"/>
      <c r="E868" s="124"/>
      <c r="F868" s="124"/>
      <c r="G868" s="124"/>
      <c r="H868" s="124"/>
      <c r="I868" s="124"/>
      <c r="J868" s="124"/>
      <c r="K868" s="124"/>
    </row>
    <row r="869" spans="2:11">
      <c r="B869" s="123"/>
      <c r="C869" s="123"/>
      <c r="D869" s="123"/>
      <c r="E869" s="124"/>
      <c r="F869" s="124"/>
      <c r="G869" s="124"/>
      <c r="H869" s="124"/>
      <c r="I869" s="124"/>
      <c r="J869" s="124"/>
      <c r="K869" s="124"/>
    </row>
    <row r="870" spans="2:11">
      <c r="B870" s="123"/>
      <c r="C870" s="123"/>
      <c r="D870" s="123"/>
      <c r="E870" s="124"/>
      <c r="F870" s="124"/>
      <c r="G870" s="124"/>
      <c r="H870" s="124"/>
      <c r="I870" s="124"/>
      <c r="J870" s="124"/>
      <c r="K870" s="124"/>
    </row>
    <row r="871" spans="2:11">
      <c r="B871" s="123"/>
      <c r="C871" s="123"/>
      <c r="D871" s="123"/>
      <c r="E871" s="124"/>
      <c r="F871" s="124"/>
      <c r="G871" s="124"/>
      <c r="H871" s="124"/>
      <c r="I871" s="124"/>
      <c r="J871" s="124"/>
      <c r="K871" s="124"/>
    </row>
    <row r="872" spans="2:11">
      <c r="B872" s="123"/>
      <c r="C872" s="123"/>
      <c r="D872" s="123"/>
      <c r="E872" s="124"/>
      <c r="F872" s="124"/>
      <c r="G872" s="124"/>
      <c r="H872" s="124"/>
      <c r="I872" s="124"/>
      <c r="J872" s="124"/>
      <c r="K872" s="124"/>
    </row>
    <row r="873" spans="2:11">
      <c r="B873" s="123"/>
      <c r="C873" s="123"/>
      <c r="D873" s="123"/>
      <c r="E873" s="124"/>
      <c r="F873" s="124"/>
      <c r="G873" s="124"/>
      <c r="H873" s="124"/>
      <c r="I873" s="124"/>
      <c r="J873" s="124"/>
      <c r="K873" s="124"/>
    </row>
    <row r="874" spans="2:11">
      <c r="B874" s="123"/>
      <c r="C874" s="123"/>
      <c r="D874" s="123"/>
      <c r="E874" s="124"/>
      <c r="F874" s="124"/>
      <c r="G874" s="124"/>
      <c r="H874" s="124"/>
      <c r="I874" s="124"/>
      <c r="J874" s="124"/>
      <c r="K874" s="124"/>
    </row>
    <row r="875" spans="2:11">
      <c r="B875" s="123"/>
      <c r="C875" s="123"/>
      <c r="D875" s="123"/>
      <c r="E875" s="124"/>
      <c r="F875" s="124"/>
      <c r="G875" s="124"/>
      <c r="H875" s="124"/>
      <c r="I875" s="124"/>
      <c r="J875" s="124"/>
      <c r="K875" s="124"/>
    </row>
    <row r="876" spans="2:11">
      <c r="B876" s="123"/>
      <c r="C876" s="123"/>
      <c r="D876" s="123"/>
      <c r="E876" s="124"/>
      <c r="F876" s="124"/>
      <c r="G876" s="124"/>
      <c r="H876" s="124"/>
      <c r="I876" s="124"/>
      <c r="J876" s="124"/>
      <c r="K876" s="124"/>
    </row>
    <row r="877" spans="2:11">
      <c r="B877" s="123"/>
      <c r="C877" s="123"/>
      <c r="D877" s="123"/>
      <c r="E877" s="124"/>
      <c r="F877" s="124"/>
      <c r="G877" s="124"/>
      <c r="H877" s="124"/>
      <c r="I877" s="124"/>
      <c r="J877" s="124"/>
      <c r="K877" s="124"/>
    </row>
    <row r="878" spans="2:11">
      <c r="B878" s="123"/>
      <c r="C878" s="123"/>
      <c r="D878" s="123"/>
      <c r="E878" s="124"/>
      <c r="F878" s="124"/>
      <c r="G878" s="124"/>
      <c r="H878" s="124"/>
      <c r="I878" s="124"/>
      <c r="J878" s="124"/>
      <c r="K878" s="124"/>
    </row>
    <row r="879" spans="2:11">
      <c r="B879" s="123"/>
      <c r="C879" s="123"/>
      <c r="D879" s="123"/>
      <c r="E879" s="124"/>
      <c r="F879" s="124"/>
      <c r="G879" s="124"/>
      <c r="H879" s="124"/>
      <c r="I879" s="124"/>
      <c r="J879" s="124"/>
      <c r="K879" s="124"/>
    </row>
    <row r="880" spans="2:11">
      <c r="B880" s="123"/>
      <c r="C880" s="123"/>
      <c r="D880" s="123"/>
      <c r="E880" s="124"/>
      <c r="F880" s="124"/>
      <c r="G880" s="124"/>
      <c r="H880" s="124"/>
      <c r="I880" s="124"/>
      <c r="J880" s="124"/>
      <c r="K880" s="124"/>
    </row>
    <row r="881" spans="2:11">
      <c r="B881" s="123"/>
      <c r="C881" s="123"/>
      <c r="D881" s="123"/>
      <c r="E881" s="124"/>
      <c r="F881" s="124"/>
      <c r="G881" s="124"/>
      <c r="H881" s="124"/>
      <c r="I881" s="124"/>
      <c r="J881" s="124"/>
      <c r="K881" s="124"/>
    </row>
    <row r="882" spans="2:11">
      <c r="B882" s="123"/>
      <c r="C882" s="123"/>
      <c r="D882" s="123"/>
      <c r="E882" s="124"/>
      <c r="F882" s="124"/>
      <c r="G882" s="124"/>
      <c r="H882" s="124"/>
      <c r="I882" s="124"/>
      <c r="J882" s="124"/>
      <c r="K882" s="124"/>
    </row>
    <row r="883" spans="2:11">
      <c r="B883" s="123"/>
      <c r="C883" s="123"/>
      <c r="D883" s="123"/>
      <c r="E883" s="124"/>
      <c r="F883" s="124"/>
      <c r="G883" s="124"/>
      <c r="H883" s="124"/>
      <c r="I883" s="124"/>
      <c r="J883" s="124"/>
      <c r="K883" s="124"/>
    </row>
    <row r="884" spans="2:11">
      <c r="B884" s="123"/>
      <c r="C884" s="123"/>
      <c r="D884" s="123"/>
      <c r="E884" s="124"/>
      <c r="F884" s="124"/>
      <c r="G884" s="124"/>
      <c r="H884" s="124"/>
      <c r="I884" s="124"/>
      <c r="J884" s="124"/>
      <c r="K884" s="124"/>
    </row>
    <row r="885" spans="2:11">
      <c r="B885" s="123"/>
      <c r="C885" s="123"/>
      <c r="D885" s="123"/>
      <c r="E885" s="124"/>
      <c r="F885" s="124"/>
      <c r="G885" s="124"/>
      <c r="H885" s="124"/>
      <c r="I885" s="124"/>
      <c r="J885" s="124"/>
      <c r="K885" s="124"/>
    </row>
    <row r="886" spans="2:11">
      <c r="B886" s="123"/>
      <c r="C886" s="123"/>
      <c r="D886" s="123"/>
      <c r="E886" s="124"/>
      <c r="F886" s="124"/>
      <c r="G886" s="124"/>
      <c r="H886" s="124"/>
      <c r="I886" s="124"/>
      <c r="J886" s="124"/>
      <c r="K886" s="124"/>
    </row>
    <row r="887" spans="2:11">
      <c r="B887" s="123"/>
      <c r="C887" s="123"/>
      <c r="D887" s="123"/>
      <c r="E887" s="124"/>
      <c r="F887" s="124"/>
      <c r="G887" s="124"/>
      <c r="H887" s="124"/>
      <c r="I887" s="124"/>
      <c r="J887" s="124"/>
      <c r="K887" s="124"/>
    </row>
    <row r="888" spans="2:11">
      <c r="B888" s="123"/>
      <c r="C888" s="123"/>
      <c r="D888" s="123"/>
      <c r="E888" s="124"/>
      <c r="F888" s="124"/>
      <c r="G888" s="124"/>
      <c r="H888" s="124"/>
      <c r="I888" s="124"/>
      <c r="J888" s="124"/>
      <c r="K888" s="124"/>
    </row>
    <row r="889" spans="2:11">
      <c r="B889" s="123"/>
      <c r="C889" s="123"/>
      <c r="D889" s="123"/>
      <c r="E889" s="124"/>
      <c r="F889" s="124"/>
      <c r="G889" s="124"/>
      <c r="H889" s="124"/>
      <c r="I889" s="124"/>
      <c r="J889" s="124"/>
      <c r="K889" s="124"/>
    </row>
    <row r="890" spans="2:11">
      <c r="B890" s="123"/>
      <c r="C890" s="123"/>
      <c r="D890" s="123"/>
      <c r="E890" s="124"/>
      <c r="F890" s="124"/>
      <c r="G890" s="124"/>
      <c r="H890" s="124"/>
      <c r="I890" s="124"/>
      <c r="J890" s="124"/>
      <c r="K890" s="124"/>
    </row>
    <row r="891" spans="2:11">
      <c r="B891" s="123"/>
      <c r="C891" s="123"/>
      <c r="D891" s="123"/>
      <c r="E891" s="124"/>
      <c r="F891" s="124"/>
      <c r="G891" s="124"/>
      <c r="H891" s="124"/>
      <c r="I891" s="124"/>
      <c r="J891" s="124"/>
      <c r="K891" s="124"/>
    </row>
    <row r="892" spans="2:11">
      <c r="B892" s="123"/>
      <c r="C892" s="123"/>
      <c r="D892" s="123"/>
      <c r="E892" s="124"/>
      <c r="F892" s="124"/>
      <c r="G892" s="124"/>
      <c r="H892" s="124"/>
      <c r="I892" s="124"/>
      <c r="J892" s="124"/>
      <c r="K892" s="124"/>
    </row>
    <row r="893" spans="2:11">
      <c r="B893" s="123"/>
      <c r="C893" s="123"/>
      <c r="D893" s="123"/>
      <c r="E893" s="124"/>
      <c r="F893" s="124"/>
      <c r="G893" s="124"/>
      <c r="H893" s="124"/>
      <c r="I893" s="124"/>
      <c r="J893" s="124"/>
      <c r="K893" s="124"/>
    </row>
    <row r="894" spans="2:11">
      <c r="B894" s="123"/>
      <c r="C894" s="123"/>
      <c r="D894" s="123"/>
      <c r="E894" s="124"/>
      <c r="F894" s="124"/>
      <c r="G894" s="124"/>
      <c r="H894" s="124"/>
      <c r="I894" s="124"/>
      <c r="J894" s="124"/>
      <c r="K894" s="124"/>
    </row>
    <row r="895" spans="2:11">
      <c r="B895" s="123"/>
      <c r="C895" s="123"/>
      <c r="D895" s="123"/>
      <c r="E895" s="124"/>
      <c r="F895" s="124"/>
      <c r="G895" s="124"/>
      <c r="H895" s="124"/>
      <c r="I895" s="124"/>
      <c r="J895" s="124"/>
      <c r="K895" s="124"/>
    </row>
    <row r="896" spans="2:11">
      <c r="B896" s="123"/>
      <c r="C896" s="123"/>
      <c r="D896" s="123"/>
      <c r="E896" s="124"/>
      <c r="F896" s="124"/>
      <c r="G896" s="124"/>
      <c r="H896" s="124"/>
      <c r="I896" s="124"/>
      <c r="J896" s="124"/>
      <c r="K896" s="124"/>
    </row>
    <row r="897" spans="2:11">
      <c r="B897" s="123"/>
      <c r="C897" s="123"/>
      <c r="D897" s="123"/>
      <c r="E897" s="124"/>
      <c r="F897" s="124"/>
      <c r="G897" s="124"/>
      <c r="H897" s="124"/>
      <c r="I897" s="124"/>
      <c r="J897" s="124"/>
      <c r="K897" s="124"/>
    </row>
    <row r="898" spans="2:11">
      <c r="B898" s="123"/>
      <c r="C898" s="123"/>
      <c r="D898" s="123"/>
      <c r="E898" s="124"/>
      <c r="F898" s="124"/>
      <c r="G898" s="124"/>
      <c r="H898" s="124"/>
      <c r="I898" s="124"/>
      <c r="J898" s="124"/>
      <c r="K898" s="124"/>
    </row>
    <row r="899" spans="2:11">
      <c r="B899" s="123"/>
      <c r="C899" s="123"/>
      <c r="D899" s="123"/>
      <c r="E899" s="124"/>
      <c r="F899" s="124"/>
      <c r="G899" s="124"/>
      <c r="H899" s="124"/>
      <c r="I899" s="124"/>
      <c r="J899" s="124"/>
      <c r="K899" s="124"/>
    </row>
    <row r="900" spans="2:11">
      <c r="B900" s="123"/>
      <c r="C900" s="123"/>
      <c r="D900" s="123"/>
      <c r="E900" s="124"/>
      <c r="F900" s="124"/>
      <c r="G900" s="124"/>
      <c r="H900" s="124"/>
      <c r="I900" s="124"/>
      <c r="J900" s="124"/>
      <c r="K900" s="124"/>
    </row>
    <row r="901" spans="2:11">
      <c r="B901" s="123"/>
      <c r="C901" s="123"/>
      <c r="D901" s="123"/>
      <c r="E901" s="124"/>
      <c r="F901" s="124"/>
      <c r="G901" s="124"/>
      <c r="H901" s="124"/>
      <c r="I901" s="124"/>
      <c r="J901" s="124"/>
      <c r="K901" s="124"/>
    </row>
    <row r="902" spans="2:11">
      <c r="B902" s="123"/>
      <c r="C902" s="123"/>
      <c r="D902" s="123"/>
      <c r="E902" s="124"/>
      <c r="F902" s="124"/>
      <c r="G902" s="124"/>
      <c r="H902" s="124"/>
      <c r="I902" s="124"/>
      <c r="J902" s="124"/>
      <c r="K902" s="124"/>
    </row>
    <row r="903" spans="2:11">
      <c r="B903" s="123"/>
      <c r="C903" s="123"/>
      <c r="D903" s="123"/>
      <c r="E903" s="124"/>
      <c r="F903" s="124"/>
      <c r="G903" s="124"/>
      <c r="H903" s="124"/>
      <c r="I903" s="124"/>
      <c r="J903" s="124"/>
      <c r="K903" s="124"/>
    </row>
    <row r="904" spans="2:11">
      <c r="B904" s="123"/>
      <c r="C904" s="123"/>
      <c r="D904" s="123"/>
      <c r="E904" s="124"/>
      <c r="F904" s="124"/>
      <c r="G904" s="124"/>
      <c r="H904" s="124"/>
      <c r="I904" s="124"/>
      <c r="J904" s="124"/>
      <c r="K904" s="124"/>
    </row>
    <row r="905" spans="2:11">
      <c r="B905" s="123"/>
      <c r="C905" s="123"/>
      <c r="D905" s="123"/>
      <c r="E905" s="124"/>
      <c r="F905" s="124"/>
      <c r="G905" s="124"/>
      <c r="H905" s="124"/>
      <c r="I905" s="124"/>
      <c r="J905" s="124"/>
      <c r="K905" s="124"/>
    </row>
    <row r="906" spans="2:11">
      <c r="B906" s="123"/>
      <c r="C906" s="123"/>
      <c r="D906" s="123"/>
      <c r="E906" s="124"/>
      <c r="F906" s="124"/>
      <c r="G906" s="124"/>
      <c r="H906" s="124"/>
      <c r="I906" s="124"/>
      <c r="J906" s="124"/>
      <c r="K906" s="124"/>
    </row>
    <row r="907" spans="2:11">
      <c r="B907" s="123"/>
      <c r="C907" s="123"/>
      <c r="D907" s="123"/>
      <c r="E907" s="124"/>
      <c r="F907" s="124"/>
      <c r="G907" s="124"/>
      <c r="H907" s="124"/>
      <c r="I907" s="124"/>
      <c r="J907" s="124"/>
      <c r="K907" s="124"/>
    </row>
    <row r="908" spans="2:11">
      <c r="B908" s="123"/>
      <c r="C908" s="123"/>
      <c r="D908" s="123"/>
      <c r="E908" s="124"/>
      <c r="F908" s="124"/>
      <c r="G908" s="124"/>
      <c r="H908" s="124"/>
      <c r="I908" s="124"/>
      <c r="J908" s="124"/>
      <c r="K908" s="124"/>
    </row>
    <row r="909" spans="2:11">
      <c r="B909" s="123"/>
      <c r="C909" s="123"/>
      <c r="D909" s="123"/>
      <c r="E909" s="124"/>
      <c r="F909" s="124"/>
      <c r="G909" s="124"/>
      <c r="H909" s="124"/>
      <c r="I909" s="124"/>
      <c r="J909" s="124"/>
      <c r="K909" s="124"/>
    </row>
    <row r="910" spans="2:11">
      <c r="B910" s="123"/>
      <c r="C910" s="123"/>
      <c r="D910" s="123"/>
      <c r="E910" s="124"/>
      <c r="F910" s="124"/>
      <c r="G910" s="124"/>
      <c r="H910" s="124"/>
      <c r="I910" s="124"/>
      <c r="J910" s="124"/>
      <c r="K910" s="124"/>
    </row>
    <row r="911" spans="2:11">
      <c r="B911" s="123"/>
      <c r="C911" s="123"/>
      <c r="D911" s="123"/>
      <c r="E911" s="124"/>
      <c r="F911" s="124"/>
      <c r="G911" s="124"/>
      <c r="H911" s="124"/>
      <c r="I911" s="124"/>
      <c r="J911" s="124"/>
      <c r="K911" s="124"/>
    </row>
    <row r="912" spans="2:11">
      <c r="B912" s="123"/>
      <c r="C912" s="123"/>
      <c r="D912" s="123"/>
      <c r="E912" s="124"/>
      <c r="F912" s="124"/>
      <c r="G912" s="124"/>
      <c r="H912" s="124"/>
      <c r="I912" s="124"/>
      <c r="J912" s="124"/>
      <c r="K912" s="124"/>
    </row>
    <row r="913" spans="2:11">
      <c r="B913" s="123"/>
      <c r="C913" s="123"/>
      <c r="D913" s="123"/>
      <c r="E913" s="124"/>
      <c r="F913" s="124"/>
      <c r="G913" s="124"/>
      <c r="H913" s="124"/>
      <c r="I913" s="124"/>
      <c r="J913" s="124"/>
      <c r="K913" s="124"/>
    </row>
    <row r="914" spans="2:11">
      <c r="B914" s="123"/>
      <c r="C914" s="123"/>
      <c r="D914" s="123"/>
      <c r="E914" s="124"/>
      <c r="F914" s="124"/>
      <c r="G914" s="124"/>
      <c r="H914" s="124"/>
      <c r="I914" s="124"/>
      <c r="J914" s="124"/>
      <c r="K914" s="124"/>
    </row>
    <row r="915" spans="2:11">
      <c r="B915" s="123"/>
      <c r="C915" s="123"/>
      <c r="D915" s="123"/>
      <c r="E915" s="124"/>
      <c r="F915" s="124"/>
      <c r="G915" s="124"/>
      <c r="H915" s="124"/>
      <c r="I915" s="124"/>
      <c r="J915" s="124"/>
      <c r="K915" s="124"/>
    </row>
    <row r="916" spans="2:11">
      <c r="B916" s="123"/>
      <c r="C916" s="123"/>
      <c r="D916" s="123"/>
      <c r="E916" s="124"/>
      <c r="F916" s="124"/>
      <c r="G916" s="124"/>
      <c r="H916" s="124"/>
      <c r="I916" s="124"/>
      <c r="J916" s="124"/>
      <c r="K916" s="124"/>
    </row>
    <row r="917" spans="2:11">
      <c r="B917" s="123"/>
      <c r="C917" s="123"/>
      <c r="D917" s="123"/>
      <c r="E917" s="124"/>
      <c r="F917" s="124"/>
      <c r="G917" s="124"/>
      <c r="H917" s="124"/>
      <c r="I917" s="124"/>
      <c r="J917" s="124"/>
      <c r="K917" s="124"/>
    </row>
    <row r="918" spans="2:11">
      <c r="B918" s="123"/>
      <c r="C918" s="123"/>
      <c r="D918" s="123"/>
      <c r="E918" s="124"/>
      <c r="F918" s="124"/>
      <c r="G918" s="124"/>
      <c r="H918" s="124"/>
      <c r="I918" s="124"/>
      <c r="J918" s="124"/>
      <c r="K918" s="124"/>
    </row>
    <row r="919" spans="2:11">
      <c r="B919" s="123"/>
      <c r="C919" s="123"/>
      <c r="D919" s="123"/>
      <c r="E919" s="124"/>
      <c r="F919" s="124"/>
      <c r="G919" s="124"/>
      <c r="H919" s="124"/>
      <c r="I919" s="124"/>
      <c r="J919" s="124"/>
      <c r="K919" s="124"/>
    </row>
    <row r="920" spans="2:11">
      <c r="B920" s="123"/>
      <c r="C920" s="123"/>
      <c r="D920" s="123"/>
      <c r="E920" s="124"/>
      <c r="F920" s="124"/>
      <c r="G920" s="124"/>
      <c r="H920" s="124"/>
      <c r="I920" s="124"/>
      <c r="J920" s="124"/>
      <c r="K920" s="124"/>
    </row>
    <row r="921" spans="2:11">
      <c r="B921" s="123"/>
      <c r="C921" s="123"/>
      <c r="D921" s="123"/>
      <c r="E921" s="124"/>
      <c r="F921" s="124"/>
      <c r="G921" s="124"/>
      <c r="H921" s="124"/>
      <c r="I921" s="124"/>
      <c r="J921" s="124"/>
      <c r="K921" s="124"/>
    </row>
    <row r="922" spans="2:11">
      <c r="B922" s="123"/>
      <c r="C922" s="123"/>
      <c r="D922" s="123"/>
      <c r="E922" s="124"/>
      <c r="F922" s="124"/>
      <c r="G922" s="124"/>
      <c r="H922" s="124"/>
      <c r="I922" s="124"/>
      <c r="J922" s="124"/>
      <c r="K922" s="124"/>
    </row>
    <row r="923" spans="2:11">
      <c r="B923" s="123"/>
      <c r="C923" s="123"/>
      <c r="D923" s="123"/>
      <c r="E923" s="124"/>
      <c r="F923" s="124"/>
      <c r="G923" s="124"/>
      <c r="H923" s="124"/>
      <c r="I923" s="124"/>
      <c r="J923" s="124"/>
      <c r="K923" s="124"/>
    </row>
    <row r="924" spans="2:11">
      <c r="B924" s="123"/>
      <c r="C924" s="123"/>
      <c r="D924" s="123"/>
      <c r="E924" s="124"/>
      <c r="F924" s="124"/>
      <c r="G924" s="124"/>
      <c r="H924" s="124"/>
      <c r="I924" s="124"/>
      <c r="J924" s="124"/>
      <c r="K924" s="124"/>
    </row>
    <row r="925" spans="2:11">
      <c r="B925" s="123"/>
      <c r="C925" s="123"/>
      <c r="D925" s="123"/>
      <c r="E925" s="124"/>
      <c r="F925" s="124"/>
      <c r="G925" s="124"/>
      <c r="H925" s="124"/>
      <c r="I925" s="124"/>
      <c r="J925" s="124"/>
      <c r="K925" s="124"/>
    </row>
    <row r="926" spans="2:11">
      <c r="B926" s="123"/>
      <c r="C926" s="123"/>
      <c r="D926" s="123"/>
      <c r="E926" s="124"/>
      <c r="F926" s="124"/>
      <c r="G926" s="124"/>
      <c r="H926" s="124"/>
      <c r="I926" s="124"/>
      <c r="J926" s="124"/>
      <c r="K926" s="124"/>
    </row>
    <row r="927" spans="2:11">
      <c r="B927" s="123"/>
      <c r="C927" s="123"/>
      <c r="D927" s="123"/>
      <c r="E927" s="124"/>
      <c r="F927" s="124"/>
      <c r="G927" s="124"/>
      <c r="H927" s="124"/>
      <c r="I927" s="124"/>
      <c r="J927" s="124"/>
      <c r="K927" s="124"/>
    </row>
    <row r="928" spans="2:11">
      <c r="B928" s="123"/>
      <c r="C928" s="123"/>
      <c r="D928" s="123"/>
      <c r="E928" s="124"/>
      <c r="F928" s="124"/>
      <c r="G928" s="124"/>
      <c r="H928" s="124"/>
      <c r="I928" s="124"/>
      <c r="J928" s="124"/>
      <c r="K928" s="124"/>
    </row>
    <row r="929" spans="2:11">
      <c r="B929" s="123"/>
      <c r="C929" s="123"/>
      <c r="D929" s="123"/>
      <c r="E929" s="124"/>
      <c r="F929" s="124"/>
      <c r="G929" s="124"/>
      <c r="H929" s="124"/>
      <c r="I929" s="124"/>
      <c r="J929" s="124"/>
      <c r="K929" s="124"/>
    </row>
    <row r="930" spans="2:11">
      <c r="B930" s="123"/>
      <c r="C930" s="123"/>
      <c r="D930" s="123"/>
      <c r="E930" s="124"/>
      <c r="F930" s="124"/>
      <c r="G930" s="124"/>
      <c r="H930" s="124"/>
      <c r="I930" s="124"/>
      <c r="J930" s="124"/>
      <c r="K930" s="124"/>
    </row>
    <row r="931" spans="2:11">
      <c r="B931" s="123"/>
      <c r="C931" s="123"/>
      <c r="D931" s="123"/>
      <c r="E931" s="124"/>
      <c r="F931" s="124"/>
      <c r="G931" s="124"/>
      <c r="H931" s="124"/>
      <c r="I931" s="124"/>
      <c r="J931" s="124"/>
      <c r="K931" s="124"/>
    </row>
    <row r="932" spans="2:11">
      <c r="B932" s="123"/>
      <c r="C932" s="123"/>
      <c r="D932" s="123"/>
      <c r="E932" s="124"/>
      <c r="F932" s="124"/>
      <c r="G932" s="124"/>
      <c r="H932" s="124"/>
      <c r="I932" s="124"/>
      <c r="J932" s="124"/>
      <c r="K932" s="124"/>
    </row>
    <row r="933" spans="2:11">
      <c r="B933" s="123"/>
      <c r="C933" s="123"/>
      <c r="D933" s="123"/>
      <c r="E933" s="124"/>
      <c r="F933" s="124"/>
      <c r="G933" s="124"/>
      <c r="H933" s="124"/>
      <c r="I933" s="124"/>
      <c r="J933" s="124"/>
      <c r="K933" s="124"/>
    </row>
    <row r="934" spans="2:11">
      <c r="B934" s="123"/>
      <c r="C934" s="123"/>
      <c r="D934" s="123"/>
      <c r="E934" s="124"/>
      <c r="F934" s="124"/>
      <c r="G934" s="124"/>
      <c r="H934" s="124"/>
      <c r="I934" s="124"/>
      <c r="J934" s="124"/>
      <c r="K934" s="124"/>
    </row>
    <row r="935" spans="2:11">
      <c r="B935" s="123"/>
      <c r="C935" s="123"/>
      <c r="D935" s="123"/>
      <c r="E935" s="124"/>
      <c r="F935" s="124"/>
      <c r="G935" s="124"/>
      <c r="H935" s="124"/>
      <c r="I935" s="124"/>
      <c r="J935" s="124"/>
      <c r="K935" s="124"/>
    </row>
    <row r="936" spans="2:11">
      <c r="B936" s="123"/>
      <c r="C936" s="123"/>
      <c r="D936" s="123"/>
      <c r="E936" s="124"/>
      <c r="F936" s="124"/>
      <c r="G936" s="124"/>
      <c r="H936" s="124"/>
      <c r="I936" s="124"/>
      <c r="J936" s="124"/>
      <c r="K936" s="124"/>
    </row>
    <row r="937" spans="2:11">
      <c r="B937" s="123"/>
      <c r="C937" s="123"/>
      <c r="D937" s="123"/>
      <c r="E937" s="124"/>
      <c r="F937" s="124"/>
      <c r="G937" s="124"/>
      <c r="H937" s="124"/>
      <c r="I937" s="124"/>
      <c r="J937" s="124"/>
      <c r="K937" s="124"/>
    </row>
    <row r="938" spans="2:11">
      <c r="B938" s="123"/>
      <c r="C938" s="123"/>
      <c r="D938" s="123"/>
      <c r="E938" s="124"/>
      <c r="F938" s="124"/>
      <c r="G938" s="124"/>
      <c r="H938" s="124"/>
      <c r="I938" s="124"/>
      <c r="J938" s="124"/>
      <c r="K938" s="124"/>
    </row>
    <row r="939" spans="2:11">
      <c r="B939" s="123"/>
      <c r="C939" s="123"/>
      <c r="D939" s="123"/>
      <c r="E939" s="124"/>
      <c r="F939" s="124"/>
      <c r="G939" s="124"/>
      <c r="H939" s="124"/>
      <c r="I939" s="124"/>
      <c r="J939" s="124"/>
      <c r="K939" s="124"/>
    </row>
    <row r="940" spans="2:11">
      <c r="B940" s="123"/>
      <c r="C940" s="123"/>
      <c r="D940" s="123"/>
      <c r="E940" s="124"/>
      <c r="F940" s="124"/>
      <c r="G940" s="124"/>
      <c r="H940" s="124"/>
      <c r="I940" s="124"/>
      <c r="J940" s="124"/>
      <c r="K940" s="124"/>
    </row>
    <row r="941" spans="2:11">
      <c r="B941" s="123"/>
      <c r="C941" s="123"/>
      <c r="D941" s="123"/>
      <c r="E941" s="124"/>
      <c r="F941" s="124"/>
      <c r="G941" s="124"/>
      <c r="H941" s="124"/>
      <c r="I941" s="124"/>
      <c r="J941" s="124"/>
      <c r="K941" s="124"/>
    </row>
    <row r="942" spans="2:11">
      <c r="B942" s="123"/>
      <c r="C942" s="123"/>
      <c r="D942" s="123"/>
      <c r="E942" s="124"/>
      <c r="F942" s="124"/>
      <c r="G942" s="124"/>
      <c r="H942" s="124"/>
      <c r="I942" s="124"/>
      <c r="J942" s="124"/>
      <c r="K942" s="124"/>
    </row>
    <row r="943" spans="2:11">
      <c r="B943" s="123"/>
      <c r="C943" s="123"/>
      <c r="D943" s="123"/>
      <c r="E943" s="124"/>
      <c r="F943" s="124"/>
      <c r="G943" s="124"/>
      <c r="H943" s="124"/>
      <c r="I943" s="124"/>
      <c r="J943" s="124"/>
      <c r="K943" s="124"/>
    </row>
    <row r="944" spans="2:11">
      <c r="B944" s="123"/>
      <c r="C944" s="123"/>
      <c r="D944" s="123"/>
      <c r="E944" s="124"/>
      <c r="F944" s="124"/>
      <c r="G944" s="124"/>
      <c r="H944" s="124"/>
      <c r="I944" s="124"/>
      <c r="J944" s="124"/>
      <c r="K944" s="124"/>
    </row>
    <row r="945" spans="2:11">
      <c r="B945" s="123"/>
      <c r="C945" s="123"/>
      <c r="D945" s="123"/>
      <c r="E945" s="124"/>
      <c r="F945" s="124"/>
      <c r="G945" s="124"/>
      <c r="H945" s="124"/>
      <c r="I945" s="124"/>
      <c r="J945" s="124"/>
      <c r="K945" s="124"/>
    </row>
    <row r="946" spans="2:11">
      <c r="B946" s="123"/>
      <c r="C946" s="123"/>
      <c r="D946" s="123"/>
      <c r="E946" s="124"/>
      <c r="F946" s="124"/>
      <c r="G946" s="124"/>
      <c r="H946" s="124"/>
      <c r="I946" s="124"/>
      <c r="J946" s="124"/>
      <c r="K946" s="124"/>
    </row>
    <row r="947" spans="2:11">
      <c r="B947" s="123"/>
      <c r="C947" s="123"/>
      <c r="D947" s="123"/>
      <c r="E947" s="124"/>
      <c r="F947" s="124"/>
      <c r="G947" s="124"/>
      <c r="H947" s="124"/>
      <c r="I947" s="124"/>
      <c r="J947" s="124"/>
      <c r="K947" s="124"/>
    </row>
    <row r="948" spans="2:11">
      <c r="B948" s="123"/>
      <c r="C948" s="123"/>
      <c r="D948" s="123"/>
      <c r="E948" s="124"/>
      <c r="F948" s="124"/>
      <c r="G948" s="124"/>
      <c r="H948" s="124"/>
      <c r="I948" s="124"/>
      <c r="J948" s="124"/>
      <c r="K948" s="124"/>
    </row>
    <row r="949" spans="2:11">
      <c r="B949" s="123"/>
      <c r="C949" s="123"/>
      <c r="D949" s="123"/>
      <c r="E949" s="124"/>
      <c r="F949" s="124"/>
      <c r="G949" s="124"/>
      <c r="H949" s="124"/>
      <c r="I949" s="124"/>
      <c r="J949" s="124"/>
      <c r="K949" s="124"/>
    </row>
    <row r="950" spans="2:11">
      <c r="B950" s="123"/>
      <c r="C950" s="123"/>
      <c r="D950" s="123"/>
      <c r="E950" s="124"/>
      <c r="F950" s="124"/>
      <c r="G950" s="124"/>
      <c r="H950" s="124"/>
      <c r="I950" s="124"/>
      <c r="J950" s="124"/>
      <c r="K950" s="124"/>
    </row>
    <row r="951" spans="2:11">
      <c r="B951" s="123"/>
      <c r="C951" s="123"/>
      <c r="D951" s="123"/>
      <c r="E951" s="124"/>
      <c r="F951" s="124"/>
      <c r="G951" s="124"/>
      <c r="H951" s="124"/>
      <c r="I951" s="124"/>
      <c r="J951" s="124"/>
      <c r="K951" s="124"/>
    </row>
    <row r="952" spans="2:11">
      <c r="B952" s="123"/>
      <c r="C952" s="123"/>
      <c r="D952" s="123"/>
      <c r="E952" s="124"/>
      <c r="F952" s="124"/>
      <c r="G952" s="124"/>
      <c r="H952" s="124"/>
      <c r="I952" s="124"/>
      <c r="J952" s="124"/>
      <c r="K952" s="124"/>
    </row>
    <row r="953" spans="2:11">
      <c r="B953" s="123"/>
      <c r="C953" s="123"/>
      <c r="D953" s="123"/>
      <c r="E953" s="124"/>
      <c r="F953" s="124"/>
      <c r="G953" s="124"/>
      <c r="H953" s="124"/>
      <c r="I953" s="124"/>
      <c r="J953" s="124"/>
      <c r="K953" s="124"/>
    </row>
    <row r="954" spans="2:11">
      <c r="B954" s="123"/>
      <c r="C954" s="123"/>
      <c r="D954" s="123"/>
      <c r="E954" s="124"/>
      <c r="F954" s="124"/>
      <c r="G954" s="124"/>
      <c r="H954" s="124"/>
      <c r="I954" s="124"/>
      <c r="J954" s="124"/>
      <c r="K954" s="124"/>
    </row>
    <row r="955" spans="2:11">
      <c r="B955" s="123"/>
      <c r="C955" s="123"/>
      <c r="D955" s="123"/>
      <c r="E955" s="124"/>
      <c r="F955" s="124"/>
      <c r="G955" s="124"/>
      <c r="H955" s="124"/>
      <c r="I955" s="124"/>
      <c r="J955" s="124"/>
      <c r="K955" s="124"/>
    </row>
    <row r="956" spans="2:11">
      <c r="B956" s="123"/>
      <c r="C956" s="123"/>
      <c r="D956" s="123"/>
      <c r="E956" s="124"/>
      <c r="F956" s="124"/>
      <c r="G956" s="124"/>
      <c r="H956" s="124"/>
      <c r="I956" s="124"/>
      <c r="J956" s="124"/>
      <c r="K956" s="124"/>
    </row>
    <row r="957" spans="2:11">
      <c r="B957" s="123"/>
      <c r="C957" s="123"/>
      <c r="D957" s="123"/>
      <c r="E957" s="124"/>
      <c r="F957" s="124"/>
      <c r="G957" s="124"/>
      <c r="H957" s="124"/>
      <c r="I957" s="124"/>
      <c r="J957" s="124"/>
      <c r="K957" s="124"/>
    </row>
    <row r="958" spans="2:11">
      <c r="B958" s="123"/>
      <c r="C958" s="123"/>
      <c r="D958" s="123"/>
      <c r="E958" s="124"/>
      <c r="F958" s="124"/>
      <c r="G958" s="124"/>
      <c r="H958" s="124"/>
      <c r="I958" s="124"/>
      <c r="J958" s="124"/>
      <c r="K958" s="124"/>
    </row>
    <row r="959" spans="2:11">
      <c r="B959" s="123"/>
      <c r="C959" s="123"/>
      <c r="D959" s="123"/>
      <c r="E959" s="124"/>
      <c r="F959" s="124"/>
      <c r="G959" s="124"/>
      <c r="H959" s="124"/>
      <c r="I959" s="124"/>
      <c r="J959" s="124"/>
      <c r="K959" s="124"/>
    </row>
    <row r="960" spans="2:11">
      <c r="B960" s="123"/>
      <c r="C960" s="123"/>
      <c r="D960" s="123"/>
      <c r="E960" s="124"/>
      <c r="F960" s="124"/>
      <c r="G960" s="124"/>
      <c r="H960" s="124"/>
      <c r="I960" s="124"/>
      <c r="J960" s="124"/>
      <c r="K960" s="124"/>
    </row>
    <row r="961" spans="2:11">
      <c r="B961" s="123"/>
      <c r="C961" s="123"/>
      <c r="D961" s="123"/>
      <c r="E961" s="124"/>
      <c r="F961" s="124"/>
      <c r="G961" s="124"/>
      <c r="H961" s="124"/>
      <c r="I961" s="124"/>
      <c r="J961" s="124"/>
      <c r="K961" s="124"/>
    </row>
    <row r="962" spans="2:11">
      <c r="B962" s="123"/>
      <c r="C962" s="123"/>
      <c r="D962" s="123"/>
      <c r="E962" s="124"/>
      <c r="F962" s="124"/>
      <c r="G962" s="124"/>
      <c r="H962" s="124"/>
      <c r="I962" s="124"/>
      <c r="J962" s="124"/>
      <c r="K962" s="124"/>
    </row>
    <row r="963" spans="2:11">
      <c r="B963" s="123"/>
      <c r="C963" s="123"/>
      <c r="D963" s="123"/>
      <c r="E963" s="124"/>
      <c r="F963" s="124"/>
      <c r="G963" s="124"/>
      <c r="H963" s="124"/>
      <c r="I963" s="124"/>
      <c r="J963" s="124"/>
      <c r="K963" s="124"/>
    </row>
    <row r="964" spans="2:11">
      <c r="B964" s="123"/>
      <c r="C964" s="123"/>
      <c r="D964" s="123"/>
      <c r="E964" s="124"/>
      <c r="F964" s="124"/>
      <c r="G964" s="124"/>
      <c r="H964" s="124"/>
      <c r="I964" s="124"/>
      <c r="J964" s="124"/>
      <c r="K964" s="124"/>
    </row>
    <row r="965" spans="2:11">
      <c r="B965" s="123"/>
      <c r="C965" s="123"/>
      <c r="D965" s="123"/>
      <c r="E965" s="124"/>
      <c r="F965" s="124"/>
      <c r="G965" s="124"/>
      <c r="H965" s="124"/>
      <c r="I965" s="124"/>
      <c r="J965" s="124"/>
      <c r="K965" s="124"/>
    </row>
    <row r="966" spans="2:11">
      <c r="B966" s="123"/>
      <c r="C966" s="123"/>
      <c r="D966" s="123"/>
      <c r="E966" s="124"/>
      <c r="F966" s="124"/>
      <c r="G966" s="124"/>
      <c r="H966" s="124"/>
      <c r="I966" s="124"/>
      <c r="J966" s="124"/>
      <c r="K966" s="124"/>
    </row>
    <row r="967" spans="2:11">
      <c r="B967" s="123"/>
      <c r="C967" s="123"/>
      <c r="D967" s="123"/>
      <c r="E967" s="124"/>
      <c r="F967" s="124"/>
      <c r="G967" s="124"/>
      <c r="H967" s="124"/>
      <c r="I967" s="124"/>
      <c r="J967" s="124"/>
      <c r="K967" s="124"/>
    </row>
    <row r="968" spans="2:11">
      <c r="B968" s="123"/>
      <c r="C968" s="123"/>
      <c r="D968" s="123"/>
      <c r="E968" s="124"/>
      <c r="F968" s="124"/>
      <c r="G968" s="124"/>
      <c r="H968" s="124"/>
      <c r="I968" s="124"/>
      <c r="J968" s="124"/>
      <c r="K968" s="124"/>
    </row>
    <row r="969" spans="2:11">
      <c r="B969" s="123"/>
      <c r="C969" s="123"/>
      <c r="D969" s="123"/>
      <c r="E969" s="124"/>
      <c r="F969" s="124"/>
      <c r="G969" s="124"/>
      <c r="H969" s="124"/>
      <c r="I969" s="124"/>
      <c r="J969" s="124"/>
      <c r="K969" s="124"/>
    </row>
    <row r="970" spans="2:11">
      <c r="B970" s="123"/>
      <c r="C970" s="123"/>
      <c r="D970" s="123"/>
      <c r="E970" s="124"/>
      <c r="F970" s="124"/>
      <c r="G970" s="124"/>
      <c r="H970" s="124"/>
      <c r="I970" s="124"/>
      <c r="J970" s="124"/>
      <c r="K970" s="124"/>
    </row>
    <row r="971" spans="2:11">
      <c r="B971" s="123"/>
      <c r="C971" s="123"/>
      <c r="D971" s="123"/>
      <c r="E971" s="124"/>
      <c r="F971" s="124"/>
      <c r="G971" s="124"/>
      <c r="H971" s="124"/>
      <c r="I971" s="124"/>
      <c r="J971" s="124"/>
      <c r="K971" s="124"/>
    </row>
    <row r="972" spans="2:11">
      <c r="B972" s="123"/>
      <c r="C972" s="123"/>
      <c r="D972" s="123"/>
      <c r="E972" s="124"/>
      <c r="F972" s="124"/>
      <c r="G972" s="124"/>
      <c r="H972" s="124"/>
      <c r="I972" s="124"/>
      <c r="J972" s="124"/>
      <c r="K972" s="124"/>
    </row>
    <row r="973" spans="2:11">
      <c r="B973" s="123"/>
      <c r="C973" s="123"/>
      <c r="D973" s="123"/>
      <c r="E973" s="124"/>
      <c r="F973" s="124"/>
      <c r="G973" s="124"/>
      <c r="H973" s="124"/>
      <c r="I973" s="124"/>
      <c r="J973" s="124"/>
      <c r="K973" s="124"/>
    </row>
    <row r="974" spans="2:11">
      <c r="B974" s="123"/>
      <c r="C974" s="123"/>
      <c r="D974" s="123"/>
      <c r="E974" s="124"/>
      <c r="F974" s="124"/>
      <c r="G974" s="124"/>
      <c r="H974" s="124"/>
      <c r="I974" s="124"/>
      <c r="J974" s="124"/>
      <c r="K974" s="124"/>
    </row>
    <row r="975" spans="2:11">
      <c r="B975" s="123"/>
      <c r="C975" s="123"/>
      <c r="D975" s="123"/>
      <c r="E975" s="124"/>
      <c r="F975" s="124"/>
      <c r="G975" s="124"/>
      <c r="H975" s="124"/>
      <c r="I975" s="124"/>
      <c r="J975" s="124"/>
      <c r="K975" s="124"/>
    </row>
    <row r="976" spans="2:11">
      <c r="B976" s="123"/>
      <c r="C976" s="123"/>
      <c r="D976" s="123"/>
      <c r="E976" s="124"/>
      <c r="F976" s="124"/>
      <c r="G976" s="124"/>
      <c r="H976" s="124"/>
      <c r="I976" s="124"/>
      <c r="J976" s="124"/>
      <c r="K976" s="124"/>
    </row>
    <row r="977" spans="2:11">
      <c r="B977" s="123"/>
      <c r="C977" s="123"/>
      <c r="D977" s="123"/>
      <c r="E977" s="124"/>
      <c r="F977" s="124"/>
      <c r="G977" s="124"/>
      <c r="H977" s="124"/>
      <c r="I977" s="124"/>
      <c r="J977" s="124"/>
      <c r="K977" s="124"/>
    </row>
    <row r="978" spans="2:11">
      <c r="B978" s="123"/>
      <c r="C978" s="123"/>
      <c r="D978" s="123"/>
      <c r="E978" s="124"/>
      <c r="F978" s="124"/>
      <c r="G978" s="124"/>
      <c r="H978" s="124"/>
      <c r="I978" s="124"/>
      <c r="J978" s="124"/>
      <c r="K978" s="124"/>
    </row>
    <row r="979" spans="2:11">
      <c r="B979" s="123"/>
      <c r="C979" s="123"/>
      <c r="D979" s="123"/>
      <c r="E979" s="124"/>
      <c r="F979" s="124"/>
      <c r="G979" s="124"/>
      <c r="H979" s="124"/>
      <c r="I979" s="124"/>
      <c r="J979" s="124"/>
      <c r="K979" s="124"/>
    </row>
    <row r="980" spans="2:11">
      <c r="B980" s="123"/>
      <c r="C980" s="123"/>
      <c r="D980" s="123"/>
      <c r="E980" s="124"/>
      <c r="F980" s="124"/>
      <c r="G980" s="124"/>
      <c r="H980" s="124"/>
      <c r="I980" s="124"/>
      <c r="J980" s="124"/>
      <c r="K980" s="124"/>
    </row>
    <row r="981" spans="2:11">
      <c r="B981" s="123"/>
      <c r="C981" s="123"/>
      <c r="D981" s="123"/>
      <c r="E981" s="124"/>
      <c r="F981" s="124"/>
      <c r="G981" s="124"/>
      <c r="H981" s="124"/>
      <c r="I981" s="124"/>
      <c r="J981" s="124"/>
      <c r="K981" s="124"/>
    </row>
    <row r="982" spans="2:11">
      <c r="B982" s="123"/>
      <c r="C982" s="123"/>
      <c r="D982" s="123"/>
      <c r="E982" s="124"/>
      <c r="F982" s="124"/>
      <c r="G982" s="124"/>
      <c r="H982" s="124"/>
      <c r="I982" s="124"/>
      <c r="J982" s="124"/>
      <c r="K982" s="124"/>
    </row>
    <row r="983" spans="2:11">
      <c r="B983" s="123"/>
      <c r="C983" s="123"/>
      <c r="D983" s="123"/>
      <c r="E983" s="124"/>
      <c r="F983" s="124"/>
      <c r="G983" s="124"/>
      <c r="H983" s="124"/>
      <c r="I983" s="124"/>
      <c r="J983" s="124"/>
      <c r="K983" s="124"/>
    </row>
    <row r="984" spans="2:11">
      <c r="B984" s="123"/>
      <c r="C984" s="123"/>
      <c r="D984" s="123"/>
      <c r="E984" s="124"/>
      <c r="F984" s="124"/>
      <c r="G984" s="124"/>
      <c r="H984" s="124"/>
      <c r="I984" s="124"/>
      <c r="J984" s="124"/>
      <c r="K984" s="124"/>
    </row>
    <row r="985" spans="2:11">
      <c r="B985" s="123"/>
      <c r="C985" s="123"/>
      <c r="D985" s="123"/>
      <c r="E985" s="124"/>
      <c r="F985" s="124"/>
      <c r="G985" s="124"/>
      <c r="H985" s="124"/>
      <c r="I985" s="124"/>
      <c r="J985" s="124"/>
      <c r="K985" s="124"/>
    </row>
    <row r="986" spans="2:11">
      <c r="B986" s="123"/>
      <c r="C986" s="123"/>
      <c r="D986" s="123"/>
      <c r="E986" s="124"/>
      <c r="F986" s="124"/>
      <c r="G986" s="124"/>
      <c r="H986" s="124"/>
      <c r="I986" s="124"/>
      <c r="J986" s="124"/>
      <c r="K986" s="124"/>
    </row>
    <row r="987" spans="2:11">
      <c r="B987" s="123"/>
      <c r="C987" s="123"/>
      <c r="D987" s="123"/>
      <c r="E987" s="124"/>
      <c r="F987" s="124"/>
      <c r="G987" s="124"/>
      <c r="H987" s="124"/>
      <c r="I987" s="124"/>
      <c r="J987" s="124"/>
      <c r="K987" s="124"/>
    </row>
    <row r="988" spans="2:11">
      <c r="B988" s="123"/>
      <c r="C988" s="123"/>
      <c r="D988" s="123"/>
      <c r="E988" s="124"/>
      <c r="F988" s="124"/>
      <c r="G988" s="124"/>
      <c r="H988" s="124"/>
      <c r="I988" s="124"/>
      <c r="J988" s="124"/>
      <c r="K988" s="124"/>
    </row>
    <row r="989" spans="2:11">
      <c r="B989" s="123"/>
      <c r="C989" s="123"/>
      <c r="D989" s="123"/>
      <c r="E989" s="124"/>
      <c r="F989" s="124"/>
      <c r="G989" s="124"/>
      <c r="H989" s="124"/>
      <c r="I989" s="124"/>
      <c r="J989" s="124"/>
      <c r="K989" s="124"/>
    </row>
    <row r="990" spans="2:11">
      <c r="B990" s="123"/>
      <c r="C990" s="123"/>
      <c r="D990" s="123"/>
      <c r="E990" s="124"/>
      <c r="F990" s="124"/>
      <c r="G990" s="124"/>
      <c r="H990" s="124"/>
      <c r="I990" s="124"/>
      <c r="J990" s="124"/>
      <c r="K990" s="124"/>
    </row>
    <row r="991" spans="2:11">
      <c r="B991" s="123"/>
      <c r="C991" s="123"/>
      <c r="D991" s="123"/>
      <c r="E991" s="124"/>
      <c r="F991" s="124"/>
      <c r="G991" s="124"/>
      <c r="H991" s="124"/>
      <c r="I991" s="124"/>
      <c r="J991" s="124"/>
      <c r="K991" s="124"/>
    </row>
    <row r="992" spans="2:11">
      <c r="B992" s="123"/>
      <c r="C992" s="123"/>
      <c r="D992" s="123"/>
      <c r="E992" s="124"/>
      <c r="F992" s="124"/>
      <c r="G992" s="124"/>
      <c r="H992" s="124"/>
      <c r="I992" s="124"/>
      <c r="J992" s="124"/>
      <c r="K992" s="124"/>
    </row>
    <row r="993" spans="2:11">
      <c r="B993" s="123"/>
      <c r="C993" s="123"/>
      <c r="D993" s="123"/>
      <c r="E993" s="124"/>
      <c r="F993" s="124"/>
      <c r="G993" s="124"/>
      <c r="H993" s="124"/>
      <c r="I993" s="124"/>
      <c r="J993" s="124"/>
      <c r="K993" s="124"/>
    </row>
    <row r="994" spans="2:11">
      <c r="B994" s="123"/>
      <c r="C994" s="123"/>
      <c r="D994" s="123"/>
      <c r="E994" s="124"/>
      <c r="F994" s="124"/>
      <c r="G994" s="124"/>
      <c r="H994" s="124"/>
      <c r="I994" s="124"/>
      <c r="J994" s="124"/>
      <c r="K994" s="124"/>
    </row>
    <row r="995" spans="2:11">
      <c r="B995" s="123"/>
      <c r="C995" s="123"/>
      <c r="D995" s="123"/>
      <c r="E995" s="124"/>
      <c r="F995" s="124"/>
      <c r="G995" s="124"/>
      <c r="H995" s="124"/>
      <c r="I995" s="124"/>
      <c r="J995" s="124"/>
      <c r="K995" s="124"/>
    </row>
    <row r="996" spans="2:11">
      <c r="B996" s="123"/>
      <c r="C996" s="123"/>
      <c r="D996" s="123"/>
      <c r="E996" s="124"/>
      <c r="F996" s="124"/>
      <c r="G996" s="124"/>
      <c r="H996" s="124"/>
      <c r="I996" s="124"/>
      <c r="J996" s="124"/>
      <c r="K996" s="124"/>
    </row>
    <row r="997" spans="2:11">
      <c r="B997" s="123"/>
      <c r="C997" s="123"/>
      <c r="D997" s="123"/>
      <c r="E997" s="124"/>
      <c r="F997" s="124"/>
      <c r="G997" s="124"/>
      <c r="H997" s="124"/>
      <c r="I997" s="124"/>
      <c r="J997" s="124"/>
      <c r="K997" s="124"/>
    </row>
    <row r="998" spans="2:11">
      <c r="B998" s="123"/>
      <c r="C998" s="123"/>
      <c r="D998" s="123"/>
      <c r="E998" s="124"/>
      <c r="F998" s="124"/>
      <c r="G998" s="124"/>
      <c r="H998" s="124"/>
      <c r="I998" s="124"/>
      <c r="J998" s="124"/>
      <c r="K998" s="124"/>
    </row>
    <row r="999" spans="2:11">
      <c r="B999" s="123"/>
      <c r="C999" s="123"/>
      <c r="D999" s="123"/>
      <c r="E999" s="124"/>
      <c r="F999" s="124"/>
      <c r="G999" s="124"/>
      <c r="H999" s="124"/>
      <c r="I999" s="124"/>
      <c r="J999" s="124"/>
      <c r="K999" s="124"/>
    </row>
    <row r="1000" spans="2:11">
      <c r="B1000" s="123"/>
      <c r="C1000" s="123"/>
      <c r="D1000" s="123"/>
      <c r="E1000" s="124"/>
      <c r="F1000" s="124"/>
      <c r="G1000" s="124"/>
      <c r="H1000" s="124"/>
      <c r="I1000" s="124"/>
      <c r="J1000" s="124"/>
      <c r="K1000" s="124"/>
    </row>
    <row r="1001" spans="2:11">
      <c r="B1001" s="123"/>
      <c r="C1001" s="123"/>
      <c r="D1001" s="123"/>
      <c r="E1001" s="124"/>
      <c r="F1001" s="124"/>
      <c r="G1001" s="124"/>
      <c r="H1001" s="124"/>
      <c r="I1001" s="124"/>
      <c r="J1001" s="124"/>
      <c r="K1001" s="124"/>
    </row>
    <row r="1002" spans="2:11">
      <c r="B1002" s="123"/>
      <c r="C1002" s="123"/>
      <c r="D1002" s="123"/>
      <c r="E1002" s="124"/>
      <c r="F1002" s="124"/>
      <c r="G1002" s="124"/>
      <c r="H1002" s="124"/>
      <c r="I1002" s="124"/>
      <c r="J1002" s="124"/>
      <c r="K1002" s="124"/>
    </row>
    <row r="1003" spans="2:11">
      <c r="B1003" s="123"/>
      <c r="C1003" s="123"/>
      <c r="D1003" s="123"/>
      <c r="E1003" s="124"/>
      <c r="F1003" s="124"/>
      <c r="G1003" s="124"/>
      <c r="H1003" s="124"/>
      <c r="I1003" s="124"/>
      <c r="J1003" s="124"/>
      <c r="K1003" s="124"/>
    </row>
    <row r="1004" spans="2:11">
      <c r="B1004" s="123"/>
      <c r="C1004" s="123"/>
      <c r="D1004" s="123"/>
      <c r="E1004" s="124"/>
      <c r="F1004" s="124"/>
      <c r="G1004" s="124"/>
      <c r="H1004" s="124"/>
      <c r="I1004" s="124"/>
      <c r="J1004" s="124"/>
      <c r="K1004" s="124"/>
    </row>
    <row r="1005" spans="2:11">
      <c r="B1005" s="123"/>
      <c r="C1005" s="123"/>
      <c r="D1005" s="123"/>
      <c r="E1005" s="124"/>
      <c r="F1005" s="124"/>
      <c r="G1005" s="124"/>
      <c r="H1005" s="124"/>
      <c r="I1005" s="124"/>
      <c r="J1005" s="124"/>
      <c r="K1005" s="124"/>
    </row>
    <row r="1006" spans="2:11">
      <c r="B1006" s="123"/>
      <c r="C1006" s="123"/>
      <c r="D1006" s="123"/>
      <c r="E1006" s="124"/>
      <c r="F1006" s="124"/>
      <c r="G1006" s="124"/>
      <c r="H1006" s="124"/>
      <c r="I1006" s="124"/>
      <c r="J1006" s="124"/>
      <c r="K1006" s="124"/>
    </row>
    <row r="1007" spans="2:11">
      <c r="B1007" s="123"/>
      <c r="C1007" s="123"/>
      <c r="D1007" s="123"/>
      <c r="E1007" s="124"/>
      <c r="F1007" s="124"/>
      <c r="G1007" s="124"/>
      <c r="H1007" s="124"/>
      <c r="I1007" s="124"/>
      <c r="J1007" s="124"/>
      <c r="K1007" s="124"/>
    </row>
    <row r="1008" spans="2:11">
      <c r="B1008" s="123"/>
      <c r="C1008" s="123"/>
      <c r="D1008" s="123"/>
      <c r="E1008" s="124"/>
      <c r="F1008" s="124"/>
      <c r="G1008" s="124"/>
      <c r="H1008" s="124"/>
      <c r="I1008" s="124"/>
      <c r="J1008" s="124"/>
      <c r="K1008" s="124"/>
    </row>
    <row r="1009" spans="2:11">
      <c r="B1009" s="123"/>
      <c r="C1009" s="123"/>
      <c r="D1009" s="123"/>
      <c r="E1009" s="124"/>
      <c r="F1009" s="124"/>
      <c r="G1009" s="124"/>
      <c r="H1009" s="124"/>
      <c r="I1009" s="124"/>
      <c r="J1009" s="124"/>
      <c r="K1009" s="124"/>
    </row>
    <row r="1010" spans="2:11">
      <c r="B1010" s="123"/>
      <c r="C1010" s="123"/>
      <c r="D1010" s="123"/>
      <c r="E1010" s="124"/>
      <c r="F1010" s="124"/>
      <c r="G1010" s="124"/>
      <c r="H1010" s="124"/>
      <c r="I1010" s="124"/>
      <c r="J1010" s="124"/>
      <c r="K1010" s="124"/>
    </row>
    <row r="1011" spans="2:11">
      <c r="B1011" s="123"/>
      <c r="C1011" s="123"/>
      <c r="D1011" s="123"/>
      <c r="E1011" s="124"/>
      <c r="F1011" s="124"/>
      <c r="G1011" s="124"/>
      <c r="H1011" s="124"/>
      <c r="I1011" s="124"/>
      <c r="J1011" s="124"/>
      <c r="K1011" s="124"/>
    </row>
    <row r="1012" spans="2:11">
      <c r="B1012" s="123"/>
      <c r="C1012" s="123"/>
      <c r="D1012" s="123"/>
      <c r="E1012" s="124"/>
      <c r="F1012" s="124"/>
      <c r="G1012" s="124"/>
      <c r="H1012" s="124"/>
      <c r="I1012" s="124"/>
      <c r="J1012" s="124"/>
      <c r="K1012" s="124"/>
    </row>
    <row r="1013" spans="2:11">
      <c r="B1013" s="123"/>
      <c r="C1013" s="123"/>
      <c r="D1013" s="123"/>
      <c r="E1013" s="124"/>
      <c r="F1013" s="124"/>
      <c r="G1013" s="124"/>
      <c r="H1013" s="124"/>
      <c r="I1013" s="124"/>
      <c r="J1013" s="124"/>
      <c r="K1013" s="124"/>
    </row>
    <row r="1014" spans="2:11">
      <c r="B1014" s="123"/>
      <c r="C1014" s="123"/>
      <c r="D1014" s="123"/>
      <c r="E1014" s="124"/>
      <c r="F1014" s="124"/>
      <c r="G1014" s="124"/>
      <c r="H1014" s="124"/>
      <c r="I1014" s="124"/>
      <c r="J1014" s="124"/>
      <c r="K1014" s="124"/>
    </row>
    <row r="1015" spans="2:11">
      <c r="B1015" s="123"/>
      <c r="C1015" s="123"/>
      <c r="D1015" s="123"/>
      <c r="E1015" s="124"/>
      <c r="F1015" s="124"/>
      <c r="G1015" s="124"/>
      <c r="H1015" s="124"/>
      <c r="I1015" s="124"/>
      <c r="J1015" s="124"/>
      <c r="K1015" s="124"/>
    </row>
    <row r="1016" spans="2:11">
      <c r="B1016" s="123"/>
      <c r="C1016" s="123"/>
      <c r="D1016" s="123"/>
      <c r="E1016" s="124"/>
      <c r="F1016" s="124"/>
      <c r="G1016" s="124"/>
      <c r="H1016" s="124"/>
      <c r="I1016" s="124"/>
      <c r="J1016" s="124"/>
      <c r="K1016" s="124"/>
    </row>
    <row r="1017" spans="2:11">
      <c r="B1017" s="123"/>
      <c r="C1017" s="123"/>
      <c r="D1017" s="123"/>
      <c r="E1017" s="124"/>
      <c r="F1017" s="124"/>
      <c r="G1017" s="124"/>
      <c r="H1017" s="124"/>
      <c r="I1017" s="124"/>
      <c r="J1017" s="124"/>
      <c r="K1017" s="124"/>
    </row>
    <row r="1018" spans="2:11">
      <c r="B1018" s="123"/>
      <c r="C1018" s="123"/>
      <c r="D1018" s="123"/>
      <c r="E1018" s="124"/>
      <c r="F1018" s="124"/>
      <c r="G1018" s="124"/>
      <c r="H1018" s="124"/>
      <c r="I1018" s="124"/>
      <c r="J1018" s="124"/>
      <c r="K1018" s="124"/>
    </row>
    <row r="1019" spans="2:11">
      <c r="B1019" s="123"/>
      <c r="C1019" s="123"/>
      <c r="D1019" s="123"/>
      <c r="E1019" s="124"/>
      <c r="F1019" s="124"/>
      <c r="G1019" s="124"/>
      <c r="H1019" s="124"/>
      <c r="I1019" s="124"/>
      <c r="J1019" s="124"/>
      <c r="K1019" s="124"/>
    </row>
    <row r="1020" spans="2:11">
      <c r="B1020" s="123"/>
      <c r="C1020" s="123"/>
      <c r="D1020" s="123"/>
      <c r="E1020" s="124"/>
      <c r="F1020" s="124"/>
      <c r="G1020" s="124"/>
      <c r="H1020" s="124"/>
      <c r="I1020" s="124"/>
      <c r="J1020" s="124"/>
      <c r="K1020" s="124"/>
    </row>
    <row r="1021" spans="2:11">
      <c r="B1021" s="123"/>
      <c r="C1021" s="123"/>
      <c r="D1021" s="123"/>
      <c r="E1021" s="124"/>
      <c r="F1021" s="124"/>
      <c r="G1021" s="124"/>
      <c r="H1021" s="124"/>
      <c r="I1021" s="124"/>
      <c r="J1021" s="124"/>
      <c r="K1021" s="124"/>
    </row>
    <row r="1022" spans="2:11">
      <c r="B1022" s="123"/>
      <c r="C1022" s="123"/>
      <c r="D1022" s="123"/>
      <c r="E1022" s="124"/>
      <c r="F1022" s="124"/>
      <c r="G1022" s="124"/>
      <c r="H1022" s="124"/>
      <c r="I1022" s="124"/>
      <c r="J1022" s="124"/>
      <c r="K1022" s="124"/>
    </row>
    <row r="1023" spans="2:11">
      <c r="B1023" s="123"/>
      <c r="C1023" s="123"/>
      <c r="D1023" s="123"/>
      <c r="E1023" s="124"/>
      <c r="F1023" s="124"/>
      <c r="G1023" s="124"/>
      <c r="H1023" s="124"/>
      <c r="I1023" s="124"/>
      <c r="J1023" s="124"/>
      <c r="K1023" s="124"/>
    </row>
    <row r="1024" spans="2:11">
      <c r="B1024" s="123"/>
      <c r="C1024" s="123"/>
      <c r="D1024" s="123"/>
      <c r="E1024" s="124"/>
      <c r="F1024" s="124"/>
      <c r="G1024" s="124"/>
      <c r="H1024" s="124"/>
      <c r="I1024" s="124"/>
      <c r="J1024" s="124"/>
      <c r="K1024" s="124"/>
    </row>
    <row r="1025" spans="2:11">
      <c r="B1025" s="123"/>
      <c r="C1025" s="123"/>
      <c r="D1025" s="123"/>
      <c r="E1025" s="124"/>
      <c r="F1025" s="124"/>
      <c r="G1025" s="124"/>
      <c r="H1025" s="124"/>
      <c r="I1025" s="124"/>
      <c r="J1025" s="124"/>
      <c r="K1025" s="124"/>
    </row>
    <row r="1026" spans="2:11">
      <c r="B1026" s="123"/>
      <c r="C1026" s="123"/>
      <c r="D1026" s="123"/>
      <c r="E1026" s="124"/>
      <c r="F1026" s="124"/>
      <c r="G1026" s="124"/>
      <c r="H1026" s="124"/>
      <c r="I1026" s="124"/>
      <c r="J1026" s="124"/>
      <c r="K1026" s="124"/>
    </row>
    <row r="1027" spans="2:11">
      <c r="B1027" s="123"/>
      <c r="C1027" s="123"/>
      <c r="D1027" s="123"/>
      <c r="E1027" s="124"/>
      <c r="F1027" s="124"/>
      <c r="G1027" s="124"/>
      <c r="H1027" s="124"/>
      <c r="I1027" s="124"/>
      <c r="J1027" s="124"/>
      <c r="K1027" s="124"/>
    </row>
    <row r="1028" spans="2:11">
      <c r="B1028" s="123"/>
      <c r="C1028" s="123"/>
      <c r="D1028" s="123"/>
      <c r="E1028" s="124"/>
      <c r="F1028" s="124"/>
      <c r="G1028" s="124"/>
      <c r="H1028" s="124"/>
      <c r="I1028" s="124"/>
      <c r="J1028" s="124"/>
      <c r="K1028" s="124"/>
    </row>
    <row r="1029" spans="2:11">
      <c r="B1029" s="123"/>
      <c r="C1029" s="123"/>
      <c r="D1029" s="123"/>
      <c r="E1029" s="124"/>
      <c r="F1029" s="124"/>
      <c r="G1029" s="124"/>
      <c r="H1029" s="124"/>
      <c r="I1029" s="124"/>
      <c r="J1029" s="124"/>
      <c r="K1029" s="124"/>
    </row>
    <row r="1030" spans="2:11">
      <c r="B1030" s="123"/>
      <c r="C1030" s="123"/>
      <c r="D1030" s="123"/>
      <c r="E1030" s="124"/>
      <c r="F1030" s="124"/>
      <c r="G1030" s="124"/>
      <c r="H1030" s="124"/>
      <c r="I1030" s="124"/>
      <c r="J1030" s="124"/>
      <c r="K1030" s="124"/>
    </row>
    <row r="1031" spans="2:11">
      <c r="B1031" s="123"/>
      <c r="C1031" s="123"/>
      <c r="D1031" s="123"/>
      <c r="E1031" s="124"/>
      <c r="F1031" s="124"/>
      <c r="G1031" s="124"/>
      <c r="H1031" s="124"/>
      <c r="I1031" s="124"/>
      <c r="J1031" s="124"/>
      <c r="K1031" s="124"/>
    </row>
    <row r="1032" spans="2:11">
      <c r="B1032" s="123"/>
      <c r="C1032" s="123"/>
      <c r="D1032" s="123"/>
      <c r="E1032" s="124"/>
      <c r="F1032" s="124"/>
      <c r="G1032" s="124"/>
      <c r="H1032" s="124"/>
      <c r="I1032" s="124"/>
      <c r="J1032" s="124"/>
      <c r="K1032" s="124"/>
    </row>
    <row r="1033" spans="2:11">
      <c r="B1033" s="123"/>
      <c r="C1033" s="123"/>
      <c r="D1033" s="123"/>
      <c r="E1033" s="124"/>
      <c r="F1033" s="124"/>
      <c r="G1033" s="124"/>
      <c r="H1033" s="124"/>
      <c r="I1033" s="124"/>
      <c r="J1033" s="124"/>
      <c r="K1033" s="124"/>
    </row>
    <row r="1034" spans="2:11">
      <c r="B1034" s="123"/>
      <c r="C1034" s="123"/>
      <c r="D1034" s="123"/>
      <c r="E1034" s="124"/>
      <c r="F1034" s="124"/>
      <c r="G1034" s="124"/>
      <c r="H1034" s="124"/>
      <c r="I1034" s="124"/>
      <c r="J1034" s="124"/>
      <c r="K1034" s="124"/>
    </row>
    <row r="1035" spans="2:11">
      <c r="B1035" s="123"/>
      <c r="C1035" s="123"/>
      <c r="D1035" s="123"/>
      <c r="E1035" s="124"/>
      <c r="F1035" s="124"/>
      <c r="G1035" s="124"/>
      <c r="H1035" s="124"/>
      <c r="I1035" s="124"/>
      <c r="J1035" s="124"/>
      <c r="K1035" s="124"/>
    </row>
    <row r="1036" spans="2:11">
      <c r="B1036" s="123"/>
      <c r="C1036" s="123"/>
      <c r="D1036" s="123"/>
      <c r="E1036" s="124"/>
      <c r="F1036" s="124"/>
      <c r="G1036" s="124"/>
      <c r="H1036" s="124"/>
      <c r="I1036" s="124"/>
      <c r="J1036" s="124"/>
      <c r="K1036" s="124"/>
    </row>
    <row r="1037" spans="2:11">
      <c r="B1037" s="123"/>
      <c r="C1037" s="123"/>
      <c r="D1037" s="123"/>
      <c r="E1037" s="124"/>
      <c r="F1037" s="124"/>
      <c r="G1037" s="124"/>
      <c r="H1037" s="124"/>
      <c r="I1037" s="124"/>
      <c r="J1037" s="124"/>
      <c r="K1037" s="124"/>
    </row>
    <row r="1038" spans="2:11">
      <c r="B1038" s="123"/>
      <c r="C1038" s="123"/>
      <c r="D1038" s="123"/>
      <c r="E1038" s="124"/>
      <c r="F1038" s="124"/>
      <c r="G1038" s="124"/>
      <c r="H1038" s="124"/>
      <c r="I1038" s="124"/>
      <c r="J1038" s="124"/>
      <c r="K1038" s="124"/>
    </row>
    <row r="1039" spans="2:11">
      <c r="B1039" s="123"/>
      <c r="C1039" s="123"/>
      <c r="D1039" s="123"/>
      <c r="E1039" s="124"/>
      <c r="F1039" s="124"/>
      <c r="G1039" s="124"/>
      <c r="H1039" s="124"/>
      <c r="I1039" s="124"/>
      <c r="J1039" s="124"/>
      <c r="K1039" s="124"/>
    </row>
    <row r="1040" spans="2:11">
      <c r="B1040" s="123"/>
      <c r="C1040" s="123"/>
      <c r="D1040" s="123"/>
      <c r="E1040" s="124"/>
      <c r="F1040" s="124"/>
      <c r="G1040" s="124"/>
      <c r="H1040" s="124"/>
      <c r="I1040" s="124"/>
      <c r="J1040" s="124"/>
      <c r="K1040" s="124"/>
    </row>
    <row r="1041" spans="2:11">
      <c r="B1041" s="123"/>
      <c r="C1041" s="123"/>
      <c r="D1041" s="123"/>
      <c r="E1041" s="124"/>
      <c r="F1041" s="124"/>
      <c r="G1041" s="124"/>
      <c r="H1041" s="124"/>
      <c r="I1041" s="124"/>
      <c r="J1041" s="124"/>
      <c r="K1041" s="124"/>
    </row>
    <row r="1042" spans="2:11">
      <c r="B1042" s="123"/>
      <c r="C1042" s="123"/>
      <c r="D1042" s="123"/>
      <c r="E1042" s="124"/>
      <c r="F1042" s="124"/>
      <c r="G1042" s="124"/>
      <c r="H1042" s="124"/>
      <c r="I1042" s="124"/>
      <c r="J1042" s="124"/>
      <c r="K1042" s="124"/>
    </row>
    <row r="1043" spans="2:11">
      <c r="B1043" s="123"/>
      <c r="C1043" s="123"/>
      <c r="D1043" s="123"/>
      <c r="E1043" s="124"/>
      <c r="F1043" s="124"/>
      <c r="G1043" s="124"/>
      <c r="H1043" s="124"/>
      <c r="I1043" s="124"/>
      <c r="J1043" s="124"/>
      <c r="K1043" s="124"/>
    </row>
    <row r="1044" spans="2:11">
      <c r="B1044" s="123"/>
      <c r="C1044" s="123"/>
      <c r="D1044" s="123"/>
      <c r="E1044" s="124"/>
      <c r="F1044" s="124"/>
      <c r="G1044" s="124"/>
      <c r="H1044" s="124"/>
      <c r="I1044" s="124"/>
      <c r="J1044" s="124"/>
      <c r="K1044" s="124"/>
    </row>
    <row r="1045" spans="2:11">
      <c r="B1045" s="123"/>
      <c r="C1045" s="123"/>
      <c r="D1045" s="123"/>
      <c r="E1045" s="124"/>
      <c r="F1045" s="124"/>
      <c r="G1045" s="124"/>
      <c r="H1045" s="124"/>
      <c r="I1045" s="124"/>
      <c r="J1045" s="124"/>
      <c r="K1045" s="124"/>
    </row>
    <row r="1046" spans="2:11">
      <c r="B1046" s="123"/>
      <c r="C1046" s="123"/>
      <c r="D1046" s="123"/>
      <c r="E1046" s="124"/>
      <c r="F1046" s="124"/>
      <c r="G1046" s="124"/>
      <c r="H1046" s="124"/>
      <c r="I1046" s="124"/>
      <c r="J1046" s="124"/>
      <c r="K1046" s="124"/>
    </row>
    <row r="1047" spans="2:11">
      <c r="B1047" s="123"/>
      <c r="C1047" s="123"/>
      <c r="D1047" s="123"/>
      <c r="E1047" s="124"/>
      <c r="F1047" s="124"/>
      <c r="G1047" s="124"/>
      <c r="H1047" s="124"/>
      <c r="I1047" s="124"/>
      <c r="J1047" s="124"/>
      <c r="K1047" s="124"/>
    </row>
    <row r="1048" spans="2:11">
      <c r="B1048" s="123"/>
      <c r="C1048" s="123"/>
      <c r="D1048" s="123"/>
      <c r="E1048" s="124"/>
      <c r="F1048" s="124"/>
      <c r="G1048" s="124"/>
      <c r="H1048" s="124"/>
      <c r="I1048" s="124"/>
      <c r="J1048" s="124"/>
      <c r="K1048" s="124"/>
    </row>
    <row r="1049" spans="2:11">
      <c r="B1049" s="123"/>
      <c r="C1049" s="123"/>
      <c r="D1049" s="123"/>
      <c r="E1049" s="124"/>
      <c r="F1049" s="124"/>
      <c r="G1049" s="124"/>
      <c r="H1049" s="124"/>
      <c r="I1049" s="124"/>
      <c r="J1049" s="124"/>
      <c r="K1049" s="124"/>
    </row>
    <row r="1050" spans="2:11">
      <c r="B1050" s="123"/>
      <c r="C1050" s="123"/>
      <c r="D1050" s="123"/>
      <c r="E1050" s="124"/>
      <c r="F1050" s="124"/>
      <c r="G1050" s="124"/>
      <c r="H1050" s="124"/>
      <c r="I1050" s="124"/>
      <c r="J1050" s="124"/>
      <c r="K1050" s="124"/>
    </row>
    <row r="1051" spans="2:11">
      <c r="B1051" s="123"/>
      <c r="C1051" s="123"/>
      <c r="D1051" s="123"/>
      <c r="E1051" s="124"/>
      <c r="F1051" s="124"/>
      <c r="G1051" s="124"/>
      <c r="H1051" s="124"/>
      <c r="I1051" s="124"/>
      <c r="J1051" s="124"/>
      <c r="K1051" s="124"/>
    </row>
    <row r="1052" spans="2:11">
      <c r="B1052" s="123"/>
      <c r="C1052" s="123"/>
      <c r="D1052" s="123"/>
      <c r="E1052" s="124"/>
      <c r="F1052" s="124"/>
      <c r="G1052" s="124"/>
      <c r="H1052" s="124"/>
      <c r="I1052" s="124"/>
      <c r="J1052" s="124"/>
      <c r="K1052" s="124"/>
    </row>
    <row r="1053" spans="2:11">
      <c r="B1053" s="123"/>
      <c r="C1053" s="123"/>
      <c r="D1053" s="123"/>
      <c r="E1053" s="124"/>
      <c r="F1053" s="124"/>
      <c r="G1053" s="124"/>
      <c r="H1053" s="124"/>
      <c r="I1053" s="124"/>
      <c r="J1053" s="124"/>
      <c r="K1053" s="124"/>
    </row>
    <row r="1054" spans="2:11">
      <c r="B1054" s="123"/>
      <c r="C1054" s="123"/>
      <c r="D1054" s="123"/>
      <c r="E1054" s="124"/>
      <c r="F1054" s="124"/>
      <c r="G1054" s="124"/>
      <c r="H1054" s="124"/>
      <c r="I1054" s="124"/>
      <c r="J1054" s="124"/>
      <c r="K1054" s="124"/>
    </row>
    <row r="1055" spans="2:11">
      <c r="B1055" s="123"/>
      <c r="C1055" s="123"/>
      <c r="D1055" s="123"/>
      <c r="E1055" s="124"/>
      <c r="F1055" s="124"/>
      <c r="G1055" s="124"/>
      <c r="H1055" s="124"/>
      <c r="I1055" s="124"/>
      <c r="J1055" s="124"/>
      <c r="K1055" s="124"/>
    </row>
    <row r="1056" spans="2:11">
      <c r="B1056" s="123"/>
      <c r="C1056" s="123"/>
      <c r="D1056" s="123"/>
      <c r="E1056" s="124"/>
      <c r="F1056" s="124"/>
      <c r="G1056" s="124"/>
      <c r="H1056" s="124"/>
      <c r="I1056" s="124"/>
      <c r="J1056" s="124"/>
      <c r="K1056" s="124"/>
    </row>
    <row r="1057" spans="2:11">
      <c r="B1057" s="123"/>
      <c r="C1057" s="123"/>
      <c r="D1057" s="123"/>
      <c r="E1057" s="124"/>
      <c r="F1057" s="124"/>
      <c r="G1057" s="124"/>
      <c r="H1057" s="124"/>
      <c r="I1057" s="124"/>
      <c r="J1057" s="124"/>
      <c r="K1057" s="124"/>
    </row>
    <row r="1058" spans="2:11">
      <c r="B1058" s="123"/>
      <c r="C1058" s="123"/>
      <c r="D1058" s="123"/>
      <c r="E1058" s="124"/>
      <c r="F1058" s="124"/>
      <c r="G1058" s="124"/>
      <c r="H1058" s="124"/>
      <c r="I1058" s="124"/>
      <c r="J1058" s="124"/>
      <c r="K1058" s="124"/>
    </row>
    <row r="1059" spans="2:11">
      <c r="B1059" s="123"/>
      <c r="C1059" s="123"/>
      <c r="D1059" s="123"/>
      <c r="E1059" s="124"/>
      <c r="F1059" s="124"/>
      <c r="G1059" s="124"/>
      <c r="H1059" s="124"/>
      <c r="I1059" s="124"/>
      <c r="J1059" s="124"/>
      <c r="K1059" s="124"/>
    </row>
    <row r="1060" spans="2:11">
      <c r="B1060" s="123"/>
      <c r="C1060" s="123"/>
      <c r="D1060" s="123"/>
      <c r="E1060" s="124"/>
      <c r="F1060" s="124"/>
      <c r="G1060" s="124"/>
      <c r="H1060" s="124"/>
      <c r="I1060" s="124"/>
      <c r="J1060" s="124"/>
      <c r="K1060" s="124"/>
    </row>
    <row r="1061" spans="2:11">
      <c r="B1061" s="123"/>
      <c r="C1061" s="123"/>
      <c r="D1061" s="123"/>
      <c r="E1061" s="124"/>
      <c r="F1061" s="124"/>
      <c r="G1061" s="124"/>
      <c r="H1061" s="124"/>
      <c r="I1061" s="124"/>
      <c r="J1061" s="124"/>
      <c r="K1061" s="124"/>
    </row>
    <row r="1062" spans="2:11">
      <c r="B1062" s="123"/>
      <c r="C1062" s="123"/>
      <c r="D1062" s="123"/>
      <c r="E1062" s="124"/>
      <c r="F1062" s="124"/>
      <c r="G1062" s="124"/>
      <c r="H1062" s="124"/>
      <c r="I1062" s="124"/>
      <c r="J1062" s="124"/>
      <c r="K1062" s="124"/>
    </row>
    <row r="1063" spans="2:11">
      <c r="B1063" s="123"/>
      <c r="C1063" s="123"/>
      <c r="D1063" s="123"/>
      <c r="E1063" s="124"/>
      <c r="F1063" s="124"/>
      <c r="G1063" s="124"/>
      <c r="H1063" s="124"/>
      <c r="I1063" s="124"/>
      <c r="J1063" s="124"/>
      <c r="K1063" s="124"/>
    </row>
    <row r="1064" spans="2:11">
      <c r="B1064" s="123"/>
      <c r="C1064" s="123"/>
      <c r="D1064" s="123"/>
      <c r="E1064" s="124"/>
      <c r="F1064" s="124"/>
      <c r="G1064" s="124"/>
      <c r="H1064" s="124"/>
      <c r="I1064" s="124"/>
      <c r="J1064" s="124"/>
      <c r="K1064" s="124"/>
    </row>
    <row r="1065" spans="2:11">
      <c r="B1065" s="123"/>
      <c r="C1065" s="123"/>
      <c r="D1065" s="123"/>
      <c r="E1065" s="124"/>
      <c r="F1065" s="124"/>
      <c r="G1065" s="124"/>
      <c r="H1065" s="124"/>
      <c r="I1065" s="124"/>
      <c r="J1065" s="124"/>
      <c r="K1065" s="124"/>
    </row>
    <row r="1066" spans="2:11">
      <c r="B1066" s="123"/>
      <c r="C1066" s="123"/>
      <c r="D1066" s="123"/>
      <c r="E1066" s="124"/>
      <c r="F1066" s="124"/>
      <c r="G1066" s="124"/>
      <c r="H1066" s="124"/>
      <c r="I1066" s="124"/>
      <c r="J1066" s="124"/>
      <c r="K1066" s="124"/>
    </row>
    <row r="1067" spans="2:11">
      <c r="B1067" s="123"/>
      <c r="C1067" s="123"/>
      <c r="D1067" s="123"/>
      <c r="E1067" s="124"/>
      <c r="F1067" s="124"/>
      <c r="G1067" s="124"/>
      <c r="H1067" s="124"/>
      <c r="I1067" s="124"/>
      <c r="J1067" s="124"/>
      <c r="K1067" s="124"/>
    </row>
    <row r="1068" spans="2:11">
      <c r="B1068" s="123"/>
      <c r="C1068" s="123"/>
      <c r="D1068" s="123"/>
      <c r="E1068" s="124"/>
      <c r="F1068" s="124"/>
      <c r="G1068" s="124"/>
      <c r="H1068" s="124"/>
      <c r="I1068" s="124"/>
      <c r="J1068" s="124"/>
      <c r="K1068" s="124"/>
    </row>
    <row r="1069" spans="2:11">
      <c r="B1069" s="123"/>
      <c r="C1069" s="123"/>
      <c r="D1069" s="123"/>
      <c r="E1069" s="124"/>
      <c r="F1069" s="124"/>
      <c r="G1069" s="124"/>
      <c r="H1069" s="124"/>
      <c r="I1069" s="124"/>
      <c r="J1069" s="124"/>
      <c r="K1069" s="124"/>
    </row>
    <row r="1070" spans="2:11">
      <c r="B1070" s="123"/>
      <c r="C1070" s="123"/>
      <c r="D1070" s="123"/>
      <c r="E1070" s="124"/>
      <c r="F1070" s="124"/>
      <c r="G1070" s="124"/>
      <c r="H1070" s="124"/>
      <c r="I1070" s="124"/>
      <c r="J1070" s="124"/>
      <c r="K1070" s="124"/>
    </row>
    <row r="1071" spans="2:11">
      <c r="B1071" s="123"/>
      <c r="C1071" s="123"/>
      <c r="D1071" s="123"/>
      <c r="E1071" s="124"/>
      <c r="F1071" s="124"/>
      <c r="G1071" s="124"/>
      <c r="H1071" s="124"/>
      <c r="I1071" s="124"/>
      <c r="J1071" s="124"/>
      <c r="K1071" s="124"/>
    </row>
    <row r="1072" spans="2:11">
      <c r="B1072" s="123"/>
      <c r="C1072" s="123"/>
      <c r="D1072" s="123"/>
      <c r="E1072" s="124"/>
      <c r="F1072" s="124"/>
      <c r="G1072" s="124"/>
      <c r="H1072" s="124"/>
      <c r="I1072" s="124"/>
      <c r="J1072" s="124"/>
      <c r="K1072" s="124"/>
    </row>
    <row r="1073" spans="2:11">
      <c r="B1073" s="123"/>
      <c r="C1073" s="123"/>
      <c r="D1073" s="123"/>
      <c r="E1073" s="124"/>
      <c r="F1073" s="124"/>
      <c r="G1073" s="124"/>
      <c r="H1073" s="124"/>
      <c r="I1073" s="124"/>
      <c r="J1073" s="124"/>
      <c r="K1073" s="124"/>
    </row>
    <row r="1074" spans="2:11">
      <c r="B1074" s="123"/>
      <c r="C1074" s="123"/>
      <c r="D1074" s="123"/>
      <c r="E1074" s="124"/>
      <c r="F1074" s="124"/>
      <c r="G1074" s="124"/>
      <c r="H1074" s="124"/>
      <c r="I1074" s="124"/>
      <c r="J1074" s="124"/>
      <c r="K1074" s="124"/>
    </row>
    <row r="1075" spans="2:11">
      <c r="B1075" s="123"/>
      <c r="C1075" s="123"/>
      <c r="D1075" s="123"/>
      <c r="E1075" s="124"/>
      <c r="F1075" s="124"/>
      <c r="G1075" s="124"/>
      <c r="H1075" s="124"/>
      <c r="I1075" s="124"/>
      <c r="J1075" s="124"/>
      <c r="K1075" s="124"/>
    </row>
    <row r="1076" spans="2:11">
      <c r="B1076" s="123"/>
      <c r="C1076" s="123"/>
      <c r="D1076" s="123"/>
      <c r="E1076" s="124"/>
      <c r="F1076" s="124"/>
      <c r="G1076" s="124"/>
      <c r="H1076" s="124"/>
      <c r="I1076" s="124"/>
      <c r="J1076" s="124"/>
      <c r="K1076" s="124"/>
    </row>
    <row r="1077" spans="2:11">
      <c r="B1077" s="123"/>
      <c r="C1077" s="123"/>
      <c r="D1077" s="123"/>
      <c r="E1077" s="124"/>
      <c r="F1077" s="124"/>
      <c r="G1077" s="124"/>
      <c r="H1077" s="124"/>
      <c r="I1077" s="124"/>
      <c r="J1077" s="124"/>
      <c r="K1077" s="124"/>
    </row>
    <row r="1078" spans="2:11">
      <c r="B1078" s="123"/>
      <c r="C1078" s="123"/>
      <c r="D1078" s="123"/>
      <c r="E1078" s="124"/>
      <c r="F1078" s="124"/>
      <c r="G1078" s="124"/>
      <c r="H1078" s="124"/>
      <c r="I1078" s="124"/>
      <c r="J1078" s="124"/>
      <c r="K1078" s="124"/>
    </row>
    <row r="1079" spans="2:11">
      <c r="B1079" s="123"/>
      <c r="C1079" s="123"/>
      <c r="D1079" s="123"/>
      <c r="E1079" s="124"/>
      <c r="F1079" s="124"/>
      <c r="G1079" s="124"/>
      <c r="H1079" s="124"/>
      <c r="I1079" s="124"/>
      <c r="J1079" s="124"/>
      <c r="K1079" s="124"/>
    </row>
    <row r="1080" spans="2:11">
      <c r="B1080" s="123"/>
      <c r="C1080" s="123"/>
      <c r="D1080" s="123"/>
      <c r="E1080" s="124"/>
      <c r="F1080" s="124"/>
      <c r="G1080" s="124"/>
      <c r="H1080" s="124"/>
      <c r="I1080" s="124"/>
      <c r="J1080" s="124"/>
      <c r="K1080" s="124"/>
    </row>
    <row r="1081" spans="2:11">
      <c r="B1081" s="123"/>
      <c r="C1081" s="123"/>
      <c r="D1081" s="123"/>
      <c r="E1081" s="124"/>
      <c r="F1081" s="124"/>
      <c r="G1081" s="124"/>
      <c r="H1081" s="124"/>
      <c r="I1081" s="124"/>
      <c r="J1081" s="124"/>
      <c r="K1081" s="124"/>
    </row>
    <row r="1082" spans="2:11">
      <c r="B1082" s="123"/>
      <c r="C1082" s="123"/>
      <c r="D1082" s="123"/>
      <c r="E1082" s="124"/>
      <c r="F1082" s="124"/>
      <c r="G1082" s="124"/>
      <c r="H1082" s="124"/>
      <c r="I1082" s="124"/>
      <c r="J1082" s="124"/>
      <c r="K1082" s="124"/>
    </row>
    <row r="1083" spans="2:11">
      <c r="B1083" s="123"/>
      <c r="C1083" s="123"/>
      <c r="D1083" s="123"/>
      <c r="E1083" s="124"/>
      <c r="F1083" s="124"/>
      <c r="G1083" s="124"/>
      <c r="H1083" s="124"/>
      <c r="I1083" s="124"/>
      <c r="J1083" s="124"/>
      <c r="K1083" s="124"/>
    </row>
    <row r="1084" spans="2:11">
      <c r="B1084" s="123"/>
      <c r="C1084" s="123"/>
      <c r="D1084" s="123"/>
      <c r="E1084" s="124"/>
      <c r="F1084" s="124"/>
      <c r="G1084" s="124"/>
      <c r="H1084" s="124"/>
      <c r="I1084" s="124"/>
      <c r="J1084" s="124"/>
      <c r="K1084" s="124"/>
    </row>
    <row r="1085" spans="2:11">
      <c r="B1085" s="123"/>
      <c r="C1085" s="123"/>
      <c r="D1085" s="123"/>
      <c r="E1085" s="124"/>
      <c r="F1085" s="124"/>
      <c r="G1085" s="124"/>
      <c r="H1085" s="124"/>
      <c r="I1085" s="124"/>
      <c r="J1085" s="124"/>
      <c r="K1085" s="124"/>
    </row>
    <row r="1086" spans="2:11">
      <c r="B1086" s="123"/>
      <c r="C1086" s="123"/>
      <c r="D1086" s="123"/>
      <c r="E1086" s="124"/>
      <c r="F1086" s="124"/>
      <c r="G1086" s="124"/>
      <c r="H1086" s="124"/>
      <c r="I1086" s="124"/>
      <c r="J1086" s="124"/>
      <c r="K1086" s="124"/>
    </row>
    <row r="1087" spans="2:11">
      <c r="B1087" s="123"/>
      <c r="C1087" s="123"/>
      <c r="D1087" s="123"/>
      <c r="E1087" s="124"/>
      <c r="F1087" s="124"/>
      <c r="G1087" s="124"/>
      <c r="H1087" s="124"/>
      <c r="I1087" s="124"/>
      <c r="J1087" s="124"/>
      <c r="K1087" s="124"/>
    </row>
    <row r="1088" spans="2:11">
      <c r="B1088" s="123"/>
      <c r="C1088" s="123"/>
      <c r="D1088" s="123"/>
      <c r="E1088" s="124"/>
      <c r="F1088" s="124"/>
      <c r="G1088" s="124"/>
      <c r="H1088" s="124"/>
      <c r="I1088" s="124"/>
      <c r="J1088" s="124"/>
      <c r="K1088" s="124"/>
    </row>
    <row r="1089" spans="2:11">
      <c r="B1089" s="123"/>
      <c r="C1089" s="123"/>
      <c r="D1089" s="123"/>
      <c r="E1089" s="124"/>
      <c r="F1089" s="124"/>
      <c r="G1089" s="124"/>
      <c r="H1089" s="124"/>
      <c r="I1089" s="124"/>
      <c r="J1089" s="124"/>
      <c r="K1089" s="124"/>
    </row>
    <row r="1090" spans="2:11">
      <c r="B1090" s="123"/>
      <c r="C1090" s="123"/>
      <c r="D1090" s="123"/>
      <c r="E1090" s="124"/>
      <c r="F1090" s="124"/>
      <c r="G1090" s="124"/>
      <c r="H1090" s="124"/>
      <c r="I1090" s="124"/>
      <c r="J1090" s="124"/>
      <c r="K1090" s="124"/>
    </row>
    <row r="1091" spans="2:11">
      <c r="B1091" s="123"/>
      <c r="C1091" s="123"/>
      <c r="D1091" s="123"/>
      <c r="E1091" s="124"/>
      <c r="F1091" s="124"/>
      <c r="G1091" s="124"/>
      <c r="H1091" s="124"/>
      <c r="I1091" s="124"/>
      <c r="J1091" s="124"/>
      <c r="K1091" s="124"/>
    </row>
    <row r="1092" spans="2:11">
      <c r="B1092" s="123"/>
      <c r="C1092" s="123"/>
      <c r="D1092" s="123"/>
      <c r="E1092" s="124"/>
      <c r="F1092" s="124"/>
      <c r="G1092" s="124"/>
      <c r="H1092" s="124"/>
      <c r="I1092" s="124"/>
      <c r="J1092" s="124"/>
      <c r="K1092" s="124"/>
    </row>
    <row r="1093" spans="2:11">
      <c r="B1093" s="123"/>
      <c r="C1093" s="123"/>
      <c r="D1093" s="123"/>
      <c r="E1093" s="124"/>
      <c r="F1093" s="124"/>
      <c r="G1093" s="124"/>
      <c r="H1093" s="124"/>
      <c r="I1093" s="124"/>
      <c r="J1093" s="124"/>
      <c r="K1093" s="124"/>
    </row>
    <row r="1094" spans="2:11">
      <c r="B1094" s="123"/>
      <c r="C1094" s="123"/>
      <c r="D1094" s="123"/>
      <c r="E1094" s="124"/>
      <c r="F1094" s="124"/>
      <c r="G1094" s="124"/>
      <c r="H1094" s="124"/>
      <c r="I1094" s="124"/>
      <c r="J1094" s="124"/>
      <c r="K1094" s="124"/>
    </row>
    <row r="1095" spans="2:11">
      <c r="B1095" s="123"/>
      <c r="C1095" s="123"/>
      <c r="D1095" s="123"/>
      <c r="E1095" s="124"/>
      <c r="F1095" s="124"/>
      <c r="G1095" s="124"/>
      <c r="H1095" s="124"/>
      <c r="I1095" s="124"/>
      <c r="J1095" s="124"/>
      <c r="K1095" s="124"/>
    </row>
    <row r="1096" spans="2:11">
      <c r="B1096" s="123"/>
      <c r="C1096" s="123"/>
      <c r="D1096" s="123"/>
      <c r="E1096" s="124"/>
      <c r="F1096" s="124"/>
      <c r="G1096" s="124"/>
      <c r="H1096" s="124"/>
      <c r="I1096" s="124"/>
      <c r="J1096" s="124"/>
      <c r="K1096" s="124"/>
    </row>
    <row r="1097" spans="2:11">
      <c r="B1097" s="123"/>
      <c r="C1097" s="123"/>
      <c r="D1097" s="123"/>
      <c r="E1097" s="124"/>
      <c r="F1097" s="124"/>
      <c r="G1097" s="124"/>
      <c r="H1097" s="124"/>
      <c r="I1097" s="124"/>
      <c r="J1097" s="124"/>
      <c r="K1097" s="124"/>
    </row>
    <row r="1098" spans="2:11">
      <c r="B1098" s="123"/>
      <c r="C1098" s="123"/>
      <c r="D1098" s="123"/>
      <c r="E1098" s="124"/>
      <c r="F1098" s="124"/>
      <c r="G1098" s="124"/>
      <c r="H1098" s="124"/>
      <c r="I1098" s="124"/>
      <c r="J1098" s="124"/>
      <c r="K1098" s="124"/>
    </row>
    <row r="1099" spans="2:11">
      <c r="B1099" s="123"/>
      <c r="C1099" s="123"/>
      <c r="D1099" s="123"/>
      <c r="E1099" s="124"/>
      <c r="F1099" s="124"/>
      <c r="G1099" s="124"/>
      <c r="H1099" s="124"/>
      <c r="I1099" s="124"/>
      <c r="J1099" s="124"/>
      <c r="K1099" s="124"/>
    </row>
  </sheetData>
  <sheetProtection sheet="1" objects="1" scenarios="1"/>
  <mergeCells count="2">
    <mergeCell ref="B6:K6"/>
    <mergeCell ref="B7:K7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56" t="s">
        <v>134</v>
      </c>
      <c r="C1" s="77" t="s" vm="1">
        <v>204</v>
      </c>
    </row>
    <row r="2" spans="2:17">
      <c r="B2" s="56" t="s">
        <v>133</v>
      </c>
      <c r="C2" s="77" t="s">
        <v>205</v>
      </c>
    </row>
    <row r="3" spans="2:17">
      <c r="B3" s="56" t="s">
        <v>135</v>
      </c>
      <c r="C3" s="77" t="s">
        <v>206</v>
      </c>
    </row>
    <row r="4" spans="2:17">
      <c r="B4" s="56" t="s">
        <v>136</v>
      </c>
      <c r="C4" s="77">
        <v>2148</v>
      </c>
    </row>
    <row r="6" spans="2:17" ht="26.25" customHeight="1">
      <c r="B6" s="149" t="s">
        <v>159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7" ht="26.25" customHeight="1">
      <c r="B7" s="149" t="s">
        <v>92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1"/>
    </row>
    <row r="8" spans="2:17" s="3" customFormat="1" ht="47.25">
      <c r="B8" s="22" t="s">
        <v>108</v>
      </c>
      <c r="C8" s="30" t="s">
        <v>42</v>
      </c>
      <c r="D8" s="30" t="s">
        <v>46</v>
      </c>
      <c r="E8" s="30" t="s">
        <v>15</v>
      </c>
      <c r="F8" s="30" t="s">
        <v>60</v>
      </c>
      <c r="G8" s="30" t="s">
        <v>94</v>
      </c>
      <c r="H8" s="30" t="s">
        <v>18</v>
      </c>
      <c r="I8" s="30" t="s">
        <v>93</v>
      </c>
      <c r="J8" s="30" t="s">
        <v>17</v>
      </c>
      <c r="K8" s="30" t="s">
        <v>19</v>
      </c>
      <c r="L8" s="30" t="s">
        <v>182</v>
      </c>
      <c r="M8" s="30" t="s">
        <v>181</v>
      </c>
      <c r="N8" s="30" t="s">
        <v>102</v>
      </c>
      <c r="O8" s="30" t="s">
        <v>55</v>
      </c>
      <c r="P8" s="30" t="s">
        <v>137</v>
      </c>
      <c r="Q8" s="31" t="s">
        <v>139</v>
      </c>
    </row>
    <row r="9" spans="2:17" s="3" customFormat="1" ht="18.75" customHeight="1">
      <c r="B9" s="15"/>
      <c r="C9" s="16"/>
      <c r="D9" s="16"/>
      <c r="E9" s="16"/>
      <c r="F9" s="16"/>
      <c r="G9" s="16" t="s">
        <v>22</v>
      </c>
      <c r="H9" s="16" t="s">
        <v>21</v>
      </c>
      <c r="I9" s="16"/>
      <c r="J9" s="16" t="s">
        <v>20</v>
      </c>
      <c r="K9" s="16" t="s">
        <v>20</v>
      </c>
      <c r="L9" s="16" t="s">
        <v>189</v>
      </c>
      <c r="M9" s="16"/>
      <c r="N9" s="16" t="s">
        <v>185</v>
      </c>
      <c r="O9" s="16" t="s">
        <v>20</v>
      </c>
      <c r="P9" s="32" t="s">
        <v>20</v>
      </c>
      <c r="Q9" s="17" t="s">
        <v>20</v>
      </c>
    </row>
    <row r="10" spans="2:17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20" t="s">
        <v>14</v>
      </c>
      <c r="Q10" s="20" t="s">
        <v>105</v>
      </c>
    </row>
    <row r="11" spans="2:17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2:17" ht="18" customHeight="1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2:17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2:17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2:17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2:17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2:17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2:17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2:17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2:17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2:17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2:17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2:17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2:17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2:17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2:17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2:17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2:17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2:17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2:17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2:17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2:17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2:17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2:17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2:17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2:17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2:17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2:17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2:17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2:17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2:17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2:17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2:17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2:17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2:17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2:17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2:17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2:17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2:17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2:17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2:17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2:17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2:17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2:17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2:17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2:17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2:17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2:17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2:17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2:17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2:17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2:17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2:17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2:17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2:17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2:17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2:17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2:17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2:17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2:17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2:17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2:17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2:17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2:17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2:17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2:17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2:17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2:17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2:17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2:17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2:17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2:17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2:17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2:17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2:17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2:17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2:17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2:17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2:17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2:17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2:17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2:17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2:17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2:17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2:17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2:17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2:17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2:17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2:17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2:17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2:17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2:17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2:17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2:17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2:17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2:17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2:17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2:17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2:17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2:17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2:17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2:17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2:17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2:17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2:17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2:17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2:17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2:17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2:17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2:17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2:17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2:17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</row>
    <row r="284" spans="2:17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</row>
    <row r="285" spans="2:17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</row>
    <row r="286" spans="2:17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</row>
    <row r="287" spans="2:17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</row>
    <row r="288" spans="2:17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</row>
    <row r="289" spans="2:17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</row>
    <row r="290" spans="2:17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1" spans="2:17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2" spans="2:17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</row>
    <row r="293" spans="2:17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</row>
    <row r="294" spans="2:17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</row>
    <row r="295" spans="2:17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</row>
    <row r="296" spans="2:17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</row>
    <row r="297" spans="2:17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</row>
    <row r="298" spans="2:17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</row>
    <row r="299" spans="2:17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</row>
    <row r="300" spans="2:17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</row>
    <row r="301" spans="2:17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</row>
    <row r="302" spans="2:17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</row>
    <row r="303" spans="2:17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</row>
    <row r="304" spans="2:17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</row>
    <row r="305" spans="2:17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</row>
    <row r="306" spans="2:17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</row>
    <row r="307" spans="2:17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</row>
    <row r="308" spans="2:17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</row>
    <row r="309" spans="2:17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</row>
    <row r="310" spans="2:17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</row>
    <row r="311" spans="2:17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</row>
    <row r="312" spans="2:17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</row>
    <row r="313" spans="2:17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</row>
    <row r="314" spans="2:17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</row>
    <row r="315" spans="2:17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</row>
    <row r="316" spans="2:17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</row>
    <row r="317" spans="2:17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</row>
    <row r="318" spans="2:17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</row>
    <row r="319" spans="2:17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</row>
    <row r="320" spans="2:17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</row>
    <row r="321" spans="2:17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</row>
    <row r="322" spans="2:17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</row>
    <row r="323" spans="2:17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</row>
    <row r="324" spans="2:17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</row>
    <row r="325" spans="2:17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</row>
    <row r="326" spans="2:17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</row>
    <row r="327" spans="2:17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</row>
    <row r="328" spans="2:17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</row>
    <row r="329" spans="2:17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</row>
    <row r="330" spans="2:17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</row>
    <row r="331" spans="2:17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</row>
    <row r="332" spans="2:17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</row>
    <row r="333" spans="2:17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</row>
    <row r="334" spans="2:17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</row>
    <row r="335" spans="2:17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</row>
    <row r="336" spans="2:17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</row>
    <row r="337" spans="2:17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</row>
    <row r="338" spans="2:17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</row>
    <row r="339" spans="2:17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</row>
    <row r="340" spans="2:17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</row>
    <row r="341" spans="2:17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</row>
    <row r="342" spans="2:17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</row>
    <row r="343" spans="2:17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</row>
    <row r="344" spans="2:17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</row>
    <row r="345" spans="2:17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</row>
    <row r="346" spans="2:17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</row>
    <row r="347" spans="2:17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</row>
    <row r="348" spans="2:17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</row>
    <row r="349" spans="2:17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</row>
    <row r="350" spans="2:17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</row>
    <row r="351" spans="2:17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</row>
    <row r="352" spans="2:17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</row>
    <row r="353" spans="2:17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</row>
    <row r="354" spans="2:17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</row>
    <row r="355" spans="2:17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</row>
    <row r="356" spans="2:17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</row>
    <row r="357" spans="2:17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</row>
    <row r="358" spans="2:17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</row>
    <row r="359" spans="2:17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</row>
    <row r="360" spans="2:17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</row>
    <row r="361" spans="2:17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</row>
    <row r="362" spans="2:17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</row>
    <row r="363" spans="2:17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</row>
    <row r="364" spans="2:17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</row>
    <row r="365" spans="2:17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</row>
    <row r="366" spans="2:17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</row>
    <row r="367" spans="2:17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</row>
    <row r="368" spans="2:17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</row>
    <row r="369" spans="2:17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</row>
    <row r="370" spans="2:17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</row>
    <row r="371" spans="2:17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</row>
    <row r="372" spans="2:17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</row>
    <row r="373" spans="2:17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</row>
    <row r="374" spans="2:17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</row>
    <row r="375" spans="2:17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</row>
    <row r="376" spans="2:17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</row>
    <row r="377" spans="2:17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</row>
    <row r="378" spans="2:17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</row>
    <row r="379" spans="2:17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</row>
    <row r="380" spans="2:17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</row>
    <row r="381" spans="2:17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</row>
    <row r="382" spans="2:17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</row>
    <row r="383" spans="2:17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</row>
    <row r="384" spans="2:17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</row>
    <row r="385" spans="2:17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</row>
    <row r="386" spans="2:17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</row>
    <row r="387" spans="2:17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</row>
    <row r="388" spans="2:17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</row>
    <row r="389" spans="2:17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</row>
    <row r="390" spans="2:17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</row>
    <row r="391" spans="2:17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</row>
    <row r="392" spans="2:17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</row>
    <row r="393" spans="2:17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</row>
    <row r="394" spans="2:17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</row>
    <row r="395" spans="2:17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</row>
    <row r="396" spans="2:17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</row>
    <row r="397" spans="2:17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</row>
    <row r="398" spans="2:17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</row>
    <row r="399" spans="2:17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</row>
    <row r="400" spans="2:17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</row>
    <row r="401" spans="2:17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</row>
    <row r="402" spans="2:17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</row>
    <row r="403" spans="2:17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</row>
    <row r="404" spans="2:17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</row>
    <row r="405" spans="2:17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</row>
    <row r="406" spans="2:17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</row>
    <row r="407" spans="2:17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</row>
    <row r="408" spans="2:17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</row>
    <row r="409" spans="2:17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</row>
    <row r="410" spans="2:17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</row>
    <row r="411" spans="2:17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</row>
    <row r="412" spans="2:17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</row>
    <row r="413" spans="2:17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</row>
    <row r="414" spans="2:17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</row>
    <row r="415" spans="2:17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</row>
    <row r="416" spans="2:17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</row>
    <row r="417" spans="2:17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</row>
    <row r="418" spans="2:17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</row>
    <row r="419" spans="2:17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</row>
    <row r="420" spans="2:17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</row>
    <row r="421" spans="2:17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</row>
    <row r="422" spans="2:17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</row>
    <row r="423" spans="2:17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</row>
    <row r="424" spans="2:17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</row>
    <row r="425" spans="2:17">
      <c r="B425" s="123"/>
      <c r="C425" s="123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</row>
    <row r="426" spans="2:17">
      <c r="B426" s="123"/>
      <c r="C426" s="123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</row>
    <row r="427" spans="2:17">
      <c r="B427" s="123"/>
      <c r="C427" s="123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</row>
    <row r="428" spans="2:17">
      <c r="B428" s="123"/>
      <c r="C428" s="123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</row>
    <row r="429" spans="2:17">
      <c r="B429" s="123"/>
      <c r="C429" s="123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</row>
    <row r="430" spans="2:17">
      <c r="B430" s="123"/>
      <c r="C430" s="123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</row>
    <row r="431" spans="2:17">
      <c r="B431" s="123"/>
      <c r="C431" s="123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</row>
    <row r="432" spans="2:17">
      <c r="B432" s="123"/>
      <c r="C432" s="123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</row>
    <row r="433" spans="2:17">
      <c r="B433" s="123"/>
      <c r="C433" s="123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</row>
    <row r="434" spans="2:17">
      <c r="B434" s="123"/>
      <c r="C434" s="123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</row>
    <row r="435" spans="2:17">
      <c r="B435" s="123"/>
      <c r="C435" s="123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</row>
    <row r="436" spans="2:17">
      <c r="B436" s="123"/>
      <c r="C436" s="123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</row>
    <row r="437" spans="2:17">
      <c r="B437" s="123"/>
      <c r="C437" s="123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</row>
    <row r="438" spans="2:17">
      <c r="B438" s="123"/>
      <c r="C438" s="123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</row>
    <row r="439" spans="2:17">
      <c r="B439" s="123"/>
      <c r="C439" s="123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</row>
    <row r="440" spans="2:17">
      <c r="B440" s="123"/>
      <c r="C440" s="123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</row>
    <row r="441" spans="2:17">
      <c r="B441" s="123"/>
      <c r="C441" s="123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</row>
    <row r="442" spans="2:17">
      <c r="B442" s="123"/>
      <c r="C442" s="123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</row>
    <row r="443" spans="2:17">
      <c r="B443" s="123"/>
      <c r="C443" s="123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</row>
    <row r="444" spans="2:17">
      <c r="B444" s="123"/>
      <c r="C444" s="123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</row>
    <row r="445" spans="2:17">
      <c r="B445" s="123"/>
      <c r="C445" s="123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</row>
    <row r="446" spans="2:17">
      <c r="B446" s="123"/>
      <c r="C446" s="123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</row>
    <row r="447" spans="2:17">
      <c r="B447" s="123"/>
      <c r="C447" s="123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</row>
    <row r="448" spans="2:17">
      <c r="B448" s="123"/>
      <c r="C448" s="123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</row>
    <row r="449" spans="2:17">
      <c r="B449" s="123"/>
      <c r="C449" s="123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</row>
    <row r="450" spans="2:17">
      <c r="B450" s="123"/>
      <c r="C450" s="123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</row>
    <row r="451" spans="2:17">
      <c r="B451" s="123"/>
      <c r="C451" s="123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</row>
    <row r="452" spans="2:17">
      <c r="B452" s="123"/>
      <c r="C452" s="123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</row>
    <row r="453" spans="2:17">
      <c r="B453" s="123"/>
      <c r="C453" s="123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</row>
    <row r="454" spans="2:17">
      <c r="B454" s="123"/>
      <c r="C454" s="123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</row>
    <row r="455" spans="2:17">
      <c r="B455" s="123"/>
      <c r="C455" s="123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</row>
    <row r="456" spans="2:17">
      <c r="B456" s="123"/>
      <c r="C456" s="123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</row>
    <row r="457" spans="2:17">
      <c r="B457" s="123"/>
      <c r="C457" s="123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</row>
    <row r="458" spans="2:17">
      <c r="B458" s="123"/>
      <c r="C458" s="123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</row>
    <row r="459" spans="2:17">
      <c r="B459" s="123"/>
      <c r="C459" s="123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</row>
    <row r="460" spans="2:17">
      <c r="B460" s="123"/>
      <c r="C460" s="123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</row>
    <row r="461" spans="2:17">
      <c r="B461" s="123"/>
      <c r="C461" s="123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</row>
    <row r="462" spans="2:17">
      <c r="B462" s="123"/>
      <c r="C462" s="123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</row>
    <row r="463" spans="2:17">
      <c r="B463" s="123"/>
      <c r="C463" s="123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</row>
    <row r="464" spans="2:17">
      <c r="B464" s="123"/>
      <c r="C464" s="123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</row>
    <row r="465" spans="2:17">
      <c r="B465" s="123"/>
      <c r="C465" s="123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</row>
    <row r="466" spans="2:17">
      <c r="B466" s="123"/>
      <c r="C466" s="123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</row>
    <row r="467" spans="2:17">
      <c r="B467" s="123"/>
      <c r="C467" s="123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</row>
    <row r="468" spans="2:17">
      <c r="B468" s="123"/>
      <c r="C468" s="123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</row>
    <row r="469" spans="2:17">
      <c r="B469" s="123"/>
      <c r="C469" s="123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</row>
    <row r="470" spans="2:17">
      <c r="B470" s="123"/>
      <c r="C470" s="123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</row>
    <row r="471" spans="2:17">
      <c r="B471" s="123"/>
      <c r="C471" s="123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</row>
    <row r="472" spans="2:17">
      <c r="B472" s="123"/>
      <c r="C472" s="123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</row>
    <row r="473" spans="2:17">
      <c r="B473" s="123"/>
      <c r="C473" s="123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</row>
    <row r="474" spans="2:17">
      <c r="B474" s="123"/>
      <c r="C474" s="123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</row>
    <row r="475" spans="2:17">
      <c r="B475" s="123"/>
      <c r="C475" s="123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</row>
    <row r="476" spans="2:17">
      <c r="B476" s="123"/>
      <c r="C476" s="123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</row>
    <row r="477" spans="2:17">
      <c r="B477" s="123"/>
      <c r="C477" s="123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</row>
    <row r="478" spans="2:17">
      <c r="B478" s="123"/>
      <c r="C478" s="123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</row>
    <row r="479" spans="2:17">
      <c r="B479" s="123"/>
      <c r="C479" s="123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</row>
    <row r="480" spans="2:17">
      <c r="B480" s="123"/>
      <c r="C480" s="123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</row>
    <row r="481" spans="2:17">
      <c r="B481" s="123"/>
      <c r="C481" s="123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</row>
    <row r="482" spans="2:17">
      <c r="B482" s="123"/>
      <c r="C482" s="123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</row>
    <row r="483" spans="2:17">
      <c r="B483" s="123"/>
      <c r="C483" s="123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</row>
    <row r="484" spans="2:17">
      <c r="B484" s="123"/>
      <c r="C484" s="123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</row>
    <row r="485" spans="2:17">
      <c r="B485" s="123"/>
      <c r="C485" s="123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</row>
    <row r="486" spans="2:17">
      <c r="B486" s="123"/>
      <c r="C486" s="123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</row>
    <row r="487" spans="2:17">
      <c r="B487" s="123"/>
      <c r="C487" s="123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</row>
    <row r="488" spans="2:17">
      <c r="B488" s="123"/>
      <c r="C488" s="123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</row>
    <row r="489" spans="2:17">
      <c r="B489" s="123"/>
      <c r="C489" s="123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</row>
    <row r="490" spans="2:17">
      <c r="B490" s="123"/>
      <c r="C490" s="123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</row>
    <row r="491" spans="2:17">
      <c r="B491" s="123"/>
      <c r="C491" s="123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</row>
    <row r="492" spans="2:17">
      <c r="B492" s="123"/>
      <c r="C492" s="123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</row>
    <row r="493" spans="2:17">
      <c r="B493" s="123"/>
      <c r="C493" s="123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</row>
    <row r="494" spans="2:17">
      <c r="B494" s="123"/>
      <c r="C494" s="123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</row>
    <row r="495" spans="2:17">
      <c r="B495" s="123"/>
      <c r="C495" s="123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</row>
    <row r="496" spans="2:17">
      <c r="B496" s="123"/>
      <c r="C496" s="123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</row>
    <row r="497" spans="2:17">
      <c r="B497" s="123"/>
      <c r="C497" s="123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</row>
    <row r="498" spans="2:17">
      <c r="B498" s="123"/>
      <c r="C498" s="123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</row>
    <row r="499" spans="2:17">
      <c r="B499" s="123"/>
      <c r="C499" s="123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</row>
    <row r="500" spans="2:17">
      <c r="B500" s="123"/>
      <c r="C500" s="123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</row>
    <row r="501" spans="2:17">
      <c r="B501" s="123"/>
      <c r="C501" s="123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</row>
    <row r="502" spans="2:17">
      <c r="B502" s="123"/>
      <c r="C502" s="123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</row>
    <row r="503" spans="2:17">
      <c r="B503" s="123"/>
      <c r="C503" s="123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</row>
    <row r="504" spans="2:17">
      <c r="B504" s="123"/>
      <c r="C504" s="123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</row>
    <row r="505" spans="2:17">
      <c r="B505" s="123"/>
      <c r="C505" s="123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</row>
    <row r="506" spans="2:17">
      <c r="B506" s="123"/>
      <c r="C506" s="123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</row>
    <row r="507" spans="2:17">
      <c r="B507" s="123"/>
      <c r="C507" s="123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</row>
    <row r="508" spans="2:17">
      <c r="B508" s="123"/>
      <c r="C508" s="123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</row>
    <row r="509" spans="2:17">
      <c r="B509" s="123"/>
      <c r="C509" s="123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</row>
    <row r="510" spans="2:17">
      <c r="B510" s="123"/>
      <c r="C510" s="123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</row>
    <row r="511" spans="2:17">
      <c r="B511" s="123"/>
      <c r="C511" s="123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</row>
    <row r="512" spans="2:17">
      <c r="B512" s="123"/>
      <c r="C512" s="123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</row>
    <row r="513" spans="2:17">
      <c r="B513" s="123"/>
      <c r="C513" s="123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</row>
    <row r="514" spans="2:17">
      <c r="B514" s="123"/>
      <c r="C514" s="123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</row>
    <row r="515" spans="2:17">
      <c r="B515" s="123"/>
      <c r="C515" s="123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</row>
    <row r="516" spans="2:17">
      <c r="B516" s="123"/>
      <c r="C516" s="123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</row>
    <row r="517" spans="2:17">
      <c r="B517" s="123"/>
      <c r="C517" s="123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</row>
    <row r="518" spans="2:17">
      <c r="B518" s="123"/>
      <c r="C518" s="123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</row>
    <row r="519" spans="2:17">
      <c r="B519" s="123"/>
      <c r="C519" s="123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</row>
    <row r="520" spans="2:17">
      <c r="B520" s="123"/>
      <c r="C520" s="123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</row>
    <row r="521" spans="2:17">
      <c r="B521" s="123"/>
      <c r="C521" s="123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</row>
    <row r="522" spans="2:17">
      <c r="B522" s="123"/>
      <c r="C522" s="123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</row>
    <row r="523" spans="2:17">
      <c r="B523" s="123"/>
      <c r="C523" s="123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</row>
    <row r="524" spans="2:17">
      <c r="B524" s="123"/>
      <c r="C524" s="123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</row>
    <row r="525" spans="2:17">
      <c r="B525" s="123"/>
      <c r="C525" s="123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</row>
    <row r="526" spans="2:17">
      <c r="B526" s="123"/>
      <c r="C526" s="123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</row>
    <row r="527" spans="2:17">
      <c r="B527" s="123"/>
      <c r="C527" s="123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</row>
    <row r="528" spans="2:17">
      <c r="B528" s="123"/>
      <c r="C528" s="123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</row>
    <row r="529" spans="2:17">
      <c r="B529" s="123"/>
      <c r="C529" s="123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</row>
    <row r="530" spans="2:17">
      <c r="B530" s="123"/>
      <c r="C530" s="123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</row>
    <row r="531" spans="2:17">
      <c r="B531" s="123"/>
      <c r="C531" s="123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</row>
    <row r="532" spans="2:17">
      <c r="B532" s="123"/>
      <c r="C532" s="123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</row>
    <row r="533" spans="2:17">
      <c r="B533" s="123"/>
      <c r="C533" s="123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</row>
    <row r="534" spans="2:17">
      <c r="B534" s="123"/>
      <c r="C534" s="123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</row>
    <row r="535" spans="2:17">
      <c r="B535" s="123"/>
      <c r="C535" s="123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</row>
    <row r="536" spans="2:17">
      <c r="B536" s="123"/>
      <c r="C536" s="123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</row>
    <row r="537" spans="2:17">
      <c r="B537" s="123"/>
      <c r="C537" s="123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</row>
    <row r="538" spans="2:17">
      <c r="B538" s="123"/>
      <c r="C538" s="123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</row>
    <row r="539" spans="2:17">
      <c r="B539" s="123"/>
      <c r="C539" s="123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</row>
    <row r="540" spans="2:17">
      <c r="B540" s="123"/>
      <c r="C540" s="123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</row>
    <row r="541" spans="2:17">
      <c r="B541" s="123"/>
      <c r="C541" s="123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</row>
    <row r="542" spans="2:17">
      <c r="B542" s="123"/>
      <c r="C542" s="123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</row>
    <row r="543" spans="2:17">
      <c r="B543" s="123"/>
      <c r="C543" s="123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</row>
    <row r="544" spans="2:17">
      <c r="B544" s="123"/>
      <c r="C544" s="123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</row>
    <row r="545" spans="2:17">
      <c r="B545" s="123"/>
      <c r="C545" s="123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</row>
    <row r="546" spans="2:17">
      <c r="B546" s="123"/>
      <c r="C546" s="123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</row>
    <row r="547" spans="2:17">
      <c r="B547" s="123"/>
      <c r="C547" s="123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</row>
    <row r="548" spans="2:17">
      <c r="B548" s="123"/>
      <c r="C548" s="123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</row>
    <row r="549" spans="2:17">
      <c r="B549" s="123"/>
      <c r="C549" s="123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</row>
    <row r="550" spans="2:17">
      <c r="B550" s="123"/>
      <c r="C550" s="123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</row>
    <row r="551" spans="2:17">
      <c r="B551" s="123"/>
      <c r="C551" s="123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</row>
    <row r="552" spans="2:17">
      <c r="B552" s="123"/>
      <c r="C552" s="123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</row>
    <row r="553" spans="2:17">
      <c r="B553" s="123"/>
      <c r="C553" s="123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</row>
    <row r="554" spans="2:17">
      <c r="B554" s="123"/>
      <c r="C554" s="123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</row>
    <row r="555" spans="2:17">
      <c r="B555" s="123"/>
      <c r="C555" s="123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</row>
    <row r="556" spans="2:17">
      <c r="B556" s="123"/>
      <c r="C556" s="123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</row>
    <row r="557" spans="2:17">
      <c r="B557" s="123"/>
      <c r="C557" s="123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</row>
    <row r="558" spans="2:17">
      <c r="B558" s="123"/>
      <c r="C558" s="123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5" type="noConversion"/>
  <conditionalFormatting sqref="B16:B110">
    <cfRule type="cellIs" dxfId="7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Q1066"/>
  <sheetViews>
    <sheetView rightToLeft="1" topLeftCell="A10" zoomScale="70" zoomScaleNormal="70" workbookViewId="0"/>
  </sheetViews>
  <sheetFormatPr defaultColWidth="9.140625" defaultRowHeight="18"/>
  <cols>
    <col min="1" max="1" width="6.28515625" style="1" customWidth="1"/>
    <col min="2" max="2" width="52.85546875" style="2" bestFit="1" customWidth="1"/>
    <col min="3" max="3" width="51.42578125" style="2" bestFit="1" customWidth="1"/>
    <col min="4" max="4" width="9" style="2" bestFit="1" customWidth="1"/>
    <col min="5" max="5" width="11.28515625" style="2" bestFit="1" customWidth="1"/>
    <col min="6" max="6" width="5.28515625" style="1" bestFit="1" customWidth="1"/>
    <col min="7" max="7" width="11.28515625" style="1" bestFit="1" customWidth="1"/>
    <col min="8" max="8" width="9.5703125" style="1" bestFit="1" customWidth="1"/>
    <col min="9" max="9" width="5.140625" style="1" bestFit="1" customWidth="1"/>
    <col min="10" max="10" width="12.28515625" style="1" bestFit="1" customWidth="1"/>
    <col min="11" max="11" width="10.5703125" style="1" customWidth="1"/>
    <col min="12" max="12" width="7.5703125" style="1" customWidth="1"/>
    <col min="13" max="13" width="9" style="1" bestFit="1" customWidth="1"/>
    <col min="14" max="14" width="7.28515625" style="1" bestFit="1" customWidth="1"/>
    <col min="15" max="15" width="8" style="1" bestFit="1" customWidth="1"/>
    <col min="16" max="16" width="9.140625" style="1" bestFit="1" customWidth="1"/>
    <col min="17" max="17" width="10.42578125" style="1" bestFit="1" customWidth="1"/>
    <col min="18" max="16384" width="9.140625" style="1"/>
  </cols>
  <sheetData>
    <row r="1" spans="2:17">
      <c r="B1" s="56" t="s">
        <v>134</v>
      </c>
      <c r="C1" s="77" t="s" vm="1">
        <v>204</v>
      </c>
    </row>
    <row r="2" spans="2:17">
      <c r="B2" s="56" t="s">
        <v>133</v>
      </c>
      <c r="C2" s="77" t="s">
        <v>205</v>
      </c>
    </row>
    <row r="3" spans="2:17">
      <c r="B3" s="56" t="s">
        <v>135</v>
      </c>
      <c r="C3" s="77" t="s">
        <v>206</v>
      </c>
    </row>
    <row r="4" spans="2:17">
      <c r="B4" s="56" t="s">
        <v>136</v>
      </c>
      <c r="C4" s="77">
        <v>2148</v>
      </c>
    </row>
    <row r="6" spans="2:17" ht="26.25" customHeight="1">
      <c r="B6" s="149" t="s">
        <v>160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1"/>
    </row>
    <row r="7" spans="2:17" s="3" customFormat="1" ht="63">
      <c r="B7" s="22" t="s">
        <v>108</v>
      </c>
      <c r="C7" s="30" t="s">
        <v>172</v>
      </c>
      <c r="D7" s="30" t="s">
        <v>42</v>
      </c>
      <c r="E7" s="30" t="s">
        <v>109</v>
      </c>
      <c r="F7" s="30" t="s">
        <v>15</v>
      </c>
      <c r="G7" s="30" t="s">
        <v>94</v>
      </c>
      <c r="H7" s="30" t="s">
        <v>60</v>
      </c>
      <c r="I7" s="30" t="s">
        <v>18</v>
      </c>
      <c r="J7" s="30" t="s">
        <v>93</v>
      </c>
      <c r="K7" s="13" t="s">
        <v>34</v>
      </c>
      <c r="L7" s="70" t="s">
        <v>19</v>
      </c>
      <c r="M7" s="30" t="s">
        <v>182</v>
      </c>
      <c r="N7" s="30" t="s">
        <v>181</v>
      </c>
      <c r="O7" s="30" t="s">
        <v>102</v>
      </c>
      <c r="P7" s="30" t="s">
        <v>137</v>
      </c>
      <c r="Q7" s="31" t="s">
        <v>139</v>
      </c>
    </row>
    <row r="8" spans="2:17" s="3" customFormat="1" ht="24" customHeight="1">
      <c r="B8" s="15"/>
      <c r="C8" s="69"/>
      <c r="D8" s="16"/>
      <c r="E8" s="16"/>
      <c r="F8" s="16"/>
      <c r="G8" s="16" t="s">
        <v>22</v>
      </c>
      <c r="H8" s="16"/>
      <c r="I8" s="16" t="s">
        <v>21</v>
      </c>
      <c r="J8" s="16"/>
      <c r="K8" s="16" t="s">
        <v>20</v>
      </c>
      <c r="L8" s="16" t="s">
        <v>20</v>
      </c>
      <c r="M8" s="16" t="s">
        <v>189</v>
      </c>
      <c r="N8" s="16"/>
      <c r="O8" s="16" t="s">
        <v>185</v>
      </c>
      <c r="P8" s="32" t="s">
        <v>20</v>
      </c>
      <c r="Q8" s="17" t="s">
        <v>20</v>
      </c>
    </row>
    <row r="9" spans="2:17" s="4" customFormat="1" ht="18" customHeight="1">
      <c r="B9" s="18"/>
      <c r="C9" s="13" t="s">
        <v>1</v>
      </c>
      <c r="D9" s="13" t="s">
        <v>2</v>
      </c>
      <c r="E9" s="13" t="s">
        <v>3</v>
      </c>
      <c r="F9" s="13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20" t="s">
        <v>11</v>
      </c>
      <c r="N9" s="20" t="s">
        <v>12</v>
      </c>
      <c r="O9" s="20" t="s">
        <v>13</v>
      </c>
      <c r="P9" s="20" t="s">
        <v>14</v>
      </c>
      <c r="Q9" s="20" t="s">
        <v>105</v>
      </c>
    </row>
    <row r="10" spans="2:17" s="4" customFormat="1" ht="18" customHeight="1">
      <c r="B10" s="78" t="s">
        <v>38</v>
      </c>
      <c r="C10" s="79"/>
      <c r="D10" s="79"/>
      <c r="E10" s="79"/>
      <c r="F10" s="79"/>
      <c r="G10" s="79"/>
      <c r="H10" s="79"/>
      <c r="I10" s="87">
        <v>5.1931219945040858</v>
      </c>
      <c r="J10" s="79"/>
      <c r="K10" s="79"/>
      <c r="L10" s="100">
        <v>3.3984280801042793E-2</v>
      </c>
      <c r="M10" s="87"/>
      <c r="N10" s="89"/>
      <c r="O10" s="87">
        <v>38.159259999999996</v>
      </c>
      <c r="P10" s="88">
        <v>1</v>
      </c>
      <c r="Q10" s="88">
        <f>L10/'סכום נכסי הקרן'!$C$42</f>
        <v>8.6625865219616166E-6</v>
      </c>
    </row>
    <row r="11" spans="2:17" ht="21.75" customHeight="1">
      <c r="B11" s="80" t="s">
        <v>36</v>
      </c>
      <c r="C11" s="81"/>
      <c r="D11" s="81"/>
      <c r="E11" s="81"/>
      <c r="F11" s="81"/>
      <c r="G11" s="81"/>
      <c r="H11" s="81"/>
      <c r="I11" s="90">
        <v>7.0183618254794116</v>
      </c>
      <c r="J11" s="81"/>
      <c r="K11" s="81"/>
      <c r="L11" s="101">
        <v>2.1093431805793927E-2</v>
      </c>
      <c r="M11" s="90"/>
      <c r="N11" s="92"/>
      <c r="O11" s="90">
        <v>11.099549999999999</v>
      </c>
      <c r="P11" s="91">
        <v>0.29087435133700185</v>
      </c>
      <c r="Q11" s="91">
        <f>L11/'סכום נכסי הקרן'!$C$42</f>
        <v>5.3767116371396083E-6</v>
      </c>
    </row>
    <row r="12" spans="2:17">
      <c r="B12" s="99" t="s">
        <v>35</v>
      </c>
      <c r="C12" s="81"/>
      <c r="D12" s="81"/>
      <c r="E12" s="81"/>
      <c r="F12" s="81"/>
      <c r="G12" s="81"/>
      <c r="H12" s="81"/>
      <c r="I12" s="90">
        <v>7.0183618254794116</v>
      </c>
      <c r="J12" s="81"/>
      <c r="K12" s="81"/>
      <c r="L12" s="101">
        <v>2.1093431805793927E-2</v>
      </c>
      <c r="M12" s="90"/>
      <c r="N12" s="92"/>
      <c r="O12" s="90">
        <v>11.099549999999999</v>
      </c>
      <c r="P12" s="91">
        <v>0.29087435133700185</v>
      </c>
      <c r="Q12" s="91">
        <f>L12/'סכום נכסי הקרן'!$C$42</f>
        <v>5.3767116371396083E-6</v>
      </c>
    </row>
    <row r="13" spans="2:17">
      <c r="B13" s="86" t="s">
        <v>1253</v>
      </c>
      <c r="C13" s="96" t="s">
        <v>1233</v>
      </c>
      <c r="D13" s="83">
        <v>7127</v>
      </c>
      <c r="E13" s="83"/>
      <c r="F13" s="83" t="s">
        <v>1115</v>
      </c>
      <c r="G13" s="103">
        <v>43708</v>
      </c>
      <c r="H13" s="83" t="s">
        <v>1234</v>
      </c>
      <c r="I13" s="93">
        <v>6.9799999999999995</v>
      </c>
      <c r="J13" s="96" t="s">
        <v>121</v>
      </c>
      <c r="K13" s="97">
        <v>3.1E-2</v>
      </c>
      <c r="L13" s="97">
        <v>1.24E-2</v>
      </c>
      <c r="M13" s="93">
        <v>2063.4499999999998</v>
      </c>
      <c r="N13" s="95">
        <v>114.12</v>
      </c>
      <c r="O13" s="93">
        <v>2.3548</v>
      </c>
      <c r="P13" s="94">
        <v>6.1709792066198352E-2</v>
      </c>
      <c r="Q13" s="94">
        <f>L13/'סכום נכסי הקרן'!$C$42</f>
        <v>3.1607575720427787E-6</v>
      </c>
    </row>
    <row r="14" spans="2:17">
      <c r="B14" s="86" t="s">
        <v>1253</v>
      </c>
      <c r="C14" s="96" t="s">
        <v>1233</v>
      </c>
      <c r="D14" s="83">
        <v>7128</v>
      </c>
      <c r="E14" s="83"/>
      <c r="F14" s="83" t="s">
        <v>1115</v>
      </c>
      <c r="G14" s="103">
        <v>43708</v>
      </c>
      <c r="H14" s="83" t="s">
        <v>1234</v>
      </c>
      <c r="I14" s="93">
        <v>7.01</v>
      </c>
      <c r="J14" s="96" t="s">
        <v>121</v>
      </c>
      <c r="K14" s="97">
        <v>2.4900000000000002E-2</v>
      </c>
      <c r="L14" s="97">
        <v>1.2500000000000001E-2</v>
      </c>
      <c r="M14" s="93">
        <v>876</v>
      </c>
      <c r="N14" s="95">
        <v>111.5</v>
      </c>
      <c r="O14" s="93">
        <v>0.97675999999999996</v>
      </c>
      <c r="P14" s="94">
        <v>2.5596932435272592E-2</v>
      </c>
      <c r="Q14" s="94">
        <f>L14/'סכום נכסי הקרן'!$C$42</f>
        <v>3.1862475524624789E-6</v>
      </c>
    </row>
    <row r="15" spans="2:17">
      <c r="B15" s="86" t="s">
        <v>1253</v>
      </c>
      <c r="C15" s="96" t="s">
        <v>1233</v>
      </c>
      <c r="D15" s="83">
        <v>7130</v>
      </c>
      <c r="E15" s="83"/>
      <c r="F15" s="83" t="s">
        <v>1115</v>
      </c>
      <c r="G15" s="103">
        <v>43708</v>
      </c>
      <c r="H15" s="83" t="s">
        <v>1234</v>
      </c>
      <c r="I15" s="93">
        <v>7.37</v>
      </c>
      <c r="J15" s="96" t="s">
        <v>121</v>
      </c>
      <c r="K15" s="97">
        <v>3.6000000000000004E-2</v>
      </c>
      <c r="L15" s="97">
        <v>1.29E-2</v>
      </c>
      <c r="M15" s="93">
        <v>548.63</v>
      </c>
      <c r="N15" s="95">
        <v>118.79</v>
      </c>
      <c r="O15" s="93">
        <v>0.65172000000000008</v>
      </c>
      <c r="P15" s="94">
        <v>1.7078947547724987E-2</v>
      </c>
      <c r="Q15" s="94">
        <f>L15/'סכום נכסי הקרן'!$C$42</f>
        <v>3.2882074741412782E-6</v>
      </c>
    </row>
    <row r="16" spans="2:17">
      <c r="B16" s="86" t="s">
        <v>1254</v>
      </c>
      <c r="C16" s="96" t="s">
        <v>1233</v>
      </c>
      <c r="D16" s="83" t="s">
        <v>1235</v>
      </c>
      <c r="E16" s="83"/>
      <c r="F16" s="83" t="s">
        <v>873</v>
      </c>
      <c r="G16" s="103">
        <v>43803</v>
      </c>
      <c r="H16" s="83"/>
      <c r="I16" s="93">
        <v>6.9999999999999991</v>
      </c>
      <c r="J16" s="96" t="s">
        <v>122</v>
      </c>
      <c r="K16" s="97">
        <v>2.3629999999999998E-2</v>
      </c>
      <c r="L16" s="97">
        <v>2.5899999999999999E-2</v>
      </c>
      <c r="M16" s="93">
        <v>1852.72</v>
      </c>
      <c r="N16" s="95">
        <v>99.04</v>
      </c>
      <c r="O16" s="93">
        <v>7.1162700000000001</v>
      </c>
      <c r="P16" s="94">
        <v>0.18648867928780591</v>
      </c>
      <c r="Q16" s="94">
        <f>L16/'סכום נכסי הקרן'!$C$42</f>
        <v>6.6019049287022559E-6</v>
      </c>
    </row>
    <row r="17" spans="2:17">
      <c r="B17" s="82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93"/>
      <c r="N17" s="95"/>
      <c r="O17" s="83"/>
      <c r="P17" s="94"/>
      <c r="Q17" s="83"/>
    </row>
    <row r="18" spans="2:17">
      <c r="B18" s="80" t="s">
        <v>37</v>
      </c>
      <c r="C18" s="81"/>
      <c r="D18" s="81"/>
      <c r="E18" s="81"/>
      <c r="F18" s="81"/>
      <c r="G18" s="81"/>
      <c r="H18" s="81"/>
      <c r="I18" s="90">
        <v>4.444431754811859</v>
      </c>
      <c r="J18" s="81"/>
      <c r="K18" s="81"/>
      <c r="L18" s="101">
        <v>3.9271943638716021E-2</v>
      </c>
      <c r="M18" s="90"/>
      <c r="N18" s="92"/>
      <c r="O18" s="90">
        <v>27.059709999999995</v>
      </c>
      <c r="P18" s="91">
        <v>0.7091256486629981</v>
      </c>
      <c r="Q18" s="91">
        <f>L18/'סכום נכסי הקרן'!$C$42</f>
        <v>1.0010410743944266E-5</v>
      </c>
    </row>
    <row r="19" spans="2:17">
      <c r="B19" s="99" t="s">
        <v>35</v>
      </c>
      <c r="C19" s="81"/>
      <c r="D19" s="81"/>
      <c r="E19" s="81"/>
      <c r="F19" s="81"/>
      <c r="G19" s="81"/>
      <c r="H19" s="81"/>
      <c r="I19" s="90">
        <v>4.444431754811859</v>
      </c>
      <c r="J19" s="81"/>
      <c r="K19" s="81"/>
      <c r="L19" s="101">
        <v>3.9271943638716021E-2</v>
      </c>
      <c r="M19" s="90"/>
      <c r="N19" s="92"/>
      <c r="O19" s="90">
        <v>27.059709999999995</v>
      </c>
      <c r="P19" s="91">
        <v>0.7091256486629981</v>
      </c>
      <c r="Q19" s="91">
        <f>L19/'סכום נכסי הקרן'!$C$42</f>
        <v>1.0010410743944266E-5</v>
      </c>
    </row>
    <row r="20" spans="2:17">
      <c r="B20" s="86" t="s">
        <v>1255</v>
      </c>
      <c r="C20" s="96" t="s">
        <v>1233</v>
      </c>
      <c r="D20" s="83" t="s">
        <v>1236</v>
      </c>
      <c r="E20" s="83"/>
      <c r="F20" s="83" t="s">
        <v>943</v>
      </c>
      <c r="G20" s="103">
        <v>43830</v>
      </c>
      <c r="H20" s="83" t="s">
        <v>892</v>
      </c>
      <c r="I20" s="93">
        <v>9.8600000000000012</v>
      </c>
      <c r="J20" s="96" t="s">
        <v>120</v>
      </c>
      <c r="K20" s="97">
        <v>4.4800000000000006E-2</v>
      </c>
      <c r="L20" s="97">
        <v>4.4300000000000006E-2</v>
      </c>
      <c r="M20" s="93">
        <v>310.47000000000003</v>
      </c>
      <c r="N20" s="95">
        <v>101.8</v>
      </c>
      <c r="O20" s="93">
        <v>1.0923</v>
      </c>
      <c r="P20" s="94">
        <v>2.8624768928957222E-2</v>
      </c>
      <c r="Q20" s="94">
        <f>L20/'סכום נכסי הקרן'!$C$42</f>
        <v>1.1292061325927026E-5</v>
      </c>
    </row>
    <row r="21" spans="2:17">
      <c r="B21" s="86" t="s">
        <v>1256</v>
      </c>
      <c r="C21" s="96" t="s">
        <v>1233</v>
      </c>
      <c r="D21" s="83">
        <v>7258</v>
      </c>
      <c r="E21" s="83"/>
      <c r="F21" s="83" t="s">
        <v>873</v>
      </c>
      <c r="G21" s="103">
        <v>43774</v>
      </c>
      <c r="H21" s="83"/>
      <c r="I21" s="93">
        <v>5.28</v>
      </c>
      <c r="J21" s="96" t="s">
        <v>120</v>
      </c>
      <c r="K21" s="97">
        <v>4.0548000000000001E-2</v>
      </c>
      <c r="L21" s="97">
        <v>3.78E-2</v>
      </c>
      <c r="M21" s="93">
        <v>344.27</v>
      </c>
      <c r="N21" s="95">
        <v>102.54</v>
      </c>
      <c r="O21" s="93">
        <v>1.22004</v>
      </c>
      <c r="P21" s="94">
        <v>3.1972318121473012E-2</v>
      </c>
      <c r="Q21" s="94">
        <f>L21/'סכום נכסי הקרן'!$C$42</f>
        <v>9.6352125986465359E-6</v>
      </c>
    </row>
    <row r="22" spans="2:17">
      <c r="B22" s="86" t="s">
        <v>1257</v>
      </c>
      <c r="C22" s="96" t="s">
        <v>1233</v>
      </c>
      <c r="D22" s="83">
        <v>7030</v>
      </c>
      <c r="E22" s="83"/>
      <c r="F22" s="83" t="s">
        <v>873</v>
      </c>
      <c r="G22" s="103">
        <v>43649</v>
      </c>
      <c r="H22" s="83"/>
      <c r="I22" s="93">
        <v>1.3399999999999999</v>
      </c>
      <c r="J22" s="96" t="s">
        <v>120</v>
      </c>
      <c r="K22" s="97">
        <v>4.2645999999999996E-2</v>
      </c>
      <c r="L22" s="97">
        <v>4.0999999999999995E-2</v>
      </c>
      <c r="M22" s="93">
        <v>124.78</v>
      </c>
      <c r="N22" s="95">
        <v>100.49</v>
      </c>
      <c r="O22" s="93">
        <v>0.43335000000000001</v>
      </c>
      <c r="P22" s="94">
        <v>1.1356352298236392E-2</v>
      </c>
      <c r="Q22" s="94">
        <f>L22/'סכום נכסי הקרן'!$C$42</f>
        <v>1.0450891972076929E-5</v>
      </c>
    </row>
    <row r="23" spans="2:17">
      <c r="B23" s="86" t="s">
        <v>1257</v>
      </c>
      <c r="C23" s="96" t="s">
        <v>1233</v>
      </c>
      <c r="D23" s="83">
        <v>7059</v>
      </c>
      <c r="E23" s="83"/>
      <c r="F23" s="83" t="s">
        <v>873</v>
      </c>
      <c r="G23" s="103">
        <v>43668</v>
      </c>
      <c r="H23" s="83"/>
      <c r="I23" s="93">
        <v>1.34</v>
      </c>
      <c r="J23" s="96" t="s">
        <v>120</v>
      </c>
      <c r="K23" s="97">
        <v>4.2645999999999996E-2</v>
      </c>
      <c r="L23" s="97">
        <v>4.0900000000000006E-2</v>
      </c>
      <c r="M23" s="93">
        <v>27.95</v>
      </c>
      <c r="N23" s="95">
        <v>100.49</v>
      </c>
      <c r="O23" s="93">
        <v>9.708E-2</v>
      </c>
      <c r="P23" s="94">
        <v>2.5440744920105897E-3</v>
      </c>
      <c r="Q23" s="94">
        <f>L23/'סכום נכסי הקרן'!$C$42</f>
        <v>1.0425401991657233E-5</v>
      </c>
    </row>
    <row r="24" spans="2:17">
      <c r="B24" s="86" t="s">
        <v>1257</v>
      </c>
      <c r="C24" s="96" t="s">
        <v>1233</v>
      </c>
      <c r="D24" s="83">
        <v>7107</v>
      </c>
      <c r="E24" s="83"/>
      <c r="F24" s="83" t="s">
        <v>873</v>
      </c>
      <c r="G24" s="103">
        <v>43697</v>
      </c>
      <c r="H24" s="83"/>
      <c r="I24" s="93">
        <v>1.34</v>
      </c>
      <c r="J24" s="96" t="s">
        <v>120</v>
      </c>
      <c r="K24" s="97">
        <v>4.2645999999999996E-2</v>
      </c>
      <c r="L24" s="97">
        <v>4.0999999999999995E-2</v>
      </c>
      <c r="M24" s="93">
        <v>43.01</v>
      </c>
      <c r="N24" s="95">
        <v>100.49</v>
      </c>
      <c r="O24" s="93">
        <v>0.14937</v>
      </c>
      <c r="P24" s="94">
        <v>3.9143840839680859E-3</v>
      </c>
      <c r="Q24" s="94">
        <f>L24/'סכום נכסי הקרן'!$C$42</f>
        <v>1.0450891972076929E-5</v>
      </c>
    </row>
    <row r="25" spans="2:17">
      <c r="B25" s="86" t="s">
        <v>1257</v>
      </c>
      <c r="C25" s="96" t="s">
        <v>1233</v>
      </c>
      <c r="D25" s="83">
        <v>7182</v>
      </c>
      <c r="E25" s="83"/>
      <c r="F25" s="83" t="s">
        <v>873</v>
      </c>
      <c r="G25" s="103">
        <v>43728</v>
      </c>
      <c r="H25" s="83"/>
      <c r="I25" s="93">
        <v>1.34</v>
      </c>
      <c r="J25" s="96" t="s">
        <v>120</v>
      </c>
      <c r="K25" s="97">
        <v>4.2645999999999996E-2</v>
      </c>
      <c r="L25" s="97">
        <v>4.0999999999999995E-2</v>
      </c>
      <c r="M25" s="93">
        <v>61.23</v>
      </c>
      <c r="N25" s="95">
        <v>100.49</v>
      </c>
      <c r="O25" s="93">
        <v>0.21265000000000001</v>
      </c>
      <c r="P25" s="94">
        <v>5.5726971644628337E-3</v>
      </c>
      <c r="Q25" s="94">
        <f>L25/'סכום נכסי הקרן'!$C$42</f>
        <v>1.0450891972076929E-5</v>
      </c>
    </row>
    <row r="26" spans="2:17">
      <c r="B26" s="86" t="s">
        <v>1257</v>
      </c>
      <c r="C26" s="96" t="s">
        <v>1233</v>
      </c>
      <c r="D26" s="83">
        <v>7223</v>
      </c>
      <c r="E26" s="83"/>
      <c r="F26" s="83" t="s">
        <v>873</v>
      </c>
      <c r="G26" s="103">
        <v>43759</v>
      </c>
      <c r="H26" s="83"/>
      <c r="I26" s="93">
        <v>1.34</v>
      </c>
      <c r="J26" s="96" t="s">
        <v>120</v>
      </c>
      <c r="K26" s="97">
        <v>4.2645999999999996E-2</v>
      </c>
      <c r="L26" s="97">
        <v>4.1000000000000009E-2</v>
      </c>
      <c r="M26" s="93">
        <v>76.680000000000007</v>
      </c>
      <c r="N26" s="95">
        <v>100.49</v>
      </c>
      <c r="O26" s="93">
        <v>0.26632</v>
      </c>
      <c r="P26" s="94">
        <v>6.9791709797307399E-3</v>
      </c>
      <c r="Q26" s="94">
        <f>L26/'סכום נכסי הקרן'!$C$42</f>
        <v>1.0450891972076932E-5</v>
      </c>
    </row>
    <row r="27" spans="2:17">
      <c r="B27" s="86" t="s">
        <v>1257</v>
      </c>
      <c r="C27" s="96" t="s">
        <v>1233</v>
      </c>
      <c r="D27" s="83">
        <v>7272</v>
      </c>
      <c r="E27" s="83"/>
      <c r="F27" s="83" t="s">
        <v>873</v>
      </c>
      <c r="G27" s="103">
        <v>43799</v>
      </c>
      <c r="H27" s="83"/>
      <c r="I27" s="93">
        <v>1.3400000000000003</v>
      </c>
      <c r="J27" s="96" t="s">
        <v>120</v>
      </c>
      <c r="K27" s="97">
        <v>4.2645999999999996E-2</v>
      </c>
      <c r="L27" s="97">
        <v>4.1100000000000005E-2</v>
      </c>
      <c r="M27" s="93">
        <v>101.69</v>
      </c>
      <c r="N27" s="95">
        <v>100.49</v>
      </c>
      <c r="O27" s="93">
        <v>0.35313</v>
      </c>
      <c r="P27" s="94">
        <v>9.2541102736269001E-3</v>
      </c>
      <c r="Q27" s="94">
        <f>L27/'סכום נכסי הקרן'!$C$42</f>
        <v>1.0476381952496631E-5</v>
      </c>
    </row>
    <row r="28" spans="2:17">
      <c r="B28" s="86" t="s">
        <v>1257</v>
      </c>
      <c r="C28" s="96" t="s">
        <v>1233</v>
      </c>
      <c r="D28" s="83">
        <v>7313</v>
      </c>
      <c r="E28" s="83"/>
      <c r="F28" s="83" t="s">
        <v>873</v>
      </c>
      <c r="G28" s="103">
        <v>43819</v>
      </c>
      <c r="H28" s="83"/>
      <c r="I28" s="93">
        <v>1.34</v>
      </c>
      <c r="J28" s="96" t="s">
        <v>120</v>
      </c>
      <c r="K28" s="97">
        <v>4.2645999999999996E-2</v>
      </c>
      <c r="L28" s="97">
        <v>4.0999999999999995E-2</v>
      </c>
      <c r="M28" s="93">
        <v>98.38</v>
      </c>
      <c r="N28" s="95">
        <v>100.49</v>
      </c>
      <c r="O28" s="93">
        <v>0.34166000000000002</v>
      </c>
      <c r="P28" s="94">
        <v>8.9535279248077679E-3</v>
      </c>
      <c r="Q28" s="94">
        <f>L28/'סכום נכסי הקרן'!$C$42</f>
        <v>1.0450891972076929E-5</v>
      </c>
    </row>
    <row r="29" spans="2:17">
      <c r="B29" s="86" t="s">
        <v>1258</v>
      </c>
      <c r="C29" s="96" t="s">
        <v>1233</v>
      </c>
      <c r="D29" s="83">
        <v>7276</v>
      </c>
      <c r="E29" s="83"/>
      <c r="F29" s="83" t="s">
        <v>873</v>
      </c>
      <c r="G29" s="103">
        <v>43798</v>
      </c>
      <c r="H29" s="83"/>
      <c r="I29" s="93">
        <v>6.3199999999999994</v>
      </c>
      <c r="J29" s="96" t="s">
        <v>122</v>
      </c>
      <c r="K29" s="97">
        <v>2.6249999999999999E-2</v>
      </c>
      <c r="L29" s="97">
        <v>2.7300000000000001E-2</v>
      </c>
      <c r="M29" s="93">
        <v>297.60000000000002</v>
      </c>
      <c r="N29" s="95">
        <v>99.75</v>
      </c>
      <c r="O29" s="93">
        <v>1.1512500000000001</v>
      </c>
      <c r="P29" s="94">
        <v>3.016961020732583E-2</v>
      </c>
      <c r="Q29" s="94">
        <f>L29/'סכום נכסי הקרן'!$C$42</f>
        <v>6.9587646545780535E-6</v>
      </c>
    </row>
    <row r="30" spans="2:17">
      <c r="B30" s="86" t="s">
        <v>1258</v>
      </c>
      <c r="C30" s="96" t="s">
        <v>1233</v>
      </c>
      <c r="D30" s="83">
        <v>7275</v>
      </c>
      <c r="E30" s="83"/>
      <c r="F30" s="83" t="s">
        <v>873</v>
      </c>
      <c r="G30" s="103">
        <v>43799</v>
      </c>
      <c r="H30" s="83"/>
      <c r="I30" s="93">
        <v>6.12</v>
      </c>
      <c r="J30" s="96" t="s">
        <v>123</v>
      </c>
      <c r="K30" s="97">
        <v>3.6693999999999997E-2</v>
      </c>
      <c r="L30" s="97">
        <v>3.7100000000000001E-2</v>
      </c>
      <c r="M30" s="93">
        <v>279.64999999999998</v>
      </c>
      <c r="N30" s="95">
        <v>100.07</v>
      </c>
      <c r="O30" s="93">
        <v>1.27603</v>
      </c>
      <c r="P30" s="94">
        <v>3.3439589761436676E-2</v>
      </c>
      <c r="Q30" s="94">
        <f>L30/'סכום נכסי הקרן'!$C$42</f>
        <v>9.4567827357086366E-6</v>
      </c>
    </row>
    <row r="31" spans="2:17">
      <c r="B31" s="86" t="s">
        <v>1259</v>
      </c>
      <c r="C31" s="96" t="s">
        <v>1233</v>
      </c>
      <c r="D31" s="83">
        <v>7088</v>
      </c>
      <c r="E31" s="83"/>
      <c r="F31" s="83" t="s">
        <v>873</v>
      </c>
      <c r="G31" s="103">
        <v>43684</v>
      </c>
      <c r="H31" s="83"/>
      <c r="I31" s="93">
        <v>8.69</v>
      </c>
      <c r="J31" s="96" t="s">
        <v>120</v>
      </c>
      <c r="K31" s="97">
        <v>4.36E-2</v>
      </c>
      <c r="L31" s="97">
        <v>3.9200000000000006E-2</v>
      </c>
      <c r="M31" s="93">
        <v>1336.39</v>
      </c>
      <c r="N31" s="95">
        <v>106.45</v>
      </c>
      <c r="O31" s="93">
        <v>4.91648</v>
      </c>
      <c r="P31" s="94">
        <v>0.12884107291388774</v>
      </c>
      <c r="Q31" s="94">
        <f>L31/'סכום נכסי הקרן'!$C$42</f>
        <v>9.9920723245223343E-6</v>
      </c>
    </row>
    <row r="32" spans="2:17">
      <c r="B32" s="86" t="s">
        <v>1260</v>
      </c>
      <c r="C32" s="96" t="s">
        <v>1233</v>
      </c>
      <c r="D32" s="83" t="s">
        <v>1237</v>
      </c>
      <c r="E32" s="83"/>
      <c r="F32" s="83" t="s">
        <v>873</v>
      </c>
      <c r="G32" s="103">
        <v>43797</v>
      </c>
      <c r="H32" s="83"/>
      <c r="I32" s="93">
        <v>6.0600000000000005</v>
      </c>
      <c r="J32" s="96" t="s">
        <v>120</v>
      </c>
      <c r="K32" s="97">
        <v>4.7100000000000003E-2</v>
      </c>
      <c r="L32" s="97">
        <v>4.5899999999999996E-2</v>
      </c>
      <c r="M32" s="93">
        <v>28.85</v>
      </c>
      <c r="N32" s="95">
        <v>103.01</v>
      </c>
      <c r="O32" s="93">
        <v>0.10271</v>
      </c>
      <c r="P32" s="94">
        <v>2.6916140407334944E-3</v>
      </c>
      <c r="Q32" s="94">
        <f>L32/'סכום נכסי הקרן'!$C$42</f>
        <v>1.1699901012642222E-5</v>
      </c>
    </row>
    <row r="33" spans="2:17">
      <c r="B33" s="86" t="s">
        <v>1260</v>
      </c>
      <c r="C33" s="96" t="s">
        <v>1233</v>
      </c>
      <c r="D33" s="83">
        <v>7125</v>
      </c>
      <c r="E33" s="83"/>
      <c r="F33" s="83" t="s">
        <v>873</v>
      </c>
      <c r="G33" s="103">
        <v>43706</v>
      </c>
      <c r="H33" s="83"/>
      <c r="I33" s="93">
        <v>6.06</v>
      </c>
      <c r="J33" s="96" t="s">
        <v>120</v>
      </c>
      <c r="K33" s="97">
        <v>4.7100000000000003E-2</v>
      </c>
      <c r="L33" s="97">
        <v>4.5899999999999996E-2</v>
      </c>
      <c r="M33" s="93">
        <v>67.36</v>
      </c>
      <c r="N33" s="95">
        <v>103.01</v>
      </c>
      <c r="O33" s="93">
        <v>0.23982000000000001</v>
      </c>
      <c r="P33" s="94">
        <v>6.2847130683351838E-3</v>
      </c>
      <c r="Q33" s="94">
        <f>L33/'סכום נכסי הקרן'!$C$42</f>
        <v>1.1699901012642222E-5</v>
      </c>
    </row>
    <row r="34" spans="2:17">
      <c r="B34" s="86" t="s">
        <v>1260</v>
      </c>
      <c r="C34" s="96" t="s">
        <v>1233</v>
      </c>
      <c r="D34" s="83">
        <v>7204</v>
      </c>
      <c r="E34" s="83"/>
      <c r="F34" s="83" t="s">
        <v>873</v>
      </c>
      <c r="G34" s="103">
        <v>43738</v>
      </c>
      <c r="H34" s="83"/>
      <c r="I34" s="93">
        <v>6.0600000000000005</v>
      </c>
      <c r="J34" s="96" t="s">
        <v>120</v>
      </c>
      <c r="K34" s="97">
        <v>4.7100000000000003E-2</v>
      </c>
      <c r="L34" s="97">
        <v>4.5899999999999996E-2</v>
      </c>
      <c r="M34" s="93">
        <v>33.159999999999997</v>
      </c>
      <c r="N34" s="95">
        <v>103.01</v>
      </c>
      <c r="O34" s="93">
        <v>0.11806</v>
      </c>
      <c r="P34" s="94">
        <v>3.0938755101645055E-3</v>
      </c>
      <c r="Q34" s="94">
        <f>L34/'סכום נכסי הקרן'!$C$42</f>
        <v>1.1699901012642222E-5</v>
      </c>
    </row>
    <row r="35" spans="2:17">
      <c r="B35" s="86" t="s">
        <v>1260</v>
      </c>
      <c r="C35" s="96" t="s">
        <v>1233</v>
      </c>
      <c r="D35" s="83">
        <v>7246</v>
      </c>
      <c r="E35" s="83"/>
      <c r="F35" s="83" t="s">
        <v>873</v>
      </c>
      <c r="G35" s="103">
        <v>43769</v>
      </c>
      <c r="H35" s="83"/>
      <c r="I35" s="93">
        <v>6.0600000000000005</v>
      </c>
      <c r="J35" s="96" t="s">
        <v>120</v>
      </c>
      <c r="K35" s="97">
        <v>4.7100000000000003E-2</v>
      </c>
      <c r="L35" s="97">
        <v>4.5899999999999996E-2</v>
      </c>
      <c r="M35" s="93">
        <v>62.77</v>
      </c>
      <c r="N35" s="95">
        <v>103.01</v>
      </c>
      <c r="O35" s="93">
        <v>0.22347</v>
      </c>
      <c r="P35" s="94">
        <v>5.8562456399835856E-3</v>
      </c>
      <c r="Q35" s="94">
        <f>L35/'סכום נכסי הקרן'!$C$42</f>
        <v>1.1699901012642222E-5</v>
      </c>
    </row>
    <row r="36" spans="2:17">
      <c r="B36" s="86" t="s">
        <v>1260</v>
      </c>
      <c r="C36" s="96" t="s">
        <v>1233</v>
      </c>
      <c r="D36" s="83">
        <v>7280</v>
      </c>
      <c r="E36" s="83"/>
      <c r="F36" s="83" t="s">
        <v>873</v>
      </c>
      <c r="G36" s="103">
        <v>43798</v>
      </c>
      <c r="H36" s="83"/>
      <c r="I36" s="93">
        <v>6.06</v>
      </c>
      <c r="J36" s="96" t="s">
        <v>120</v>
      </c>
      <c r="K36" s="97">
        <v>4.7100000000000003E-2</v>
      </c>
      <c r="L36" s="97">
        <v>4.5899999999999996E-2</v>
      </c>
      <c r="M36" s="93">
        <v>11.35</v>
      </c>
      <c r="N36" s="95">
        <v>103.01</v>
      </c>
      <c r="O36" s="93">
        <v>4.0409999999999995E-2</v>
      </c>
      <c r="P36" s="94">
        <v>1.058982799980922E-3</v>
      </c>
      <c r="Q36" s="94">
        <f>L36/'סכום נכסי הקרן'!$C$42</f>
        <v>1.1699901012642222E-5</v>
      </c>
    </row>
    <row r="37" spans="2:17">
      <c r="B37" s="86" t="s">
        <v>1260</v>
      </c>
      <c r="C37" s="96" t="s">
        <v>1233</v>
      </c>
      <c r="D37" s="83">
        <v>7337</v>
      </c>
      <c r="E37" s="83"/>
      <c r="F37" s="83" t="s">
        <v>873</v>
      </c>
      <c r="G37" s="103">
        <v>43830</v>
      </c>
      <c r="H37" s="83"/>
      <c r="I37" s="93">
        <v>6.04</v>
      </c>
      <c r="J37" s="96" t="s">
        <v>120</v>
      </c>
      <c r="K37" s="97">
        <v>4.7994000000000002E-2</v>
      </c>
      <c r="L37" s="97">
        <v>5.1000000000000004E-2</v>
      </c>
      <c r="M37" s="93">
        <v>76.13</v>
      </c>
      <c r="N37" s="95">
        <v>100</v>
      </c>
      <c r="O37" s="93">
        <v>0.26311000000000001</v>
      </c>
      <c r="P37" s="94">
        <v>6.8950498515956554E-3</v>
      </c>
      <c r="Q37" s="94">
        <f>L37/'סכום נכסי הקרן'!$C$42</f>
        <v>1.2999890014046915E-5</v>
      </c>
    </row>
    <row r="38" spans="2:17">
      <c r="B38" s="86" t="s">
        <v>1261</v>
      </c>
      <c r="C38" s="96" t="s">
        <v>1233</v>
      </c>
      <c r="D38" s="83">
        <v>6954</v>
      </c>
      <c r="E38" s="83"/>
      <c r="F38" s="83" t="s">
        <v>873</v>
      </c>
      <c r="G38" s="103">
        <v>43644</v>
      </c>
      <c r="H38" s="83"/>
      <c r="I38" s="93">
        <v>5.73</v>
      </c>
      <c r="J38" s="96" t="s">
        <v>120</v>
      </c>
      <c r="K38" s="97">
        <v>4.9446000000000004E-2</v>
      </c>
      <c r="L38" s="97">
        <v>4.6699999999999998E-2</v>
      </c>
      <c r="M38" s="93">
        <v>115.48</v>
      </c>
      <c r="N38" s="95">
        <v>102.15</v>
      </c>
      <c r="O38" s="93">
        <v>0.40770000000000001</v>
      </c>
      <c r="P38" s="94">
        <v>1.0684169451923336E-2</v>
      </c>
      <c r="Q38" s="94">
        <f>L38/'סכום נכסי הקרן'!$C$42</f>
        <v>1.190382085599982E-5</v>
      </c>
    </row>
    <row r="39" spans="2:17">
      <c r="B39" s="86" t="s">
        <v>1261</v>
      </c>
      <c r="C39" s="96" t="s">
        <v>1233</v>
      </c>
      <c r="D39" s="83">
        <v>7020</v>
      </c>
      <c r="E39" s="83"/>
      <c r="F39" s="83" t="s">
        <v>873</v>
      </c>
      <c r="G39" s="103">
        <v>43643</v>
      </c>
      <c r="H39" s="83"/>
      <c r="I39" s="93">
        <v>5.75</v>
      </c>
      <c r="J39" s="96" t="s">
        <v>120</v>
      </c>
      <c r="K39" s="97">
        <v>4.9446000000000004E-2</v>
      </c>
      <c r="L39" s="97">
        <v>4.5200000000000004E-2</v>
      </c>
      <c r="M39" s="93">
        <v>11.55</v>
      </c>
      <c r="N39" s="95">
        <v>102.15</v>
      </c>
      <c r="O39" s="93">
        <v>4.0780000000000004E-2</v>
      </c>
      <c r="P39" s="94">
        <v>1.0686790047815394E-3</v>
      </c>
      <c r="Q39" s="94">
        <f>L39/'סכום נכסי הקרן'!$C$42</f>
        <v>1.1521471149704324E-5</v>
      </c>
    </row>
    <row r="40" spans="2:17">
      <c r="B40" s="86" t="s">
        <v>1261</v>
      </c>
      <c r="C40" s="96" t="s">
        <v>1233</v>
      </c>
      <c r="D40" s="83">
        <v>7082</v>
      </c>
      <c r="E40" s="83"/>
      <c r="F40" s="83" t="s">
        <v>873</v>
      </c>
      <c r="G40" s="103">
        <v>43682</v>
      </c>
      <c r="H40" s="83"/>
      <c r="I40" s="93">
        <v>5.7499999999999991</v>
      </c>
      <c r="J40" s="96" t="s">
        <v>120</v>
      </c>
      <c r="K40" s="97">
        <v>4.9446000000000004E-2</v>
      </c>
      <c r="L40" s="97">
        <v>4.5299999999999993E-2</v>
      </c>
      <c r="M40" s="93">
        <v>7.7</v>
      </c>
      <c r="N40" s="95">
        <v>102.15</v>
      </c>
      <c r="O40" s="93">
        <v>2.7170000000000003E-2</v>
      </c>
      <c r="P40" s="94">
        <v>7.1201590387234988E-4</v>
      </c>
      <c r="Q40" s="94">
        <f>L40/'סכום נכסי הקרן'!$C$42</f>
        <v>1.1546961130124022E-5</v>
      </c>
    </row>
    <row r="41" spans="2:17">
      <c r="B41" s="86" t="s">
        <v>1261</v>
      </c>
      <c r="C41" s="96" t="s">
        <v>1233</v>
      </c>
      <c r="D41" s="83">
        <v>7144</v>
      </c>
      <c r="E41" s="83"/>
      <c r="F41" s="83" t="s">
        <v>873</v>
      </c>
      <c r="G41" s="103">
        <v>43738</v>
      </c>
      <c r="H41" s="83"/>
      <c r="I41" s="93">
        <v>5.7200000000000006</v>
      </c>
      <c r="J41" s="96" t="s">
        <v>120</v>
      </c>
      <c r="K41" s="97">
        <v>4.7994000000000002E-2</v>
      </c>
      <c r="L41" s="97">
        <v>4.5200000000000004E-2</v>
      </c>
      <c r="M41" s="93">
        <v>26.56</v>
      </c>
      <c r="N41" s="95">
        <v>102.15</v>
      </c>
      <c r="O41" s="93">
        <v>9.3769999999999992E-2</v>
      </c>
      <c r="P41" s="94">
        <v>2.4573327679834464E-3</v>
      </c>
      <c r="Q41" s="94">
        <f>L41/'סכום נכסי הקרן'!$C$42</f>
        <v>1.1521471149704324E-5</v>
      </c>
    </row>
    <row r="42" spans="2:17">
      <c r="B42" s="86" t="s">
        <v>1261</v>
      </c>
      <c r="C42" s="96" t="s">
        <v>1233</v>
      </c>
      <c r="D42" s="83">
        <v>7196</v>
      </c>
      <c r="E42" s="83"/>
      <c r="F42" s="83" t="s">
        <v>873</v>
      </c>
      <c r="G42" s="103">
        <v>43735</v>
      </c>
      <c r="H42" s="83"/>
      <c r="I42" s="93">
        <v>5.7499999999999991</v>
      </c>
      <c r="J42" s="96" t="s">
        <v>120</v>
      </c>
      <c r="K42" s="97">
        <v>4.9446000000000004E-2</v>
      </c>
      <c r="L42" s="97">
        <v>4.5199999999999997E-2</v>
      </c>
      <c r="M42" s="93">
        <v>43.88</v>
      </c>
      <c r="N42" s="95">
        <v>102.15</v>
      </c>
      <c r="O42" s="93">
        <v>0.15493000000000001</v>
      </c>
      <c r="P42" s="94">
        <v>4.0600892155665501E-3</v>
      </c>
      <c r="Q42" s="94">
        <f>L42/'סכום נכסי הקרן'!$C$42</f>
        <v>1.1521471149704322E-5</v>
      </c>
    </row>
    <row r="43" spans="2:17">
      <c r="B43" s="86" t="s">
        <v>1261</v>
      </c>
      <c r="C43" s="96" t="s">
        <v>1233</v>
      </c>
      <c r="D43" s="83">
        <v>7257</v>
      </c>
      <c r="E43" s="83"/>
      <c r="F43" s="83" t="s">
        <v>873</v>
      </c>
      <c r="G43" s="103">
        <v>43774</v>
      </c>
      <c r="H43" s="83"/>
      <c r="I43" s="93">
        <v>5.75</v>
      </c>
      <c r="J43" s="96" t="s">
        <v>120</v>
      </c>
      <c r="K43" s="97">
        <v>4.9446000000000004E-2</v>
      </c>
      <c r="L43" s="97">
        <v>4.53E-2</v>
      </c>
      <c r="M43" s="93">
        <v>8.4700000000000006</v>
      </c>
      <c r="N43" s="95">
        <v>102.15</v>
      </c>
      <c r="O43" s="93">
        <v>2.989E-2</v>
      </c>
      <c r="P43" s="94">
        <v>7.8329611213634649E-4</v>
      </c>
      <c r="Q43" s="94">
        <f>L43/'סכום נכסי הקרן'!$C$42</f>
        <v>1.1546961130124023E-5</v>
      </c>
    </row>
    <row r="44" spans="2:17">
      <c r="B44" s="86" t="s">
        <v>1261</v>
      </c>
      <c r="C44" s="96" t="s">
        <v>1233</v>
      </c>
      <c r="D44" s="83">
        <v>7301</v>
      </c>
      <c r="E44" s="83"/>
      <c r="F44" s="83" t="s">
        <v>873</v>
      </c>
      <c r="G44" s="103">
        <v>43804</v>
      </c>
      <c r="H44" s="83"/>
      <c r="I44" s="93">
        <v>5.72</v>
      </c>
      <c r="J44" s="96" t="s">
        <v>120</v>
      </c>
      <c r="K44" s="97">
        <v>4.7994000000000002E-2</v>
      </c>
      <c r="L44" s="97">
        <v>4.5199999999999997E-2</v>
      </c>
      <c r="M44" s="93">
        <v>130.88</v>
      </c>
      <c r="N44" s="95">
        <v>102.15</v>
      </c>
      <c r="O44" s="93">
        <v>0.46206999999999998</v>
      </c>
      <c r="P44" s="94">
        <v>1.2108987438435652E-2</v>
      </c>
      <c r="Q44" s="94">
        <f>L44/'סכום נכסי הקרן'!$C$42</f>
        <v>1.1521471149704322E-5</v>
      </c>
    </row>
    <row r="45" spans="2:17">
      <c r="B45" s="86" t="s">
        <v>1261</v>
      </c>
      <c r="C45" s="96" t="s">
        <v>1233</v>
      </c>
      <c r="D45" s="83">
        <v>7336</v>
      </c>
      <c r="E45" s="83"/>
      <c r="F45" s="83" t="s">
        <v>873</v>
      </c>
      <c r="G45" s="103">
        <v>43830</v>
      </c>
      <c r="H45" s="83"/>
      <c r="I45" s="93">
        <v>5.72</v>
      </c>
      <c r="J45" s="96" t="s">
        <v>120</v>
      </c>
      <c r="K45" s="97">
        <v>4.7994000000000002E-2</v>
      </c>
      <c r="L45" s="97">
        <v>4.9099999999999991E-2</v>
      </c>
      <c r="M45" s="93">
        <v>16.170000000000002</v>
      </c>
      <c r="N45" s="95">
        <v>100</v>
      </c>
      <c r="O45" s="93">
        <v>5.5879999999999999E-2</v>
      </c>
      <c r="P45" s="94">
        <v>1.4643889844824036E-3</v>
      </c>
      <c r="Q45" s="94">
        <f>L45/'סכום נכסי הקרן'!$C$42</f>
        <v>1.2515580386072614E-5</v>
      </c>
    </row>
    <row r="46" spans="2:17">
      <c r="B46" s="86" t="s">
        <v>1262</v>
      </c>
      <c r="C46" s="96" t="s">
        <v>1233</v>
      </c>
      <c r="D46" s="83">
        <v>7319</v>
      </c>
      <c r="E46" s="83"/>
      <c r="F46" s="83" t="s">
        <v>873</v>
      </c>
      <c r="G46" s="103">
        <v>43818</v>
      </c>
      <c r="H46" s="83"/>
      <c r="I46" s="93">
        <v>2.58</v>
      </c>
      <c r="J46" s="96" t="s">
        <v>120</v>
      </c>
      <c r="K46" s="97">
        <v>3.7089999999999998E-2</v>
      </c>
      <c r="L46" s="97">
        <v>3.6400000000000002E-2</v>
      </c>
      <c r="M46" s="93">
        <v>1628.72</v>
      </c>
      <c r="N46" s="95">
        <v>100.66</v>
      </c>
      <c r="O46" s="93">
        <v>5.6660000000000004</v>
      </c>
      <c r="P46" s="94">
        <v>0.14848296324404617</v>
      </c>
      <c r="Q46" s="94">
        <f>L46/'סכום נכסי הקרן'!$C$42</f>
        <v>9.2783528727707391E-6</v>
      </c>
    </row>
    <row r="47" spans="2:17">
      <c r="B47" s="86" t="s">
        <v>1262</v>
      </c>
      <c r="C47" s="96" t="s">
        <v>1233</v>
      </c>
      <c r="D47" s="83">
        <v>7320</v>
      </c>
      <c r="E47" s="83"/>
      <c r="F47" s="83" t="s">
        <v>873</v>
      </c>
      <c r="G47" s="103">
        <v>43819</v>
      </c>
      <c r="H47" s="83"/>
      <c r="I47" s="93">
        <v>2.5800000000000005</v>
      </c>
      <c r="J47" s="96" t="s">
        <v>120</v>
      </c>
      <c r="K47" s="97">
        <v>3.7089999999999998E-2</v>
      </c>
      <c r="L47" s="97">
        <v>3.6400000000000009E-2</v>
      </c>
      <c r="M47" s="93">
        <v>49.72</v>
      </c>
      <c r="N47" s="95">
        <v>100.65</v>
      </c>
      <c r="O47" s="93">
        <v>0.17294000000000001</v>
      </c>
      <c r="P47" s="94">
        <v>4.5320585357263221E-3</v>
      </c>
      <c r="Q47" s="94">
        <f>L47/'סכום נכסי הקרן'!$C$42</f>
        <v>9.2783528727707408E-6</v>
      </c>
    </row>
    <row r="48" spans="2:17">
      <c r="B48" s="86" t="s">
        <v>1263</v>
      </c>
      <c r="C48" s="96" t="s">
        <v>1233</v>
      </c>
      <c r="D48" s="83">
        <v>7323</v>
      </c>
      <c r="E48" s="83"/>
      <c r="F48" s="83" t="s">
        <v>873</v>
      </c>
      <c r="G48" s="103">
        <v>43822</v>
      </c>
      <c r="H48" s="83"/>
      <c r="I48" s="93">
        <v>3.81</v>
      </c>
      <c r="J48" s="96" t="s">
        <v>120</v>
      </c>
      <c r="K48" s="97">
        <v>5.7054000000000001E-2</v>
      </c>
      <c r="L48" s="97">
        <v>5.8100000000000013E-2</v>
      </c>
      <c r="M48" s="93">
        <v>199.38</v>
      </c>
      <c r="N48" s="95">
        <v>100</v>
      </c>
      <c r="O48" s="93">
        <v>0.68904999999999994</v>
      </c>
      <c r="P48" s="94">
        <v>1.8057215994230498E-2</v>
      </c>
      <c r="Q48" s="94">
        <f>L48/'סכום נכסי הקרן'!$C$42</f>
        <v>1.4809678623845605E-5</v>
      </c>
    </row>
    <row r="49" spans="2:17">
      <c r="B49" s="86" t="s">
        <v>1263</v>
      </c>
      <c r="C49" s="96" t="s">
        <v>1233</v>
      </c>
      <c r="D49" s="83">
        <v>7324</v>
      </c>
      <c r="E49" s="83"/>
      <c r="F49" s="83" t="s">
        <v>873</v>
      </c>
      <c r="G49" s="103">
        <v>43822</v>
      </c>
      <c r="H49" s="83"/>
      <c r="I49" s="93">
        <v>3.8</v>
      </c>
      <c r="J49" s="96" t="s">
        <v>120</v>
      </c>
      <c r="K49" s="97">
        <v>5.9271000000000004E-2</v>
      </c>
      <c r="L49" s="97">
        <v>5.6099999999999997E-2</v>
      </c>
      <c r="M49" s="93">
        <v>202.87</v>
      </c>
      <c r="N49" s="95">
        <v>100</v>
      </c>
      <c r="O49" s="93">
        <v>0.70111999999999997</v>
      </c>
      <c r="P49" s="94">
        <v>1.8373521918401983E-2</v>
      </c>
      <c r="Q49" s="94">
        <f>L49/'סכום נכסי הקרן'!$C$42</f>
        <v>1.4299879015451603E-5</v>
      </c>
    </row>
    <row r="50" spans="2:17">
      <c r="B50" s="86" t="s">
        <v>1263</v>
      </c>
      <c r="C50" s="96" t="s">
        <v>1233</v>
      </c>
      <c r="D50" s="83">
        <v>7325</v>
      </c>
      <c r="E50" s="83"/>
      <c r="F50" s="83" t="s">
        <v>873</v>
      </c>
      <c r="G50" s="103">
        <v>43822</v>
      </c>
      <c r="H50" s="83"/>
      <c r="I50" s="93">
        <v>3.8</v>
      </c>
      <c r="J50" s="96" t="s">
        <v>120</v>
      </c>
      <c r="K50" s="97">
        <v>5.9138000000000003E-2</v>
      </c>
      <c r="L50" s="97">
        <v>5.6800000000000003E-2</v>
      </c>
      <c r="M50" s="93">
        <v>202.87</v>
      </c>
      <c r="N50" s="95">
        <v>100</v>
      </c>
      <c r="O50" s="93">
        <v>0.70111999999999997</v>
      </c>
      <c r="P50" s="94">
        <v>1.8373521918401983E-2</v>
      </c>
      <c r="Q50" s="94">
        <f>L50/'סכום נכסי הקרן'!$C$42</f>
        <v>1.4478308878389504E-5</v>
      </c>
    </row>
    <row r="51" spans="2:17">
      <c r="B51" s="86" t="s">
        <v>1264</v>
      </c>
      <c r="C51" s="96" t="s">
        <v>1233</v>
      </c>
      <c r="D51" s="83">
        <v>7056</v>
      </c>
      <c r="E51" s="83"/>
      <c r="F51" s="83" t="s">
        <v>873</v>
      </c>
      <c r="G51" s="103">
        <v>43664</v>
      </c>
      <c r="H51" s="83"/>
      <c r="I51" s="93">
        <v>1.1400000000000001</v>
      </c>
      <c r="J51" s="96" t="s">
        <v>120</v>
      </c>
      <c r="K51" s="97">
        <v>3.6840000000000005E-2</v>
      </c>
      <c r="L51" s="97">
        <v>3.4200000000000001E-2</v>
      </c>
      <c r="M51" s="93">
        <v>1499.3</v>
      </c>
      <c r="N51" s="95">
        <v>100.76</v>
      </c>
      <c r="O51" s="93">
        <v>5.22098</v>
      </c>
      <c r="P51" s="94">
        <v>0.13682078740520651</v>
      </c>
      <c r="Q51" s="94">
        <f>L51/'סכום נכסי הקרן'!$C$42</f>
        <v>8.717573303537342E-6</v>
      </c>
    </row>
    <row r="52" spans="2:17">
      <c r="B52" s="86" t="s">
        <v>1264</v>
      </c>
      <c r="C52" s="96" t="s">
        <v>1233</v>
      </c>
      <c r="D52" s="83">
        <v>7296</v>
      </c>
      <c r="E52" s="83"/>
      <c r="F52" s="83" t="s">
        <v>873</v>
      </c>
      <c r="G52" s="103">
        <v>43801</v>
      </c>
      <c r="H52" s="83"/>
      <c r="I52" s="93">
        <v>1.1399999999999999</v>
      </c>
      <c r="J52" s="96" t="s">
        <v>120</v>
      </c>
      <c r="K52" s="97">
        <v>3.6840000000000005E-2</v>
      </c>
      <c r="L52" s="97">
        <v>3.3900000000000007E-2</v>
      </c>
      <c r="M52" s="93">
        <v>6.4</v>
      </c>
      <c r="N52" s="95">
        <v>100.76</v>
      </c>
      <c r="O52" s="93">
        <v>2.2290000000000001E-2</v>
      </c>
      <c r="P52" s="94">
        <v>5.8413082433988507E-4</v>
      </c>
      <c r="Q52" s="94">
        <f>L52/'סכום נכסי הקרן'!$C$42</f>
        <v>8.6411033622782438E-6</v>
      </c>
    </row>
    <row r="53" spans="2:17">
      <c r="B53" s="86" t="s">
        <v>1265</v>
      </c>
      <c r="C53" s="96" t="s">
        <v>1233</v>
      </c>
      <c r="D53" s="83">
        <v>7210</v>
      </c>
      <c r="E53" s="83"/>
      <c r="F53" s="83" t="s">
        <v>873</v>
      </c>
      <c r="G53" s="103">
        <v>43741</v>
      </c>
      <c r="H53" s="83"/>
      <c r="I53" s="93">
        <v>4.25</v>
      </c>
      <c r="J53" s="96" t="s">
        <v>120</v>
      </c>
      <c r="K53" s="97">
        <v>4.1147000000000003E-2</v>
      </c>
      <c r="L53" s="97">
        <v>3.95E-2</v>
      </c>
      <c r="M53" s="93">
        <v>33.33</v>
      </c>
      <c r="N53" s="95">
        <v>101.38</v>
      </c>
      <c r="O53" s="93">
        <v>0.11677999999999999</v>
      </c>
      <c r="P53" s="94">
        <v>3.0603318827461539E-3</v>
      </c>
      <c r="Q53" s="94">
        <f>L53/'סכום נכסי הקרן'!$C$42</f>
        <v>1.0068542265781433E-5</v>
      </c>
    </row>
    <row r="54" spans="2:17">
      <c r="B54" s="123"/>
      <c r="C54" s="123"/>
      <c r="D54" s="123"/>
      <c r="E54" s="123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124"/>
    </row>
    <row r="55" spans="2:17">
      <c r="B55" s="121" t="s">
        <v>198</v>
      </c>
      <c r="C55" s="123"/>
      <c r="D55" s="123"/>
      <c r="E55" s="123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</row>
    <row r="56" spans="2:17">
      <c r="B56" s="121" t="s">
        <v>104</v>
      </c>
      <c r="C56" s="123"/>
      <c r="D56" s="123"/>
      <c r="E56" s="123"/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4"/>
      <c r="Q56" s="124"/>
    </row>
    <row r="57" spans="2:17">
      <c r="B57" s="121" t="s">
        <v>180</v>
      </c>
      <c r="C57" s="123"/>
      <c r="D57" s="123"/>
      <c r="E57" s="123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</row>
    <row r="58" spans="2:17">
      <c r="B58" s="121" t="s">
        <v>188</v>
      </c>
      <c r="C58" s="123"/>
      <c r="D58" s="123"/>
      <c r="E58" s="123"/>
      <c r="F58" s="124"/>
      <c r="G58" s="124"/>
      <c r="H58" s="124"/>
      <c r="I58" s="124"/>
      <c r="J58" s="124"/>
      <c r="K58" s="124"/>
      <c r="L58" s="124"/>
      <c r="M58" s="124"/>
      <c r="N58" s="124"/>
      <c r="O58" s="124"/>
      <c r="P58" s="124"/>
      <c r="Q58" s="124"/>
    </row>
    <row r="59" spans="2:17">
      <c r="B59" s="123"/>
      <c r="C59" s="123"/>
      <c r="D59" s="123"/>
      <c r="E59" s="123"/>
      <c r="F59" s="124"/>
      <c r="G59" s="124"/>
      <c r="H59" s="124"/>
      <c r="I59" s="124"/>
      <c r="J59" s="124"/>
      <c r="K59" s="124"/>
      <c r="L59" s="124"/>
      <c r="M59" s="124"/>
      <c r="N59" s="124"/>
      <c r="O59" s="124"/>
      <c r="P59" s="124"/>
      <c r="Q59" s="124"/>
    </row>
    <row r="60" spans="2:17">
      <c r="B60" s="123"/>
      <c r="C60" s="123"/>
      <c r="D60" s="123"/>
      <c r="E60" s="123"/>
      <c r="F60" s="124"/>
      <c r="G60" s="124"/>
      <c r="H60" s="124"/>
      <c r="I60" s="124"/>
      <c r="J60" s="124"/>
      <c r="K60" s="124"/>
      <c r="L60" s="124"/>
      <c r="M60" s="124"/>
      <c r="N60" s="124"/>
      <c r="O60" s="124"/>
      <c r="P60" s="124"/>
      <c r="Q60" s="124"/>
    </row>
    <row r="61" spans="2:17">
      <c r="B61" s="123"/>
      <c r="C61" s="123"/>
      <c r="D61" s="123"/>
      <c r="E61" s="123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</row>
    <row r="62" spans="2:17">
      <c r="B62" s="123"/>
      <c r="C62" s="123"/>
      <c r="D62" s="123"/>
      <c r="E62" s="123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</row>
    <row r="63" spans="2:17">
      <c r="B63" s="123"/>
      <c r="C63" s="123"/>
      <c r="D63" s="123"/>
      <c r="E63" s="123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</row>
    <row r="64" spans="2:17">
      <c r="B64" s="123"/>
      <c r="C64" s="123"/>
      <c r="D64" s="123"/>
      <c r="E64" s="123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</row>
    <row r="65" spans="2:17">
      <c r="B65" s="123"/>
      <c r="C65" s="123"/>
      <c r="D65" s="123"/>
      <c r="E65" s="123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</row>
    <row r="66" spans="2:17">
      <c r="B66" s="123"/>
      <c r="C66" s="123"/>
      <c r="D66" s="123"/>
      <c r="E66" s="123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</row>
    <row r="67" spans="2:17">
      <c r="B67" s="123"/>
      <c r="C67" s="123"/>
      <c r="D67" s="123"/>
      <c r="E67" s="123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</row>
    <row r="68" spans="2:17">
      <c r="B68" s="123"/>
      <c r="C68" s="123"/>
      <c r="D68" s="123"/>
      <c r="E68" s="123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</row>
    <row r="69" spans="2:17">
      <c r="B69" s="123"/>
      <c r="C69" s="123"/>
      <c r="D69" s="123"/>
      <c r="E69" s="123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</row>
    <row r="70" spans="2:17">
      <c r="B70" s="123"/>
      <c r="C70" s="123"/>
      <c r="D70" s="123"/>
      <c r="E70" s="123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</row>
    <row r="71" spans="2:17">
      <c r="B71" s="123"/>
      <c r="C71" s="123"/>
      <c r="D71" s="123"/>
      <c r="E71" s="123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</row>
    <row r="72" spans="2:17">
      <c r="B72" s="123"/>
      <c r="C72" s="123"/>
      <c r="D72" s="123"/>
      <c r="E72" s="123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</row>
    <row r="73" spans="2:17">
      <c r="B73" s="123"/>
      <c r="C73" s="123"/>
      <c r="D73" s="123"/>
      <c r="E73" s="123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</row>
    <row r="74" spans="2:17">
      <c r="B74" s="123"/>
      <c r="C74" s="123"/>
      <c r="D74" s="123"/>
      <c r="E74" s="123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</row>
    <row r="75" spans="2:17">
      <c r="B75" s="123"/>
      <c r="C75" s="123"/>
      <c r="D75" s="123"/>
      <c r="E75" s="123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</row>
    <row r="76" spans="2:17">
      <c r="B76" s="123"/>
      <c r="C76" s="123"/>
      <c r="D76" s="123"/>
      <c r="E76" s="123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</row>
    <row r="77" spans="2:17">
      <c r="B77" s="123"/>
      <c r="C77" s="123"/>
      <c r="D77" s="123"/>
      <c r="E77" s="123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</row>
    <row r="78" spans="2:17">
      <c r="B78" s="123"/>
      <c r="C78" s="123"/>
      <c r="D78" s="123"/>
      <c r="E78" s="123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</row>
    <row r="79" spans="2:17">
      <c r="B79" s="123"/>
      <c r="C79" s="123"/>
      <c r="D79" s="123"/>
      <c r="E79" s="123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</row>
    <row r="80" spans="2:17">
      <c r="B80" s="123"/>
      <c r="C80" s="123"/>
      <c r="D80" s="123"/>
      <c r="E80" s="123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</row>
    <row r="81" spans="2:17">
      <c r="B81" s="123"/>
      <c r="C81" s="123"/>
      <c r="D81" s="123"/>
      <c r="E81" s="123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</row>
    <row r="82" spans="2:17">
      <c r="B82" s="123"/>
      <c r="C82" s="123"/>
      <c r="D82" s="123"/>
      <c r="E82" s="123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</row>
    <row r="83" spans="2:17">
      <c r="B83" s="123"/>
      <c r="C83" s="123"/>
      <c r="D83" s="123"/>
      <c r="E83" s="123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</row>
    <row r="84" spans="2:17">
      <c r="B84" s="123"/>
      <c r="C84" s="123"/>
      <c r="D84" s="123"/>
      <c r="E84" s="123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</row>
    <row r="85" spans="2:17">
      <c r="B85" s="123"/>
      <c r="C85" s="123"/>
      <c r="D85" s="123"/>
      <c r="E85" s="123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</row>
    <row r="86" spans="2:17">
      <c r="B86" s="123"/>
      <c r="C86" s="123"/>
      <c r="D86" s="123"/>
      <c r="E86" s="123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</row>
    <row r="87" spans="2:17">
      <c r="B87" s="123"/>
      <c r="C87" s="123"/>
      <c r="D87" s="123"/>
      <c r="E87" s="123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</row>
    <row r="88" spans="2:17">
      <c r="B88" s="123"/>
      <c r="C88" s="123"/>
      <c r="D88" s="123"/>
      <c r="E88" s="123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</row>
    <row r="89" spans="2:17">
      <c r="B89" s="123"/>
      <c r="C89" s="123"/>
      <c r="D89" s="123"/>
      <c r="E89" s="123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</row>
    <row r="90" spans="2:17">
      <c r="B90" s="123"/>
      <c r="C90" s="123"/>
      <c r="D90" s="123"/>
      <c r="E90" s="123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</row>
    <row r="91" spans="2:17">
      <c r="B91" s="123"/>
      <c r="C91" s="123"/>
      <c r="D91" s="123"/>
      <c r="E91" s="123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</row>
    <row r="92" spans="2:17">
      <c r="B92" s="123"/>
      <c r="C92" s="123"/>
      <c r="D92" s="123"/>
      <c r="E92" s="123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</row>
    <row r="93" spans="2:17">
      <c r="B93" s="123"/>
      <c r="C93" s="123"/>
      <c r="D93" s="123"/>
      <c r="E93" s="123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</row>
    <row r="94" spans="2:17">
      <c r="B94" s="123"/>
      <c r="C94" s="123"/>
      <c r="D94" s="123"/>
      <c r="E94" s="123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</row>
    <row r="95" spans="2:17">
      <c r="B95" s="123"/>
      <c r="C95" s="123"/>
      <c r="D95" s="123"/>
      <c r="E95" s="123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</row>
    <row r="96" spans="2:17">
      <c r="B96" s="123"/>
      <c r="C96" s="123"/>
      <c r="D96" s="123"/>
      <c r="E96" s="123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</row>
    <row r="97" spans="2:17">
      <c r="B97" s="123"/>
      <c r="C97" s="123"/>
      <c r="D97" s="123"/>
      <c r="E97" s="123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</row>
    <row r="98" spans="2:17">
      <c r="B98" s="123"/>
      <c r="C98" s="123"/>
      <c r="D98" s="123"/>
      <c r="E98" s="123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</row>
    <row r="99" spans="2:17">
      <c r="B99" s="123"/>
      <c r="C99" s="123"/>
      <c r="D99" s="123"/>
      <c r="E99" s="123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</row>
    <row r="100" spans="2:17">
      <c r="B100" s="123"/>
      <c r="C100" s="123"/>
      <c r="D100" s="123"/>
      <c r="E100" s="123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</row>
    <row r="101" spans="2:17">
      <c r="B101" s="123"/>
      <c r="C101" s="123"/>
      <c r="D101" s="123"/>
      <c r="E101" s="123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</row>
    <row r="102" spans="2:17">
      <c r="B102" s="123"/>
      <c r="C102" s="123"/>
      <c r="D102" s="123"/>
      <c r="E102" s="123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</row>
    <row r="103" spans="2:17">
      <c r="B103" s="123"/>
      <c r="C103" s="123"/>
      <c r="D103" s="123"/>
      <c r="E103" s="123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</row>
    <row r="104" spans="2:17">
      <c r="B104" s="123"/>
      <c r="C104" s="123"/>
      <c r="D104" s="123"/>
      <c r="E104" s="123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</row>
    <row r="105" spans="2:17">
      <c r="B105" s="123"/>
      <c r="C105" s="123"/>
      <c r="D105" s="123"/>
      <c r="E105" s="123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</row>
    <row r="106" spans="2:17">
      <c r="B106" s="123"/>
      <c r="C106" s="123"/>
      <c r="D106" s="123"/>
      <c r="E106" s="123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</row>
    <row r="107" spans="2:17">
      <c r="B107" s="123"/>
      <c r="C107" s="123"/>
      <c r="D107" s="123"/>
      <c r="E107" s="123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</row>
    <row r="108" spans="2:17">
      <c r="B108" s="123"/>
      <c r="C108" s="123"/>
      <c r="D108" s="123"/>
      <c r="E108" s="123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</row>
    <row r="109" spans="2:17">
      <c r="B109" s="123"/>
      <c r="C109" s="123"/>
      <c r="D109" s="123"/>
      <c r="E109" s="123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</row>
    <row r="110" spans="2:17">
      <c r="B110" s="123"/>
      <c r="C110" s="123"/>
      <c r="D110" s="123"/>
      <c r="E110" s="123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</row>
    <row r="111" spans="2:17">
      <c r="B111" s="123"/>
      <c r="C111" s="123"/>
      <c r="D111" s="123"/>
      <c r="E111" s="123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</row>
    <row r="112" spans="2:17">
      <c r="B112" s="123"/>
      <c r="C112" s="123"/>
      <c r="D112" s="123"/>
      <c r="E112" s="123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</row>
    <row r="113" spans="2:17">
      <c r="B113" s="123"/>
      <c r="C113" s="123"/>
      <c r="D113" s="123"/>
      <c r="E113" s="123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</row>
    <row r="114" spans="2:17">
      <c r="B114" s="123"/>
      <c r="C114" s="123"/>
      <c r="D114" s="123"/>
      <c r="E114" s="123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</row>
    <row r="115" spans="2:17">
      <c r="B115" s="123"/>
      <c r="C115" s="123"/>
      <c r="D115" s="123"/>
      <c r="E115" s="123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</row>
    <row r="116" spans="2:17">
      <c r="B116" s="123"/>
      <c r="C116" s="123"/>
      <c r="D116" s="123"/>
      <c r="E116" s="123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</row>
    <row r="117" spans="2:17">
      <c r="B117" s="123"/>
      <c r="C117" s="123"/>
      <c r="D117" s="123"/>
      <c r="E117" s="123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</row>
    <row r="118" spans="2:17">
      <c r="B118" s="123"/>
      <c r="C118" s="123"/>
      <c r="D118" s="123"/>
      <c r="E118" s="123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</row>
    <row r="119" spans="2:17">
      <c r="B119" s="123"/>
      <c r="C119" s="123"/>
      <c r="D119" s="123"/>
      <c r="E119" s="123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</row>
    <row r="120" spans="2:17">
      <c r="B120" s="123"/>
      <c r="C120" s="123"/>
      <c r="D120" s="123"/>
      <c r="E120" s="123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</row>
    <row r="121" spans="2:17">
      <c r="B121" s="123"/>
      <c r="C121" s="123"/>
      <c r="D121" s="123"/>
      <c r="E121" s="123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</row>
    <row r="122" spans="2:17">
      <c r="B122" s="123"/>
      <c r="C122" s="123"/>
      <c r="D122" s="123"/>
      <c r="E122" s="123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</row>
    <row r="123" spans="2:17">
      <c r="B123" s="123"/>
      <c r="C123" s="123"/>
      <c r="D123" s="123"/>
      <c r="E123" s="123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</row>
    <row r="124" spans="2:17">
      <c r="B124" s="123"/>
      <c r="C124" s="123"/>
      <c r="D124" s="123"/>
      <c r="E124" s="123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</row>
    <row r="125" spans="2:17">
      <c r="B125" s="123"/>
      <c r="C125" s="123"/>
      <c r="D125" s="123"/>
      <c r="E125" s="123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</row>
    <row r="126" spans="2:17">
      <c r="B126" s="123"/>
      <c r="C126" s="123"/>
      <c r="D126" s="123"/>
      <c r="E126" s="123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</row>
    <row r="127" spans="2:17">
      <c r="B127" s="123"/>
      <c r="C127" s="123"/>
      <c r="D127" s="123"/>
      <c r="E127" s="123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</row>
    <row r="128" spans="2:17">
      <c r="B128" s="123"/>
      <c r="C128" s="123"/>
      <c r="D128" s="123"/>
      <c r="E128" s="123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</row>
    <row r="129" spans="2:17">
      <c r="B129" s="123"/>
      <c r="C129" s="123"/>
      <c r="D129" s="123"/>
      <c r="E129" s="123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</row>
    <row r="130" spans="2:17">
      <c r="B130" s="123"/>
      <c r="C130" s="123"/>
      <c r="D130" s="123"/>
      <c r="E130" s="123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</row>
    <row r="131" spans="2:17">
      <c r="B131" s="123"/>
      <c r="C131" s="123"/>
      <c r="D131" s="123"/>
      <c r="E131" s="123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</row>
    <row r="132" spans="2:17">
      <c r="B132" s="123"/>
      <c r="C132" s="123"/>
      <c r="D132" s="123"/>
      <c r="E132" s="123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</row>
    <row r="133" spans="2:17">
      <c r="B133" s="123"/>
      <c r="C133" s="123"/>
      <c r="D133" s="123"/>
      <c r="E133" s="123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</row>
    <row r="134" spans="2:17">
      <c r="B134" s="123"/>
      <c r="C134" s="123"/>
      <c r="D134" s="123"/>
      <c r="E134" s="123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</row>
    <row r="135" spans="2:17">
      <c r="B135" s="123"/>
      <c r="C135" s="123"/>
      <c r="D135" s="123"/>
      <c r="E135" s="123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</row>
    <row r="136" spans="2:17">
      <c r="B136" s="123"/>
      <c r="C136" s="123"/>
      <c r="D136" s="123"/>
      <c r="E136" s="123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</row>
    <row r="137" spans="2:17">
      <c r="B137" s="123"/>
      <c r="C137" s="123"/>
      <c r="D137" s="123"/>
      <c r="E137" s="123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</row>
    <row r="138" spans="2:17">
      <c r="B138" s="123"/>
      <c r="C138" s="123"/>
      <c r="D138" s="123"/>
      <c r="E138" s="123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</row>
    <row r="139" spans="2:17">
      <c r="B139" s="123"/>
      <c r="C139" s="123"/>
      <c r="D139" s="123"/>
      <c r="E139" s="123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</row>
    <row r="140" spans="2:17">
      <c r="B140" s="123"/>
      <c r="C140" s="123"/>
      <c r="D140" s="123"/>
      <c r="E140" s="123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</row>
    <row r="141" spans="2:17">
      <c r="B141" s="123"/>
      <c r="C141" s="123"/>
      <c r="D141" s="123"/>
      <c r="E141" s="123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</row>
    <row r="142" spans="2:17">
      <c r="B142" s="123"/>
      <c r="C142" s="123"/>
      <c r="D142" s="123"/>
      <c r="E142" s="123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</row>
    <row r="143" spans="2:17">
      <c r="B143" s="123"/>
      <c r="C143" s="123"/>
      <c r="D143" s="123"/>
      <c r="E143" s="123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</row>
    <row r="144" spans="2:17">
      <c r="B144" s="123"/>
      <c r="C144" s="123"/>
      <c r="D144" s="123"/>
      <c r="E144" s="123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</row>
    <row r="145" spans="2:17">
      <c r="B145" s="123"/>
      <c r="C145" s="123"/>
      <c r="D145" s="123"/>
      <c r="E145" s="123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</row>
    <row r="146" spans="2:17">
      <c r="B146" s="123"/>
      <c r="C146" s="123"/>
      <c r="D146" s="123"/>
      <c r="E146" s="123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</row>
    <row r="147" spans="2:17">
      <c r="B147" s="123"/>
      <c r="C147" s="123"/>
      <c r="D147" s="123"/>
      <c r="E147" s="123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</row>
    <row r="148" spans="2:17">
      <c r="B148" s="123"/>
      <c r="C148" s="123"/>
      <c r="D148" s="123"/>
      <c r="E148" s="123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</row>
    <row r="149" spans="2:17">
      <c r="B149" s="123"/>
      <c r="C149" s="123"/>
      <c r="D149" s="123"/>
      <c r="E149" s="123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</row>
    <row r="150" spans="2:17">
      <c r="B150" s="123"/>
      <c r="C150" s="123"/>
      <c r="D150" s="123"/>
      <c r="E150" s="123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</row>
    <row r="151" spans="2:17">
      <c r="B151" s="123"/>
      <c r="C151" s="123"/>
      <c r="D151" s="123"/>
      <c r="E151" s="123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</row>
    <row r="152" spans="2:17">
      <c r="B152" s="123"/>
      <c r="C152" s="123"/>
      <c r="D152" s="123"/>
      <c r="E152" s="123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</row>
    <row r="153" spans="2:17">
      <c r="B153" s="123"/>
      <c r="C153" s="123"/>
      <c r="D153" s="123"/>
      <c r="E153" s="123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</row>
    <row r="154" spans="2:17">
      <c r="B154" s="123"/>
      <c r="C154" s="123"/>
      <c r="D154" s="123"/>
      <c r="E154" s="123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>
      <c r="B155" s="123"/>
      <c r="C155" s="123"/>
      <c r="D155" s="123"/>
      <c r="E155" s="123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>
      <c r="B156" s="123"/>
      <c r="C156" s="123"/>
      <c r="D156" s="123"/>
      <c r="E156" s="123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>
      <c r="B157" s="123"/>
      <c r="C157" s="123"/>
      <c r="D157" s="123"/>
      <c r="E157" s="123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>
      <c r="B158" s="123"/>
      <c r="C158" s="123"/>
      <c r="D158" s="123"/>
      <c r="E158" s="123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>
      <c r="B159" s="123"/>
      <c r="C159" s="123"/>
      <c r="D159" s="123"/>
      <c r="E159" s="123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>
      <c r="B160" s="123"/>
      <c r="C160" s="123"/>
      <c r="D160" s="123"/>
      <c r="E160" s="123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</row>
    <row r="161" spans="2:17">
      <c r="B161" s="123"/>
      <c r="C161" s="123"/>
      <c r="D161" s="123"/>
      <c r="E161" s="123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>
      <c r="B162" s="123"/>
      <c r="C162" s="123"/>
      <c r="D162" s="123"/>
      <c r="E162" s="123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>
      <c r="B163" s="123"/>
      <c r="C163" s="123"/>
      <c r="D163" s="123"/>
      <c r="E163" s="123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>
      <c r="B164" s="123"/>
      <c r="C164" s="123"/>
      <c r="D164" s="123"/>
      <c r="E164" s="123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>
      <c r="B165" s="123"/>
      <c r="C165" s="123"/>
      <c r="D165" s="123"/>
      <c r="E165" s="123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>
      <c r="B166" s="123"/>
      <c r="C166" s="123"/>
      <c r="D166" s="123"/>
      <c r="E166" s="123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>
      <c r="B167" s="123"/>
      <c r="C167" s="123"/>
      <c r="D167" s="123"/>
      <c r="E167" s="123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</row>
    <row r="168" spans="2:17">
      <c r="B168" s="123"/>
      <c r="C168" s="123"/>
      <c r="D168" s="123"/>
      <c r="E168" s="123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>
      <c r="B169" s="123"/>
      <c r="C169" s="123"/>
      <c r="D169" s="123"/>
      <c r="E169" s="123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>
      <c r="B170" s="123"/>
      <c r="C170" s="123"/>
      <c r="D170" s="123"/>
      <c r="E170" s="123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</row>
    <row r="171" spans="2:17">
      <c r="B171" s="123"/>
      <c r="C171" s="123"/>
      <c r="D171" s="123"/>
      <c r="E171" s="123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</row>
    <row r="172" spans="2:17">
      <c r="B172" s="123"/>
      <c r="C172" s="123"/>
      <c r="D172" s="123"/>
      <c r="E172" s="123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</row>
    <row r="173" spans="2:17">
      <c r="B173" s="123"/>
      <c r="C173" s="123"/>
      <c r="D173" s="123"/>
      <c r="E173" s="123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</row>
    <row r="174" spans="2:17">
      <c r="B174" s="123"/>
      <c r="C174" s="123"/>
      <c r="D174" s="123"/>
      <c r="E174" s="123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</row>
    <row r="175" spans="2:17">
      <c r="B175" s="123"/>
      <c r="C175" s="123"/>
      <c r="D175" s="123"/>
      <c r="E175" s="123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</row>
    <row r="176" spans="2:17">
      <c r="B176" s="123"/>
      <c r="C176" s="123"/>
      <c r="D176" s="123"/>
      <c r="E176" s="123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</row>
    <row r="177" spans="2:17">
      <c r="B177" s="123"/>
      <c r="C177" s="123"/>
      <c r="D177" s="123"/>
      <c r="E177" s="123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</row>
    <row r="178" spans="2:17">
      <c r="B178" s="123"/>
      <c r="C178" s="123"/>
      <c r="D178" s="123"/>
      <c r="E178" s="123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</row>
    <row r="179" spans="2:17">
      <c r="B179" s="123"/>
      <c r="C179" s="123"/>
      <c r="D179" s="123"/>
      <c r="E179" s="123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</row>
    <row r="180" spans="2:17">
      <c r="B180" s="123"/>
      <c r="C180" s="123"/>
      <c r="D180" s="123"/>
      <c r="E180" s="123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</row>
    <row r="181" spans="2:17">
      <c r="B181" s="123"/>
      <c r="C181" s="123"/>
      <c r="D181" s="123"/>
      <c r="E181" s="123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</row>
    <row r="182" spans="2:17">
      <c r="B182" s="123"/>
      <c r="C182" s="123"/>
      <c r="D182" s="123"/>
      <c r="E182" s="123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</row>
    <row r="183" spans="2:17">
      <c r="B183" s="123"/>
      <c r="C183" s="123"/>
      <c r="D183" s="123"/>
      <c r="E183" s="123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</row>
    <row r="184" spans="2:17">
      <c r="B184" s="123"/>
      <c r="C184" s="123"/>
      <c r="D184" s="123"/>
      <c r="E184" s="123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</row>
    <row r="185" spans="2:17">
      <c r="B185" s="123"/>
      <c r="C185" s="123"/>
      <c r="D185" s="123"/>
      <c r="E185" s="123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</row>
    <row r="186" spans="2:17">
      <c r="B186" s="123"/>
      <c r="C186" s="123"/>
      <c r="D186" s="123"/>
      <c r="E186" s="123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</row>
    <row r="187" spans="2:17">
      <c r="B187" s="123"/>
      <c r="C187" s="123"/>
      <c r="D187" s="123"/>
      <c r="E187" s="123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</row>
    <row r="188" spans="2:17">
      <c r="B188" s="123"/>
      <c r="C188" s="123"/>
      <c r="D188" s="123"/>
      <c r="E188" s="123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</row>
    <row r="189" spans="2:17">
      <c r="B189" s="123"/>
      <c r="C189" s="123"/>
      <c r="D189" s="123"/>
      <c r="E189" s="123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</row>
    <row r="190" spans="2:17">
      <c r="B190" s="123"/>
      <c r="C190" s="123"/>
      <c r="D190" s="123"/>
      <c r="E190" s="123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</row>
    <row r="191" spans="2:17">
      <c r="B191" s="123"/>
      <c r="C191" s="123"/>
      <c r="D191" s="123"/>
      <c r="E191" s="123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</row>
    <row r="192" spans="2:17">
      <c r="B192" s="123"/>
      <c r="C192" s="123"/>
      <c r="D192" s="123"/>
      <c r="E192" s="123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</row>
    <row r="193" spans="2:17">
      <c r="B193" s="123"/>
      <c r="C193" s="123"/>
      <c r="D193" s="123"/>
      <c r="E193" s="123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</row>
    <row r="194" spans="2:17">
      <c r="B194" s="123"/>
      <c r="C194" s="123"/>
      <c r="D194" s="123"/>
      <c r="E194" s="123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</row>
    <row r="195" spans="2:17">
      <c r="B195" s="123"/>
      <c r="C195" s="123"/>
      <c r="D195" s="123"/>
      <c r="E195" s="123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</row>
    <row r="196" spans="2:17">
      <c r="B196" s="123"/>
      <c r="C196" s="123"/>
      <c r="D196" s="123"/>
      <c r="E196" s="123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</row>
    <row r="197" spans="2:17">
      <c r="B197" s="123"/>
      <c r="C197" s="123"/>
      <c r="D197" s="123"/>
      <c r="E197" s="123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</row>
    <row r="198" spans="2:17">
      <c r="B198" s="123"/>
      <c r="C198" s="123"/>
      <c r="D198" s="123"/>
      <c r="E198" s="123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</row>
    <row r="199" spans="2:17">
      <c r="B199" s="123"/>
      <c r="C199" s="123"/>
      <c r="D199" s="123"/>
      <c r="E199" s="123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</row>
    <row r="200" spans="2:17">
      <c r="B200" s="123"/>
      <c r="C200" s="123"/>
      <c r="D200" s="123"/>
      <c r="E200" s="123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</row>
    <row r="201" spans="2:17">
      <c r="B201" s="123"/>
      <c r="C201" s="123"/>
      <c r="D201" s="123"/>
      <c r="E201" s="123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</row>
    <row r="202" spans="2:17">
      <c r="B202" s="123"/>
      <c r="C202" s="123"/>
      <c r="D202" s="123"/>
      <c r="E202" s="123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</row>
    <row r="203" spans="2:17">
      <c r="B203" s="123"/>
      <c r="C203" s="123"/>
      <c r="D203" s="123"/>
      <c r="E203" s="123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</row>
    <row r="204" spans="2:17">
      <c r="B204" s="123"/>
      <c r="C204" s="123"/>
      <c r="D204" s="123"/>
      <c r="E204" s="123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</row>
    <row r="205" spans="2:17">
      <c r="B205" s="123"/>
      <c r="C205" s="123"/>
      <c r="D205" s="123"/>
      <c r="E205" s="123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</row>
    <row r="206" spans="2:17">
      <c r="B206" s="123"/>
      <c r="C206" s="123"/>
      <c r="D206" s="123"/>
      <c r="E206" s="123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</row>
    <row r="207" spans="2:17">
      <c r="B207" s="123"/>
      <c r="C207" s="123"/>
      <c r="D207" s="123"/>
      <c r="E207" s="123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</row>
    <row r="208" spans="2:17">
      <c r="B208" s="123"/>
      <c r="C208" s="123"/>
      <c r="D208" s="123"/>
      <c r="E208" s="123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</row>
    <row r="209" spans="2:17">
      <c r="B209" s="123"/>
      <c r="C209" s="123"/>
      <c r="D209" s="123"/>
      <c r="E209" s="123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</row>
    <row r="210" spans="2:17">
      <c r="B210" s="123"/>
      <c r="C210" s="123"/>
      <c r="D210" s="123"/>
      <c r="E210" s="123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</row>
    <row r="211" spans="2:17">
      <c r="B211" s="123"/>
      <c r="C211" s="123"/>
      <c r="D211" s="123"/>
      <c r="E211" s="123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</row>
    <row r="212" spans="2:17">
      <c r="B212" s="123"/>
      <c r="C212" s="123"/>
      <c r="D212" s="123"/>
      <c r="E212" s="123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</row>
    <row r="213" spans="2:17">
      <c r="B213" s="123"/>
      <c r="C213" s="123"/>
      <c r="D213" s="123"/>
      <c r="E213" s="123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</row>
    <row r="214" spans="2:17">
      <c r="B214" s="123"/>
      <c r="C214" s="123"/>
      <c r="D214" s="123"/>
      <c r="E214" s="123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</row>
    <row r="215" spans="2:17">
      <c r="B215" s="123"/>
      <c r="C215" s="123"/>
      <c r="D215" s="123"/>
      <c r="E215" s="123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</row>
    <row r="216" spans="2:17">
      <c r="B216" s="123"/>
      <c r="C216" s="123"/>
      <c r="D216" s="123"/>
      <c r="E216" s="123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</row>
    <row r="217" spans="2:17">
      <c r="B217" s="123"/>
      <c r="C217" s="123"/>
      <c r="D217" s="123"/>
      <c r="E217" s="123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</row>
    <row r="218" spans="2:17">
      <c r="B218" s="123"/>
      <c r="C218" s="123"/>
      <c r="D218" s="123"/>
      <c r="E218" s="123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</row>
    <row r="219" spans="2:17">
      <c r="B219" s="123"/>
      <c r="C219" s="123"/>
      <c r="D219" s="123"/>
      <c r="E219" s="123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</row>
    <row r="220" spans="2:17">
      <c r="B220" s="123"/>
      <c r="C220" s="123"/>
      <c r="D220" s="123"/>
      <c r="E220" s="123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</row>
    <row r="221" spans="2:17">
      <c r="B221" s="123"/>
      <c r="C221" s="123"/>
      <c r="D221" s="123"/>
      <c r="E221" s="123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</row>
    <row r="222" spans="2:17">
      <c r="B222" s="123"/>
      <c r="C222" s="123"/>
      <c r="D222" s="123"/>
      <c r="E222" s="123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</row>
    <row r="223" spans="2:17">
      <c r="B223" s="123"/>
      <c r="C223" s="123"/>
      <c r="D223" s="123"/>
      <c r="E223" s="123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</row>
    <row r="224" spans="2:17">
      <c r="B224" s="123"/>
      <c r="C224" s="123"/>
      <c r="D224" s="123"/>
      <c r="E224" s="123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</row>
    <row r="225" spans="2:17">
      <c r="B225" s="123"/>
      <c r="C225" s="123"/>
      <c r="D225" s="123"/>
      <c r="E225" s="123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</row>
    <row r="226" spans="2:17">
      <c r="B226" s="123"/>
      <c r="C226" s="123"/>
      <c r="D226" s="123"/>
      <c r="E226" s="123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</row>
    <row r="227" spans="2:17">
      <c r="B227" s="123"/>
      <c r="C227" s="123"/>
      <c r="D227" s="123"/>
      <c r="E227" s="123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</row>
    <row r="228" spans="2:17">
      <c r="B228" s="123"/>
      <c r="C228" s="123"/>
      <c r="D228" s="123"/>
      <c r="E228" s="123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</row>
    <row r="229" spans="2:17">
      <c r="B229" s="123"/>
      <c r="C229" s="123"/>
      <c r="D229" s="123"/>
      <c r="E229" s="123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</row>
    <row r="230" spans="2:17">
      <c r="B230" s="123"/>
      <c r="C230" s="123"/>
      <c r="D230" s="123"/>
      <c r="E230" s="123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</row>
    <row r="231" spans="2:17">
      <c r="B231" s="123"/>
      <c r="C231" s="123"/>
      <c r="D231" s="123"/>
      <c r="E231" s="123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</row>
    <row r="232" spans="2:17">
      <c r="B232" s="123"/>
      <c r="C232" s="123"/>
      <c r="D232" s="123"/>
      <c r="E232" s="123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</row>
    <row r="233" spans="2:17">
      <c r="B233" s="123"/>
      <c r="C233" s="123"/>
      <c r="D233" s="123"/>
      <c r="E233" s="123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</row>
    <row r="234" spans="2:17">
      <c r="B234" s="123"/>
      <c r="C234" s="123"/>
      <c r="D234" s="123"/>
      <c r="E234" s="123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</row>
    <row r="235" spans="2:17">
      <c r="B235" s="123"/>
      <c r="C235" s="123"/>
      <c r="D235" s="123"/>
      <c r="E235" s="123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</row>
    <row r="236" spans="2:17">
      <c r="B236" s="123"/>
      <c r="C236" s="123"/>
      <c r="D236" s="123"/>
      <c r="E236" s="123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</row>
    <row r="237" spans="2:17">
      <c r="B237" s="123"/>
      <c r="C237" s="123"/>
      <c r="D237" s="123"/>
      <c r="E237" s="123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</row>
    <row r="238" spans="2:17">
      <c r="B238" s="123"/>
      <c r="C238" s="123"/>
      <c r="D238" s="123"/>
      <c r="E238" s="123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</row>
    <row r="239" spans="2:17">
      <c r="B239" s="123"/>
      <c r="C239" s="123"/>
      <c r="D239" s="123"/>
      <c r="E239" s="123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</row>
    <row r="240" spans="2:17">
      <c r="B240" s="123"/>
      <c r="C240" s="123"/>
      <c r="D240" s="123"/>
      <c r="E240" s="123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</row>
    <row r="241" spans="2:17">
      <c r="B241" s="123"/>
      <c r="C241" s="123"/>
      <c r="D241" s="123"/>
      <c r="E241" s="123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</row>
    <row r="242" spans="2:17">
      <c r="B242" s="123"/>
      <c r="C242" s="123"/>
      <c r="D242" s="123"/>
      <c r="E242" s="123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</row>
    <row r="243" spans="2:17">
      <c r="B243" s="123"/>
      <c r="C243" s="123"/>
      <c r="D243" s="123"/>
      <c r="E243" s="123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</row>
    <row r="244" spans="2:17">
      <c r="B244" s="123"/>
      <c r="C244" s="123"/>
      <c r="D244" s="123"/>
      <c r="E244" s="123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</row>
    <row r="245" spans="2:17">
      <c r="B245" s="123"/>
      <c r="C245" s="123"/>
      <c r="D245" s="123"/>
      <c r="E245" s="123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</row>
    <row r="246" spans="2:17">
      <c r="B246" s="123"/>
      <c r="C246" s="123"/>
      <c r="D246" s="123"/>
      <c r="E246" s="123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</row>
    <row r="247" spans="2:17">
      <c r="B247" s="123"/>
      <c r="C247" s="123"/>
      <c r="D247" s="123"/>
      <c r="E247" s="123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</row>
    <row r="248" spans="2:17">
      <c r="B248" s="123"/>
      <c r="C248" s="123"/>
      <c r="D248" s="123"/>
      <c r="E248" s="123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</row>
    <row r="249" spans="2:17">
      <c r="B249" s="123"/>
      <c r="C249" s="123"/>
      <c r="D249" s="123"/>
      <c r="E249" s="123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</row>
    <row r="250" spans="2:17">
      <c r="B250" s="123"/>
      <c r="C250" s="123"/>
      <c r="D250" s="123"/>
      <c r="E250" s="123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</row>
    <row r="251" spans="2:17">
      <c r="B251" s="123"/>
      <c r="C251" s="123"/>
      <c r="D251" s="123"/>
      <c r="E251" s="123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</row>
    <row r="252" spans="2:17">
      <c r="B252" s="123"/>
      <c r="C252" s="123"/>
      <c r="D252" s="123"/>
      <c r="E252" s="123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</row>
    <row r="253" spans="2:17">
      <c r="B253" s="123"/>
      <c r="C253" s="123"/>
      <c r="D253" s="123"/>
      <c r="E253" s="123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</row>
    <row r="254" spans="2:17">
      <c r="B254" s="123"/>
      <c r="C254" s="123"/>
      <c r="D254" s="123"/>
      <c r="E254" s="123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</row>
    <row r="255" spans="2:17">
      <c r="B255" s="123"/>
      <c r="C255" s="123"/>
      <c r="D255" s="123"/>
      <c r="E255" s="123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</row>
    <row r="256" spans="2:17">
      <c r="B256" s="123"/>
      <c r="C256" s="123"/>
      <c r="D256" s="123"/>
      <c r="E256" s="123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</row>
    <row r="257" spans="2:17">
      <c r="B257" s="123"/>
      <c r="C257" s="123"/>
      <c r="D257" s="123"/>
      <c r="E257" s="123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</row>
    <row r="258" spans="2:17">
      <c r="B258" s="123"/>
      <c r="C258" s="123"/>
      <c r="D258" s="123"/>
      <c r="E258" s="123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</row>
    <row r="259" spans="2:17">
      <c r="B259" s="123"/>
      <c r="C259" s="123"/>
      <c r="D259" s="123"/>
      <c r="E259" s="123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</row>
    <row r="260" spans="2:17">
      <c r="B260" s="123"/>
      <c r="C260" s="123"/>
      <c r="D260" s="123"/>
      <c r="E260" s="123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</row>
    <row r="261" spans="2:17">
      <c r="B261" s="123"/>
      <c r="C261" s="123"/>
      <c r="D261" s="123"/>
      <c r="E261" s="123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</row>
    <row r="262" spans="2:17">
      <c r="B262" s="123"/>
      <c r="C262" s="123"/>
      <c r="D262" s="123"/>
      <c r="E262" s="123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</row>
    <row r="263" spans="2:17">
      <c r="B263" s="123"/>
      <c r="C263" s="123"/>
      <c r="D263" s="123"/>
      <c r="E263" s="123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</row>
    <row r="264" spans="2:17">
      <c r="B264" s="123"/>
      <c r="C264" s="123"/>
      <c r="D264" s="123"/>
      <c r="E264" s="123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</row>
    <row r="265" spans="2:17">
      <c r="B265" s="123"/>
      <c r="C265" s="123"/>
      <c r="D265" s="123"/>
      <c r="E265" s="123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</row>
    <row r="266" spans="2:17">
      <c r="B266" s="123"/>
      <c r="C266" s="123"/>
      <c r="D266" s="123"/>
      <c r="E266" s="123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</row>
    <row r="267" spans="2:17">
      <c r="B267" s="123"/>
      <c r="C267" s="123"/>
      <c r="D267" s="123"/>
      <c r="E267" s="123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</row>
    <row r="268" spans="2:17">
      <c r="B268" s="123"/>
      <c r="C268" s="123"/>
      <c r="D268" s="123"/>
      <c r="E268" s="123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</row>
    <row r="269" spans="2:17">
      <c r="B269" s="123"/>
      <c r="C269" s="123"/>
      <c r="D269" s="123"/>
      <c r="E269" s="123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</row>
    <row r="270" spans="2:17">
      <c r="B270" s="123"/>
      <c r="C270" s="123"/>
      <c r="D270" s="123"/>
      <c r="E270" s="123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</row>
    <row r="271" spans="2:17">
      <c r="B271" s="123"/>
      <c r="C271" s="123"/>
      <c r="D271" s="123"/>
      <c r="E271" s="123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</row>
    <row r="272" spans="2:17">
      <c r="B272" s="123"/>
      <c r="C272" s="123"/>
      <c r="D272" s="123"/>
      <c r="E272" s="123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</row>
    <row r="273" spans="2:17">
      <c r="B273" s="123"/>
      <c r="C273" s="123"/>
      <c r="D273" s="123"/>
      <c r="E273" s="123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</row>
    <row r="274" spans="2:17">
      <c r="B274" s="123"/>
      <c r="C274" s="123"/>
      <c r="D274" s="123"/>
      <c r="E274" s="123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</row>
    <row r="275" spans="2:17">
      <c r="B275" s="123"/>
      <c r="C275" s="123"/>
      <c r="D275" s="123"/>
      <c r="E275" s="123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</row>
    <row r="276" spans="2:17">
      <c r="B276" s="123"/>
      <c r="C276" s="123"/>
      <c r="D276" s="123"/>
      <c r="E276" s="123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</row>
    <row r="277" spans="2:17">
      <c r="B277" s="123"/>
      <c r="C277" s="123"/>
      <c r="D277" s="123"/>
      <c r="E277" s="123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</row>
    <row r="278" spans="2:17">
      <c r="B278" s="123"/>
      <c r="C278" s="123"/>
      <c r="D278" s="123"/>
      <c r="E278" s="123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</row>
    <row r="279" spans="2:17">
      <c r="B279" s="123"/>
      <c r="C279" s="123"/>
      <c r="D279" s="123"/>
      <c r="E279" s="123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</row>
    <row r="280" spans="2:17">
      <c r="B280" s="123"/>
      <c r="C280" s="123"/>
      <c r="D280" s="123"/>
      <c r="E280" s="123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</row>
    <row r="281" spans="2:17">
      <c r="B281" s="123"/>
      <c r="C281" s="123"/>
      <c r="D281" s="123"/>
      <c r="E281" s="123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</row>
    <row r="282" spans="2:17">
      <c r="B282" s="123"/>
      <c r="C282" s="123"/>
      <c r="D282" s="123"/>
      <c r="E282" s="123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</row>
    <row r="283" spans="2:17">
      <c r="B283" s="123"/>
      <c r="C283" s="123"/>
      <c r="D283" s="123"/>
      <c r="E283" s="123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</row>
    <row r="284" spans="2:17">
      <c r="B284" s="123"/>
      <c r="C284" s="123"/>
      <c r="D284" s="123"/>
      <c r="E284" s="123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</row>
    <row r="285" spans="2:17">
      <c r="B285" s="123"/>
      <c r="C285" s="123"/>
      <c r="D285" s="123"/>
      <c r="E285" s="123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</row>
    <row r="286" spans="2:17">
      <c r="B286" s="123"/>
      <c r="C286" s="123"/>
      <c r="D286" s="123"/>
      <c r="E286" s="123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</row>
    <row r="287" spans="2:17">
      <c r="B287" s="123"/>
      <c r="C287" s="123"/>
      <c r="D287" s="123"/>
      <c r="E287" s="123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</row>
    <row r="288" spans="2:17">
      <c r="B288" s="123"/>
      <c r="C288" s="123"/>
      <c r="D288" s="123"/>
      <c r="E288" s="123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</row>
    <row r="289" spans="2:17">
      <c r="B289" s="123"/>
      <c r="C289" s="123"/>
      <c r="D289" s="123"/>
      <c r="E289" s="123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</row>
    <row r="290" spans="2:17">
      <c r="B290" s="123"/>
      <c r="C290" s="123"/>
      <c r="D290" s="123"/>
      <c r="E290" s="123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</row>
    <row r="291" spans="2:17">
      <c r="B291" s="123"/>
      <c r="C291" s="123"/>
      <c r="D291" s="123"/>
      <c r="E291" s="123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</row>
    <row r="292" spans="2:17">
      <c r="B292" s="123"/>
      <c r="C292" s="123"/>
      <c r="D292" s="123"/>
      <c r="E292" s="123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</row>
    <row r="293" spans="2:17">
      <c r="B293" s="123"/>
      <c r="C293" s="123"/>
      <c r="D293" s="123"/>
      <c r="E293" s="123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</row>
    <row r="294" spans="2:17">
      <c r="B294" s="123"/>
      <c r="C294" s="123"/>
      <c r="D294" s="123"/>
      <c r="E294" s="123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</row>
    <row r="295" spans="2:17">
      <c r="B295" s="123"/>
      <c r="C295" s="123"/>
      <c r="D295" s="123"/>
      <c r="E295" s="123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</row>
    <row r="296" spans="2:17">
      <c r="B296" s="123"/>
      <c r="C296" s="123"/>
      <c r="D296" s="123"/>
      <c r="E296" s="123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</row>
    <row r="297" spans="2:17">
      <c r="B297" s="123"/>
      <c r="C297" s="123"/>
      <c r="D297" s="123"/>
      <c r="E297" s="123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</row>
    <row r="298" spans="2:17">
      <c r="B298" s="123"/>
      <c r="C298" s="123"/>
      <c r="D298" s="123"/>
      <c r="E298" s="123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</row>
    <row r="299" spans="2:17">
      <c r="B299" s="123"/>
      <c r="C299" s="123"/>
      <c r="D299" s="123"/>
      <c r="E299" s="123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</row>
    <row r="300" spans="2:17">
      <c r="B300" s="123"/>
      <c r="C300" s="123"/>
      <c r="D300" s="123"/>
      <c r="E300" s="123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</row>
    <row r="301" spans="2:17">
      <c r="B301" s="123"/>
      <c r="C301" s="123"/>
      <c r="D301" s="123"/>
      <c r="E301" s="123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</row>
    <row r="302" spans="2:17">
      <c r="B302" s="123"/>
      <c r="C302" s="123"/>
      <c r="D302" s="123"/>
      <c r="E302" s="123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</row>
    <row r="303" spans="2:17">
      <c r="B303" s="123"/>
      <c r="C303" s="123"/>
      <c r="D303" s="123"/>
      <c r="E303" s="123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</row>
    <row r="304" spans="2:17">
      <c r="B304" s="123"/>
      <c r="C304" s="123"/>
      <c r="D304" s="123"/>
      <c r="E304" s="123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</row>
    <row r="305" spans="2:17">
      <c r="B305" s="123"/>
      <c r="C305" s="123"/>
      <c r="D305" s="123"/>
      <c r="E305" s="123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</row>
    <row r="306" spans="2:17">
      <c r="B306" s="123"/>
      <c r="C306" s="123"/>
      <c r="D306" s="123"/>
      <c r="E306" s="123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</row>
    <row r="307" spans="2:17">
      <c r="B307" s="123"/>
      <c r="C307" s="123"/>
      <c r="D307" s="123"/>
      <c r="E307" s="123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</row>
    <row r="308" spans="2:17">
      <c r="B308" s="123"/>
      <c r="C308" s="123"/>
      <c r="D308" s="123"/>
      <c r="E308" s="123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</row>
    <row r="309" spans="2:17">
      <c r="B309" s="123"/>
      <c r="C309" s="123"/>
      <c r="D309" s="123"/>
      <c r="E309" s="123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</row>
    <row r="310" spans="2:17">
      <c r="B310" s="123"/>
      <c r="C310" s="123"/>
      <c r="D310" s="123"/>
      <c r="E310" s="123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</row>
    <row r="311" spans="2:17">
      <c r="B311" s="123"/>
      <c r="C311" s="123"/>
      <c r="D311" s="123"/>
      <c r="E311" s="123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</row>
    <row r="312" spans="2:17">
      <c r="B312" s="123"/>
      <c r="C312" s="123"/>
      <c r="D312" s="123"/>
      <c r="E312" s="123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</row>
    <row r="313" spans="2:17">
      <c r="B313" s="123"/>
      <c r="C313" s="123"/>
      <c r="D313" s="123"/>
      <c r="E313" s="123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</row>
    <row r="314" spans="2:17">
      <c r="B314" s="123"/>
      <c r="C314" s="123"/>
      <c r="D314" s="123"/>
      <c r="E314" s="123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</row>
    <row r="315" spans="2:17">
      <c r="B315" s="123"/>
      <c r="C315" s="123"/>
      <c r="D315" s="123"/>
      <c r="E315" s="123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</row>
    <row r="316" spans="2:17">
      <c r="B316" s="123"/>
      <c r="C316" s="123"/>
      <c r="D316" s="123"/>
      <c r="E316" s="123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</row>
    <row r="317" spans="2:17">
      <c r="B317" s="123"/>
      <c r="C317" s="123"/>
      <c r="D317" s="123"/>
      <c r="E317" s="123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</row>
    <row r="318" spans="2:17">
      <c r="B318" s="123"/>
      <c r="C318" s="123"/>
      <c r="D318" s="123"/>
      <c r="E318" s="123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</row>
    <row r="319" spans="2:17">
      <c r="B319" s="123"/>
      <c r="C319" s="123"/>
      <c r="D319" s="123"/>
      <c r="E319" s="123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</row>
    <row r="320" spans="2:17">
      <c r="B320" s="123"/>
      <c r="C320" s="123"/>
      <c r="D320" s="123"/>
      <c r="E320" s="123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</row>
    <row r="321" spans="2:17">
      <c r="B321" s="123"/>
      <c r="C321" s="123"/>
      <c r="D321" s="123"/>
      <c r="E321" s="123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</row>
    <row r="322" spans="2:17">
      <c r="B322" s="123"/>
      <c r="C322" s="123"/>
      <c r="D322" s="123"/>
      <c r="E322" s="123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</row>
    <row r="323" spans="2:17">
      <c r="B323" s="123"/>
      <c r="C323" s="123"/>
      <c r="D323" s="123"/>
      <c r="E323" s="123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</row>
    <row r="324" spans="2:17">
      <c r="B324" s="123"/>
      <c r="C324" s="123"/>
      <c r="D324" s="123"/>
      <c r="E324" s="123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</row>
    <row r="325" spans="2:17">
      <c r="B325" s="123"/>
      <c r="C325" s="123"/>
      <c r="D325" s="123"/>
      <c r="E325" s="123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</row>
    <row r="326" spans="2:17">
      <c r="B326" s="123"/>
      <c r="C326" s="123"/>
      <c r="D326" s="123"/>
      <c r="E326" s="123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</row>
    <row r="327" spans="2:17">
      <c r="B327" s="123"/>
      <c r="C327" s="123"/>
      <c r="D327" s="123"/>
      <c r="E327" s="123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</row>
    <row r="328" spans="2:17">
      <c r="B328" s="123"/>
      <c r="C328" s="123"/>
      <c r="D328" s="123"/>
      <c r="E328" s="123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</row>
    <row r="329" spans="2:17">
      <c r="B329" s="123"/>
      <c r="C329" s="123"/>
      <c r="D329" s="123"/>
      <c r="E329" s="123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</row>
    <row r="330" spans="2:17">
      <c r="B330" s="123"/>
      <c r="C330" s="123"/>
      <c r="D330" s="123"/>
      <c r="E330" s="123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</row>
    <row r="331" spans="2:17">
      <c r="B331" s="123"/>
      <c r="C331" s="123"/>
      <c r="D331" s="123"/>
      <c r="E331" s="123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</row>
    <row r="332" spans="2:17">
      <c r="B332" s="123"/>
      <c r="C332" s="123"/>
      <c r="D332" s="123"/>
      <c r="E332" s="123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</row>
    <row r="333" spans="2:17">
      <c r="B333" s="123"/>
      <c r="C333" s="123"/>
      <c r="D333" s="123"/>
      <c r="E333" s="123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</row>
    <row r="334" spans="2:17">
      <c r="B334" s="123"/>
      <c r="C334" s="123"/>
      <c r="D334" s="123"/>
      <c r="E334" s="123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</row>
    <row r="335" spans="2:17">
      <c r="B335" s="123"/>
      <c r="C335" s="123"/>
      <c r="D335" s="123"/>
      <c r="E335" s="123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</row>
    <row r="336" spans="2:17">
      <c r="B336" s="123"/>
      <c r="C336" s="123"/>
      <c r="D336" s="123"/>
      <c r="E336" s="123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</row>
    <row r="337" spans="2:17">
      <c r="B337" s="123"/>
      <c r="C337" s="123"/>
      <c r="D337" s="123"/>
      <c r="E337" s="123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</row>
    <row r="338" spans="2:17">
      <c r="B338" s="123"/>
      <c r="C338" s="123"/>
      <c r="D338" s="123"/>
      <c r="E338" s="123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</row>
    <row r="339" spans="2:17">
      <c r="B339" s="123"/>
      <c r="C339" s="123"/>
      <c r="D339" s="123"/>
      <c r="E339" s="123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</row>
    <row r="340" spans="2:17">
      <c r="B340" s="123"/>
      <c r="C340" s="123"/>
      <c r="D340" s="123"/>
      <c r="E340" s="123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</row>
    <row r="341" spans="2:17">
      <c r="B341" s="123"/>
      <c r="C341" s="123"/>
      <c r="D341" s="123"/>
      <c r="E341" s="123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</row>
    <row r="342" spans="2:17">
      <c r="B342" s="123"/>
      <c r="C342" s="123"/>
      <c r="D342" s="123"/>
      <c r="E342" s="123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</row>
    <row r="343" spans="2:17">
      <c r="B343" s="123"/>
      <c r="C343" s="123"/>
      <c r="D343" s="123"/>
      <c r="E343" s="123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</row>
    <row r="344" spans="2:17">
      <c r="B344" s="123"/>
      <c r="C344" s="123"/>
      <c r="D344" s="123"/>
      <c r="E344" s="123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</row>
    <row r="345" spans="2:17">
      <c r="B345" s="123"/>
      <c r="C345" s="123"/>
      <c r="D345" s="123"/>
      <c r="E345" s="12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</row>
    <row r="346" spans="2:17">
      <c r="B346" s="123"/>
      <c r="C346" s="123"/>
      <c r="D346" s="123"/>
      <c r="E346" s="123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</row>
    <row r="347" spans="2:17">
      <c r="B347" s="123"/>
      <c r="C347" s="123"/>
      <c r="D347" s="123"/>
      <c r="E347" s="123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</row>
    <row r="348" spans="2:17">
      <c r="B348" s="123"/>
      <c r="C348" s="123"/>
      <c r="D348" s="123"/>
      <c r="E348" s="123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</row>
    <row r="349" spans="2:17">
      <c r="B349" s="123"/>
      <c r="C349" s="123"/>
      <c r="D349" s="123"/>
      <c r="E349" s="123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</row>
    <row r="350" spans="2:17">
      <c r="B350" s="123"/>
      <c r="C350" s="123"/>
      <c r="D350" s="123"/>
      <c r="E350" s="123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</row>
    <row r="351" spans="2:17">
      <c r="B351" s="123"/>
      <c r="C351" s="123"/>
      <c r="D351" s="123"/>
      <c r="E351" s="123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</row>
    <row r="352" spans="2:17">
      <c r="B352" s="123"/>
      <c r="C352" s="123"/>
      <c r="D352" s="123"/>
      <c r="E352" s="123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</row>
    <row r="353" spans="2:17">
      <c r="B353" s="123"/>
      <c r="C353" s="123"/>
      <c r="D353" s="123"/>
      <c r="E353" s="123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</row>
    <row r="354" spans="2:17">
      <c r="B354" s="123"/>
      <c r="C354" s="123"/>
      <c r="D354" s="123"/>
      <c r="E354" s="123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</row>
    <row r="355" spans="2:17">
      <c r="B355" s="123"/>
      <c r="C355" s="123"/>
      <c r="D355" s="123"/>
      <c r="E355" s="12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</row>
    <row r="356" spans="2:17">
      <c r="B356" s="123"/>
      <c r="C356" s="123"/>
      <c r="D356" s="123"/>
      <c r="E356" s="123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</row>
    <row r="357" spans="2:17">
      <c r="B357" s="123"/>
      <c r="C357" s="123"/>
      <c r="D357" s="123"/>
      <c r="E357" s="123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</row>
    <row r="358" spans="2:17">
      <c r="B358" s="123"/>
      <c r="C358" s="123"/>
      <c r="D358" s="123"/>
      <c r="E358" s="123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</row>
    <row r="359" spans="2:17">
      <c r="B359" s="123"/>
      <c r="C359" s="123"/>
      <c r="D359" s="123"/>
      <c r="E359" s="123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</row>
    <row r="360" spans="2:17">
      <c r="B360" s="123"/>
      <c r="C360" s="123"/>
      <c r="D360" s="123"/>
      <c r="E360" s="123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</row>
    <row r="361" spans="2:17">
      <c r="B361" s="123"/>
      <c r="C361" s="123"/>
      <c r="D361" s="123"/>
      <c r="E361" s="123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</row>
    <row r="362" spans="2:17">
      <c r="B362" s="123"/>
      <c r="C362" s="123"/>
      <c r="D362" s="123"/>
      <c r="E362" s="123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</row>
    <row r="363" spans="2:17">
      <c r="B363" s="123"/>
      <c r="C363" s="123"/>
      <c r="D363" s="123"/>
      <c r="E363" s="123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</row>
    <row r="364" spans="2:17">
      <c r="B364" s="123"/>
      <c r="C364" s="123"/>
      <c r="D364" s="123"/>
      <c r="E364" s="123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</row>
    <row r="365" spans="2:17">
      <c r="B365" s="123"/>
      <c r="C365" s="123"/>
      <c r="D365" s="123"/>
      <c r="E365" s="123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</row>
    <row r="366" spans="2:17">
      <c r="B366" s="123"/>
      <c r="C366" s="123"/>
      <c r="D366" s="123"/>
      <c r="E366" s="123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</row>
    <row r="367" spans="2:17">
      <c r="B367" s="123"/>
      <c r="C367" s="123"/>
      <c r="D367" s="123"/>
      <c r="E367" s="123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</row>
    <row r="368" spans="2:17">
      <c r="B368" s="123"/>
      <c r="C368" s="123"/>
      <c r="D368" s="123"/>
      <c r="E368" s="123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</row>
    <row r="369" spans="2:17">
      <c r="B369" s="123"/>
      <c r="C369" s="123"/>
      <c r="D369" s="123"/>
      <c r="E369" s="123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</row>
    <row r="370" spans="2:17">
      <c r="B370" s="123"/>
      <c r="C370" s="123"/>
      <c r="D370" s="123"/>
      <c r="E370" s="123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</row>
    <row r="371" spans="2:17">
      <c r="B371" s="123"/>
      <c r="C371" s="123"/>
      <c r="D371" s="123"/>
      <c r="E371" s="123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</row>
    <row r="372" spans="2:17">
      <c r="B372" s="123"/>
      <c r="C372" s="123"/>
      <c r="D372" s="123"/>
      <c r="E372" s="123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</row>
    <row r="373" spans="2:17">
      <c r="B373" s="123"/>
      <c r="C373" s="123"/>
      <c r="D373" s="123"/>
      <c r="E373" s="123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</row>
    <row r="374" spans="2:17">
      <c r="B374" s="123"/>
      <c r="C374" s="123"/>
      <c r="D374" s="123"/>
      <c r="E374" s="123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</row>
    <row r="375" spans="2:17">
      <c r="B375" s="123"/>
      <c r="C375" s="123"/>
      <c r="D375" s="123"/>
      <c r="E375" s="123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</row>
    <row r="376" spans="2:17">
      <c r="B376" s="123"/>
      <c r="C376" s="123"/>
      <c r="D376" s="123"/>
      <c r="E376" s="123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</row>
    <row r="377" spans="2:17">
      <c r="B377" s="123"/>
      <c r="C377" s="123"/>
      <c r="D377" s="123"/>
      <c r="E377" s="123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</row>
    <row r="378" spans="2:17">
      <c r="B378" s="123"/>
      <c r="C378" s="123"/>
      <c r="D378" s="123"/>
      <c r="E378" s="123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</row>
    <row r="379" spans="2:17">
      <c r="B379" s="123"/>
      <c r="C379" s="123"/>
      <c r="D379" s="123"/>
      <c r="E379" s="12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</row>
    <row r="380" spans="2:17">
      <c r="B380" s="123"/>
      <c r="C380" s="123"/>
      <c r="D380" s="123"/>
      <c r="E380" s="123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</row>
    <row r="381" spans="2:17">
      <c r="B381" s="123"/>
      <c r="C381" s="123"/>
      <c r="D381" s="123"/>
      <c r="E381" s="123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</row>
    <row r="382" spans="2:17">
      <c r="B382" s="123"/>
      <c r="C382" s="123"/>
      <c r="D382" s="123"/>
      <c r="E382" s="123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</row>
    <row r="383" spans="2:17">
      <c r="B383" s="123"/>
      <c r="C383" s="123"/>
      <c r="D383" s="123"/>
      <c r="E383" s="12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</row>
    <row r="384" spans="2:17">
      <c r="B384" s="123"/>
      <c r="C384" s="123"/>
      <c r="D384" s="123"/>
      <c r="E384" s="123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</row>
    <row r="385" spans="2:17">
      <c r="B385" s="123"/>
      <c r="C385" s="123"/>
      <c r="D385" s="123"/>
      <c r="E385" s="123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</row>
    <row r="386" spans="2:17">
      <c r="B386" s="123"/>
      <c r="C386" s="123"/>
      <c r="D386" s="123"/>
      <c r="E386" s="123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</row>
    <row r="387" spans="2:17">
      <c r="B387" s="123"/>
      <c r="C387" s="123"/>
      <c r="D387" s="123"/>
      <c r="E387" s="123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</row>
    <row r="388" spans="2:17">
      <c r="B388" s="123"/>
      <c r="C388" s="123"/>
      <c r="D388" s="123"/>
      <c r="E388" s="123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</row>
    <row r="389" spans="2:17">
      <c r="B389" s="123"/>
      <c r="C389" s="123"/>
      <c r="D389" s="123"/>
      <c r="E389" s="123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</row>
    <row r="390" spans="2:17">
      <c r="B390" s="123"/>
      <c r="C390" s="123"/>
      <c r="D390" s="123"/>
      <c r="E390" s="123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</row>
    <row r="391" spans="2:17">
      <c r="B391" s="123"/>
      <c r="C391" s="123"/>
      <c r="D391" s="123"/>
      <c r="E391" s="123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</row>
    <row r="392" spans="2:17">
      <c r="B392" s="123"/>
      <c r="C392" s="123"/>
      <c r="D392" s="123"/>
      <c r="E392" s="123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</row>
    <row r="393" spans="2:17">
      <c r="B393" s="123"/>
      <c r="C393" s="123"/>
      <c r="D393" s="123"/>
      <c r="E393" s="123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</row>
    <row r="394" spans="2:17">
      <c r="B394" s="123"/>
      <c r="C394" s="123"/>
      <c r="D394" s="123"/>
      <c r="E394" s="123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</row>
    <row r="395" spans="2:17">
      <c r="B395" s="123"/>
      <c r="C395" s="123"/>
      <c r="D395" s="123"/>
      <c r="E395" s="123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</row>
    <row r="396" spans="2:17">
      <c r="B396" s="123"/>
      <c r="C396" s="123"/>
      <c r="D396" s="123"/>
      <c r="E396" s="123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</row>
    <row r="397" spans="2:17">
      <c r="B397" s="123"/>
      <c r="C397" s="123"/>
      <c r="D397" s="123"/>
      <c r="E397" s="12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</row>
    <row r="398" spans="2:17">
      <c r="B398" s="123"/>
      <c r="C398" s="123"/>
      <c r="D398" s="123"/>
      <c r="E398" s="123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</row>
    <row r="399" spans="2:17">
      <c r="B399" s="123"/>
      <c r="C399" s="123"/>
      <c r="D399" s="123"/>
      <c r="E399" s="12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</row>
    <row r="400" spans="2:17">
      <c r="B400" s="123"/>
      <c r="C400" s="123"/>
      <c r="D400" s="123"/>
      <c r="E400" s="123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</row>
    <row r="401" spans="2:17">
      <c r="B401" s="123"/>
      <c r="C401" s="123"/>
      <c r="D401" s="123"/>
      <c r="E401" s="123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</row>
    <row r="402" spans="2:17">
      <c r="B402" s="123"/>
      <c r="C402" s="123"/>
      <c r="D402" s="123"/>
      <c r="E402" s="123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</row>
    <row r="403" spans="2:17">
      <c r="B403" s="123"/>
      <c r="C403" s="123"/>
      <c r="D403" s="123"/>
      <c r="E403" s="123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</row>
    <row r="404" spans="2:17">
      <c r="B404" s="123"/>
      <c r="C404" s="123"/>
      <c r="D404" s="123"/>
      <c r="E404" s="123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</row>
    <row r="405" spans="2:17">
      <c r="B405" s="123"/>
      <c r="C405" s="123"/>
      <c r="D405" s="123"/>
      <c r="E405" s="123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</row>
    <row r="406" spans="2:17">
      <c r="B406" s="123"/>
      <c r="C406" s="123"/>
      <c r="D406" s="123"/>
      <c r="E406" s="123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</row>
    <row r="407" spans="2:17">
      <c r="B407" s="123"/>
      <c r="C407" s="123"/>
      <c r="D407" s="123"/>
      <c r="E407" s="12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</row>
    <row r="408" spans="2:17">
      <c r="B408" s="123"/>
      <c r="C408" s="123"/>
      <c r="D408" s="123"/>
      <c r="E408" s="123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</row>
    <row r="409" spans="2:17">
      <c r="B409" s="123"/>
      <c r="C409" s="123"/>
      <c r="D409" s="123"/>
      <c r="E409" s="123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</row>
    <row r="410" spans="2:17">
      <c r="B410" s="123"/>
      <c r="C410" s="123"/>
      <c r="D410" s="123"/>
      <c r="E410" s="123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</row>
    <row r="411" spans="2:17">
      <c r="B411" s="123"/>
      <c r="C411" s="123"/>
      <c r="D411" s="123"/>
      <c r="E411" s="12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</row>
    <row r="412" spans="2:17">
      <c r="B412" s="123"/>
      <c r="C412" s="123"/>
      <c r="D412" s="123"/>
      <c r="E412" s="123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</row>
    <row r="413" spans="2:17">
      <c r="B413" s="123"/>
      <c r="C413" s="123"/>
      <c r="D413" s="123"/>
      <c r="E413" s="12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</row>
    <row r="414" spans="2:17">
      <c r="B414" s="123"/>
      <c r="C414" s="123"/>
      <c r="D414" s="123"/>
      <c r="E414" s="123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</row>
    <row r="415" spans="2:17">
      <c r="B415" s="123"/>
      <c r="C415" s="123"/>
      <c r="D415" s="123"/>
      <c r="E415" s="12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</row>
    <row r="416" spans="2:17">
      <c r="B416" s="123"/>
      <c r="C416" s="123"/>
      <c r="D416" s="123"/>
      <c r="E416" s="123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</row>
    <row r="417" spans="2:17">
      <c r="B417" s="123"/>
      <c r="C417" s="123"/>
      <c r="D417" s="123"/>
      <c r="E417" s="123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</row>
    <row r="418" spans="2:17">
      <c r="B418" s="123"/>
      <c r="C418" s="123"/>
      <c r="D418" s="123"/>
      <c r="E418" s="123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</row>
    <row r="419" spans="2:17">
      <c r="B419" s="123"/>
      <c r="C419" s="123"/>
      <c r="D419" s="123"/>
      <c r="E419" s="123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</row>
    <row r="420" spans="2:17">
      <c r="B420" s="123"/>
      <c r="C420" s="123"/>
      <c r="D420" s="123"/>
      <c r="E420" s="123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</row>
    <row r="421" spans="2:17">
      <c r="B421" s="123"/>
      <c r="C421" s="123"/>
      <c r="D421" s="123"/>
      <c r="E421" s="123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</row>
    <row r="422" spans="2:17">
      <c r="B422" s="123"/>
      <c r="C422" s="123"/>
      <c r="D422" s="123"/>
      <c r="E422" s="123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</row>
    <row r="423" spans="2:17">
      <c r="B423" s="123"/>
      <c r="C423" s="123"/>
      <c r="D423" s="123"/>
      <c r="E423" s="123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</row>
    <row r="424" spans="2:17">
      <c r="B424" s="123"/>
      <c r="C424" s="123"/>
      <c r="D424" s="123"/>
      <c r="E424" s="123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</row>
    <row r="425" spans="2:17">
      <c r="B425" s="123"/>
      <c r="C425" s="123"/>
      <c r="D425" s="123"/>
      <c r="E425" s="12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</row>
    <row r="426" spans="2:17">
      <c r="B426" s="123"/>
      <c r="C426" s="123"/>
      <c r="D426" s="123"/>
      <c r="E426" s="123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</row>
    <row r="427" spans="2:17">
      <c r="B427" s="123"/>
      <c r="C427" s="123"/>
      <c r="D427" s="123"/>
      <c r="E427" s="12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</row>
    <row r="428" spans="2:17">
      <c r="B428" s="123"/>
      <c r="C428" s="123"/>
      <c r="D428" s="123"/>
      <c r="E428" s="123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</row>
    <row r="429" spans="2:17">
      <c r="B429" s="123"/>
      <c r="C429" s="123"/>
      <c r="D429" s="123"/>
      <c r="E429" s="12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</row>
    <row r="430" spans="2:17">
      <c r="B430" s="123"/>
      <c r="C430" s="123"/>
      <c r="D430" s="123"/>
      <c r="E430" s="123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</row>
    <row r="431" spans="2:17">
      <c r="B431" s="123"/>
      <c r="C431" s="123"/>
      <c r="D431" s="123"/>
      <c r="E431" s="12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</row>
    <row r="432" spans="2:17">
      <c r="B432" s="123"/>
      <c r="C432" s="123"/>
      <c r="D432" s="123"/>
      <c r="E432" s="123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</row>
    <row r="433" spans="2:17">
      <c r="B433" s="123"/>
      <c r="C433" s="123"/>
      <c r="D433" s="123"/>
      <c r="E433" s="12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</row>
    <row r="434" spans="2:17">
      <c r="B434" s="123"/>
      <c r="C434" s="123"/>
      <c r="D434" s="123"/>
      <c r="E434" s="123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</row>
    <row r="435" spans="2:17">
      <c r="B435" s="123"/>
      <c r="C435" s="123"/>
      <c r="D435" s="123"/>
      <c r="E435" s="12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</row>
    <row r="436" spans="2:17">
      <c r="B436" s="123"/>
      <c r="C436" s="123"/>
      <c r="D436" s="123"/>
      <c r="E436" s="123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</row>
    <row r="437" spans="2:17">
      <c r="B437" s="123"/>
      <c r="C437" s="123"/>
      <c r="D437" s="123"/>
      <c r="E437" s="12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</row>
    <row r="438" spans="2:17">
      <c r="B438" s="123"/>
      <c r="C438" s="123"/>
      <c r="D438" s="123"/>
      <c r="E438" s="123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</row>
    <row r="439" spans="2:17">
      <c r="B439" s="123"/>
      <c r="C439" s="123"/>
      <c r="D439" s="123"/>
      <c r="E439" s="12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</row>
    <row r="440" spans="2:17">
      <c r="B440" s="123"/>
      <c r="C440" s="123"/>
      <c r="D440" s="123"/>
      <c r="E440" s="123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</row>
    <row r="441" spans="2:17">
      <c r="B441" s="123"/>
      <c r="C441" s="123"/>
      <c r="D441" s="123"/>
      <c r="E441" s="123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</row>
    <row r="442" spans="2:17">
      <c r="B442" s="123"/>
      <c r="C442" s="123"/>
      <c r="D442" s="123"/>
      <c r="E442" s="123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</row>
    <row r="443" spans="2:17">
      <c r="B443" s="123"/>
      <c r="C443" s="123"/>
      <c r="D443" s="123"/>
      <c r="E443" s="12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</row>
    <row r="444" spans="2:17">
      <c r="B444" s="123"/>
      <c r="C444" s="123"/>
      <c r="D444" s="123"/>
      <c r="E444" s="123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</row>
    <row r="445" spans="2:17">
      <c r="B445" s="123"/>
      <c r="C445" s="123"/>
      <c r="D445" s="123"/>
      <c r="E445" s="12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</row>
    <row r="446" spans="2:17">
      <c r="B446" s="123"/>
      <c r="C446" s="123"/>
      <c r="D446" s="123"/>
      <c r="E446" s="123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</row>
    <row r="447" spans="2:17">
      <c r="B447" s="123"/>
      <c r="C447" s="123"/>
      <c r="D447" s="123"/>
      <c r="E447" s="12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</row>
    <row r="448" spans="2:17">
      <c r="B448" s="123"/>
      <c r="C448" s="123"/>
      <c r="D448" s="123"/>
      <c r="E448" s="123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</row>
    <row r="449" spans="2:17">
      <c r="B449" s="123"/>
      <c r="C449" s="123"/>
      <c r="D449" s="123"/>
      <c r="E449" s="12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</row>
    <row r="450" spans="2:17">
      <c r="B450" s="123"/>
      <c r="C450" s="123"/>
      <c r="D450" s="123"/>
      <c r="E450" s="12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</row>
    <row r="451" spans="2:17">
      <c r="B451" s="123"/>
      <c r="C451" s="123"/>
      <c r="D451" s="123"/>
      <c r="E451" s="12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</row>
    <row r="452" spans="2:17">
      <c r="B452" s="123"/>
      <c r="C452" s="123"/>
      <c r="D452" s="123"/>
      <c r="E452" s="12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</row>
    <row r="453" spans="2:17">
      <c r="B453" s="123"/>
      <c r="C453" s="123"/>
      <c r="D453" s="123"/>
      <c r="E453" s="12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</row>
    <row r="454" spans="2:17">
      <c r="B454" s="123"/>
      <c r="C454" s="123"/>
      <c r="D454" s="123"/>
      <c r="E454" s="12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</row>
    <row r="455" spans="2:17">
      <c r="B455" s="123"/>
      <c r="C455" s="123"/>
      <c r="D455" s="123"/>
      <c r="E455" s="12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</row>
    <row r="456" spans="2:17">
      <c r="B456" s="123"/>
      <c r="C456" s="123"/>
      <c r="D456" s="123"/>
      <c r="E456" s="12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</row>
    <row r="457" spans="2:17">
      <c r="B457" s="123"/>
      <c r="C457" s="123"/>
      <c r="D457" s="123"/>
      <c r="E457" s="12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</row>
    <row r="458" spans="2:17">
      <c r="B458" s="123"/>
      <c r="C458" s="123"/>
      <c r="D458" s="123"/>
      <c r="E458" s="12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</row>
    <row r="459" spans="2:17">
      <c r="B459" s="123"/>
      <c r="C459" s="123"/>
      <c r="D459" s="123"/>
      <c r="E459" s="12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</row>
    <row r="460" spans="2:17">
      <c r="B460" s="123"/>
      <c r="C460" s="123"/>
      <c r="D460" s="123"/>
      <c r="E460" s="12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</row>
    <row r="461" spans="2:17">
      <c r="B461" s="123"/>
      <c r="C461" s="123"/>
      <c r="D461" s="123"/>
      <c r="E461" s="12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</row>
    <row r="462" spans="2:17">
      <c r="B462" s="123"/>
      <c r="C462" s="123"/>
      <c r="D462" s="123"/>
      <c r="E462" s="12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</row>
    <row r="463" spans="2:17">
      <c r="B463" s="123"/>
      <c r="C463" s="123"/>
      <c r="D463" s="123"/>
      <c r="E463" s="12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</row>
    <row r="464" spans="2:17">
      <c r="B464" s="123"/>
      <c r="C464" s="123"/>
      <c r="D464" s="123"/>
      <c r="E464" s="12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</row>
    <row r="465" spans="2:17">
      <c r="B465" s="123"/>
      <c r="C465" s="123"/>
      <c r="D465" s="123"/>
      <c r="E465" s="12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</row>
    <row r="466" spans="2:17">
      <c r="B466" s="123"/>
      <c r="C466" s="123"/>
      <c r="D466" s="123"/>
      <c r="E466" s="12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</row>
    <row r="467" spans="2:17">
      <c r="B467" s="123"/>
      <c r="C467" s="123"/>
      <c r="D467" s="123"/>
      <c r="E467" s="12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</row>
    <row r="468" spans="2:17">
      <c r="B468" s="123"/>
      <c r="C468" s="123"/>
      <c r="D468" s="123"/>
      <c r="E468" s="12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</row>
    <row r="469" spans="2:17">
      <c r="B469" s="123"/>
      <c r="C469" s="123"/>
      <c r="D469" s="123"/>
      <c r="E469" s="12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</row>
    <row r="470" spans="2:17">
      <c r="B470" s="123"/>
      <c r="C470" s="123"/>
      <c r="D470" s="123"/>
      <c r="E470" s="12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</row>
    <row r="471" spans="2:17">
      <c r="B471" s="123"/>
      <c r="C471" s="123"/>
      <c r="D471" s="123"/>
      <c r="E471" s="12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</row>
    <row r="472" spans="2:17">
      <c r="B472" s="123"/>
      <c r="C472" s="123"/>
      <c r="D472" s="123"/>
      <c r="E472" s="12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</row>
    <row r="473" spans="2:17">
      <c r="B473" s="123"/>
      <c r="C473" s="123"/>
      <c r="D473" s="123"/>
      <c r="E473" s="12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</row>
    <row r="474" spans="2:17">
      <c r="B474" s="123"/>
      <c r="C474" s="123"/>
      <c r="D474" s="123"/>
      <c r="E474" s="12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</row>
    <row r="475" spans="2:17">
      <c r="B475" s="123"/>
      <c r="C475" s="123"/>
      <c r="D475" s="123"/>
      <c r="E475" s="12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</row>
    <row r="476" spans="2:17">
      <c r="B476" s="123"/>
      <c r="C476" s="123"/>
      <c r="D476" s="123"/>
      <c r="E476" s="12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</row>
    <row r="477" spans="2:17">
      <c r="B477" s="123"/>
      <c r="C477" s="123"/>
      <c r="D477" s="123"/>
      <c r="E477" s="12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</row>
    <row r="478" spans="2:17">
      <c r="B478" s="123"/>
      <c r="C478" s="123"/>
      <c r="D478" s="123"/>
      <c r="E478" s="12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</row>
    <row r="479" spans="2:17">
      <c r="B479" s="123"/>
      <c r="C479" s="123"/>
      <c r="D479" s="123"/>
      <c r="E479" s="12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</row>
    <row r="480" spans="2:17">
      <c r="B480" s="123"/>
      <c r="C480" s="123"/>
      <c r="D480" s="123"/>
      <c r="E480" s="12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</row>
    <row r="481" spans="2:17">
      <c r="B481" s="123"/>
      <c r="C481" s="123"/>
      <c r="D481" s="123"/>
      <c r="E481" s="12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</row>
    <row r="482" spans="2:17">
      <c r="B482" s="123"/>
      <c r="C482" s="123"/>
      <c r="D482" s="123"/>
      <c r="E482" s="12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</row>
    <row r="483" spans="2:17">
      <c r="B483" s="123"/>
      <c r="C483" s="123"/>
      <c r="D483" s="123"/>
      <c r="E483" s="12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</row>
    <row r="484" spans="2:17">
      <c r="B484" s="123"/>
      <c r="C484" s="123"/>
      <c r="D484" s="123"/>
      <c r="E484" s="12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</row>
    <row r="485" spans="2:17">
      <c r="B485" s="123"/>
      <c r="C485" s="123"/>
      <c r="D485" s="123"/>
      <c r="E485" s="12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</row>
    <row r="486" spans="2:17">
      <c r="B486" s="123"/>
      <c r="C486" s="123"/>
      <c r="D486" s="123"/>
      <c r="E486" s="12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</row>
    <row r="487" spans="2:17">
      <c r="B487" s="123"/>
      <c r="C487" s="123"/>
      <c r="D487" s="123"/>
      <c r="E487" s="12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</row>
    <row r="488" spans="2:17">
      <c r="B488" s="123"/>
      <c r="C488" s="123"/>
      <c r="D488" s="123"/>
      <c r="E488" s="12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</row>
    <row r="489" spans="2:17">
      <c r="B489" s="123"/>
      <c r="C489" s="123"/>
      <c r="D489" s="123"/>
      <c r="E489" s="12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</row>
    <row r="490" spans="2:17">
      <c r="B490" s="123"/>
      <c r="C490" s="123"/>
      <c r="D490" s="123"/>
      <c r="E490" s="12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</row>
    <row r="491" spans="2:17">
      <c r="B491" s="123"/>
      <c r="C491" s="123"/>
      <c r="D491" s="123"/>
      <c r="E491" s="12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</row>
    <row r="492" spans="2:17">
      <c r="B492" s="123"/>
      <c r="C492" s="123"/>
      <c r="D492" s="123"/>
      <c r="E492" s="12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</row>
    <row r="493" spans="2:17">
      <c r="B493" s="123"/>
      <c r="C493" s="123"/>
      <c r="D493" s="123"/>
      <c r="E493" s="12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</row>
    <row r="494" spans="2:17">
      <c r="B494" s="123"/>
      <c r="C494" s="123"/>
      <c r="D494" s="123"/>
      <c r="E494" s="12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</row>
    <row r="495" spans="2:17">
      <c r="B495" s="123"/>
      <c r="C495" s="123"/>
      <c r="D495" s="123"/>
      <c r="E495" s="12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</row>
    <row r="496" spans="2:17">
      <c r="B496" s="123"/>
      <c r="C496" s="123"/>
      <c r="D496" s="123"/>
      <c r="E496" s="12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</row>
    <row r="497" spans="2:17">
      <c r="B497" s="123"/>
      <c r="C497" s="123"/>
      <c r="D497" s="123"/>
      <c r="E497" s="12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</row>
    <row r="498" spans="2:17">
      <c r="B498" s="123"/>
      <c r="C498" s="123"/>
      <c r="D498" s="123"/>
      <c r="E498" s="12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</row>
    <row r="499" spans="2:17">
      <c r="B499" s="123"/>
      <c r="C499" s="123"/>
      <c r="D499" s="123"/>
      <c r="E499" s="12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</row>
    <row r="500" spans="2:17">
      <c r="B500" s="123"/>
      <c r="C500" s="123"/>
      <c r="D500" s="123"/>
      <c r="E500" s="12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</row>
    <row r="501" spans="2:17">
      <c r="B501" s="123"/>
      <c r="C501" s="123"/>
      <c r="D501" s="123"/>
      <c r="E501" s="12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</row>
    <row r="502" spans="2:17">
      <c r="B502" s="123"/>
      <c r="C502" s="123"/>
      <c r="D502" s="123"/>
      <c r="E502" s="12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</row>
    <row r="503" spans="2:17">
      <c r="B503" s="123"/>
      <c r="C503" s="123"/>
      <c r="D503" s="123"/>
      <c r="E503" s="12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</row>
    <row r="504" spans="2:17">
      <c r="B504" s="123"/>
      <c r="C504" s="123"/>
      <c r="D504" s="123"/>
      <c r="E504" s="12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</row>
    <row r="505" spans="2:17">
      <c r="B505" s="123"/>
      <c r="C505" s="123"/>
      <c r="D505" s="123"/>
      <c r="E505" s="12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</row>
    <row r="506" spans="2:17">
      <c r="B506" s="123"/>
      <c r="C506" s="123"/>
      <c r="D506" s="123"/>
      <c r="E506" s="12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</row>
    <row r="507" spans="2:17">
      <c r="B507" s="123"/>
      <c r="C507" s="123"/>
      <c r="D507" s="123"/>
      <c r="E507" s="12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</row>
    <row r="508" spans="2:17">
      <c r="B508" s="123"/>
      <c r="C508" s="123"/>
      <c r="D508" s="123"/>
      <c r="E508" s="12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</row>
    <row r="509" spans="2:17">
      <c r="B509" s="123"/>
      <c r="C509" s="123"/>
      <c r="D509" s="123"/>
      <c r="E509" s="12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</row>
    <row r="510" spans="2:17">
      <c r="B510" s="123"/>
      <c r="C510" s="123"/>
      <c r="D510" s="123"/>
      <c r="E510" s="12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</row>
    <row r="511" spans="2:17">
      <c r="B511" s="123"/>
      <c r="C511" s="123"/>
      <c r="D511" s="123"/>
      <c r="E511" s="12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</row>
    <row r="512" spans="2:17">
      <c r="B512" s="123"/>
      <c r="C512" s="123"/>
      <c r="D512" s="123"/>
      <c r="E512" s="12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</row>
    <row r="513" spans="2:17">
      <c r="B513" s="123"/>
      <c r="C513" s="123"/>
      <c r="D513" s="123"/>
      <c r="E513" s="12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</row>
    <row r="514" spans="2:17">
      <c r="B514" s="123"/>
      <c r="C514" s="123"/>
      <c r="D514" s="123"/>
      <c r="E514" s="12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</row>
    <row r="515" spans="2:17">
      <c r="B515" s="123"/>
      <c r="C515" s="123"/>
      <c r="D515" s="123"/>
      <c r="E515" s="12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</row>
    <row r="516" spans="2:17">
      <c r="B516" s="123"/>
      <c r="C516" s="123"/>
      <c r="D516" s="123"/>
      <c r="E516" s="12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</row>
    <row r="517" spans="2:17">
      <c r="B517" s="123"/>
      <c r="C517" s="123"/>
      <c r="D517" s="123"/>
      <c r="E517" s="12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</row>
    <row r="518" spans="2:17">
      <c r="B518" s="123"/>
      <c r="C518" s="123"/>
      <c r="D518" s="123"/>
      <c r="E518" s="12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</row>
    <row r="519" spans="2:17">
      <c r="B519" s="123"/>
      <c r="C519" s="123"/>
      <c r="D519" s="123"/>
      <c r="E519" s="12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</row>
    <row r="520" spans="2:17">
      <c r="B520" s="123"/>
      <c r="C520" s="123"/>
      <c r="D520" s="123"/>
      <c r="E520" s="12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</row>
    <row r="521" spans="2:17">
      <c r="B521" s="123"/>
      <c r="C521" s="123"/>
      <c r="D521" s="123"/>
      <c r="E521" s="12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</row>
    <row r="522" spans="2:17">
      <c r="B522" s="123"/>
      <c r="C522" s="123"/>
      <c r="D522" s="123"/>
      <c r="E522" s="12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</row>
    <row r="523" spans="2:17">
      <c r="B523" s="123"/>
      <c r="C523" s="123"/>
      <c r="D523" s="123"/>
      <c r="E523" s="12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</row>
    <row r="524" spans="2:17">
      <c r="B524" s="123"/>
      <c r="C524" s="123"/>
      <c r="D524" s="123"/>
      <c r="E524" s="12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</row>
    <row r="525" spans="2:17">
      <c r="B525" s="123"/>
      <c r="C525" s="123"/>
      <c r="D525" s="123"/>
      <c r="E525" s="12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</row>
    <row r="526" spans="2:17">
      <c r="B526" s="123"/>
      <c r="C526" s="123"/>
      <c r="D526" s="123"/>
      <c r="E526" s="123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</row>
    <row r="527" spans="2:17">
      <c r="B527" s="123"/>
      <c r="C527" s="123"/>
      <c r="D527" s="123"/>
      <c r="E527" s="123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</row>
    <row r="528" spans="2:17">
      <c r="B528" s="123"/>
      <c r="C528" s="123"/>
      <c r="D528" s="123"/>
      <c r="E528" s="123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</row>
    <row r="529" spans="2:17">
      <c r="B529" s="123"/>
      <c r="C529" s="123"/>
      <c r="D529" s="123"/>
      <c r="E529" s="123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</row>
    <row r="530" spans="2:17">
      <c r="B530" s="123"/>
      <c r="C530" s="123"/>
      <c r="D530" s="123"/>
      <c r="E530" s="123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</row>
    <row r="531" spans="2:17">
      <c r="B531" s="123"/>
      <c r="C531" s="123"/>
      <c r="D531" s="123"/>
      <c r="E531" s="123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</row>
    <row r="532" spans="2:17">
      <c r="B532" s="123"/>
      <c r="C532" s="123"/>
      <c r="D532" s="123"/>
      <c r="E532" s="123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</row>
    <row r="533" spans="2:17">
      <c r="B533" s="123"/>
      <c r="C533" s="123"/>
      <c r="D533" s="123"/>
      <c r="E533" s="123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</row>
    <row r="534" spans="2:17">
      <c r="B534" s="123"/>
      <c r="C534" s="123"/>
      <c r="D534" s="123"/>
      <c r="E534" s="123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</row>
    <row r="535" spans="2:17">
      <c r="B535" s="123"/>
      <c r="C535" s="123"/>
      <c r="D535" s="123"/>
      <c r="E535" s="123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</row>
    <row r="536" spans="2:17">
      <c r="B536" s="123"/>
      <c r="C536" s="123"/>
      <c r="D536" s="123"/>
      <c r="E536" s="123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</row>
    <row r="537" spans="2:17">
      <c r="B537" s="123"/>
      <c r="C537" s="123"/>
      <c r="D537" s="123"/>
      <c r="E537" s="123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</row>
    <row r="538" spans="2:17">
      <c r="B538" s="123"/>
      <c r="C538" s="123"/>
      <c r="D538" s="123"/>
      <c r="E538" s="123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</row>
    <row r="539" spans="2:17">
      <c r="B539" s="123"/>
      <c r="C539" s="123"/>
      <c r="D539" s="123"/>
      <c r="E539" s="123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</row>
    <row r="540" spans="2:17">
      <c r="B540" s="123"/>
      <c r="C540" s="123"/>
      <c r="D540" s="123"/>
      <c r="E540" s="123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</row>
    <row r="541" spans="2:17">
      <c r="B541" s="123"/>
      <c r="C541" s="123"/>
      <c r="D541" s="123"/>
      <c r="E541" s="123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</row>
    <row r="542" spans="2:17">
      <c r="B542" s="123"/>
      <c r="C542" s="123"/>
      <c r="D542" s="123"/>
      <c r="E542" s="123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</row>
    <row r="543" spans="2:17">
      <c r="B543" s="123"/>
      <c r="C543" s="123"/>
      <c r="D543" s="123"/>
      <c r="E543" s="123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</row>
    <row r="544" spans="2:17">
      <c r="B544" s="123"/>
      <c r="C544" s="123"/>
      <c r="D544" s="123"/>
      <c r="E544" s="123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</row>
    <row r="545" spans="2:17">
      <c r="B545" s="123"/>
      <c r="C545" s="123"/>
      <c r="D545" s="123"/>
      <c r="E545" s="123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</row>
    <row r="546" spans="2:17">
      <c r="B546" s="123"/>
      <c r="C546" s="123"/>
      <c r="D546" s="123"/>
      <c r="E546" s="123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</row>
    <row r="547" spans="2:17">
      <c r="B547" s="123"/>
      <c r="C547" s="123"/>
      <c r="D547" s="123"/>
      <c r="E547" s="123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</row>
    <row r="548" spans="2:17">
      <c r="B548" s="123"/>
      <c r="C548" s="123"/>
      <c r="D548" s="123"/>
      <c r="E548" s="123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</row>
    <row r="549" spans="2:17">
      <c r="B549" s="123"/>
      <c r="C549" s="123"/>
      <c r="D549" s="123"/>
      <c r="E549" s="123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</row>
    <row r="550" spans="2:17">
      <c r="B550" s="123"/>
      <c r="C550" s="123"/>
      <c r="D550" s="123"/>
      <c r="E550" s="123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</row>
    <row r="551" spans="2:17">
      <c r="B551" s="123"/>
      <c r="C551" s="123"/>
      <c r="D551" s="123"/>
      <c r="E551" s="123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</row>
    <row r="552" spans="2:17">
      <c r="B552" s="123"/>
      <c r="C552" s="123"/>
      <c r="D552" s="123"/>
      <c r="E552" s="123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</row>
    <row r="553" spans="2:17">
      <c r="B553" s="123"/>
      <c r="C553" s="123"/>
      <c r="D553" s="123"/>
      <c r="E553" s="123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</row>
    <row r="554" spans="2:17">
      <c r="B554" s="123"/>
      <c r="C554" s="123"/>
      <c r="D554" s="123"/>
      <c r="E554" s="123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</row>
    <row r="555" spans="2:17">
      <c r="B555" s="123"/>
      <c r="C555" s="123"/>
      <c r="D555" s="123"/>
      <c r="E555" s="123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</row>
    <row r="556" spans="2:17">
      <c r="B556" s="123"/>
      <c r="C556" s="123"/>
      <c r="D556" s="123"/>
      <c r="E556" s="123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</row>
    <row r="557" spans="2:17">
      <c r="B557" s="123"/>
      <c r="C557" s="123"/>
      <c r="D557" s="123"/>
      <c r="E557" s="123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</row>
    <row r="558" spans="2:17">
      <c r="B558" s="123"/>
      <c r="C558" s="123"/>
      <c r="D558" s="123"/>
      <c r="E558" s="123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</row>
    <row r="559" spans="2:17">
      <c r="B559" s="123"/>
      <c r="C559" s="123"/>
      <c r="D559" s="123"/>
      <c r="E559" s="123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</row>
    <row r="560" spans="2:17">
      <c r="B560" s="123"/>
      <c r="C560" s="123"/>
      <c r="D560" s="123"/>
      <c r="E560" s="123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</row>
    <row r="561" spans="2:17">
      <c r="B561" s="123"/>
      <c r="C561" s="123"/>
      <c r="D561" s="123"/>
      <c r="E561" s="123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</row>
    <row r="562" spans="2:17">
      <c r="B562" s="123"/>
      <c r="C562" s="123"/>
      <c r="D562" s="123"/>
      <c r="E562" s="123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</row>
    <row r="563" spans="2:17">
      <c r="B563" s="123"/>
      <c r="C563" s="123"/>
      <c r="D563" s="123"/>
      <c r="E563" s="123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</row>
    <row r="564" spans="2:17">
      <c r="B564" s="123"/>
      <c r="C564" s="123"/>
      <c r="D564" s="123"/>
      <c r="E564" s="123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</row>
    <row r="565" spans="2:17">
      <c r="B565" s="123"/>
      <c r="C565" s="123"/>
      <c r="D565" s="123"/>
      <c r="E565" s="123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</row>
    <row r="566" spans="2:17">
      <c r="B566" s="123"/>
      <c r="C566" s="123"/>
      <c r="D566" s="123"/>
      <c r="E566" s="123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</row>
    <row r="567" spans="2:17">
      <c r="B567" s="123"/>
      <c r="C567" s="123"/>
      <c r="D567" s="123"/>
      <c r="E567" s="123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</row>
    <row r="568" spans="2:17">
      <c r="B568" s="123"/>
      <c r="C568" s="123"/>
      <c r="D568" s="123"/>
      <c r="E568" s="123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</row>
    <row r="569" spans="2:17">
      <c r="B569" s="123"/>
      <c r="C569" s="123"/>
      <c r="D569" s="123"/>
      <c r="E569" s="123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</row>
    <row r="570" spans="2:17">
      <c r="B570" s="123"/>
      <c r="C570" s="123"/>
      <c r="D570" s="123"/>
      <c r="E570" s="123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</row>
    <row r="571" spans="2:17">
      <c r="B571" s="123"/>
      <c r="C571" s="123"/>
      <c r="D571" s="123"/>
      <c r="E571" s="123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</row>
    <row r="572" spans="2:17">
      <c r="B572" s="123"/>
      <c r="C572" s="123"/>
      <c r="D572" s="123"/>
      <c r="E572" s="123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</row>
    <row r="573" spans="2:17">
      <c r="B573" s="123"/>
      <c r="C573" s="123"/>
      <c r="D573" s="123"/>
      <c r="E573" s="123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</row>
    <row r="574" spans="2:17">
      <c r="B574" s="123"/>
      <c r="C574" s="123"/>
      <c r="D574" s="123"/>
      <c r="E574" s="123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</row>
    <row r="575" spans="2:17">
      <c r="B575" s="123"/>
      <c r="C575" s="123"/>
      <c r="D575" s="123"/>
      <c r="E575" s="123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</row>
    <row r="576" spans="2:17">
      <c r="B576" s="123"/>
      <c r="C576" s="123"/>
      <c r="D576" s="123"/>
      <c r="E576" s="123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</row>
    <row r="577" spans="2:17">
      <c r="B577" s="123"/>
      <c r="C577" s="123"/>
      <c r="D577" s="123"/>
      <c r="E577" s="123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</row>
    <row r="578" spans="2:17">
      <c r="B578" s="123"/>
      <c r="C578" s="123"/>
      <c r="D578" s="123"/>
      <c r="E578" s="123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</row>
    <row r="579" spans="2:17">
      <c r="B579" s="123"/>
      <c r="C579" s="123"/>
      <c r="D579" s="123"/>
      <c r="E579" s="123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</row>
    <row r="580" spans="2:17">
      <c r="B580" s="123"/>
      <c r="C580" s="123"/>
      <c r="D580" s="123"/>
      <c r="E580" s="123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</row>
    <row r="581" spans="2:17">
      <c r="B581" s="123"/>
      <c r="C581" s="123"/>
      <c r="D581" s="123"/>
      <c r="E581" s="123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</row>
    <row r="582" spans="2:17">
      <c r="B582" s="123"/>
      <c r="C582" s="123"/>
      <c r="D582" s="123"/>
      <c r="E582" s="123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</row>
    <row r="583" spans="2:17">
      <c r="B583" s="123"/>
      <c r="C583" s="123"/>
      <c r="D583" s="123"/>
      <c r="E583" s="123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</row>
    <row r="584" spans="2:17">
      <c r="B584" s="123"/>
      <c r="C584" s="123"/>
      <c r="D584" s="123"/>
      <c r="E584" s="123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</row>
    <row r="585" spans="2:17">
      <c r="B585" s="123"/>
      <c r="C585" s="123"/>
      <c r="D585" s="123"/>
      <c r="E585" s="123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</row>
    <row r="586" spans="2:17">
      <c r="B586" s="123"/>
      <c r="C586" s="123"/>
      <c r="D586" s="123"/>
      <c r="E586" s="123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</row>
    <row r="587" spans="2:17">
      <c r="B587" s="123"/>
      <c r="C587" s="123"/>
      <c r="D587" s="123"/>
      <c r="E587" s="123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</row>
    <row r="588" spans="2:17">
      <c r="B588" s="123"/>
      <c r="C588" s="123"/>
      <c r="D588" s="123"/>
      <c r="E588" s="123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</row>
    <row r="589" spans="2:17">
      <c r="B589" s="123"/>
      <c r="C589" s="123"/>
      <c r="D589" s="123"/>
      <c r="E589" s="123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</row>
    <row r="590" spans="2:17">
      <c r="B590" s="123"/>
      <c r="C590" s="123"/>
      <c r="D590" s="123"/>
      <c r="E590" s="123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</row>
    <row r="591" spans="2:17">
      <c r="B591" s="123"/>
      <c r="C591" s="123"/>
      <c r="D591" s="123"/>
      <c r="E591" s="123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</row>
    <row r="592" spans="2:17">
      <c r="B592" s="123"/>
      <c r="C592" s="123"/>
      <c r="D592" s="123"/>
      <c r="E592" s="123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</row>
    <row r="593" spans="2:17">
      <c r="B593" s="123"/>
      <c r="C593" s="123"/>
      <c r="D593" s="123"/>
      <c r="E593" s="123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</row>
    <row r="594" spans="2:17">
      <c r="B594" s="123"/>
      <c r="C594" s="123"/>
      <c r="D594" s="123"/>
      <c r="E594" s="123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</row>
    <row r="595" spans="2:17">
      <c r="B595" s="123"/>
      <c r="C595" s="123"/>
      <c r="D595" s="123"/>
      <c r="E595" s="123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</row>
    <row r="596" spans="2:17">
      <c r="B596" s="123"/>
      <c r="C596" s="123"/>
      <c r="D596" s="123"/>
      <c r="E596" s="123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</row>
    <row r="597" spans="2:17">
      <c r="B597" s="123"/>
      <c r="C597" s="123"/>
      <c r="D597" s="123"/>
      <c r="E597" s="123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</row>
    <row r="598" spans="2:17">
      <c r="B598" s="123"/>
      <c r="C598" s="123"/>
      <c r="D598" s="123"/>
      <c r="E598" s="123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</row>
    <row r="599" spans="2:17">
      <c r="B599" s="123"/>
      <c r="C599" s="123"/>
      <c r="D599" s="123"/>
      <c r="E599" s="123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</row>
    <row r="600" spans="2:17">
      <c r="B600" s="123"/>
      <c r="C600" s="123"/>
      <c r="D600" s="123"/>
      <c r="E600" s="123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</row>
    <row r="601" spans="2:17">
      <c r="B601" s="123"/>
      <c r="C601" s="123"/>
      <c r="D601" s="123"/>
      <c r="E601" s="123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</row>
    <row r="602" spans="2:17">
      <c r="B602" s="123"/>
      <c r="C602" s="123"/>
      <c r="D602" s="123"/>
      <c r="E602" s="123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</row>
    <row r="603" spans="2:17">
      <c r="B603" s="123"/>
      <c r="C603" s="123"/>
      <c r="D603" s="123"/>
      <c r="E603" s="123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</row>
    <row r="604" spans="2:17">
      <c r="B604" s="123"/>
      <c r="C604" s="123"/>
      <c r="D604" s="123"/>
      <c r="E604" s="123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</row>
    <row r="605" spans="2:17">
      <c r="B605" s="123"/>
      <c r="C605" s="123"/>
      <c r="D605" s="123"/>
      <c r="E605" s="123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</row>
    <row r="606" spans="2:17">
      <c r="B606" s="123"/>
      <c r="C606" s="123"/>
      <c r="D606" s="123"/>
      <c r="E606" s="123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</row>
    <row r="607" spans="2:17">
      <c r="B607" s="123"/>
      <c r="C607" s="123"/>
      <c r="D607" s="123"/>
      <c r="E607" s="123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</row>
    <row r="608" spans="2:17">
      <c r="B608" s="123"/>
      <c r="C608" s="123"/>
      <c r="D608" s="123"/>
      <c r="E608" s="123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</row>
    <row r="609" spans="2:17">
      <c r="B609" s="123"/>
      <c r="C609" s="123"/>
      <c r="D609" s="123"/>
      <c r="E609" s="123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</row>
    <row r="610" spans="2:17">
      <c r="B610" s="123"/>
      <c r="C610" s="123"/>
      <c r="D610" s="123"/>
      <c r="E610" s="123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</row>
    <row r="611" spans="2:17">
      <c r="B611" s="123"/>
      <c r="C611" s="123"/>
      <c r="D611" s="123"/>
      <c r="E611" s="123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</row>
    <row r="612" spans="2:17">
      <c r="B612" s="123"/>
      <c r="C612" s="123"/>
      <c r="D612" s="123"/>
      <c r="E612" s="123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</row>
    <row r="613" spans="2:17">
      <c r="B613" s="123"/>
      <c r="C613" s="123"/>
      <c r="D613" s="123"/>
      <c r="E613" s="123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</row>
    <row r="614" spans="2:17">
      <c r="B614" s="123"/>
      <c r="C614" s="123"/>
      <c r="D614" s="123"/>
      <c r="E614" s="123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</row>
    <row r="615" spans="2:17">
      <c r="B615" s="123"/>
      <c r="C615" s="123"/>
      <c r="D615" s="123"/>
      <c r="E615" s="123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</row>
    <row r="616" spans="2:17">
      <c r="B616" s="123"/>
      <c r="C616" s="123"/>
      <c r="D616" s="123"/>
      <c r="E616" s="123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</row>
    <row r="617" spans="2:17">
      <c r="B617" s="123"/>
      <c r="C617" s="123"/>
      <c r="D617" s="123"/>
      <c r="E617" s="123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</row>
    <row r="618" spans="2:17">
      <c r="B618" s="123"/>
      <c r="C618" s="123"/>
      <c r="D618" s="123"/>
      <c r="E618" s="123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</row>
    <row r="619" spans="2:17">
      <c r="B619" s="123"/>
      <c r="C619" s="123"/>
      <c r="D619" s="123"/>
      <c r="E619" s="123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</row>
    <row r="620" spans="2:17">
      <c r="B620" s="123"/>
      <c r="C620" s="123"/>
      <c r="D620" s="123"/>
      <c r="E620" s="123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</row>
    <row r="621" spans="2:17">
      <c r="B621" s="123"/>
      <c r="C621" s="123"/>
      <c r="D621" s="123"/>
      <c r="E621" s="123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</row>
    <row r="622" spans="2:17">
      <c r="B622" s="123"/>
      <c r="C622" s="123"/>
      <c r="D622" s="123"/>
      <c r="E622" s="123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</row>
    <row r="623" spans="2:17">
      <c r="B623" s="123"/>
      <c r="C623" s="123"/>
      <c r="D623" s="123"/>
      <c r="E623" s="123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</row>
    <row r="624" spans="2:17">
      <c r="B624" s="123"/>
      <c r="C624" s="123"/>
      <c r="D624" s="123"/>
      <c r="E624" s="123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</row>
    <row r="625" spans="2:17">
      <c r="B625" s="123"/>
      <c r="C625" s="123"/>
      <c r="D625" s="123"/>
      <c r="E625" s="123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</row>
    <row r="626" spans="2:17">
      <c r="B626" s="123"/>
      <c r="C626" s="123"/>
      <c r="D626" s="123"/>
      <c r="E626" s="123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</row>
    <row r="627" spans="2:17">
      <c r="B627" s="123"/>
      <c r="C627" s="123"/>
      <c r="D627" s="123"/>
      <c r="E627" s="123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</row>
    <row r="628" spans="2:17">
      <c r="B628" s="123"/>
      <c r="C628" s="123"/>
      <c r="D628" s="123"/>
      <c r="E628" s="123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</row>
    <row r="629" spans="2:17">
      <c r="B629" s="123"/>
      <c r="C629" s="123"/>
      <c r="D629" s="123"/>
      <c r="E629" s="123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</row>
    <row r="630" spans="2:17">
      <c r="B630" s="123"/>
      <c r="C630" s="123"/>
      <c r="D630" s="123"/>
      <c r="E630" s="123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</row>
    <row r="631" spans="2:17">
      <c r="B631" s="123"/>
      <c r="C631" s="123"/>
      <c r="D631" s="123"/>
      <c r="E631" s="123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</row>
    <row r="632" spans="2:17">
      <c r="B632" s="123"/>
      <c r="C632" s="123"/>
      <c r="D632" s="123"/>
      <c r="E632" s="123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</row>
    <row r="633" spans="2:17">
      <c r="B633" s="123"/>
      <c r="C633" s="123"/>
      <c r="D633" s="123"/>
      <c r="E633" s="123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</row>
    <row r="634" spans="2:17">
      <c r="B634" s="123"/>
      <c r="C634" s="123"/>
      <c r="D634" s="123"/>
      <c r="E634" s="123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</row>
    <row r="635" spans="2:17">
      <c r="B635" s="123"/>
      <c r="C635" s="123"/>
      <c r="D635" s="123"/>
      <c r="E635" s="123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</row>
    <row r="636" spans="2:17">
      <c r="B636" s="123"/>
      <c r="C636" s="123"/>
      <c r="D636" s="123"/>
      <c r="E636" s="123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</row>
    <row r="637" spans="2:17">
      <c r="B637" s="123"/>
      <c r="C637" s="123"/>
      <c r="D637" s="123"/>
      <c r="E637" s="123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</row>
    <row r="638" spans="2:17">
      <c r="B638" s="123"/>
      <c r="C638" s="123"/>
      <c r="D638" s="123"/>
      <c r="E638" s="123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</row>
    <row r="639" spans="2:17">
      <c r="B639" s="123"/>
      <c r="C639" s="123"/>
      <c r="D639" s="123"/>
      <c r="E639" s="123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</row>
    <row r="640" spans="2:17">
      <c r="B640" s="123"/>
      <c r="C640" s="123"/>
      <c r="D640" s="123"/>
      <c r="E640" s="123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</row>
    <row r="641" spans="2:17">
      <c r="B641" s="123"/>
      <c r="C641" s="123"/>
      <c r="D641" s="123"/>
      <c r="E641" s="123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</row>
    <row r="642" spans="2:17">
      <c r="B642" s="123"/>
      <c r="C642" s="123"/>
      <c r="D642" s="123"/>
      <c r="E642" s="123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</row>
    <row r="643" spans="2:17">
      <c r="B643" s="123"/>
      <c r="C643" s="123"/>
      <c r="D643" s="123"/>
      <c r="E643" s="123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</row>
    <row r="644" spans="2:17">
      <c r="B644" s="123"/>
      <c r="C644" s="123"/>
      <c r="D644" s="123"/>
      <c r="E644" s="123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</row>
    <row r="645" spans="2:17">
      <c r="B645" s="123"/>
      <c r="C645" s="123"/>
      <c r="D645" s="123"/>
      <c r="E645" s="123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</row>
    <row r="646" spans="2:17">
      <c r="B646" s="123"/>
      <c r="C646" s="123"/>
      <c r="D646" s="123"/>
      <c r="E646" s="123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</row>
    <row r="647" spans="2:17">
      <c r="B647" s="123"/>
      <c r="C647" s="123"/>
      <c r="D647" s="123"/>
      <c r="E647" s="123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</row>
    <row r="648" spans="2:17">
      <c r="B648" s="123"/>
      <c r="C648" s="123"/>
      <c r="D648" s="123"/>
      <c r="E648" s="123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</row>
    <row r="649" spans="2:17">
      <c r="B649" s="123"/>
      <c r="C649" s="123"/>
      <c r="D649" s="123"/>
      <c r="E649" s="123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</row>
    <row r="650" spans="2:17">
      <c r="B650" s="123"/>
      <c r="C650" s="123"/>
      <c r="D650" s="123"/>
      <c r="E650" s="123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</row>
    <row r="651" spans="2:17">
      <c r="B651" s="123"/>
      <c r="C651" s="123"/>
      <c r="D651" s="123"/>
      <c r="E651" s="123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</row>
    <row r="652" spans="2:17">
      <c r="B652" s="123"/>
      <c r="C652" s="123"/>
      <c r="D652" s="123"/>
      <c r="E652" s="123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</row>
    <row r="653" spans="2:17">
      <c r="B653" s="123"/>
      <c r="C653" s="123"/>
      <c r="D653" s="123"/>
      <c r="E653" s="123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</row>
    <row r="654" spans="2:17">
      <c r="B654" s="123"/>
      <c r="C654" s="123"/>
      <c r="D654" s="123"/>
      <c r="E654" s="123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</row>
    <row r="655" spans="2:17">
      <c r="B655" s="123"/>
      <c r="C655" s="123"/>
      <c r="D655" s="123"/>
      <c r="E655" s="123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</row>
    <row r="656" spans="2:17">
      <c r="B656" s="123"/>
      <c r="C656" s="123"/>
      <c r="D656" s="123"/>
      <c r="E656" s="123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</row>
    <row r="657" spans="2:17">
      <c r="B657" s="123"/>
      <c r="C657" s="123"/>
      <c r="D657" s="123"/>
      <c r="E657" s="123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</row>
    <row r="658" spans="2:17">
      <c r="B658" s="123"/>
      <c r="C658" s="123"/>
      <c r="D658" s="123"/>
      <c r="E658" s="123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</row>
    <row r="659" spans="2:17">
      <c r="B659" s="123"/>
      <c r="C659" s="123"/>
      <c r="D659" s="123"/>
      <c r="E659" s="123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</row>
    <row r="660" spans="2:17">
      <c r="B660" s="123"/>
      <c r="C660" s="123"/>
      <c r="D660" s="123"/>
      <c r="E660" s="123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</row>
    <row r="661" spans="2:17">
      <c r="B661" s="123"/>
      <c r="C661" s="123"/>
      <c r="D661" s="123"/>
      <c r="E661" s="123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</row>
    <row r="662" spans="2:17">
      <c r="B662" s="123"/>
      <c r="C662" s="123"/>
      <c r="D662" s="123"/>
      <c r="E662" s="123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</row>
    <row r="663" spans="2:17">
      <c r="B663" s="123"/>
      <c r="C663" s="123"/>
      <c r="D663" s="123"/>
      <c r="E663" s="123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</row>
    <row r="664" spans="2:17">
      <c r="B664" s="123"/>
      <c r="C664" s="123"/>
      <c r="D664" s="123"/>
      <c r="E664" s="123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</row>
    <row r="665" spans="2:17">
      <c r="B665" s="123"/>
      <c r="C665" s="123"/>
      <c r="D665" s="123"/>
      <c r="E665" s="123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</row>
    <row r="666" spans="2:17">
      <c r="B666" s="123"/>
      <c r="C666" s="123"/>
      <c r="D666" s="123"/>
      <c r="E666" s="123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</row>
    <row r="667" spans="2:17">
      <c r="B667" s="123"/>
      <c r="C667" s="123"/>
      <c r="D667" s="123"/>
      <c r="E667" s="123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</row>
    <row r="668" spans="2:17">
      <c r="B668" s="123"/>
      <c r="C668" s="123"/>
      <c r="D668" s="123"/>
      <c r="E668" s="123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</row>
    <row r="669" spans="2:17">
      <c r="B669" s="123"/>
      <c r="C669" s="123"/>
      <c r="D669" s="123"/>
      <c r="E669" s="123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</row>
    <row r="670" spans="2:17">
      <c r="B670" s="123"/>
      <c r="C670" s="123"/>
      <c r="D670" s="123"/>
      <c r="E670" s="123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</row>
    <row r="671" spans="2:17">
      <c r="B671" s="123"/>
      <c r="C671" s="123"/>
      <c r="D671" s="123"/>
      <c r="E671" s="123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</row>
    <row r="672" spans="2:17">
      <c r="B672" s="123"/>
      <c r="C672" s="123"/>
      <c r="D672" s="123"/>
      <c r="E672" s="123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</row>
    <row r="673" spans="2:17">
      <c r="B673" s="123"/>
      <c r="C673" s="123"/>
      <c r="D673" s="123"/>
      <c r="E673" s="123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</row>
    <row r="674" spans="2:17">
      <c r="B674" s="123"/>
      <c r="C674" s="123"/>
      <c r="D674" s="123"/>
      <c r="E674" s="123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</row>
    <row r="675" spans="2:17">
      <c r="B675" s="123"/>
      <c r="C675" s="123"/>
      <c r="D675" s="123"/>
      <c r="E675" s="123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</row>
    <row r="676" spans="2:17">
      <c r="B676" s="123"/>
      <c r="C676" s="123"/>
      <c r="D676" s="123"/>
      <c r="E676" s="123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</row>
    <row r="677" spans="2:17">
      <c r="B677" s="123"/>
      <c r="C677" s="123"/>
      <c r="D677" s="123"/>
      <c r="E677" s="123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</row>
    <row r="678" spans="2:17">
      <c r="B678" s="123"/>
      <c r="C678" s="123"/>
      <c r="D678" s="123"/>
      <c r="E678" s="123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</row>
    <row r="679" spans="2:17">
      <c r="B679" s="123"/>
      <c r="C679" s="123"/>
      <c r="D679" s="123"/>
      <c r="E679" s="123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</row>
    <row r="680" spans="2:17">
      <c r="B680" s="123"/>
      <c r="C680" s="123"/>
      <c r="D680" s="123"/>
      <c r="E680" s="123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</row>
    <row r="681" spans="2:17">
      <c r="B681" s="123"/>
      <c r="C681" s="123"/>
      <c r="D681" s="123"/>
      <c r="E681" s="123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</row>
    <row r="682" spans="2:17">
      <c r="B682" s="123"/>
      <c r="C682" s="123"/>
      <c r="D682" s="123"/>
      <c r="E682" s="123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</row>
    <row r="683" spans="2:17">
      <c r="B683" s="123"/>
      <c r="C683" s="123"/>
      <c r="D683" s="123"/>
      <c r="E683" s="123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</row>
    <row r="684" spans="2:17">
      <c r="B684" s="123"/>
      <c r="C684" s="123"/>
      <c r="D684" s="123"/>
      <c r="E684" s="123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</row>
    <row r="685" spans="2:17">
      <c r="B685" s="123"/>
      <c r="C685" s="123"/>
      <c r="D685" s="123"/>
      <c r="E685" s="123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</row>
    <row r="686" spans="2:17">
      <c r="B686" s="123"/>
      <c r="C686" s="123"/>
      <c r="D686" s="123"/>
      <c r="E686" s="123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</row>
    <row r="687" spans="2:17">
      <c r="B687" s="123"/>
      <c r="C687" s="123"/>
      <c r="D687" s="123"/>
      <c r="E687" s="123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</row>
    <row r="688" spans="2:17">
      <c r="B688" s="123"/>
      <c r="C688" s="123"/>
      <c r="D688" s="123"/>
      <c r="E688" s="123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</row>
    <row r="689" spans="2:17">
      <c r="B689" s="123"/>
      <c r="C689" s="123"/>
      <c r="D689" s="123"/>
      <c r="E689" s="123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</row>
    <row r="690" spans="2:17">
      <c r="B690" s="123"/>
      <c r="C690" s="123"/>
      <c r="D690" s="123"/>
      <c r="E690" s="123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</row>
    <row r="691" spans="2:17">
      <c r="B691" s="123"/>
      <c r="C691" s="123"/>
      <c r="D691" s="123"/>
      <c r="E691" s="123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</row>
    <row r="692" spans="2:17">
      <c r="B692" s="123"/>
      <c r="C692" s="123"/>
      <c r="D692" s="123"/>
      <c r="E692" s="123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</row>
    <row r="693" spans="2:17">
      <c r="B693" s="123"/>
      <c r="C693" s="123"/>
      <c r="D693" s="123"/>
      <c r="E693" s="123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</row>
    <row r="694" spans="2:17">
      <c r="B694" s="123"/>
      <c r="C694" s="123"/>
      <c r="D694" s="123"/>
      <c r="E694" s="123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</row>
    <row r="695" spans="2:17">
      <c r="B695" s="123"/>
      <c r="C695" s="123"/>
      <c r="D695" s="123"/>
      <c r="E695" s="123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</row>
    <row r="696" spans="2:17">
      <c r="B696" s="123"/>
      <c r="C696" s="123"/>
      <c r="D696" s="123"/>
      <c r="E696" s="123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</row>
    <row r="697" spans="2:17">
      <c r="B697" s="123"/>
      <c r="C697" s="123"/>
      <c r="D697" s="123"/>
      <c r="E697" s="123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</row>
    <row r="698" spans="2:17">
      <c r="B698" s="123"/>
      <c r="C698" s="123"/>
      <c r="D698" s="123"/>
      <c r="E698" s="123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</row>
    <row r="699" spans="2:17">
      <c r="B699" s="123"/>
      <c r="C699" s="123"/>
      <c r="D699" s="123"/>
      <c r="E699" s="123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</row>
    <row r="700" spans="2:17">
      <c r="B700" s="123"/>
      <c r="C700" s="123"/>
      <c r="D700" s="123"/>
      <c r="E700" s="123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</row>
    <row r="701" spans="2:17">
      <c r="B701" s="123"/>
      <c r="C701" s="123"/>
      <c r="D701" s="123"/>
      <c r="E701" s="123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</row>
    <row r="702" spans="2:17">
      <c r="B702" s="123"/>
      <c r="C702" s="123"/>
      <c r="D702" s="123"/>
      <c r="E702" s="123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</row>
    <row r="703" spans="2:17">
      <c r="B703" s="123"/>
      <c r="C703" s="123"/>
      <c r="D703" s="123"/>
      <c r="E703" s="123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</row>
    <row r="704" spans="2:17">
      <c r="B704" s="123"/>
      <c r="C704" s="123"/>
      <c r="D704" s="123"/>
      <c r="E704" s="123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</row>
    <row r="705" spans="2:17">
      <c r="B705" s="123"/>
      <c r="C705" s="123"/>
      <c r="D705" s="123"/>
      <c r="E705" s="123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</row>
    <row r="706" spans="2:17">
      <c r="B706" s="123"/>
      <c r="C706" s="123"/>
      <c r="D706" s="123"/>
      <c r="E706" s="123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</row>
    <row r="707" spans="2:17">
      <c r="B707" s="123"/>
      <c r="C707" s="123"/>
      <c r="D707" s="123"/>
      <c r="E707" s="123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</row>
    <row r="708" spans="2:17">
      <c r="B708" s="123"/>
      <c r="C708" s="123"/>
      <c r="D708" s="123"/>
      <c r="E708" s="123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</row>
    <row r="709" spans="2:17">
      <c r="B709" s="123"/>
      <c r="C709" s="123"/>
      <c r="D709" s="123"/>
      <c r="E709" s="123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</row>
    <row r="710" spans="2:17">
      <c r="B710" s="123"/>
      <c r="C710" s="123"/>
      <c r="D710" s="123"/>
      <c r="E710" s="123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</row>
    <row r="711" spans="2:17">
      <c r="B711" s="123"/>
      <c r="C711" s="123"/>
      <c r="D711" s="123"/>
      <c r="E711" s="123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</row>
    <row r="712" spans="2:17">
      <c r="B712" s="123"/>
      <c r="C712" s="123"/>
      <c r="D712" s="123"/>
      <c r="E712" s="123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</row>
    <row r="713" spans="2:17">
      <c r="B713" s="123"/>
      <c r="C713" s="123"/>
      <c r="D713" s="123"/>
      <c r="E713" s="123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</row>
    <row r="714" spans="2:17">
      <c r="B714" s="123"/>
      <c r="C714" s="123"/>
      <c r="D714" s="123"/>
      <c r="E714" s="123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</row>
    <row r="715" spans="2:17">
      <c r="B715" s="123"/>
      <c r="C715" s="123"/>
      <c r="D715" s="123"/>
      <c r="E715" s="123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</row>
    <row r="716" spans="2:17">
      <c r="B716" s="123"/>
      <c r="C716" s="123"/>
      <c r="D716" s="123"/>
      <c r="E716" s="123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</row>
    <row r="717" spans="2:17">
      <c r="B717" s="123"/>
      <c r="C717" s="123"/>
      <c r="D717" s="123"/>
      <c r="E717" s="123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</row>
    <row r="718" spans="2:17">
      <c r="B718" s="123"/>
      <c r="C718" s="123"/>
      <c r="D718" s="123"/>
      <c r="E718" s="123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</row>
    <row r="719" spans="2:17">
      <c r="B719" s="123"/>
      <c r="C719" s="123"/>
      <c r="D719" s="123"/>
      <c r="E719" s="123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</row>
    <row r="720" spans="2:17">
      <c r="B720" s="123"/>
      <c r="C720" s="123"/>
      <c r="D720" s="123"/>
      <c r="E720" s="123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</row>
    <row r="721" spans="2:17">
      <c r="B721" s="123"/>
      <c r="C721" s="123"/>
      <c r="D721" s="123"/>
      <c r="E721" s="123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</row>
    <row r="722" spans="2:17">
      <c r="B722" s="123"/>
      <c r="C722" s="123"/>
      <c r="D722" s="123"/>
      <c r="E722" s="123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</row>
    <row r="723" spans="2:17">
      <c r="B723" s="123"/>
      <c r="C723" s="123"/>
      <c r="D723" s="123"/>
      <c r="E723" s="123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</row>
    <row r="724" spans="2:17">
      <c r="B724" s="123"/>
      <c r="C724" s="123"/>
      <c r="D724" s="123"/>
      <c r="E724" s="123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</row>
    <row r="725" spans="2:17">
      <c r="B725" s="123"/>
      <c r="C725" s="123"/>
      <c r="D725" s="123"/>
      <c r="E725" s="123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</row>
    <row r="726" spans="2:17">
      <c r="B726" s="123"/>
      <c r="C726" s="123"/>
      <c r="D726" s="123"/>
      <c r="E726" s="123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</row>
    <row r="727" spans="2:17">
      <c r="B727" s="123"/>
      <c r="C727" s="123"/>
      <c r="D727" s="123"/>
      <c r="E727" s="123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</row>
    <row r="728" spans="2:17">
      <c r="B728" s="123"/>
      <c r="C728" s="123"/>
      <c r="D728" s="123"/>
      <c r="E728" s="123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</row>
    <row r="729" spans="2:17">
      <c r="B729" s="123"/>
      <c r="C729" s="123"/>
      <c r="D729" s="123"/>
      <c r="E729" s="123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</row>
    <row r="730" spans="2:17">
      <c r="B730" s="123"/>
      <c r="C730" s="123"/>
      <c r="D730" s="123"/>
      <c r="E730" s="123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</row>
    <row r="731" spans="2:17">
      <c r="B731" s="123"/>
      <c r="C731" s="123"/>
      <c r="D731" s="123"/>
      <c r="E731" s="123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</row>
    <row r="732" spans="2:17">
      <c r="B732" s="123"/>
      <c r="C732" s="123"/>
      <c r="D732" s="123"/>
      <c r="E732" s="123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</row>
    <row r="733" spans="2:17">
      <c r="B733" s="123"/>
      <c r="C733" s="123"/>
      <c r="D733" s="123"/>
      <c r="E733" s="123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</row>
    <row r="734" spans="2:17">
      <c r="B734" s="123"/>
      <c r="C734" s="123"/>
      <c r="D734" s="123"/>
      <c r="E734" s="123"/>
      <c r="F734" s="124"/>
      <c r="G734" s="124"/>
      <c r="H734" s="124"/>
      <c r="I734" s="124"/>
      <c r="J734" s="124"/>
      <c r="K734" s="124"/>
      <c r="L734" s="124"/>
      <c r="M734" s="124"/>
      <c r="N734" s="124"/>
      <c r="O734" s="124"/>
      <c r="P734" s="124"/>
      <c r="Q734" s="124"/>
    </row>
    <row r="735" spans="2:17">
      <c r="B735" s="123"/>
      <c r="C735" s="123"/>
      <c r="D735" s="123"/>
      <c r="E735" s="123"/>
      <c r="F735" s="124"/>
      <c r="G735" s="124"/>
      <c r="H735" s="124"/>
      <c r="I735" s="124"/>
      <c r="J735" s="124"/>
      <c r="K735" s="124"/>
      <c r="L735" s="124"/>
      <c r="M735" s="124"/>
      <c r="N735" s="124"/>
      <c r="O735" s="124"/>
      <c r="P735" s="124"/>
      <c r="Q735" s="124"/>
    </row>
    <row r="736" spans="2:17">
      <c r="B736" s="123"/>
      <c r="C736" s="123"/>
      <c r="D736" s="123"/>
      <c r="E736" s="123"/>
      <c r="F736" s="124"/>
      <c r="G736" s="124"/>
      <c r="H736" s="124"/>
      <c r="I736" s="124"/>
      <c r="J736" s="124"/>
      <c r="K736" s="124"/>
      <c r="L736" s="124"/>
      <c r="M736" s="124"/>
      <c r="N736" s="124"/>
      <c r="O736" s="124"/>
      <c r="P736" s="124"/>
      <c r="Q736" s="124"/>
    </row>
    <row r="737" spans="2:17">
      <c r="B737" s="123"/>
      <c r="C737" s="123"/>
      <c r="D737" s="123"/>
      <c r="E737" s="123"/>
      <c r="F737" s="124"/>
      <c r="G737" s="124"/>
      <c r="H737" s="124"/>
      <c r="I737" s="124"/>
      <c r="J737" s="124"/>
      <c r="K737" s="124"/>
      <c r="L737" s="124"/>
      <c r="M737" s="124"/>
      <c r="N737" s="124"/>
      <c r="O737" s="124"/>
      <c r="P737" s="124"/>
      <c r="Q737" s="124"/>
    </row>
    <row r="738" spans="2:17">
      <c r="B738" s="123"/>
      <c r="C738" s="123"/>
      <c r="D738" s="123"/>
      <c r="E738" s="123"/>
      <c r="F738" s="124"/>
      <c r="G738" s="124"/>
      <c r="H738" s="124"/>
      <c r="I738" s="124"/>
      <c r="J738" s="124"/>
      <c r="K738" s="124"/>
      <c r="L738" s="124"/>
      <c r="M738" s="124"/>
      <c r="N738" s="124"/>
      <c r="O738" s="124"/>
      <c r="P738" s="124"/>
      <c r="Q738" s="124"/>
    </row>
    <row r="739" spans="2:17">
      <c r="B739" s="123"/>
      <c r="C739" s="123"/>
      <c r="D739" s="123"/>
      <c r="E739" s="123"/>
      <c r="F739" s="124"/>
      <c r="G739" s="124"/>
      <c r="H739" s="124"/>
      <c r="I739" s="124"/>
      <c r="J739" s="124"/>
      <c r="K739" s="124"/>
      <c r="L739" s="124"/>
      <c r="M739" s="124"/>
      <c r="N739" s="124"/>
      <c r="O739" s="124"/>
      <c r="P739" s="124"/>
      <c r="Q739" s="124"/>
    </row>
    <row r="740" spans="2:17">
      <c r="B740" s="123"/>
      <c r="C740" s="123"/>
      <c r="D740" s="123"/>
      <c r="E740" s="123"/>
      <c r="F740" s="124"/>
      <c r="G740" s="124"/>
      <c r="H740" s="124"/>
      <c r="I740" s="124"/>
      <c r="J740" s="124"/>
      <c r="K740" s="124"/>
      <c r="L740" s="124"/>
      <c r="M740" s="124"/>
      <c r="N740" s="124"/>
      <c r="O740" s="124"/>
      <c r="P740" s="124"/>
      <c r="Q740" s="124"/>
    </row>
    <row r="741" spans="2:17">
      <c r="B741" s="123"/>
      <c r="C741" s="123"/>
      <c r="D741" s="123"/>
      <c r="E741" s="123"/>
      <c r="F741" s="124"/>
      <c r="G741" s="124"/>
      <c r="H741" s="124"/>
      <c r="I741" s="124"/>
      <c r="J741" s="124"/>
      <c r="K741" s="124"/>
      <c r="L741" s="124"/>
      <c r="M741" s="124"/>
      <c r="N741" s="124"/>
      <c r="O741" s="124"/>
      <c r="P741" s="124"/>
      <c r="Q741" s="124"/>
    </row>
    <row r="742" spans="2:17">
      <c r="B742" s="123"/>
      <c r="C742" s="123"/>
      <c r="D742" s="123"/>
      <c r="E742" s="123"/>
      <c r="F742" s="124"/>
      <c r="G742" s="124"/>
      <c r="H742" s="124"/>
      <c r="I742" s="124"/>
      <c r="J742" s="124"/>
      <c r="K742" s="124"/>
      <c r="L742" s="124"/>
      <c r="M742" s="124"/>
      <c r="N742" s="124"/>
      <c r="O742" s="124"/>
      <c r="P742" s="124"/>
      <c r="Q742" s="124"/>
    </row>
    <row r="743" spans="2:17">
      <c r="B743" s="123"/>
      <c r="C743" s="123"/>
      <c r="D743" s="123"/>
      <c r="E743" s="123"/>
      <c r="F743" s="124"/>
      <c r="G743" s="124"/>
      <c r="H743" s="124"/>
      <c r="I743" s="124"/>
      <c r="J743" s="124"/>
      <c r="K743" s="124"/>
      <c r="L743" s="124"/>
      <c r="M743" s="124"/>
      <c r="N743" s="124"/>
      <c r="O743" s="124"/>
      <c r="P743" s="124"/>
      <c r="Q743" s="124"/>
    </row>
    <row r="744" spans="2:17">
      <c r="B744" s="123"/>
      <c r="C744" s="123"/>
      <c r="D744" s="123"/>
      <c r="E744" s="123"/>
      <c r="F744" s="124"/>
      <c r="G744" s="124"/>
      <c r="H744" s="124"/>
      <c r="I744" s="124"/>
      <c r="J744" s="124"/>
      <c r="K744" s="124"/>
      <c r="L744" s="124"/>
      <c r="M744" s="124"/>
      <c r="N744" s="124"/>
      <c r="O744" s="124"/>
      <c r="P744" s="124"/>
      <c r="Q744" s="124"/>
    </row>
    <row r="745" spans="2:17">
      <c r="B745" s="123"/>
      <c r="C745" s="123"/>
      <c r="D745" s="123"/>
      <c r="E745" s="123"/>
      <c r="F745" s="124"/>
      <c r="G745" s="124"/>
      <c r="H745" s="124"/>
      <c r="I745" s="124"/>
      <c r="J745" s="124"/>
      <c r="K745" s="124"/>
      <c r="L745" s="124"/>
      <c r="M745" s="124"/>
      <c r="N745" s="124"/>
      <c r="O745" s="124"/>
      <c r="P745" s="124"/>
      <c r="Q745" s="124"/>
    </row>
    <row r="746" spans="2:17">
      <c r="B746" s="123"/>
      <c r="C746" s="123"/>
      <c r="D746" s="123"/>
      <c r="E746" s="123"/>
      <c r="F746" s="124"/>
      <c r="G746" s="124"/>
      <c r="H746" s="124"/>
      <c r="I746" s="124"/>
      <c r="J746" s="124"/>
      <c r="K746" s="124"/>
      <c r="L746" s="124"/>
      <c r="M746" s="124"/>
      <c r="N746" s="124"/>
      <c r="O746" s="124"/>
      <c r="P746" s="124"/>
      <c r="Q746" s="124"/>
    </row>
    <row r="747" spans="2:17">
      <c r="B747" s="123"/>
      <c r="C747" s="123"/>
      <c r="D747" s="123"/>
      <c r="E747" s="123"/>
      <c r="F747" s="124"/>
      <c r="G747" s="124"/>
      <c r="H747" s="124"/>
      <c r="I747" s="124"/>
      <c r="J747" s="124"/>
      <c r="K747" s="124"/>
      <c r="L747" s="124"/>
      <c r="M747" s="124"/>
      <c r="N747" s="124"/>
      <c r="O747" s="124"/>
      <c r="P747" s="124"/>
      <c r="Q747" s="124"/>
    </row>
    <row r="748" spans="2:17">
      <c r="B748" s="123"/>
      <c r="C748" s="123"/>
      <c r="D748" s="123"/>
      <c r="E748" s="123"/>
      <c r="F748" s="124"/>
      <c r="G748" s="124"/>
      <c r="H748" s="124"/>
      <c r="I748" s="124"/>
      <c r="J748" s="124"/>
      <c r="K748" s="124"/>
      <c r="L748" s="124"/>
      <c r="M748" s="124"/>
      <c r="N748" s="124"/>
      <c r="O748" s="124"/>
      <c r="P748" s="124"/>
      <c r="Q748" s="124"/>
    </row>
    <row r="749" spans="2:17">
      <c r="B749" s="123"/>
      <c r="C749" s="123"/>
      <c r="D749" s="123"/>
      <c r="E749" s="123"/>
      <c r="F749" s="124"/>
      <c r="G749" s="124"/>
      <c r="H749" s="124"/>
      <c r="I749" s="124"/>
      <c r="J749" s="124"/>
      <c r="K749" s="124"/>
      <c r="L749" s="124"/>
      <c r="M749" s="124"/>
      <c r="N749" s="124"/>
      <c r="O749" s="124"/>
      <c r="P749" s="124"/>
      <c r="Q749" s="124"/>
    </row>
    <row r="750" spans="2:17">
      <c r="B750" s="123"/>
      <c r="C750" s="123"/>
      <c r="D750" s="123"/>
      <c r="E750" s="123"/>
      <c r="F750" s="124"/>
      <c r="G750" s="124"/>
      <c r="H750" s="124"/>
      <c r="I750" s="124"/>
      <c r="J750" s="124"/>
      <c r="K750" s="124"/>
      <c r="L750" s="124"/>
      <c r="M750" s="124"/>
      <c r="N750" s="124"/>
      <c r="O750" s="124"/>
      <c r="P750" s="124"/>
      <c r="Q750" s="124"/>
    </row>
    <row r="751" spans="2:17">
      <c r="B751" s="123"/>
      <c r="C751" s="123"/>
      <c r="D751" s="123"/>
      <c r="E751" s="123"/>
      <c r="F751" s="124"/>
      <c r="G751" s="124"/>
      <c r="H751" s="124"/>
      <c r="I751" s="124"/>
      <c r="J751" s="124"/>
      <c r="K751" s="124"/>
      <c r="L751" s="124"/>
      <c r="M751" s="124"/>
      <c r="N751" s="124"/>
      <c r="O751" s="124"/>
      <c r="P751" s="124"/>
      <c r="Q751" s="124"/>
    </row>
    <row r="752" spans="2:17">
      <c r="B752" s="123"/>
      <c r="C752" s="123"/>
      <c r="D752" s="123"/>
      <c r="E752" s="123"/>
      <c r="F752" s="124"/>
      <c r="G752" s="124"/>
      <c r="H752" s="124"/>
      <c r="I752" s="124"/>
      <c r="J752" s="124"/>
      <c r="K752" s="124"/>
      <c r="L752" s="124"/>
      <c r="M752" s="124"/>
      <c r="N752" s="124"/>
      <c r="O752" s="124"/>
      <c r="P752" s="124"/>
      <c r="Q752" s="124"/>
    </row>
    <row r="753" spans="2:17">
      <c r="B753" s="123"/>
      <c r="C753" s="123"/>
      <c r="D753" s="123"/>
      <c r="E753" s="123"/>
      <c r="F753" s="124"/>
      <c r="G753" s="124"/>
      <c r="H753" s="124"/>
      <c r="I753" s="124"/>
      <c r="J753" s="124"/>
      <c r="K753" s="124"/>
      <c r="L753" s="124"/>
      <c r="M753" s="124"/>
      <c r="N753" s="124"/>
      <c r="O753" s="124"/>
      <c r="P753" s="124"/>
      <c r="Q753" s="124"/>
    </row>
    <row r="754" spans="2:17">
      <c r="B754" s="123"/>
      <c r="C754" s="123"/>
      <c r="D754" s="123"/>
      <c r="E754" s="123"/>
      <c r="F754" s="124"/>
      <c r="G754" s="124"/>
      <c r="H754" s="124"/>
      <c r="I754" s="124"/>
      <c r="J754" s="124"/>
      <c r="K754" s="124"/>
      <c r="L754" s="124"/>
      <c r="M754" s="124"/>
      <c r="N754" s="124"/>
      <c r="O754" s="124"/>
      <c r="P754" s="124"/>
      <c r="Q754" s="124"/>
    </row>
    <row r="755" spans="2:17">
      <c r="B755" s="123"/>
      <c r="C755" s="123"/>
      <c r="D755" s="123"/>
      <c r="E755" s="123"/>
      <c r="F755" s="124"/>
      <c r="G755" s="124"/>
      <c r="H755" s="124"/>
      <c r="I755" s="124"/>
      <c r="J755" s="124"/>
      <c r="K755" s="124"/>
      <c r="L755" s="124"/>
      <c r="M755" s="124"/>
      <c r="N755" s="124"/>
      <c r="O755" s="124"/>
      <c r="P755" s="124"/>
      <c r="Q755" s="124"/>
    </row>
    <row r="756" spans="2:17">
      <c r="B756" s="123"/>
      <c r="C756" s="123"/>
      <c r="D756" s="123"/>
      <c r="E756" s="123"/>
      <c r="F756" s="124"/>
      <c r="G756" s="124"/>
      <c r="H756" s="124"/>
      <c r="I756" s="124"/>
      <c r="J756" s="124"/>
      <c r="K756" s="124"/>
      <c r="L756" s="124"/>
      <c r="M756" s="124"/>
      <c r="N756" s="124"/>
      <c r="O756" s="124"/>
      <c r="P756" s="124"/>
      <c r="Q756" s="124"/>
    </row>
    <row r="757" spans="2:17">
      <c r="B757" s="123"/>
      <c r="C757" s="123"/>
      <c r="D757" s="123"/>
      <c r="E757" s="123"/>
      <c r="F757" s="124"/>
      <c r="G757" s="124"/>
      <c r="H757" s="124"/>
      <c r="I757" s="124"/>
      <c r="J757" s="124"/>
      <c r="K757" s="124"/>
      <c r="L757" s="124"/>
      <c r="M757" s="124"/>
      <c r="N757" s="124"/>
      <c r="O757" s="124"/>
      <c r="P757" s="124"/>
      <c r="Q757" s="124"/>
    </row>
    <row r="758" spans="2:17">
      <c r="B758" s="123"/>
      <c r="C758" s="123"/>
      <c r="D758" s="123"/>
      <c r="E758" s="123"/>
      <c r="F758" s="124"/>
      <c r="G758" s="124"/>
      <c r="H758" s="124"/>
      <c r="I758" s="124"/>
      <c r="J758" s="124"/>
      <c r="K758" s="124"/>
      <c r="L758" s="124"/>
      <c r="M758" s="124"/>
      <c r="N758" s="124"/>
      <c r="O758" s="124"/>
      <c r="P758" s="124"/>
      <c r="Q758" s="124"/>
    </row>
    <row r="759" spans="2:17">
      <c r="B759" s="123"/>
      <c r="C759" s="123"/>
      <c r="D759" s="123"/>
      <c r="E759" s="123"/>
      <c r="F759" s="124"/>
      <c r="G759" s="124"/>
      <c r="H759" s="124"/>
      <c r="I759" s="124"/>
      <c r="J759" s="124"/>
      <c r="K759" s="124"/>
      <c r="L759" s="124"/>
      <c r="M759" s="124"/>
      <c r="N759" s="124"/>
      <c r="O759" s="124"/>
      <c r="P759" s="124"/>
      <c r="Q759" s="124"/>
    </row>
    <row r="760" spans="2:17">
      <c r="B760" s="123"/>
      <c r="C760" s="123"/>
      <c r="D760" s="123"/>
      <c r="E760" s="123"/>
      <c r="F760" s="124"/>
      <c r="G760" s="124"/>
      <c r="H760" s="124"/>
      <c r="I760" s="124"/>
      <c r="J760" s="124"/>
      <c r="K760" s="124"/>
      <c r="L760" s="124"/>
      <c r="M760" s="124"/>
      <c r="N760" s="124"/>
      <c r="O760" s="124"/>
      <c r="P760" s="124"/>
      <c r="Q760" s="124"/>
    </row>
    <row r="761" spans="2:17">
      <c r="B761" s="123"/>
      <c r="C761" s="123"/>
      <c r="D761" s="123"/>
      <c r="E761" s="123"/>
      <c r="F761" s="124"/>
      <c r="G761" s="124"/>
      <c r="H761" s="124"/>
      <c r="I761" s="124"/>
      <c r="J761" s="124"/>
      <c r="K761" s="124"/>
      <c r="L761" s="124"/>
      <c r="M761" s="124"/>
      <c r="N761" s="124"/>
      <c r="O761" s="124"/>
      <c r="P761" s="124"/>
      <c r="Q761" s="124"/>
    </row>
    <row r="762" spans="2:17">
      <c r="B762" s="123"/>
      <c r="C762" s="123"/>
      <c r="D762" s="123"/>
      <c r="E762" s="123"/>
      <c r="F762" s="124"/>
      <c r="G762" s="124"/>
      <c r="H762" s="124"/>
      <c r="I762" s="124"/>
      <c r="J762" s="124"/>
      <c r="K762" s="124"/>
      <c r="L762" s="124"/>
      <c r="M762" s="124"/>
      <c r="N762" s="124"/>
      <c r="O762" s="124"/>
      <c r="P762" s="124"/>
      <c r="Q762" s="124"/>
    </row>
    <row r="763" spans="2:17">
      <c r="B763" s="123"/>
      <c r="C763" s="123"/>
      <c r="D763" s="123"/>
      <c r="E763" s="123"/>
      <c r="F763" s="124"/>
      <c r="G763" s="124"/>
      <c r="H763" s="124"/>
      <c r="I763" s="124"/>
      <c r="J763" s="124"/>
      <c r="K763" s="124"/>
      <c r="L763" s="124"/>
      <c r="M763" s="124"/>
      <c r="N763" s="124"/>
      <c r="O763" s="124"/>
      <c r="P763" s="124"/>
      <c r="Q763" s="124"/>
    </row>
    <row r="764" spans="2:17">
      <c r="B764" s="123"/>
      <c r="C764" s="123"/>
      <c r="D764" s="123"/>
      <c r="E764" s="123"/>
      <c r="F764" s="124"/>
      <c r="G764" s="124"/>
      <c r="H764" s="124"/>
      <c r="I764" s="124"/>
      <c r="J764" s="124"/>
      <c r="K764" s="124"/>
      <c r="L764" s="124"/>
      <c r="M764" s="124"/>
      <c r="N764" s="124"/>
      <c r="O764" s="124"/>
      <c r="P764" s="124"/>
      <c r="Q764" s="124"/>
    </row>
    <row r="765" spans="2:17">
      <c r="B765" s="123"/>
      <c r="C765" s="123"/>
      <c r="D765" s="123"/>
      <c r="E765" s="123"/>
      <c r="F765" s="124"/>
      <c r="G765" s="124"/>
      <c r="H765" s="124"/>
      <c r="I765" s="124"/>
      <c r="J765" s="124"/>
      <c r="K765" s="124"/>
      <c r="L765" s="124"/>
      <c r="M765" s="124"/>
      <c r="N765" s="124"/>
      <c r="O765" s="124"/>
      <c r="P765" s="124"/>
      <c r="Q765" s="124"/>
    </row>
    <row r="766" spans="2:17">
      <c r="B766" s="123"/>
      <c r="C766" s="123"/>
      <c r="D766" s="123"/>
      <c r="E766" s="123"/>
      <c r="F766" s="124"/>
      <c r="G766" s="124"/>
      <c r="H766" s="124"/>
      <c r="I766" s="124"/>
      <c r="J766" s="124"/>
      <c r="K766" s="124"/>
      <c r="L766" s="124"/>
      <c r="M766" s="124"/>
      <c r="N766" s="124"/>
      <c r="O766" s="124"/>
      <c r="P766" s="124"/>
      <c r="Q766" s="124"/>
    </row>
    <row r="767" spans="2:17">
      <c r="B767" s="123"/>
      <c r="C767" s="123"/>
      <c r="D767" s="123"/>
      <c r="E767" s="123"/>
      <c r="F767" s="124"/>
      <c r="G767" s="124"/>
      <c r="H767" s="124"/>
      <c r="I767" s="124"/>
      <c r="J767" s="124"/>
      <c r="K767" s="124"/>
      <c r="L767" s="124"/>
      <c r="M767" s="124"/>
      <c r="N767" s="124"/>
      <c r="O767" s="124"/>
      <c r="P767" s="124"/>
      <c r="Q767" s="124"/>
    </row>
    <row r="768" spans="2:17">
      <c r="B768" s="123"/>
      <c r="C768" s="123"/>
      <c r="D768" s="123"/>
      <c r="E768" s="123"/>
      <c r="F768" s="124"/>
      <c r="G768" s="124"/>
      <c r="H768" s="124"/>
      <c r="I768" s="124"/>
      <c r="J768" s="124"/>
      <c r="K768" s="124"/>
      <c r="L768" s="124"/>
      <c r="M768" s="124"/>
      <c r="N768" s="124"/>
      <c r="O768" s="124"/>
      <c r="P768" s="124"/>
      <c r="Q768" s="124"/>
    </row>
    <row r="769" spans="2:17">
      <c r="B769" s="123"/>
      <c r="C769" s="123"/>
      <c r="D769" s="123"/>
      <c r="E769" s="123"/>
      <c r="F769" s="124"/>
      <c r="G769" s="124"/>
      <c r="H769" s="124"/>
      <c r="I769" s="124"/>
      <c r="J769" s="124"/>
      <c r="K769" s="124"/>
      <c r="L769" s="124"/>
      <c r="M769" s="124"/>
      <c r="N769" s="124"/>
      <c r="O769" s="124"/>
      <c r="P769" s="124"/>
      <c r="Q769" s="124"/>
    </row>
    <row r="770" spans="2:17">
      <c r="B770" s="123"/>
      <c r="C770" s="123"/>
      <c r="D770" s="123"/>
      <c r="E770" s="123"/>
      <c r="F770" s="124"/>
      <c r="G770" s="124"/>
      <c r="H770" s="124"/>
      <c r="I770" s="124"/>
      <c r="J770" s="124"/>
      <c r="K770" s="124"/>
      <c r="L770" s="124"/>
      <c r="M770" s="124"/>
      <c r="N770" s="124"/>
      <c r="O770" s="124"/>
      <c r="P770" s="124"/>
      <c r="Q770" s="124"/>
    </row>
    <row r="771" spans="2:17">
      <c r="B771" s="123"/>
      <c r="C771" s="123"/>
      <c r="D771" s="123"/>
      <c r="E771" s="123"/>
      <c r="F771" s="124"/>
      <c r="G771" s="124"/>
      <c r="H771" s="124"/>
      <c r="I771" s="124"/>
      <c r="J771" s="124"/>
      <c r="K771" s="124"/>
      <c r="L771" s="124"/>
      <c r="M771" s="124"/>
      <c r="N771" s="124"/>
      <c r="O771" s="124"/>
      <c r="P771" s="124"/>
      <c r="Q771" s="124"/>
    </row>
    <row r="772" spans="2:17">
      <c r="B772" s="123"/>
      <c r="C772" s="123"/>
      <c r="D772" s="123"/>
      <c r="E772" s="123"/>
      <c r="F772" s="124"/>
      <c r="G772" s="124"/>
      <c r="H772" s="124"/>
      <c r="I772" s="124"/>
      <c r="J772" s="124"/>
      <c r="K772" s="124"/>
      <c r="L772" s="124"/>
      <c r="M772" s="124"/>
      <c r="N772" s="124"/>
      <c r="O772" s="124"/>
      <c r="P772" s="124"/>
      <c r="Q772" s="124"/>
    </row>
    <row r="773" spans="2:17">
      <c r="B773" s="123"/>
      <c r="C773" s="123"/>
      <c r="D773" s="123"/>
      <c r="E773" s="123"/>
      <c r="F773" s="124"/>
      <c r="G773" s="124"/>
      <c r="H773" s="124"/>
      <c r="I773" s="124"/>
      <c r="J773" s="124"/>
      <c r="K773" s="124"/>
      <c r="L773" s="124"/>
      <c r="M773" s="124"/>
      <c r="N773" s="124"/>
      <c r="O773" s="124"/>
      <c r="P773" s="124"/>
      <c r="Q773" s="124"/>
    </row>
    <row r="774" spans="2:17">
      <c r="B774" s="123"/>
      <c r="C774" s="123"/>
      <c r="D774" s="123"/>
      <c r="E774" s="123"/>
      <c r="F774" s="124"/>
      <c r="G774" s="124"/>
      <c r="H774" s="124"/>
      <c r="I774" s="124"/>
      <c r="J774" s="124"/>
      <c r="K774" s="124"/>
      <c r="L774" s="124"/>
      <c r="M774" s="124"/>
      <c r="N774" s="124"/>
      <c r="O774" s="124"/>
      <c r="P774" s="124"/>
      <c r="Q774" s="124"/>
    </row>
    <row r="775" spans="2:17">
      <c r="B775" s="123"/>
      <c r="C775" s="123"/>
      <c r="D775" s="123"/>
      <c r="E775" s="123"/>
      <c r="F775" s="124"/>
      <c r="G775" s="124"/>
      <c r="H775" s="124"/>
      <c r="I775" s="124"/>
      <c r="J775" s="124"/>
      <c r="K775" s="124"/>
      <c r="L775" s="124"/>
      <c r="M775" s="124"/>
      <c r="N775" s="124"/>
      <c r="O775" s="124"/>
      <c r="P775" s="124"/>
      <c r="Q775" s="124"/>
    </row>
    <row r="776" spans="2:17">
      <c r="B776" s="123"/>
      <c r="C776" s="123"/>
      <c r="D776" s="123"/>
      <c r="E776" s="123"/>
      <c r="F776" s="124"/>
      <c r="G776" s="124"/>
      <c r="H776" s="124"/>
      <c r="I776" s="124"/>
      <c r="J776" s="124"/>
      <c r="K776" s="124"/>
      <c r="L776" s="124"/>
      <c r="M776" s="124"/>
      <c r="N776" s="124"/>
      <c r="O776" s="124"/>
      <c r="P776" s="124"/>
      <c r="Q776" s="124"/>
    </row>
    <row r="777" spans="2:17">
      <c r="B777" s="123"/>
      <c r="C777" s="123"/>
      <c r="D777" s="123"/>
      <c r="E777" s="123"/>
      <c r="F777" s="124"/>
      <c r="G777" s="124"/>
      <c r="H777" s="124"/>
      <c r="I777" s="124"/>
      <c r="J777" s="124"/>
      <c r="K777" s="124"/>
      <c r="L777" s="124"/>
      <c r="M777" s="124"/>
      <c r="N777" s="124"/>
      <c r="O777" s="124"/>
      <c r="P777" s="124"/>
      <c r="Q777" s="124"/>
    </row>
    <row r="778" spans="2:17">
      <c r="B778" s="123"/>
      <c r="C778" s="123"/>
      <c r="D778" s="123"/>
      <c r="E778" s="123"/>
      <c r="F778" s="124"/>
      <c r="G778" s="124"/>
      <c r="H778" s="124"/>
      <c r="I778" s="124"/>
      <c r="J778" s="124"/>
      <c r="K778" s="124"/>
      <c r="L778" s="124"/>
      <c r="M778" s="124"/>
      <c r="N778" s="124"/>
      <c r="O778" s="124"/>
      <c r="P778" s="124"/>
      <c r="Q778" s="124"/>
    </row>
    <row r="779" spans="2:17">
      <c r="B779" s="123"/>
      <c r="C779" s="123"/>
      <c r="D779" s="123"/>
      <c r="E779" s="123"/>
      <c r="F779" s="124"/>
      <c r="G779" s="124"/>
      <c r="H779" s="124"/>
      <c r="I779" s="124"/>
      <c r="J779" s="124"/>
      <c r="K779" s="124"/>
      <c r="L779" s="124"/>
      <c r="M779" s="124"/>
      <c r="N779" s="124"/>
      <c r="O779" s="124"/>
      <c r="P779" s="124"/>
      <c r="Q779" s="124"/>
    </row>
    <row r="780" spans="2:17">
      <c r="B780" s="123"/>
      <c r="C780" s="123"/>
      <c r="D780" s="123"/>
      <c r="E780" s="123"/>
      <c r="F780" s="124"/>
      <c r="G780" s="124"/>
      <c r="H780" s="124"/>
      <c r="I780" s="124"/>
      <c r="J780" s="124"/>
      <c r="K780" s="124"/>
      <c r="L780" s="124"/>
      <c r="M780" s="124"/>
      <c r="N780" s="124"/>
      <c r="O780" s="124"/>
      <c r="P780" s="124"/>
      <c r="Q780" s="124"/>
    </row>
    <row r="781" spans="2:17">
      <c r="B781" s="123"/>
      <c r="C781" s="123"/>
      <c r="D781" s="123"/>
      <c r="E781" s="123"/>
      <c r="F781" s="124"/>
      <c r="G781" s="124"/>
      <c r="H781" s="124"/>
      <c r="I781" s="124"/>
      <c r="J781" s="124"/>
      <c r="K781" s="124"/>
      <c r="L781" s="124"/>
      <c r="M781" s="124"/>
      <c r="N781" s="124"/>
      <c r="O781" s="124"/>
      <c r="P781" s="124"/>
      <c r="Q781" s="124"/>
    </row>
    <row r="782" spans="2:17">
      <c r="B782" s="123"/>
      <c r="C782" s="123"/>
      <c r="D782" s="123"/>
      <c r="E782" s="123"/>
      <c r="F782" s="124"/>
      <c r="G782" s="124"/>
      <c r="H782" s="124"/>
      <c r="I782" s="124"/>
      <c r="J782" s="124"/>
      <c r="K782" s="124"/>
      <c r="L782" s="124"/>
      <c r="M782" s="124"/>
      <c r="N782" s="124"/>
      <c r="O782" s="124"/>
      <c r="P782" s="124"/>
      <c r="Q782" s="124"/>
    </row>
    <row r="783" spans="2:17">
      <c r="B783" s="123"/>
      <c r="C783" s="123"/>
      <c r="D783" s="123"/>
      <c r="E783" s="123"/>
      <c r="F783" s="124"/>
      <c r="G783" s="124"/>
      <c r="H783" s="124"/>
      <c r="I783" s="124"/>
      <c r="J783" s="124"/>
      <c r="K783" s="124"/>
      <c r="L783" s="124"/>
      <c r="M783" s="124"/>
      <c r="N783" s="124"/>
      <c r="O783" s="124"/>
      <c r="P783" s="124"/>
      <c r="Q783" s="124"/>
    </row>
    <row r="784" spans="2:17">
      <c r="B784" s="123"/>
      <c r="C784" s="123"/>
      <c r="D784" s="123"/>
      <c r="E784" s="123"/>
      <c r="F784" s="124"/>
      <c r="G784" s="124"/>
      <c r="H784" s="124"/>
      <c r="I784" s="124"/>
      <c r="J784" s="124"/>
      <c r="K784" s="124"/>
      <c r="L784" s="124"/>
      <c r="M784" s="124"/>
      <c r="N784" s="124"/>
      <c r="O784" s="124"/>
      <c r="P784" s="124"/>
      <c r="Q784" s="124"/>
    </row>
    <row r="785" spans="2:17">
      <c r="B785" s="123"/>
      <c r="C785" s="123"/>
      <c r="D785" s="123"/>
      <c r="E785" s="123"/>
      <c r="F785" s="124"/>
      <c r="G785" s="124"/>
      <c r="H785" s="124"/>
      <c r="I785" s="124"/>
      <c r="J785" s="124"/>
      <c r="K785" s="124"/>
      <c r="L785" s="124"/>
      <c r="M785" s="124"/>
      <c r="N785" s="124"/>
      <c r="O785" s="124"/>
      <c r="P785" s="124"/>
      <c r="Q785" s="124"/>
    </row>
    <row r="786" spans="2:17">
      <c r="B786" s="123"/>
      <c r="C786" s="123"/>
      <c r="D786" s="123"/>
      <c r="E786" s="123"/>
      <c r="F786" s="124"/>
      <c r="G786" s="124"/>
      <c r="H786" s="124"/>
      <c r="I786" s="124"/>
      <c r="J786" s="124"/>
      <c r="K786" s="124"/>
      <c r="L786" s="124"/>
      <c r="M786" s="124"/>
      <c r="N786" s="124"/>
      <c r="O786" s="124"/>
      <c r="P786" s="124"/>
      <c r="Q786" s="124"/>
    </row>
    <row r="787" spans="2:17">
      <c r="B787" s="123"/>
      <c r="C787" s="123"/>
      <c r="D787" s="123"/>
      <c r="E787" s="123"/>
      <c r="F787" s="124"/>
      <c r="G787" s="124"/>
      <c r="H787" s="124"/>
      <c r="I787" s="124"/>
      <c r="J787" s="124"/>
      <c r="K787" s="124"/>
      <c r="L787" s="124"/>
      <c r="M787" s="124"/>
      <c r="N787" s="124"/>
      <c r="O787" s="124"/>
      <c r="P787" s="124"/>
      <c r="Q787" s="124"/>
    </row>
    <row r="788" spans="2:17">
      <c r="B788" s="123"/>
      <c r="C788" s="123"/>
      <c r="D788" s="123"/>
      <c r="E788" s="123"/>
      <c r="F788" s="124"/>
      <c r="G788" s="124"/>
      <c r="H788" s="124"/>
      <c r="I788" s="124"/>
      <c r="J788" s="124"/>
      <c r="K788" s="124"/>
      <c r="L788" s="124"/>
      <c r="M788" s="124"/>
      <c r="N788" s="124"/>
      <c r="O788" s="124"/>
      <c r="P788" s="124"/>
      <c r="Q788" s="124"/>
    </row>
    <row r="789" spans="2:17">
      <c r="B789" s="123"/>
      <c r="C789" s="123"/>
      <c r="D789" s="123"/>
      <c r="E789" s="123"/>
      <c r="F789" s="124"/>
      <c r="G789" s="124"/>
      <c r="H789" s="124"/>
      <c r="I789" s="124"/>
      <c r="J789" s="124"/>
      <c r="K789" s="124"/>
      <c r="L789" s="124"/>
      <c r="M789" s="124"/>
      <c r="N789" s="124"/>
      <c r="O789" s="124"/>
      <c r="P789" s="124"/>
      <c r="Q789" s="124"/>
    </row>
    <row r="790" spans="2:17">
      <c r="B790" s="123"/>
      <c r="C790" s="123"/>
      <c r="D790" s="123"/>
      <c r="E790" s="123"/>
      <c r="F790" s="124"/>
      <c r="G790" s="124"/>
      <c r="H790" s="124"/>
      <c r="I790" s="124"/>
      <c r="J790" s="124"/>
      <c r="K790" s="124"/>
      <c r="L790" s="124"/>
      <c r="M790" s="124"/>
      <c r="N790" s="124"/>
      <c r="O790" s="124"/>
      <c r="P790" s="124"/>
      <c r="Q790" s="124"/>
    </row>
    <row r="791" spans="2:17">
      <c r="B791" s="123"/>
      <c r="C791" s="123"/>
      <c r="D791" s="123"/>
      <c r="E791" s="123"/>
      <c r="F791" s="124"/>
      <c r="G791" s="124"/>
      <c r="H791" s="124"/>
      <c r="I791" s="124"/>
      <c r="J791" s="124"/>
      <c r="K791" s="124"/>
      <c r="L791" s="124"/>
      <c r="M791" s="124"/>
      <c r="N791" s="124"/>
      <c r="O791" s="124"/>
      <c r="P791" s="124"/>
      <c r="Q791" s="124"/>
    </row>
    <row r="792" spans="2:17">
      <c r="B792" s="123"/>
      <c r="C792" s="123"/>
      <c r="D792" s="123"/>
      <c r="E792" s="123"/>
      <c r="F792" s="124"/>
      <c r="G792" s="124"/>
      <c r="H792" s="124"/>
      <c r="I792" s="124"/>
      <c r="J792" s="124"/>
      <c r="K792" s="124"/>
      <c r="L792" s="124"/>
      <c r="M792" s="124"/>
      <c r="N792" s="124"/>
      <c r="O792" s="124"/>
      <c r="P792" s="124"/>
      <c r="Q792" s="124"/>
    </row>
    <row r="793" spans="2:17">
      <c r="B793" s="123"/>
      <c r="C793" s="123"/>
      <c r="D793" s="123"/>
      <c r="E793" s="123"/>
      <c r="F793" s="124"/>
      <c r="G793" s="124"/>
      <c r="H793" s="124"/>
      <c r="I793" s="124"/>
      <c r="J793" s="124"/>
      <c r="K793" s="124"/>
      <c r="L793" s="124"/>
      <c r="M793" s="124"/>
      <c r="N793" s="124"/>
      <c r="O793" s="124"/>
      <c r="P793" s="124"/>
      <c r="Q793" s="124"/>
    </row>
    <row r="794" spans="2:17">
      <c r="B794" s="123"/>
      <c r="C794" s="123"/>
      <c r="D794" s="123"/>
      <c r="E794" s="123"/>
      <c r="F794" s="124"/>
      <c r="G794" s="124"/>
      <c r="H794" s="124"/>
      <c r="I794" s="124"/>
      <c r="J794" s="124"/>
      <c r="K794" s="124"/>
      <c r="L794" s="124"/>
      <c r="M794" s="124"/>
      <c r="N794" s="124"/>
      <c r="O794" s="124"/>
      <c r="P794" s="124"/>
      <c r="Q794" s="124"/>
    </row>
    <row r="795" spans="2:17">
      <c r="B795" s="123"/>
      <c r="C795" s="123"/>
      <c r="D795" s="123"/>
      <c r="E795" s="123"/>
      <c r="F795" s="124"/>
      <c r="G795" s="124"/>
      <c r="H795" s="124"/>
      <c r="I795" s="124"/>
      <c r="J795" s="124"/>
      <c r="K795" s="124"/>
      <c r="L795" s="124"/>
      <c r="M795" s="124"/>
      <c r="N795" s="124"/>
      <c r="O795" s="124"/>
      <c r="P795" s="124"/>
      <c r="Q795" s="124"/>
    </row>
    <row r="796" spans="2:17">
      <c r="B796" s="123"/>
      <c r="C796" s="123"/>
      <c r="D796" s="123"/>
      <c r="E796" s="123"/>
      <c r="F796" s="124"/>
      <c r="G796" s="124"/>
      <c r="H796" s="124"/>
      <c r="I796" s="124"/>
      <c r="J796" s="124"/>
      <c r="K796" s="124"/>
      <c r="L796" s="124"/>
      <c r="M796" s="124"/>
      <c r="N796" s="124"/>
      <c r="O796" s="124"/>
      <c r="P796" s="124"/>
      <c r="Q796" s="124"/>
    </row>
    <row r="797" spans="2:17">
      <c r="B797" s="123"/>
      <c r="C797" s="123"/>
      <c r="D797" s="123"/>
      <c r="E797" s="123"/>
      <c r="F797" s="124"/>
      <c r="G797" s="124"/>
      <c r="H797" s="124"/>
      <c r="I797" s="124"/>
      <c r="J797" s="124"/>
      <c r="K797" s="124"/>
      <c r="L797" s="124"/>
      <c r="M797" s="124"/>
      <c r="N797" s="124"/>
      <c r="O797" s="124"/>
      <c r="P797" s="124"/>
      <c r="Q797" s="124"/>
    </row>
    <row r="798" spans="2:17">
      <c r="B798" s="123"/>
      <c r="C798" s="123"/>
      <c r="D798" s="123"/>
      <c r="E798" s="123"/>
      <c r="F798" s="124"/>
      <c r="G798" s="124"/>
      <c r="H798" s="124"/>
      <c r="I798" s="124"/>
      <c r="J798" s="124"/>
      <c r="K798" s="124"/>
      <c r="L798" s="124"/>
      <c r="M798" s="124"/>
      <c r="N798" s="124"/>
      <c r="O798" s="124"/>
      <c r="P798" s="124"/>
      <c r="Q798" s="124"/>
    </row>
    <row r="799" spans="2:17">
      <c r="B799" s="123"/>
      <c r="C799" s="123"/>
      <c r="D799" s="123"/>
      <c r="E799" s="123"/>
      <c r="F799" s="124"/>
      <c r="G799" s="124"/>
      <c r="H799" s="124"/>
      <c r="I799" s="124"/>
      <c r="J799" s="124"/>
      <c r="K799" s="124"/>
      <c r="L799" s="124"/>
      <c r="M799" s="124"/>
      <c r="N799" s="124"/>
      <c r="O799" s="124"/>
      <c r="P799" s="124"/>
      <c r="Q799" s="124"/>
    </row>
    <row r="800" spans="2:17">
      <c r="B800" s="123"/>
      <c r="C800" s="123"/>
      <c r="D800" s="123"/>
      <c r="E800" s="123"/>
      <c r="F800" s="124"/>
      <c r="G800" s="124"/>
      <c r="H800" s="124"/>
      <c r="I800" s="124"/>
      <c r="J800" s="124"/>
      <c r="K800" s="124"/>
      <c r="L800" s="124"/>
      <c r="M800" s="124"/>
      <c r="N800" s="124"/>
      <c r="O800" s="124"/>
      <c r="P800" s="124"/>
      <c r="Q800" s="124"/>
    </row>
    <row r="801" spans="2:17">
      <c r="B801" s="123"/>
      <c r="C801" s="123"/>
      <c r="D801" s="123"/>
      <c r="E801" s="123"/>
      <c r="F801" s="124"/>
      <c r="G801" s="124"/>
      <c r="H801" s="124"/>
      <c r="I801" s="124"/>
      <c r="J801" s="124"/>
      <c r="K801" s="124"/>
      <c r="L801" s="124"/>
      <c r="M801" s="124"/>
      <c r="N801" s="124"/>
      <c r="O801" s="124"/>
      <c r="P801" s="124"/>
      <c r="Q801" s="124"/>
    </row>
    <row r="802" spans="2:17">
      <c r="B802" s="123"/>
      <c r="C802" s="123"/>
      <c r="D802" s="123"/>
      <c r="E802" s="123"/>
      <c r="F802" s="124"/>
      <c r="G802" s="124"/>
      <c r="H802" s="124"/>
      <c r="I802" s="124"/>
      <c r="J802" s="124"/>
      <c r="K802" s="124"/>
      <c r="L802" s="124"/>
      <c r="M802" s="124"/>
      <c r="N802" s="124"/>
      <c r="O802" s="124"/>
      <c r="P802" s="124"/>
      <c r="Q802" s="124"/>
    </row>
    <row r="803" spans="2:17">
      <c r="B803" s="123"/>
      <c r="C803" s="123"/>
      <c r="D803" s="123"/>
      <c r="E803" s="123"/>
      <c r="F803" s="124"/>
      <c r="G803" s="124"/>
      <c r="H803" s="124"/>
      <c r="I803" s="124"/>
      <c r="J803" s="124"/>
      <c r="K803" s="124"/>
      <c r="L803" s="124"/>
      <c r="M803" s="124"/>
      <c r="N803" s="124"/>
      <c r="O803" s="124"/>
      <c r="P803" s="124"/>
      <c r="Q803" s="124"/>
    </row>
    <row r="804" spans="2:17">
      <c r="B804" s="123"/>
      <c r="C804" s="123"/>
      <c r="D804" s="123"/>
      <c r="E804" s="123"/>
      <c r="F804" s="124"/>
      <c r="G804" s="124"/>
      <c r="H804" s="124"/>
      <c r="I804" s="124"/>
      <c r="J804" s="124"/>
      <c r="K804" s="124"/>
      <c r="L804" s="124"/>
      <c r="M804" s="124"/>
      <c r="N804" s="124"/>
      <c r="O804" s="124"/>
      <c r="P804" s="124"/>
      <c r="Q804" s="124"/>
    </row>
    <row r="805" spans="2:17">
      <c r="B805" s="123"/>
      <c r="C805" s="123"/>
      <c r="D805" s="123"/>
      <c r="E805" s="123"/>
      <c r="F805" s="124"/>
      <c r="G805" s="124"/>
      <c r="H805" s="124"/>
      <c r="I805" s="124"/>
      <c r="J805" s="124"/>
      <c r="K805" s="124"/>
      <c r="L805" s="124"/>
      <c r="M805" s="124"/>
      <c r="N805" s="124"/>
      <c r="O805" s="124"/>
      <c r="P805" s="124"/>
      <c r="Q805" s="124"/>
    </row>
    <row r="806" spans="2:17">
      <c r="B806" s="123"/>
      <c r="C806" s="123"/>
      <c r="D806" s="123"/>
      <c r="E806" s="123"/>
      <c r="F806" s="124"/>
      <c r="G806" s="124"/>
      <c r="H806" s="124"/>
      <c r="I806" s="124"/>
      <c r="J806" s="124"/>
      <c r="K806" s="124"/>
      <c r="L806" s="124"/>
      <c r="M806" s="124"/>
      <c r="N806" s="124"/>
      <c r="O806" s="124"/>
      <c r="P806" s="124"/>
      <c r="Q806" s="124"/>
    </row>
    <row r="807" spans="2:17">
      <c r="B807" s="123"/>
      <c r="C807" s="123"/>
      <c r="D807" s="123"/>
      <c r="E807" s="123"/>
      <c r="F807" s="124"/>
      <c r="G807" s="124"/>
      <c r="H807" s="124"/>
      <c r="I807" s="124"/>
      <c r="J807" s="124"/>
      <c r="K807" s="124"/>
      <c r="L807" s="124"/>
      <c r="M807" s="124"/>
      <c r="N807" s="124"/>
      <c r="O807" s="124"/>
      <c r="P807" s="124"/>
      <c r="Q807" s="124"/>
    </row>
    <row r="808" spans="2:17">
      <c r="B808" s="123"/>
      <c r="C808" s="123"/>
      <c r="D808" s="123"/>
      <c r="E808" s="123"/>
      <c r="F808" s="124"/>
      <c r="G808" s="124"/>
      <c r="H808" s="124"/>
      <c r="I808" s="124"/>
      <c r="J808" s="124"/>
      <c r="K808" s="124"/>
      <c r="L808" s="124"/>
      <c r="M808" s="124"/>
      <c r="N808" s="124"/>
      <c r="O808" s="124"/>
      <c r="P808" s="124"/>
      <c r="Q808" s="124"/>
    </row>
    <row r="809" spans="2:17">
      <c r="B809" s="123"/>
      <c r="C809" s="123"/>
      <c r="D809" s="123"/>
      <c r="E809" s="123"/>
      <c r="F809" s="124"/>
      <c r="G809" s="124"/>
      <c r="H809" s="124"/>
      <c r="I809" s="124"/>
      <c r="J809" s="124"/>
      <c r="K809" s="124"/>
      <c r="L809" s="124"/>
      <c r="M809" s="124"/>
      <c r="N809" s="124"/>
      <c r="O809" s="124"/>
      <c r="P809" s="124"/>
      <c r="Q809" s="124"/>
    </row>
    <row r="810" spans="2:17">
      <c r="B810" s="123"/>
      <c r="C810" s="123"/>
      <c r="D810" s="123"/>
      <c r="E810" s="123"/>
      <c r="F810" s="124"/>
      <c r="G810" s="124"/>
      <c r="H810" s="124"/>
      <c r="I810" s="124"/>
      <c r="J810" s="124"/>
      <c r="K810" s="124"/>
      <c r="L810" s="124"/>
      <c r="M810" s="124"/>
      <c r="N810" s="124"/>
      <c r="O810" s="124"/>
      <c r="P810" s="124"/>
      <c r="Q810" s="124"/>
    </row>
    <row r="811" spans="2:17">
      <c r="B811" s="123"/>
      <c r="C811" s="123"/>
      <c r="D811" s="123"/>
      <c r="E811" s="123"/>
      <c r="F811" s="124"/>
      <c r="G811" s="124"/>
      <c r="H811" s="124"/>
      <c r="I811" s="124"/>
      <c r="J811" s="124"/>
      <c r="K811" s="124"/>
      <c r="L811" s="124"/>
      <c r="M811" s="124"/>
      <c r="N811" s="124"/>
      <c r="O811" s="124"/>
      <c r="P811" s="124"/>
      <c r="Q811" s="124"/>
    </row>
    <row r="812" spans="2:17">
      <c r="B812" s="123"/>
      <c r="C812" s="123"/>
      <c r="D812" s="123"/>
      <c r="E812" s="123"/>
      <c r="F812" s="124"/>
      <c r="G812" s="124"/>
      <c r="H812" s="124"/>
      <c r="I812" s="124"/>
      <c r="J812" s="124"/>
      <c r="K812" s="124"/>
      <c r="L812" s="124"/>
      <c r="M812" s="124"/>
      <c r="N812" s="124"/>
      <c r="O812" s="124"/>
      <c r="P812" s="124"/>
      <c r="Q812" s="124"/>
    </row>
    <row r="813" spans="2:17">
      <c r="B813" s="123"/>
      <c r="C813" s="123"/>
      <c r="D813" s="123"/>
      <c r="E813" s="123"/>
      <c r="F813" s="124"/>
      <c r="G813" s="124"/>
      <c r="H813" s="124"/>
      <c r="I813" s="124"/>
      <c r="J813" s="124"/>
      <c r="K813" s="124"/>
      <c r="L813" s="124"/>
      <c r="M813" s="124"/>
      <c r="N813" s="124"/>
      <c r="O813" s="124"/>
      <c r="P813" s="124"/>
      <c r="Q813" s="124"/>
    </row>
    <row r="814" spans="2:17">
      <c r="B814" s="123"/>
      <c r="C814" s="123"/>
      <c r="D814" s="123"/>
      <c r="E814" s="123"/>
      <c r="F814" s="124"/>
      <c r="G814" s="124"/>
      <c r="H814" s="124"/>
      <c r="I814" s="124"/>
      <c r="J814" s="124"/>
      <c r="K814" s="124"/>
      <c r="L814" s="124"/>
      <c r="M814" s="124"/>
      <c r="N814" s="124"/>
      <c r="O814" s="124"/>
      <c r="P814" s="124"/>
      <c r="Q814" s="124"/>
    </row>
    <row r="815" spans="2:17">
      <c r="B815" s="123"/>
      <c r="C815" s="123"/>
      <c r="D815" s="123"/>
      <c r="E815" s="123"/>
      <c r="F815" s="124"/>
      <c r="G815" s="124"/>
      <c r="H815" s="124"/>
      <c r="I815" s="124"/>
      <c r="J815" s="124"/>
      <c r="K815" s="124"/>
      <c r="L815" s="124"/>
      <c r="M815" s="124"/>
      <c r="N815" s="124"/>
      <c r="O815" s="124"/>
      <c r="P815" s="124"/>
      <c r="Q815" s="124"/>
    </row>
    <row r="816" spans="2:17">
      <c r="B816" s="123"/>
      <c r="C816" s="123"/>
      <c r="D816" s="123"/>
      <c r="E816" s="123"/>
      <c r="F816" s="124"/>
      <c r="G816" s="124"/>
      <c r="H816" s="124"/>
      <c r="I816" s="124"/>
      <c r="J816" s="124"/>
      <c r="K816" s="124"/>
      <c r="L816" s="124"/>
      <c r="M816" s="124"/>
      <c r="N816" s="124"/>
      <c r="O816" s="124"/>
      <c r="P816" s="124"/>
      <c r="Q816" s="124"/>
    </row>
    <row r="817" spans="2:17">
      <c r="B817" s="123"/>
      <c r="C817" s="123"/>
      <c r="D817" s="123"/>
      <c r="E817" s="123"/>
      <c r="F817" s="124"/>
      <c r="G817" s="124"/>
      <c r="H817" s="124"/>
      <c r="I817" s="124"/>
      <c r="J817" s="124"/>
      <c r="K817" s="124"/>
      <c r="L817" s="124"/>
      <c r="M817" s="124"/>
      <c r="N817" s="124"/>
      <c r="O817" s="124"/>
      <c r="P817" s="124"/>
      <c r="Q817" s="124"/>
    </row>
    <row r="818" spans="2:17">
      <c r="B818" s="123"/>
      <c r="C818" s="123"/>
      <c r="D818" s="123"/>
      <c r="E818" s="123"/>
      <c r="F818" s="124"/>
      <c r="G818" s="124"/>
      <c r="H818" s="124"/>
      <c r="I818" s="124"/>
      <c r="J818" s="124"/>
      <c r="K818" s="124"/>
      <c r="L818" s="124"/>
      <c r="M818" s="124"/>
      <c r="N818" s="124"/>
      <c r="O818" s="124"/>
      <c r="P818" s="124"/>
      <c r="Q818" s="124"/>
    </row>
    <row r="819" spans="2:17">
      <c r="B819" s="123"/>
      <c r="C819" s="123"/>
      <c r="D819" s="123"/>
      <c r="E819" s="123"/>
      <c r="F819" s="124"/>
      <c r="G819" s="124"/>
      <c r="H819" s="124"/>
      <c r="I819" s="124"/>
      <c r="J819" s="124"/>
      <c r="K819" s="124"/>
      <c r="L819" s="124"/>
      <c r="M819" s="124"/>
      <c r="N819" s="124"/>
      <c r="O819" s="124"/>
      <c r="P819" s="124"/>
      <c r="Q819" s="124"/>
    </row>
    <row r="820" spans="2:17">
      <c r="B820" s="123"/>
      <c r="C820" s="123"/>
      <c r="D820" s="123"/>
      <c r="E820" s="123"/>
      <c r="F820" s="124"/>
      <c r="G820" s="124"/>
      <c r="H820" s="124"/>
      <c r="I820" s="124"/>
      <c r="J820" s="124"/>
      <c r="K820" s="124"/>
      <c r="L820" s="124"/>
      <c r="M820" s="124"/>
      <c r="N820" s="124"/>
      <c r="O820" s="124"/>
      <c r="P820" s="124"/>
      <c r="Q820" s="124"/>
    </row>
    <row r="821" spans="2:17">
      <c r="B821" s="123"/>
      <c r="C821" s="123"/>
      <c r="D821" s="123"/>
      <c r="E821" s="123"/>
      <c r="F821" s="124"/>
      <c r="G821" s="124"/>
      <c r="H821" s="124"/>
      <c r="I821" s="124"/>
      <c r="J821" s="124"/>
      <c r="K821" s="124"/>
      <c r="L821" s="124"/>
      <c r="M821" s="124"/>
      <c r="N821" s="124"/>
      <c r="O821" s="124"/>
      <c r="P821" s="124"/>
      <c r="Q821" s="124"/>
    </row>
    <row r="822" spans="2:17">
      <c r="B822" s="123"/>
      <c r="C822" s="123"/>
      <c r="D822" s="123"/>
      <c r="E822" s="123"/>
      <c r="F822" s="124"/>
      <c r="G822" s="124"/>
      <c r="H822" s="124"/>
      <c r="I822" s="124"/>
      <c r="J822" s="124"/>
      <c r="K822" s="124"/>
      <c r="L822" s="124"/>
      <c r="M822" s="124"/>
      <c r="N822" s="124"/>
      <c r="O822" s="124"/>
      <c r="P822" s="124"/>
      <c r="Q822" s="124"/>
    </row>
    <row r="823" spans="2:17">
      <c r="B823" s="123"/>
      <c r="C823" s="123"/>
      <c r="D823" s="123"/>
      <c r="E823" s="123"/>
      <c r="F823" s="124"/>
      <c r="G823" s="124"/>
      <c r="H823" s="124"/>
      <c r="I823" s="124"/>
      <c r="J823" s="124"/>
      <c r="K823" s="124"/>
      <c r="L823" s="124"/>
      <c r="M823" s="124"/>
      <c r="N823" s="124"/>
      <c r="O823" s="124"/>
      <c r="P823" s="124"/>
      <c r="Q823" s="124"/>
    </row>
    <row r="824" spans="2:17">
      <c r="B824" s="123"/>
      <c r="C824" s="123"/>
      <c r="D824" s="123"/>
      <c r="E824" s="123"/>
      <c r="F824" s="124"/>
      <c r="G824" s="124"/>
      <c r="H824" s="124"/>
      <c r="I824" s="124"/>
      <c r="J824" s="124"/>
      <c r="K824" s="124"/>
      <c r="L824" s="124"/>
      <c r="M824" s="124"/>
      <c r="N824" s="124"/>
      <c r="O824" s="124"/>
      <c r="P824" s="124"/>
      <c r="Q824" s="124"/>
    </row>
    <row r="825" spans="2:17">
      <c r="B825" s="123"/>
      <c r="C825" s="123"/>
      <c r="D825" s="123"/>
      <c r="E825" s="123"/>
      <c r="F825" s="124"/>
      <c r="G825" s="124"/>
      <c r="H825" s="124"/>
      <c r="I825" s="124"/>
      <c r="J825" s="124"/>
      <c r="K825" s="124"/>
      <c r="L825" s="124"/>
      <c r="M825" s="124"/>
      <c r="N825" s="124"/>
      <c r="O825" s="124"/>
      <c r="P825" s="124"/>
      <c r="Q825" s="124"/>
    </row>
    <row r="826" spans="2:17">
      <c r="B826" s="123"/>
      <c r="C826" s="123"/>
      <c r="D826" s="123"/>
      <c r="E826" s="123"/>
      <c r="F826" s="124"/>
      <c r="G826" s="124"/>
      <c r="H826" s="124"/>
      <c r="I826" s="124"/>
      <c r="J826" s="124"/>
      <c r="K826" s="124"/>
      <c r="L826" s="124"/>
      <c r="M826" s="124"/>
      <c r="N826" s="124"/>
      <c r="O826" s="124"/>
      <c r="P826" s="124"/>
      <c r="Q826" s="124"/>
    </row>
    <row r="827" spans="2:17">
      <c r="B827" s="123"/>
      <c r="C827" s="123"/>
      <c r="D827" s="123"/>
      <c r="E827" s="123"/>
      <c r="F827" s="124"/>
      <c r="G827" s="124"/>
      <c r="H827" s="124"/>
      <c r="I827" s="124"/>
      <c r="J827" s="124"/>
      <c r="K827" s="124"/>
      <c r="L827" s="124"/>
      <c r="M827" s="124"/>
      <c r="N827" s="124"/>
      <c r="O827" s="124"/>
      <c r="P827" s="124"/>
      <c r="Q827" s="124"/>
    </row>
    <row r="828" spans="2:17">
      <c r="B828" s="123"/>
      <c r="C828" s="123"/>
      <c r="D828" s="123"/>
      <c r="E828" s="123"/>
      <c r="F828" s="124"/>
      <c r="G828" s="124"/>
      <c r="H828" s="124"/>
      <c r="I828" s="124"/>
      <c r="J828" s="124"/>
      <c r="K828" s="124"/>
      <c r="L828" s="124"/>
      <c r="M828" s="124"/>
      <c r="N828" s="124"/>
      <c r="O828" s="124"/>
      <c r="P828" s="124"/>
      <c r="Q828" s="124"/>
    </row>
    <row r="829" spans="2:17">
      <c r="B829" s="123"/>
      <c r="C829" s="123"/>
      <c r="D829" s="123"/>
      <c r="E829" s="123"/>
      <c r="F829" s="124"/>
      <c r="G829" s="124"/>
      <c r="H829" s="124"/>
      <c r="I829" s="124"/>
      <c r="J829" s="124"/>
      <c r="K829" s="124"/>
      <c r="L829" s="124"/>
      <c r="M829" s="124"/>
      <c r="N829" s="124"/>
      <c r="O829" s="124"/>
      <c r="P829" s="124"/>
      <c r="Q829" s="124"/>
    </row>
    <row r="830" spans="2:17">
      <c r="B830" s="123"/>
      <c r="C830" s="123"/>
      <c r="D830" s="123"/>
      <c r="E830" s="123"/>
      <c r="F830" s="124"/>
      <c r="G830" s="124"/>
      <c r="H830" s="124"/>
      <c r="I830" s="124"/>
      <c r="J830" s="124"/>
      <c r="K830" s="124"/>
      <c r="L830" s="124"/>
      <c r="M830" s="124"/>
      <c r="N830" s="124"/>
      <c r="O830" s="124"/>
      <c r="P830" s="124"/>
      <c r="Q830" s="124"/>
    </row>
    <row r="831" spans="2:17">
      <c r="B831" s="123"/>
      <c r="C831" s="123"/>
      <c r="D831" s="123"/>
      <c r="E831" s="123"/>
      <c r="F831" s="124"/>
      <c r="G831" s="124"/>
      <c r="H831" s="124"/>
      <c r="I831" s="124"/>
      <c r="J831" s="124"/>
      <c r="K831" s="124"/>
      <c r="L831" s="124"/>
      <c r="M831" s="124"/>
      <c r="N831" s="124"/>
      <c r="O831" s="124"/>
      <c r="P831" s="124"/>
      <c r="Q831" s="124"/>
    </row>
    <row r="832" spans="2:17">
      <c r="B832" s="123"/>
      <c r="C832" s="123"/>
      <c r="D832" s="123"/>
      <c r="E832" s="123"/>
      <c r="F832" s="124"/>
      <c r="G832" s="124"/>
      <c r="H832" s="124"/>
      <c r="I832" s="124"/>
      <c r="J832" s="124"/>
      <c r="K832" s="124"/>
      <c r="L832" s="124"/>
      <c r="M832" s="124"/>
      <c r="N832" s="124"/>
      <c r="O832" s="124"/>
      <c r="P832" s="124"/>
      <c r="Q832" s="124"/>
    </row>
    <row r="833" spans="2:17">
      <c r="B833" s="123"/>
      <c r="C833" s="123"/>
      <c r="D833" s="123"/>
      <c r="E833" s="123"/>
      <c r="F833" s="124"/>
      <c r="G833" s="124"/>
      <c r="H833" s="124"/>
      <c r="I833" s="124"/>
      <c r="J833" s="124"/>
      <c r="K833" s="124"/>
      <c r="L833" s="124"/>
      <c r="M833" s="124"/>
      <c r="N833" s="124"/>
      <c r="O833" s="124"/>
      <c r="P833" s="124"/>
      <c r="Q833" s="124"/>
    </row>
    <row r="834" spans="2:17">
      <c r="B834" s="123"/>
      <c r="C834" s="123"/>
      <c r="D834" s="123"/>
      <c r="E834" s="123"/>
      <c r="F834" s="124"/>
      <c r="G834" s="124"/>
      <c r="H834" s="124"/>
      <c r="I834" s="124"/>
      <c r="J834" s="124"/>
      <c r="K834" s="124"/>
      <c r="L834" s="124"/>
      <c r="M834" s="124"/>
      <c r="N834" s="124"/>
      <c r="O834" s="124"/>
      <c r="P834" s="124"/>
      <c r="Q834" s="124"/>
    </row>
    <row r="835" spans="2:17">
      <c r="B835" s="123"/>
      <c r="C835" s="123"/>
      <c r="D835" s="123"/>
      <c r="E835" s="123"/>
      <c r="F835" s="124"/>
      <c r="G835" s="124"/>
      <c r="H835" s="124"/>
      <c r="I835" s="124"/>
      <c r="J835" s="124"/>
      <c r="K835" s="124"/>
      <c r="L835" s="124"/>
      <c r="M835" s="124"/>
      <c r="N835" s="124"/>
      <c r="O835" s="124"/>
      <c r="P835" s="124"/>
      <c r="Q835" s="124"/>
    </row>
    <row r="836" spans="2:17">
      <c r="B836" s="123"/>
      <c r="C836" s="123"/>
      <c r="D836" s="123"/>
      <c r="E836" s="123"/>
      <c r="F836" s="124"/>
      <c r="G836" s="124"/>
      <c r="H836" s="124"/>
      <c r="I836" s="124"/>
      <c r="J836" s="124"/>
      <c r="K836" s="124"/>
      <c r="L836" s="124"/>
      <c r="M836" s="124"/>
      <c r="N836" s="124"/>
      <c r="O836" s="124"/>
      <c r="P836" s="124"/>
      <c r="Q836" s="124"/>
    </row>
    <row r="837" spans="2:17">
      <c r="B837" s="123"/>
      <c r="C837" s="123"/>
      <c r="D837" s="123"/>
      <c r="E837" s="123"/>
      <c r="F837" s="124"/>
      <c r="G837" s="124"/>
      <c r="H837" s="124"/>
      <c r="I837" s="124"/>
      <c r="J837" s="124"/>
      <c r="K837" s="124"/>
      <c r="L837" s="124"/>
      <c r="M837" s="124"/>
      <c r="N837" s="124"/>
      <c r="O837" s="124"/>
      <c r="P837" s="124"/>
      <c r="Q837" s="124"/>
    </row>
    <row r="838" spans="2:17">
      <c r="B838" s="123"/>
      <c r="C838" s="123"/>
      <c r="D838" s="123"/>
      <c r="E838" s="123"/>
      <c r="F838" s="124"/>
      <c r="G838" s="124"/>
      <c r="H838" s="124"/>
      <c r="I838" s="124"/>
      <c r="J838" s="124"/>
      <c r="K838" s="124"/>
      <c r="L838" s="124"/>
      <c r="M838" s="124"/>
      <c r="N838" s="124"/>
      <c r="O838" s="124"/>
      <c r="P838" s="124"/>
      <c r="Q838" s="124"/>
    </row>
    <row r="839" spans="2:17">
      <c r="B839" s="123"/>
      <c r="C839" s="123"/>
      <c r="D839" s="123"/>
      <c r="E839" s="123"/>
      <c r="F839" s="124"/>
      <c r="G839" s="124"/>
      <c r="H839" s="124"/>
      <c r="I839" s="124"/>
      <c r="J839" s="124"/>
      <c r="K839" s="124"/>
      <c r="L839" s="124"/>
      <c r="M839" s="124"/>
      <c r="N839" s="124"/>
      <c r="O839" s="124"/>
      <c r="P839" s="124"/>
      <c r="Q839" s="124"/>
    </row>
    <row r="840" spans="2:17">
      <c r="B840" s="123"/>
      <c r="C840" s="123"/>
      <c r="D840" s="123"/>
      <c r="E840" s="123"/>
      <c r="F840" s="124"/>
      <c r="G840" s="124"/>
      <c r="H840" s="124"/>
      <c r="I840" s="124"/>
      <c r="J840" s="124"/>
      <c r="K840" s="124"/>
      <c r="L840" s="124"/>
      <c r="M840" s="124"/>
      <c r="N840" s="124"/>
      <c r="O840" s="124"/>
      <c r="P840" s="124"/>
      <c r="Q840" s="124"/>
    </row>
    <row r="841" spans="2:17">
      <c r="B841" s="123"/>
      <c r="C841" s="123"/>
      <c r="D841" s="123"/>
      <c r="E841" s="123"/>
      <c r="F841" s="124"/>
      <c r="G841" s="124"/>
      <c r="H841" s="124"/>
      <c r="I841" s="124"/>
      <c r="J841" s="124"/>
      <c r="K841" s="124"/>
      <c r="L841" s="124"/>
      <c r="M841" s="124"/>
      <c r="N841" s="124"/>
      <c r="O841" s="124"/>
      <c r="P841" s="124"/>
      <c r="Q841" s="124"/>
    </row>
    <row r="842" spans="2:17">
      <c r="B842" s="123"/>
      <c r="C842" s="123"/>
      <c r="D842" s="123"/>
      <c r="E842" s="123"/>
      <c r="F842" s="124"/>
      <c r="G842" s="124"/>
      <c r="H842" s="124"/>
      <c r="I842" s="124"/>
      <c r="J842" s="124"/>
      <c r="K842" s="124"/>
      <c r="L842" s="124"/>
      <c r="M842" s="124"/>
      <c r="N842" s="124"/>
      <c r="O842" s="124"/>
      <c r="P842" s="124"/>
      <c r="Q842" s="124"/>
    </row>
    <row r="843" spans="2:17">
      <c r="B843" s="123"/>
      <c r="C843" s="123"/>
      <c r="D843" s="123"/>
      <c r="E843" s="123"/>
      <c r="F843" s="124"/>
      <c r="G843" s="124"/>
      <c r="H843" s="124"/>
      <c r="I843" s="124"/>
      <c r="J843" s="124"/>
      <c r="K843" s="124"/>
      <c r="L843" s="124"/>
      <c r="M843" s="124"/>
      <c r="N843" s="124"/>
      <c r="O843" s="124"/>
      <c r="P843" s="124"/>
      <c r="Q843" s="124"/>
    </row>
    <row r="844" spans="2:17">
      <c r="B844" s="123"/>
      <c r="C844" s="123"/>
      <c r="D844" s="123"/>
      <c r="E844" s="123"/>
      <c r="F844" s="124"/>
      <c r="G844" s="124"/>
      <c r="H844" s="124"/>
      <c r="I844" s="124"/>
      <c r="J844" s="124"/>
      <c r="K844" s="124"/>
      <c r="L844" s="124"/>
      <c r="M844" s="124"/>
      <c r="N844" s="124"/>
      <c r="O844" s="124"/>
      <c r="P844" s="124"/>
      <c r="Q844" s="124"/>
    </row>
    <row r="845" spans="2:17">
      <c r="B845" s="123"/>
      <c r="C845" s="123"/>
      <c r="D845" s="123"/>
      <c r="E845" s="123"/>
      <c r="F845" s="124"/>
      <c r="G845" s="124"/>
      <c r="H845" s="124"/>
      <c r="I845" s="124"/>
      <c r="J845" s="124"/>
      <c r="K845" s="124"/>
      <c r="L845" s="124"/>
      <c r="M845" s="124"/>
      <c r="N845" s="124"/>
      <c r="O845" s="124"/>
      <c r="P845" s="124"/>
      <c r="Q845" s="124"/>
    </row>
    <row r="846" spans="2:17">
      <c r="B846" s="123"/>
      <c r="C846" s="123"/>
      <c r="D846" s="123"/>
      <c r="E846" s="123"/>
      <c r="F846" s="124"/>
      <c r="G846" s="124"/>
      <c r="H846" s="124"/>
      <c r="I846" s="124"/>
      <c r="J846" s="124"/>
      <c r="K846" s="124"/>
      <c r="L846" s="124"/>
      <c r="M846" s="124"/>
      <c r="N846" s="124"/>
      <c r="O846" s="124"/>
      <c r="P846" s="124"/>
      <c r="Q846" s="124"/>
    </row>
    <row r="847" spans="2:17">
      <c r="B847" s="123"/>
      <c r="C847" s="123"/>
      <c r="D847" s="123"/>
      <c r="E847" s="123"/>
      <c r="F847" s="124"/>
      <c r="G847" s="124"/>
      <c r="H847" s="124"/>
      <c r="I847" s="124"/>
      <c r="J847" s="124"/>
      <c r="K847" s="124"/>
      <c r="L847" s="124"/>
      <c r="M847" s="124"/>
      <c r="N847" s="124"/>
      <c r="O847" s="124"/>
      <c r="P847" s="124"/>
      <c r="Q847" s="124"/>
    </row>
    <row r="848" spans="2:17">
      <c r="B848" s="123"/>
      <c r="C848" s="123"/>
      <c r="D848" s="123"/>
      <c r="E848" s="123"/>
      <c r="F848" s="124"/>
      <c r="G848" s="124"/>
      <c r="H848" s="124"/>
      <c r="I848" s="124"/>
      <c r="J848" s="124"/>
      <c r="K848" s="124"/>
      <c r="L848" s="124"/>
      <c r="M848" s="124"/>
      <c r="N848" s="124"/>
      <c r="O848" s="124"/>
      <c r="P848" s="124"/>
      <c r="Q848" s="124"/>
    </row>
    <row r="849" spans="2:17">
      <c r="B849" s="123"/>
      <c r="C849" s="123"/>
      <c r="D849" s="123"/>
      <c r="E849" s="123"/>
      <c r="F849" s="124"/>
      <c r="G849" s="124"/>
      <c r="H849" s="124"/>
      <c r="I849" s="124"/>
      <c r="J849" s="124"/>
      <c r="K849" s="124"/>
      <c r="L849" s="124"/>
      <c r="M849" s="124"/>
      <c r="N849" s="124"/>
      <c r="O849" s="124"/>
      <c r="P849" s="124"/>
      <c r="Q849" s="124"/>
    </row>
    <row r="850" spans="2:17">
      <c r="B850" s="123"/>
      <c r="C850" s="123"/>
      <c r="D850" s="123"/>
      <c r="E850" s="123"/>
      <c r="F850" s="124"/>
      <c r="G850" s="124"/>
      <c r="H850" s="124"/>
      <c r="I850" s="124"/>
      <c r="J850" s="124"/>
      <c r="K850" s="124"/>
      <c r="L850" s="124"/>
      <c r="M850" s="124"/>
      <c r="N850" s="124"/>
      <c r="O850" s="124"/>
      <c r="P850" s="124"/>
      <c r="Q850" s="124"/>
    </row>
    <row r="851" spans="2:17">
      <c r="B851" s="123"/>
      <c r="C851" s="123"/>
      <c r="D851" s="123"/>
      <c r="E851" s="123"/>
      <c r="F851" s="124"/>
      <c r="G851" s="124"/>
      <c r="H851" s="124"/>
      <c r="I851" s="124"/>
      <c r="J851" s="124"/>
      <c r="K851" s="124"/>
      <c r="L851" s="124"/>
      <c r="M851" s="124"/>
      <c r="N851" s="124"/>
      <c r="O851" s="124"/>
      <c r="P851" s="124"/>
      <c r="Q851" s="124"/>
    </row>
    <row r="852" spans="2:17">
      <c r="B852" s="123"/>
      <c r="C852" s="123"/>
      <c r="D852" s="123"/>
      <c r="E852" s="123"/>
      <c r="F852" s="124"/>
      <c r="G852" s="124"/>
      <c r="H852" s="124"/>
      <c r="I852" s="124"/>
      <c r="J852" s="124"/>
      <c r="K852" s="124"/>
      <c r="L852" s="124"/>
      <c r="M852" s="124"/>
      <c r="N852" s="124"/>
      <c r="O852" s="124"/>
      <c r="P852" s="124"/>
      <c r="Q852" s="124"/>
    </row>
    <row r="853" spans="2:17">
      <c r="B853" s="123"/>
      <c r="C853" s="123"/>
      <c r="D853" s="123"/>
      <c r="E853" s="123"/>
      <c r="F853" s="124"/>
      <c r="G853" s="124"/>
      <c r="H853" s="124"/>
      <c r="I853" s="124"/>
      <c r="J853" s="124"/>
      <c r="K853" s="124"/>
      <c r="L853" s="124"/>
      <c r="M853" s="124"/>
      <c r="N853" s="124"/>
      <c r="O853" s="124"/>
      <c r="P853" s="124"/>
      <c r="Q853" s="124"/>
    </row>
    <row r="854" spans="2:17">
      <c r="B854" s="123"/>
      <c r="C854" s="123"/>
      <c r="D854" s="123"/>
      <c r="E854" s="123"/>
      <c r="F854" s="124"/>
      <c r="G854" s="124"/>
      <c r="H854" s="124"/>
      <c r="I854" s="124"/>
      <c r="J854" s="124"/>
      <c r="K854" s="124"/>
      <c r="L854" s="124"/>
      <c r="M854" s="124"/>
      <c r="N854" s="124"/>
      <c r="O854" s="124"/>
      <c r="P854" s="124"/>
      <c r="Q854" s="124"/>
    </row>
    <row r="855" spans="2:17">
      <c r="B855" s="123"/>
      <c r="C855" s="123"/>
      <c r="D855" s="123"/>
      <c r="E855" s="123"/>
      <c r="F855" s="124"/>
      <c r="G855" s="124"/>
      <c r="H855" s="124"/>
      <c r="I855" s="124"/>
      <c r="J855" s="124"/>
      <c r="K855" s="124"/>
      <c r="L855" s="124"/>
      <c r="M855" s="124"/>
      <c r="N855" s="124"/>
      <c r="O855" s="124"/>
      <c r="P855" s="124"/>
      <c r="Q855" s="124"/>
    </row>
    <row r="856" spans="2:17">
      <c r="B856" s="123"/>
      <c r="C856" s="123"/>
      <c r="D856" s="123"/>
      <c r="E856" s="123"/>
      <c r="F856" s="124"/>
      <c r="G856" s="124"/>
      <c r="H856" s="124"/>
      <c r="I856" s="124"/>
      <c r="J856" s="124"/>
      <c r="K856" s="124"/>
      <c r="L856" s="124"/>
      <c r="M856" s="124"/>
      <c r="N856" s="124"/>
      <c r="O856" s="124"/>
      <c r="P856" s="124"/>
      <c r="Q856" s="124"/>
    </row>
    <row r="857" spans="2:17">
      <c r="B857" s="123"/>
      <c r="C857" s="123"/>
      <c r="D857" s="123"/>
      <c r="E857" s="123"/>
      <c r="F857" s="124"/>
      <c r="G857" s="124"/>
      <c r="H857" s="124"/>
      <c r="I857" s="124"/>
      <c r="J857" s="124"/>
      <c r="K857" s="124"/>
      <c r="L857" s="124"/>
      <c r="M857" s="124"/>
      <c r="N857" s="124"/>
      <c r="O857" s="124"/>
      <c r="P857" s="124"/>
      <c r="Q857" s="124"/>
    </row>
    <row r="858" spans="2:17">
      <c r="B858" s="123"/>
      <c r="C858" s="123"/>
      <c r="D858" s="123"/>
      <c r="E858" s="123"/>
      <c r="F858" s="124"/>
      <c r="G858" s="124"/>
      <c r="H858" s="124"/>
      <c r="I858" s="124"/>
      <c r="J858" s="124"/>
      <c r="K858" s="124"/>
      <c r="L858" s="124"/>
      <c r="M858" s="124"/>
      <c r="N858" s="124"/>
      <c r="O858" s="124"/>
      <c r="P858" s="124"/>
      <c r="Q858" s="124"/>
    </row>
    <row r="859" spans="2:17">
      <c r="B859" s="123"/>
      <c r="C859" s="123"/>
      <c r="D859" s="123"/>
      <c r="E859" s="123"/>
      <c r="F859" s="124"/>
      <c r="G859" s="124"/>
      <c r="H859" s="124"/>
      <c r="I859" s="124"/>
      <c r="J859" s="124"/>
      <c r="K859" s="124"/>
      <c r="L859" s="124"/>
      <c r="M859" s="124"/>
      <c r="N859" s="124"/>
      <c r="O859" s="124"/>
      <c r="P859" s="124"/>
      <c r="Q859" s="124"/>
    </row>
    <row r="860" spans="2:17">
      <c r="B860" s="123"/>
      <c r="C860" s="123"/>
      <c r="D860" s="123"/>
      <c r="E860" s="123"/>
      <c r="F860" s="124"/>
      <c r="G860" s="124"/>
      <c r="H860" s="124"/>
      <c r="I860" s="124"/>
      <c r="J860" s="124"/>
      <c r="K860" s="124"/>
      <c r="L860" s="124"/>
      <c r="M860" s="124"/>
      <c r="N860" s="124"/>
      <c r="O860" s="124"/>
      <c r="P860" s="124"/>
      <c r="Q860" s="124"/>
    </row>
    <row r="861" spans="2:17">
      <c r="B861" s="123"/>
      <c r="C861" s="123"/>
      <c r="D861" s="123"/>
      <c r="E861" s="123"/>
      <c r="F861" s="124"/>
      <c r="G861" s="124"/>
      <c r="H861" s="124"/>
      <c r="I861" s="124"/>
      <c r="J861" s="124"/>
      <c r="K861" s="124"/>
      <c r="L861" s="124"/>
      <c r="M861" s="124"/>
      <c r="N861" s="124"/>
      <c r="O861" s="124"/>
      <c r="P861" s="124"/>
      <c r="Q861" s="124"/>
    </row>
    <row r="862" spans="2:17">
      <c r="B862" s="123"/>
      <c r="C862" s="123"/>
      <c r="D862" s="123"/>
      <c r="E862" s="123"/>
      <c r="F862" s="124"/>
      <c r="G862" s="124"/>
      <c r="H862" s="124"/>
      <c r="I862" s="124"/>
      <c r="J862" s="124"/>
      <c r="K862" s="124"/>
      <c r="L862" s="124"/>
      <c r="M862" s="124"/>
      <c r="N862" s="124"/>
      <c r="O862" s="124"/>
      <c r="P862" s="124"/>
      <c r="Q862" s="124"/>
    </row>
    <row r="863" spans="2:17">
      <c r="B863" s="123"/>
      <c r="C863" s="123"/>
      <c r="D863" s="123"/>
      <c r="E863" s="123"/>
      <c r="F863" s="124"/>
      <c r="G863" s="124"/>
      <c r="H863" s="124"/>
      <c r="I863" s="124"/>
      <c r="J863" s="124"/>
      <c r="K863" s="124"/>
      <c r="L863" s="124"/>
      <c r="M863" s="124"/>
      <c r="N863" s="124"/>
      <c r="O863" s="124"/>
      <c r="P863" s="124"/>
      <c r="Q863" s="124"/>
    </row>
    <row r="864" spans="2:17">
      <c r="B864" s="123"/>
      <c r="C864" s="123"/>
      <c r="D864" s="123"/>
      <c r="E864" s="123"/>
      <c r="F864" s="124"/>
      <c r="G864" s="124"/>
      <c r="H864" s="124"/>
      <c r="I864" s="124"/>
      <c r="J864" s="124"/>
      <c r="K864" s="124"/>
      <c r="L864" s="124"/>
      <c r="M864" s="124"/>
      <c r="N864" s="124"/>
      <c r="O864" s="124"/>
      <c r="P864" s="124"/>
      <c r="Q864" s="124"/>
    </row>
    <row r="865" spans="2:17">
      <c r="B865" s="123"/>
      <c r="C865" s="123"/>
      <c r="D865" s="123"/>
      <c r="E865" s="123"/>
      <c r="F865" s="124"/>
      <c r="G865" s="124"/>
      <c r="H865" s="124"/>
      <c r="I865" s="124"/>
      <c r="J865" s="124"/>
      <c r="K865" s="124"/>
      <c r="L865" s="124"/>
      <c r="M865" s="124"/>
      <c r="N865" s="124"/>
      <c r="O865" s="124"/>
      <c r="P865" s="124"/>
      <c r="Q865" s="124"/>
    </row>
    <row r="866" spans="2:17">
      <c r="B866" s="123"/>
      <c r="C866" s="123"/>
      <c r="D866" s="123"/>
      <c r="E866" s="123"/>
      <c r="F866" s="124"/>
      <c r="G866" s="124"/>
      <c r="H866" s="124"/>
      <c r="I866" s="124"/>
      <c r="J866" s="124"/>
      <c r="K866" s="124"/>
      <c r="L866" s="124"/>
      <c r="M866" s="124"/>
      <c r="N866" s="124"/>
      <c r="O866" s="124"/>
      <c r="P866" s="124"/>
      <c r="Q866" s="124"/>
    </row>
    <row r="867" spans="2:17">
      <c r="B867" s="123"/>
      <c r="C867" s="123"/>
      <c r="D867" s="123"/>
      <c r="E867" s="123"/>
      <c r="F867" s="124"/>
      <c r="G867" s="124"/>
      <c r="H867" s="124"/>
      <c r="I867" s="124"/>
      <c r="J867" s="124"/>
      <c r="K867" s="124"/>
      <c r="L867" s="124"/>
      <c r="M867" s="124"/>
      <c r="N867" s="124"/>
      <c r="O867" s="124"/>
      <c r="P867" s="124"/>
      <c r="Q867" s="124"/>
    </row>
    <row r="868" spans="2:17">
      <c r="B868" s="123"/>
      <c r="C868" s="123"/>
      <c r="D868" s="123"/>
      <c r="E868" s="123"/>
      <c r="F868" s="124"/>
      <c r="G868" s="124"/>
      <c r="H868" s="124"/>
      <c r="I868" s="124"/>
      <c r="J868" s="124"/>
      <c r="K868" s="124"/>
      <c r="L868" s="124"/>
      <c r="M868" s="124"/>
      <c r="N868" s="124"/>
      <c r="O868" s="124"/>
      <c r="P868" s="124"/>
      <c r="Q868" s="124"/>
    </row>
    <row r="869" spans="2:17">
      <c r="B869" s="123"/>
      <c r="C869" s="123"/>
      <c r="D869" s="123"/>
      <c r="E869" s="123"/>
      <c r="F869" s="124"/>
      <c r="G869" s="124"/>
      <c r="H869" s="124"/>
      <c r="I869" s="124"/>
      <c r="J869" s="124"/>
      <c r="K869" s="124"/>
      <c r="L869" s="124"/>
      <c r="M869" s="124"/>
      <c r="N869" s="124"/>
      <c r="O869" s="124"/>
      <c r="P869" s="124"/>
      <c r="Q869" s="124"/>
    </row>
    <row r="870" spans="2:17">
      <c r="B870" s="123"/>
      <c r="C870" s="123"/>
      <c r="D870" s="123"/>
      <c r="E870" s="123"/>
      <c r="F870" s="124"/>
      <c r="G870" s="124"/>
      <c r="H870" s="124"/>
      <c r="I870" s="124"/>
      <c r="J870" s="124"/>
      <c r="K870" s="124"/>
      <c r="L870" s="124"/>
      <c r="M870" s="124"/>
      <c r="N870" s="124"/>
      <c r="O870" s="124"/>
      <c r="P870" s="124"/>
      <c r="Q870" s="124"/>
    </row>
    <row r="871" spans="2:17">
      <c r="B871" s="123"/>
      <c r="C871" s="123"/>
      <c r="D871" s="123"/>
      <c r="E871" s="123"/>
      <c r="F871" s="124"/>
      <c r="G871" s="124"/>
      <c r="H871" s="124"/>
      <c r="I871" s="124"/>
      <c r="J871" s="124"/>
      <c r="K871" s="124"/>
      <c r="L871" s="124"/>
      <c r="M871" s="124"/>
      <c r="N871" s="124"/>
      <c r="O871" s="124"/>
      <c r="P871" s="124"/>
      <c r="Q871" s="124"/>
    </row>
    <row r="872" spans="2:17">
      <c r="B872" s="123"/>
      <c r="C872" s="123"/>
      <c r="D872" s="123"/>
      <c r="E872" s="123"/>
      <c r="F872" s="124"/>
      <c r="G872" s="124"/>
      <c r="H872" s="124"/>
      <c r="I872" s="124"/>
      <c r="J872" s="124"/>
      <c r="K872" s="124"/>
      <c r="L872" s="124"/>
      <c r="M872" s="124"/>
      <c r="N872" s="124"/>
      <c r="O872" s="124"/>
      <c r="P872" s="124"/>
      <c r="Q872" s="124"/>
    </row>
    <row r="873" spans="2:17">
      <c r="B873" s="123"/>
      <c r="C873" s="123"/>
      <c r="D873" s="123"/>
      <c r="E873" s="123"/>
      <c r="F873" s="124"/>
      <c r="G873" s="124"/>
      <c r="H873" s="124"/>
      <c r="I873" s="124"/>
      <c r="J873" s="124"/>
      <c r="K873" s="124"/>
      <c r="L873" s="124"/>
      <c r="M873" s="124"/>
      <c r="N873" s="124"/>
      <c r="O873" s="124"/>
      <c r="P873" s="124"/>
      <c r="Q873" s="124"/>
    </row>
    <row r="874" spans="2:17">
      <c r="B874" s="123"/>
      <c r="C874" s="123"/>
      <c r="D874" s="123"/>
      <c r="E874" s="123"/>
      <c r="F874" s="124"/>
      <c r="G874" s="124"/>
      <c r="H874" s="124"/>
      <c r="I874" s="124"/>
      <c r="J874" s="124"/>
      <c r="K874" s="124"/>
      <c r="L874" s="124"/>
      <c r="M874" s="124"/>
      <c r="N874" s="124"/>
      <c r="O874" s="124"/>
      <c r="P874" s="124"/>
      <c r="Q874" s="124"/>
    </row>
    <row r="875" spans="2:17">
      <c r="B875" s="123"/>
      <c r="C875" s="123"/>
      <c r="D875" s="123"/>
      <c r="E875" s="123"/>
      <c r="F875" s="124"/>
      <c r="G875" s="124"/>
      <c r="H875" s="124"/>
      <c r="I875" s="124"/>
      <c r="J875" s="124"/>
      <c r="K875" s="124"/>
      <c r="L875" s="124"/>
      <c r="M875" s="124"/>
      <c r="N875" s="124"/>
      <c r="O875" s="124"/>
      <c r="P875" s="124"/>
      <c r="Q875" s="124"/>
    </row>
    <row r="876" spans="2:17">
      <c r="B876" s="123"/>
      <c r="C876" s="123"/>
      <c r="D876" s="123"/>
      <c r="E876" s="123"/>
      <c r="F876" s="124"/>
      <c r="G876" s="124"/>
      <c r="H876" s="124"/>
      <c r="I876" s="124"/>
      <c r="J876" s="124"/>
      <c r="K876" s="124"/>
      <c r="L876" s="124"/>
      <c r="M876" s="124"/>
      <c r="N876" s="124"/>
      <c r="O876" s="124"/>
      <c r="P876" s="124"/>
      <c r="Q876" s="124"/>
    </row>
    <row r="877" spans="2:17">
      <c r="B877" s="123"/>
      <c r="C877" s="123"/>
      <c r="D877" s="123"/>
      <c r="E877" s="123"/>
      <c r="F877" s="124"/>
      <c r="G877" s="124"/>
      <c r="H877" s="124"/>
      <c r="I877" s="124"/>
      <c r="J877" s="124"/>
      <c r="K877" s="124"/>
      <c r="L877" s="124"/>
      <c r="M877" s="124"/>
      <c r="N877" s="124"/>
      <c r="O877" s="124"/>
      <c r="P877" s="124"/>
      <c r="Q877" s="124"/>
    </row>
    <row r="878" spans="2:17">
      <c r="B878" s="123"/>
      <c r="C878" s="123"/>
      <c r="D878" s="123"/>
      <c r="E878" s="123"/>
      <c r="F878" s="124"/>
      <c r="G878" s="124"/>
      <c r="H878" s="124"/>
      <c r="I878" s="124"/>
      <c r="J878" s="124"/>
      <c r="K878" s="124"/>
      <c r="L878" s="124"/>
      <c r="M878" s="124"/>
      <c r="N878" s="124"/>
      <c r="O878" s="124"/>
      <c r="P878" s="124"/>
      <c r="Q878" s="124"/>
    </row>
    <row r="879" spans="2:17">
      <c r="B879" s="123"/>
      <c r="C879" s="123"/>
      <c r="D879" s="123"/>
      <c r="E879" s="123"/>
      <c r="F879" s="124"/>
      <c r="G879" s="124"/>
      <c r="H879" s="124"/>
      <c r="I879" s="124"/>
      <c r="J879" s="124"/>
      <c r="K879" s="124"/>
      <c r="L879" s="124"/>
      <c r="M879" s="124"/>
      <c r="N879" s="124"/>
      <c r="O879" s="124"/>
      <c r="P879" s="124"/>
      <c r="Q879" s="124"/>
    </row>
    <row r="880" spans="2:17">
      <c r="B880" s="123"/>
      <c r="C880" s="123"/>
      <c r="D880" s="123"/>
      <c r="E880" s="123"/>
      <c r="F880" s="124"/>
      <c r="G880" s="124"/>
      <c r="H880" s="124"/>
      <c r="I880" s="124"/>
      <c r="J880" s="124"/>
      <c r="K880" s="124"/>
      <c r="L880" s="124"/>
      <c r="M880" s="124"/>
      <c r="N880" s="124"/>
      <c r="O880" s="124"/>
      <c r="P880" s="124"/>
      <c r="Q880" s="124"/>
    </row>
    <row r="881" spans="2:17">
      <c r="B881" s="123"/>
      <c r="C881" s="123"/>
      <c r="D881" s="123"/>
      <c r="E881" s="123"/>
      <c r="F881" s="124"/>
      <c r="G881" s="124"/>
      <c r="H881" s="124"/>
      <c r="I881" s="124"/>
      <c r="J881" s="124"/>
      <c r="K881" s="124"/>
      <c r="L881" s="124"/>
      <c r="M881" s="124"/>
      <c r="N881" s="124"/>
      <c r="O881" s="124"/>
      <c r="P881" s="124"/>
      <c r="Q881" s="124"/>
    </row>
    <row r="882" spans="2:17">
      <c r="B882" s="123"/>
      <c r="C882" s="123"/>
      <c r="D882" s="123"/>
      <c r="E882" s="123"/>
      <c r="F882" s="124"/>
      <c r="G882" s="124"/>
      <c r="H882" s="124"/>
      <c r="I882" s="124"/>
      <c r="J882" s="124"/>
      <c r="K882" s="124"/>
      <c r="L882" s="124"/>
      <c r="M882" s="124"/>
      <c r="N882" s="124"/>
      <c r="O882" s="124"/>
      <c r="P882" s="124"/>
      <c r="Q882" s="124"/>
    </row>
    <row r="883" spans="2:17">
      <c r="B883" s="123"/>
      <c r="C883" s="123"/>
      <c r="D883" s="123"/>
      <c r="E883" s="123"/>
      <c r="F883" s="124"/>
      <c r="G883" s="124"/>
      <c r="H883" s="124"/>
      <c r="I883" s="124"/>
      <c r="J883" s="124"/>
      <c r="K883" s="124"/>
      <c r="L883" s="124"/>
      <c r="M883" s="124"/>
      <c r="N883" s="124"/>
      <c r="O883" s="124"/>
      <c r="P883" s="124"/>
      <c r="Q883" s="124"/>
    </row>
    <row r="884" spans="2:17">
      <c r="B884" s="123"/>
      <c r="C884" s="123"/>
      <c r="D884" s="123"/>
      <c r="E884" s="123"/>
      <c r="F884" s="124"/>
      <c r="G884" s="124"/>
      <c r="H884" s="124"/>
      <c r="I884" s="124"/>
      <c r="J884" s="124"/>
      <c r="K884" s="124"/>
      <c r="L884" s="124"/>
      <c r="M884" s="124"/>
      <c r="N884" s="124"/>
      <c r="O884" s="124"/>
      <c r="P884" s="124"/>
      <c r="Q884" s="124"/>
    </row>
    <row r="885" spans="2:17">
      <c r="B885" s="123"/>
      <c r="C885" s="123"/>
      <c r="D885" s="123"/>
      <c r="E885" s="123"/>
      <c r="F885" s="124"/>
      <c r="G885" s="124"/>
      <c r="H885" s="124"/>
      <c r="I885" s="124"/>
      <c r="J885" s="124"/>
      <c r="K885" s="124"/>
      <c r="L885" s="124"/>
      <c r="M885" s="124"/>
      <c r="N885" s="124"/>
      <c r="O885" s="124"/>
      <c r="P885" s="124"/>
      <c r="Q885" s="124"/>
    </row>
    <row r="886" spans="2:17">
      <c r="B886" s="123"/>
      <c r="C886" s="123"/>
      <c r="D886" s="123"/>
      <c r="E886" s="123"/>
      <c r="F886" s="124"/>
      <c r="G886" s="124"/>
      <c r="H886" s="124"/>
      <c r="I886" s="124"/>
      <c r="J886" s="124"/>
      <c r="K886" s="124"/>
      <c r="L886" s="124"/>
      <c r="M886" s="124"/>
      <c r="N886" s="124"/>
      <c r="O886" s="124"/>
      <c r="P886" s="124"/>
      <c r="Q886" s="124"/>
    </row>
    <row r="887" spans="2:17">
      <c r="B887" s="123"/>
      <c r="C887" s="123"/>
      <c r="D887" s="123"/>
      <c r="E887" s="123"/>
      <c r="F887" s="124"/>
      <c r="G887" s="124"/>
      <c r="H887" s="124"/>
      <c r="I887" s="124"/>
      <c r="J887" s="124"/>
      <c r="K887" s="124"/>
      <c r="L887" s="124"/>
      <c r="M887" s="124"/>
      <c r="N887" s="124"/>
      <c r="O887" s="124"/>
      <c r="P887" s="124"/>
      <c r="Q887" s="124"/>
    </row>
    <row r="888" spans="2:17">
      <c r="B888" s="123"/>
      <c r="C888" s="123"/>
      <c r="D888" s="123"/>
      <c r="E888" s="123"/>
      <c r="F888" s="124"/>
      <c r="G888" s="124"/>
      <c r="H888" s="124"/>
      <c r="I888" s="124"/>
      <c r="J888" s="124"/>
      <c r="K888" s="124"/>
      <c r="L888" s="124"/>
      <c r="M888" s="124"/>
      <c r="N888" s="124"/>
      <c r="O888" s="124"/>
      <c r="P888" s="124"/>
      <c r="Q888" s="124"/>
    </row>
    <row r="889" spans="2:17">
      <c r="B889" s="123"/>
      <c r="C889" s="123"/>
      <c r="D889" s="123"/>
      <c r="E889" s="123"/>
      <c r="F889" s="124"/>
      <c r="G889" s="124"/>
      <c r="H889" s="124"/>
      <c r="I889" s="124"/>
      <c r="J889" s="124"/>
      <c r="K889" s="124"/>
      <c r="L889" s="124"/>
      <c r="M889" s="124"/>
      <c r="N889" s="124"/>
      <c r="O889" s="124"/>
      <c r="P889" s="124"/>
      <c r="Q889" s="124"/>
    </row>
    <row r="890" spans="2:17">
      <c r="B890" s="123"/>
      <c r="C890" s="123"/>
      <c r="D890" s="123"/>
      <c r="E890" s="123"/>
      <c r="F890" s="124"/>
      <c r="G890" s="124"/>
      <c r="H890" s="124"/>
      <c r="I890" s="124"/>
      <c r="J890" s="124"/>
      <c r="K890" s="124"/>
      <c r="L890" s="124"/>
      <c r="M890" s="124"/>
      <c r="N890" s="124"/>
      <c r="O890" s="124"/>
      <c r="P890" s="124"/>
      <c r="Q890" s="124"/>
    </row>
    <row r="891" spans="2:17">
      <c r="B891" s="123"/>
      <c r="C891" s="123"/>
      <c r="D891" s="123"/>
      <c r="E891" s="123"/>
      <c r="F891" s="124"/>
      <c r="G891" s="124"/>
      <c r="H891" s="124"/>
      <c r="I891" s="124"/>
      <c r="J891" s="124"/>
      <c r="K891" s="124"/>
      <c r="L891" s="124"/>
      <c r="M891" s="124"/>
      <c r="N891" s="124"/>
      <c r="O891" s="124"/>
      <c r="P891" s="124"/>
      <c r="Q891" s="124"/>
    </row>
    <row r="892" spans="2:17">
      <c r="B892" s="123"/>
      <c r="C892" s="123"/>
      <c r="D892" s="123"/>
      <c r="E892" s="123"/>
      <c r="F892" s="124"/>
      <c r="G892" s="124"/>
      <c r="H892" s="124"/>
      <c r="I892" s="124"/>
      <c r="J892" s="124"/>
      <c r="K892" s="124"/>
      <c r="L892" s="124"/>
      <c r="M892" s="124"/>
      <c r="N892" s="124"/>
      <c r="O892" s="124"/>
      <c r="P892" s="124"/>
      <c r="Q892" s="124"/>
    </row>
    <row r="893" spans="2:17">
      <c r="B893" s="123"/>
      <c r="C893" s="123"/>
      <c r="D893" s="123"/>
      <c r="E893" s="123"/>
      <c r="F893" s="124"/>
      <c r="G893" s="124"/>
      <c r="H893" s="124"/>
      <c r="I893" s="124"/>
      <c r="J893" s="124"/>
      <c r="K893" s="124"/>
      <c r="L893" s="124"/>
      <c r="M893" s="124"/>
      <c r="N893" s="124"/>
      <c r="O893" s="124"/>
      <c r="P893" s="124"/>
      <c r="Q893" s="124"/>
    </row>
    <row r="894" spans="2:17">
      <c r="B894" s="123"/>
      <c r="C894" s="123"/>
      <c r="D894" s="123"/>
      <c r="E894" s="123"/>
      <c r="F894" s="124"/>
      <c r="G894" s="124"/>
      <c r="H894" s="124"/>
      <c r="I894" s="124"/>
      <c r="J894" s="124"/>
      <c r="K894" s="124"/>
      <c r="L894" s="124"/>
      <c r="M894" s="124"/>
      <c r="N894" s="124"/>
      <c r="O894" s="124"/>
      <c r="P894" s="124"/>
      <c r="Q894" s="124"/>
    </row>
    <row r="895" spans="2:17">
      <c r="B895" s="123"/>
      <c r="C895" s="123"/>
      <c r="D895" s="123"/>
      <c r="E895" s="123"/>
      <c r="F895" s="124"/>
      <c r="G895" s="124"/>
      <c r="H895" s="124"/>
      <c r="I895" s="124"/>
      <c r="J895" s="124"/>
      <c r="K895" s="124"/>
      <c r="L895" s="124"/>
      <c r="M895" s="124"/>
      <c r="N895" s="124"/>
      <c r="O895" s="124"/>
      <c r="P895" s="124"/>
      <c r="Q895" s="124"/>
    </row>
    <row r="896" spans="2:17">
      <c r="B896" s="123"/>
      <c r="C896" s="123"/>
      <c r="D896" s="123"/>
      <c r="E896" s="123"/>
      <c r="F896" s="124"/>
      <c r="G896" s="124"/>
      <c r="H896" s="124"/>
      <c r="I896" s="124"/>
      <c r="J896" s="124"/>
      <c r="K896" s="124"/>
      <c r="L896" s="124"/>
      <c r="M896" s="124"/>
      <c r="N896" s="124"/>
      <c r="O896" s="124"/>
      <c r="P896" s="124"/>
      <c r="Q896" s="124"/>
    </row>
    <row r="897" spans="2:17">
      <c r="B897" s="123"/>
      <c r="C897" s="123"/>
      <c r="D897" s="123"/>
      <c r="E897" s="123"/>
      <c r="F897" s="124"/>
      <c r="G897" s="124"/>
      <c r="H897" s="124"/>
      <c r="I897" s="124"/>
      <c r="J897" s="124"/>
      <c r="K897" s="124"/>
      <c r="L897" s="124"/>
      <c r="M897" s="124"/>
      <c r="N897" s="124"/>
      <c r="O897" s="124"/>
      <c r="P897" s="124"/>
      <c r="Q897" s="124"/>
    </row>
    <row r="898" spans="2:17">
      <c r="B898" s="123"/>
      <c r="C898" s="123"/>
      <c r="D898" s="123"/>
      <c r="E898" s="123"/>
      <c r="F898" s="124"/>
      <c r="G898" s="124"/>
      <c r="H898" s="124"/>
      <c r="I898" s="124"/>
      <c r="J898" s="124"/>
      <c r="K898" s="124"/>
      <c r="L898" s="124"/>
      <c r="M898" s="124"/>
      <c r="N898" s="124"/>
      <c r="O898" s="124"/>
      <c r="P898" s="124"/>
      <c r="Q898" s="124"/>
    </row>
    <row r="899" spans="2:17">
      <c r="B899" s="123"/>
      <c r="C899" s="123"/>
      <c r="D899" s="123"/>
      <c r="E899" s="123"/>
      <c r="F899" s="124"/>
      <c r="G899" s="124"/>
      <c r="H899" s="124"/>
      <c r="I899" s="124"/>
      <c r="J899" s="124"/>
      <c r="K899" s="124"/>
      <c r="L899" s="124"/>
      <c r="M899" s="124"/>
      <c r="N899" s="124"/>
      <c r="O899" s="124"/>
      <c r="P899" s="124"/>
      <c r="Q899" s="124"/>
    </row>
    <row r="900" spans="2:17">
      <c r="B900" s="123"/>
      <c r="C900" s="123"/>
      <c r="D900" s="123"/>
      <c r="E900" s="123"/>
      <c r="F900" s="124"/>
      <c r="G900" s="124"/>
      <c r="H900" s="124"/>
      <c r="I900" s="124"/>
      <c r="J900" s="124"/>
      <c r="K900" s="124"/>
      <c r="L900" s="124"/>
      <c r="M900" s="124"/>
      <c r="N900" s="124"/>
      <c r="O900" s="124"/>
      <c r="P900" s="124"/>
      <c r="Q900" s="124"/>
    </row>
    <row r="901" spans="2:17">
      <c r="B901" s="123"/>
      <c r="C901" s="123"/>
      <c r="D901" s="123"/>
      <c r="E901" s="123"/>
      <c r="F901" s="124"/>
      <c r="G901" s="124"/>
      <c r="H901" s="124"/>
      <c r="I901" s="124"/>
      <c r="J901" s="124"/>
      <c r="K901" s="124"/>
      <c r="L901" s="124"/>
      <c r="M901" s="124"/>
      <c r="N901" s="124"/>
      <c r="O901" s="124"/>
      <c r="P901" s="124"/>
      <c r="Q901" s="124"/>
    </row>
    <row r="902" spans="2:17">
      <c r="B902" s="123"/>
      <c r="C902" s="123"/>
      <c r="D902" s="123"/>
      <c r="E902" s="123"/>
      <c r="F902" s="124"/>
      <c r="G902" s="124"/>
      <c r="H902" s="124"/>
      <c r="I902" s="124"/>
      <c r="J902" s="124"/>
      <c r="K902" s="124"/>
      <c r="L902" s="124"/>
      <c r="M902" s="124"/>
      <c r="N902" s="124"/>
      <c r="O902" s="124"/>
      <c r="P902" s="124"/>
      <c r="Q902" s="124"/>
    </row>
    <row r="903" spans="2:17">
      <c r="B903" s="123"/>
      <c r="C903" s="123"/>
      <c r="D903" s="123"/>
      <c r="E903" s="123"/>
      <c r="F903" s="124"/>
      <c r="G903" s="124"/>
      <c r="H903" s="124"/>
      <c r="I903" s="124"/>
      <c r="J903" s="124"/>
      <c r="K903" s="124"/>
      <c r="L903" s="124"/>
      <c r="M903" s="124"/>
      <c r="N903" s="124"/>
      <c r="O903" s="124"/>
      <c r="P903" s="124"/>
      <c r="Q903" s="124"/>
    </row>
    <row r="904" spans="2:17">
      <c r="B904" s="123"/>
      <c r="C904" s="123"/>
      <c r="D904" s="123"/>
      <c r="E904" s="123"/>
      <c r="F904" s="124"/>
      <c r="G904" s="124"/>
      <c r="H904" s="124"/>
      <c r="I904" s="124"/>
      <c r="J904" s="124"/>
      <c r="K904" s="124"/>
      <c r="L904" s="124"/>
      <c r="M904" s="124"/>
      <c r="N904" s="124"/>
      <c r="O904" s="124"/>
      <c r="P904" s="124"/>
      <c r="Q904" s="124"/>
    </row>
    <row r="905" spans="2:17">
      <c r="B905" s="123"/>
      <c r="C905" s="123"/>
      <c r="D905" s="123"/>
      <c r="E905" s="123"/>
      <c r="F905" s="124"/>
      <c r="G905" s="124"/>
      <c r="H905" s="124"/>
      <c r="I905" s="124"/>
      <c r="J905" s="124"/>
      <c r="K905" s="124"/>
      <c r="L905" s="124"/>
      <c r="M905" s="124"/>
      <c r="N905" s="124"/>
      <c r="O905" s="124"/>
      <c r="P905" s="124"/>
      <c r="Q905" s="124"/>
    </row>
    <row r="906" spans="2:17">
      <c r="B906" s="123"/>
      <c r="C906" s="123"/>
      <c r="D906" s="123"/>
      <c r="E906" s="123"/>
      <c r="F906" s="124"/>
      <c r="G906" s="124"/>
      <c r="H906" s="124"/>
      <c r="I906" s="124"/>
      <c r="J906" s="124"/>
      <c r="K906" s="124"/>
      <c r="L906" s="124"/>
      <c r="M906" s="124"/>
      <c r="N906" s="124"/>
      <c r="O906" s="124"/>
      <c r="P906" s="124"/>
      <c r="Q906" s="124"/>
    </row>
    <row r="907" spans="2:17">
      <c r="B907" s="123"/>
      <c r="C907" s="123"/>
      <c r="D907" s="123"/>
      <c r="E907" s="123"/>
      <c r="F907" s="124"/>
      <c r="G907" s="124"/>
      <c r="H907" s="124"/>
      <c r="I907" s="124"/>
      <c r="J907" s="124"/>
      <c r="K907" s="124"/>
      <c r="L907" s="124"/>
      <c r="M907" s="124"/>
      <c r="N907" s="124"/>
      <c r="O907" s="124"/>
      <c r="P907" s="124"/>
      <c r="Q907" s="124"/>
    </row>
    <row r="908" spans="2:17">
      <c r="B908" s="123"/>
      <c r="C908" s="123"/>
      <c r="D908" s="123"/>
      <c r="E908" s="123"/>
      <c r="F908" s="124"/>
      <c r="G908" s="124"/>
      <c r="H908" s="124"/>
      <c r="I908" s="124"/>
      <c r="J908" s="124"/>
      <c r="K908" s="124"/>
      <c r="L908" s="124"/>
      <c r="M908" s="124"/>
      <c r="N908" s="124"/>
      <c r="O908" s="124"/>
      <c r="P908" s="124"/>
      <c r="Q908" s="124"/>
    </row>
    <row r="909" spans="2:17">
      <c r="B909" s="123"/>
      <c r="C909" s="123"/>
      <c r="D909" s="123"/>
      <c r="E909" s="123"/>
      <c r="F909" s="124"/>
      <c r="G909" s="124"/>
      <c r="H909" s="124"/>
      <c r="I909" s="124"/>
      <c r="J909" s="124"/>
      <c r="K909" s="124"/>
      <c r="L909" s="124"/>
      <c r="M909" s="124"/>
      <c r="N909" s="124"/>
      <c r="O909" s="124"/>
      <c r="P909" s="124"/>
      <c r="Q909" s="124"/>
    </row>
    <row r="910" spans="2:17">
      <c r="B910" s="123"/>
      <c r="C910" s="123"/>
      <c r="D910" s="123"/>
      <c r="E910" s="123"/>
      <c r="F910" s="124"/>
      <c r="G910" s="124"/>
      <c r="H910" s="124"/>
      <c r="I910" s="124"/>
      <c r="J910" s="124"/>
      <c r="K910" s="124"/>
      <c r="L910" s="124"/>
      <c r="M910" s="124"/>
      <c r="N910" s="124"/>
      <c r="O910" s="124"/>
      <c r="P910" s="124"/>
      <c r="Q910" s="124"/>
    </row>
    <row r="911" spans="2:17">
      <c r="B911" s="123"/>
      <c r="C911" s="123"/>
      <c r="D911" s="123"/>
      <c r="E911" s="123"/>
      <c r="F911" s="124"/>
      <c r="G911" s="124"/>
      <c r="H911" s="124"/>
      <c r="I911" s="124"/>
      <c r="J911" s="124"/>
      <c r="K911" s="124"/>
      <c r="L911" s="124"/>
      <c r="M911" s="124"/>
      <c r="N911" s="124"/>
      <c r="O911" s="124"/>
      <c r="P911" s="124"/>
      <c r="Q911" s="124"/>
    </row>
    <row r="912" spans="2:17">
      <c r="B912" s="123"/>
      <c r="C912" s="123"/>
      <c r="D912" s="123"/>
      <c r="E912" s="123"/>
      <c r="F912" s="124"/>
      <c r="G912" s="124"/>
      <c r="H912" s="124"/>
      <c r="I912" s="124"/>
      <c r="J912" s="124"/>
      <c r="K912" s="124"/>
      <c r="L912" s="124"/>
      <c r="M912" s="124"/>
      <c r="N912" s="124"/>
      <c r="O912" s="124"/>
      <c r="P912" s="124"/>
      <c r="Q912" s="124"/>
    </row>
    <row r="913" spans="2:17">
      <c r="B913" s="123"/>
      <c r="C913" s="123"/>
      <c r="D913" s="123"/>
      <c r="E913" s="123"/>
      <c r="F913" s="124"/>
      <c r="G913" s="124"/>
      <c r="H913" s="124"/>
      <c r="I913" s="124"/>
      <c r="J913" s="124"/>
      <c r="K913" s="124"/>
      <c r="L913" s="124"/>
      <c r="M913" s="124"/>
      <c r="N913" s="124"/>
      <c r="O913" s="124"/>
      <c r="P913" s="124"/>
      <c r="Q913" s="124"/>
    </row>
    <row r="914" spans="2:17">
      <c r="B914" s="123"/>
      <c r="C914" s="123"/>
      <c r="D914" s="123"/>
      <c r="E914" s="123"/>
      <c r="F914" s="124"/>
      <c r="G914" s="124"/>
      <c r="H914" s="124"/>
      <c r="I914" s="124"/>
      <c r="J914" s="124"/>
      <c r="K914" s="124"/>
      <c r="L914" s="124"/>
      <c r="M914" s="124"/>
      <c r="N914" s="124"/>
      <c r="O914" s="124"/>
      <c r="P914" s="124"/>
      <c r="Q914" s="124"/>
    </row>
    <row r="915" spans="2:17">
      <c r="B915" s="123"/>
      <c r="C915" s="123"/>
      <c r="D915" s="123"/>
      <c r="E915" s="123"/>
      <c r="F915" s="124"/>
      <c r="G915" s="124"/>
      <c r="H915" s="124"/>
      <c r="I915" s="124"/>
      <c r="J915" s="124"/>
      <c r="K915" s="124"/>
      <c r="L915" s="124"/>
      <c r="M915" s="124"/>
      <c r="N915" s="124"/>
      <c r="O915" s="124"/>
      <c r="P915" s="124"/>
      <c r="Q915" s="124"/>
    </row>
    <row r="916" spans="2:17">
      <c r="B916" s="123"/>
      <c r="C916" s="123"/>
      <c r="D916" s="123"/>
      <c r="E916" s="123"/>
      <c r="F916" s="124"/>
      <c r="G916" s="124"/>
      <c r="H916" s="124"/>
      <c r="I916" s="124"/>
      <c r="J916" s="124"/>
      <c r="K916" s="124"/>
      <c r="L916" s="124"/>
      <c r="M916" s="124"/>
      <c r="N916" s="124"/>
      <c r="O916" s="124"/>
      <c r="P916" s="124"/>
      <c r="Q916" s="124"/>
    </row>
    <row r="917" spans="2:17">
      <c r="B917" s="123"/>
      <c r="C917" s="123"/>
      <c r="D917" s="123"/>
      <c r="E917" s="123"/>
      <c r="F917" s="124"/>
      <c r="G917" s="124"/>
      <c r="H917" s="124"/>
      <c r="I917" s="124"/>
      <c r="J917" s="124"/>
      <c r="K917" s="124"/>
      <c r="L917" s="124"/>
      <c r="M917" s="124"/>
      <c r="N917" s="124"/>
      <c r="O917" s="124"/>
      <c r="P917" s="124"/>
      <c r="Q917" s="124"/>
    </row>
    <row r="918" spans="2:17">
      <c r="B918" s="123"/>
      <c r="C918" s="123"/>
      <c r="D918" s="123"/>
      <c r="E918" s="123"/>
      <c r="F918" s="124"/>
      <c r="G918" s="124"/>
      <c r="H918" s="124"/>
      <c r="I918" s="124"/>
      <c r="J918" s="124"/>
      <c r="K918" s="124"/>
      <c r="L918" s="124"/>
      <c r="M918" s="124"/>
      <c r="N918" s="124"/>
      <c r="O918" s="124"/>
      <c r="P918" s="124"/>
      <c r="Q918" s="124"/>
    </row>
    <row r="919" spans="2:17">
      <c r="B919" s="123"/>
      <c r="C919" s="123"/>
      <c r="D919" s="123"/>
      <c r="E919" s="123"/>
      <c r="F919" s="124"/>
      <c r="G919" s="124"/>
      <c r="H919" s="124"/>
      <c r="I919" s="124"/>
      <c r="J919" s="124"/>
      <c r="K919" s="124"/>
      <c r="L919" s="124"/>
      <c r="M919" s="124"/>
      <c r="N919" s="124"/>
      <c r="O919" s="124"/>
      <c r="P919" s="124"/>
      <c r="Q919" s="124"/>
    </row>
    <row r="920" spans="2:17">
      <c r="B920" s="123"/>
      <c r="C920" s="123"/>
      <c r="D920" s="123"/>
      <c r="E920" s="123"/>
      <c r="F920" s="124"/>
      <c r="G920" s="124"/>
      <c r="H920" s="124"/>
      <c r="I920" s="124"/>
      <c r="J920" s="124"/>
      <c r="K920" s="124"/>
      <c r="L920" s="124"/>
      <c r="M920" s="124"/>
      <c r="N920" s="124"/>
      <c r="O920" s="124"/>
      <c r="P920" s="124"/>
      <c r="Q920" s="124"/>
    </row>
    <row r="921" spans="2:17">
      <c r="B921" s="123"/>
      <c r="C921" s="123"/>
      <c r="D921" s="123"/>
      <c r="E921" s="123"/>
      <c r="F921" s="124"/>
      <c r="G921" s="124"/>
      <c r="H921" s="124"/>
      <c r="I921" s="124"/>
      <c r="J921" s="124"/>
      <c r="K921" s="124"/>
      <c r="L921" s="124"/>
      <c r="M921" s="124"/>
      <c r="N921" s="124"/>
      <c r="O921" s="124"/>
      <c r="P921" s="124"/>
      <c r="Q921" s="124"/>
    </row>
    <row r="922" spans="2:17">
      <c r="B922" s="123"/>
      <c r="C922" s="123"/>
      <c r="D922" s="123"/>
      <c r="E922" s="123"/>
      <c r="F922" s="124"/>
      <c r="G922" s="124"/>
      <c r="H922" s="124"/>
      <c r="I922" s="124"/>
      <c r="J922" s="124"/>
      <c r="K922" s="124"/>
      <c r="L922" s="124"/>
      <c r="M922" s="124"/>
      <c r="N922" s="124"/>
      <c r="O922" s="124"/>
      <c r="P922" s="124"/>
      <c r="Q922" s="124"/>
    </row>
    <row r="923" spans="2:17">
      <c r="B923" s="123"/>
      <c r="C923" s="123"/>
      <c r="D923" s="123"/>
      <c r="E923" s="123"/>
      <c r="F923" s="124"/>
      <c r="G923" s="124"/>
      <c r="H923" s="124"/>
      <c r="I923" s="124"/>
      <c r="J923" s="124"/>
      <c r="K923" s="124"/>
      <c r="L923" s="124"/>
      <c r="M923" s="124"/>
      <c r="N923" s="124"/>
      <c r="O923" s="124"/>
      <c r="P923" s="124"/>
      <c r="Q923" s="124"/>
    </row>
    <row r="924" spans="2:17">
      <c r="B924" s="123"/>
      <c r="C924" s="123"/>
      <c r="D924" s="123"/>
      <c r="E924" s="123"/>
      <c r="F924" s="124"/>
      <c r="G924" s="124"/>
      <c r="H924" s="124"/>
      <c r="I924" s="124"/>
      <c r="J924" s="124"/>
      <c r="K924" s="124"/>
      <c r="L924" s="124"/>
      <c r="M924" s="124"/>
      <c r="N924" s="124"/>
      <c r="O924" s="124"/>
      <c r="P924" s="124"/>
      <c r="Q924" s="124"/>
    </row>
    <row r="925" spans="2:17">
      <c r="B925" s="123"/>
      <c r="C925" s="123"/>
      <c r="D925" s="123"/>
      <c r="E925" s="123"/>
      <c r="F925" s="124"/>
      <c r="G925" s="124"/>
      <c r="H925" s="124"/>
      <c r="I925" s="124"/>
      <c r="J925" s="124"/>
      <c r="K925" s="124"/>
      <c r="L925" s="124"/>
      <c r="M925" s="124"/>
      <c r="N925" s="124"/>
      <c r="O925" s="124"/>
      <c r="P925" s="124"/>
      <c r="Q925" s="124"/>
    </row>
    <row r="926" spans="2:17">
      <c r="B926" s="123"/>
      <c r="C926" s="123"/>
      <c r="D926" s="123"/>
      <c r="E926" s="123"/>
      <c r="F926" s="124"/>
      <c r="G926" s="124"/>
      <c r="H926" s="124"/>
      <c r="I926" s="124"/>
      <c r="J926" s="124"/>
      <c r="K926" s="124"/>
      <c r="L926" s="124"/>
      <c r="M926" s="124"/>
      <c r="N926" s="124"/>
      <c r="O926" s="124"/>
      <c r="P926" s="124"/>
      <c r="Q926" s="124"/>
    </row>
    <row r="927" spans="2:17">
      <c r="B927" s="123"/>
      <c r="C927" s="123"/>
      <c r="D927" s="123"/>
      <c r="E927" s="123"/>
      <c r="F927" s="124"/>
      <c r="G927" s="124"/>
      <c r="H927" s="124"/>
      <c r="I927" s="124"/>
      <c r="J927" s="124"/>
      <c r="K927" s="124"/>
      <c r="L927" s="124"/>
      <c r="M927" s="124"/>
      <c r="N927" s="124"/>
      <c r="O927" s="124"/>
      <c r="P927" s="124"/>
      <c r="Q927" s="124"/>
    </row>
    <row r="928" spans="2:17">
      <c r="B928" s="123"/>
      <c r="C928" s="123"/>
      <c r="D928" s="123"/>
      <c r="E928" s="123"/>
      <c r="F928" s="124"/>
      <c r="G928" s="124"/>
      <c r="H928" s="124"/>
      <c r="I928" s="124"/>
      <c r="J928" s="124"/>
      <c r="K928" s="124"/>
      <c r="L928" s="124"/>
      <c r="M928" s="124"/>
      <c r="N928" s="124"/>
      <c r="O928" s="124"/>
      <c r="P928" s="124"/>
      <c r="Q928" s="124"/>
    </row>
    <row r="929" spans="2:17">
      <c r="B929" s="123"/>
      <c r="C929" s="123"/>
      <c r="D929" s="123"/>
      <c r="E929" s="123"/>
      <c r="F929" s="124"/>
      <c r="G929" s="124"/>
      <c r="H929" s="124"/>
      <c r="I929" s="124"/>
      <c r="J929" s="124"/>
      <c r="K929" s="124"/>
      <c r="L929" s="124"/>
      <c r="M929" s="124"/>
      <c r="N929" s="124"/>
      <c r="O929" s="124"/>
      <c r="P929" s="124"/>
      <c r="Q929" s="124"/>
    </row>
    <row r="930" spans="2:17">
      <c r="B930" s="123"/>
      <c r="C930" s="123"/>
      <c r="D930" s="123"/>
      <c r="E930" s="123"/>
      <c r="F930" s="124"/>
      <c r="G930" s="124"/>
      <c r="H930" s="124"/>
      <c r="I930" s="124"/>
      <c r="J930" s="124"/>
      <c r="K930" s="124"/>
      <c r="L930" s="124"/>
      <c r="M930" s="124"/>
      <c r="N930" s="124"/>
      <c r="O930" s="124"/>
      <c r="P930" s="124"/>
      <c r="Q930" s="124"/>
    </row>
    <row r="931" spans="2:17">
      <c r="B931" s="123"/>
      <c r="C931" s="123"/>
      <c r="D931" s="123"/>
      <c r="E931" s="123"/>
      <c r="F931" s="124"/>
      <c r="G931" s="124"/>
      <c r="H931" s="124"/>
      <c r="I931" s="124"/>
      <c r="J931" s="124"/>
      <c r="K931" s="124"/>
      <c r="L931" s="124"/>
      <c r="M931" s="124"/>
      <c r="N931" s="124"/>
      <c r="O931" s="124"/>
      <c r="P931" s="124"/>
      <c r="Q931" s="124"/>
    </row>
    <row r="932" spans="2:17">
      <c r="B932" s="123"/>
      <c r="C932" s="123"/>
      <c r="D932" s="123"/>
      <c r="E932" s="123"/>
      <c r="F932" s="124"/>
      <c r="G932" s="124"/>
      <c r="H932" s="124"/>
      <c r="I932" s="124"/>
      <c r="J932" s="124"/>
      <c r="K932" s="124"/>
      <c r="L932" s="124"/>
      <c r="M932" s="124"/>
      <c r="N932" s="124"/>
      <c r="O932" s="124"/>
      <c r="P932" s="124"/>
      <c r="Q932" s="124"/>
    </row>
    <row r="933" spans="2:17">
      <c r="B933" s="123"/>
      <c r="C933" s="123"/>
      <c r="D933" s="123"/>
      <c r="E933" s="123"/>
      <c r="F933" s="124"/>
      <c r="G933" s="124"/>
      <c r="H933" s="124"/>
      <c r="I933" s="124"/>
      <c r="J933" s="124"/>
      <c r="K933" s="124"/>
      <c r="L933" s="124"/>
      <c r="M933" s="124"/>
      <c r="N933" s="124"/>
      <c r="O933" s="124"/>
      <c r="P933" s="124"/>
      <c r="Q933" s="124"/>
    </row>
    <row r="934" spans="2:17">
      <c r="B934" s="123"/>
      <c r="C934" s="123"/>
      <c r="D934" s="123"/>
      <c r="E934" s="123"/>
      <c r="F934" s="124"/>
      <c r="G934" s="124"/>
      <c r="H934" s="124"/>
      <c r="I934" s="124"/>
      <c r="J934" s="124"/>
      <c r="K934" s="124"/>
      <c r="L934" s="124"/>
      <c r="M934" s="124"/>
      <c r="N934" s="124"/>
      <c r="O934" s="124"/>
      <c r="P934" s="124"/>
      <c r="Q934" s="124"/>
    </row>
    <row r="935" spans="2:17">
      <c r="B935" s="123"/>
      <c r="C935" s="123"/>
      <c r="D935" s="123"/>
      <c r="E935" s="123"/>
      <c r="F935" s="124"/>
      <c r="G935" s="124"/>
      <c r="H935" s="124"/>
      <c r="I935" s="124"/>
      <c r="J935" s="124"/>
      <c r="K935" s="124"/>
      <c r="L935" s="124"/>
      <c r="M935" s="124"/>
      <c r="N935" s="124"/>
      <c r="O935" s="124"/>
      <c r="P935" s="124"/>
      <c r="Q935" s="124"/>
    </row>
    <row r="936" spans="2:17">
      <c r="B936" s="123"/>
      <c r="C936" s="123"/>
      <c r="D936" s="123"/>
      <c r="E936" s="123"/>
      <c r="F936" s="124"/>
      <c r="G936" s="124"/>
      <c r="H936" s="124"/>
      <c r="I936" s="124"/>
      <c r="J936" s="124"/>
      <c r="K936" s="124"/>
      <c r="L936" s="124"/>
      <c r="M936" s="124"/>
      <c r="N936" s="124"/>
      <c r="O936" s="124"/>
      <c r="P936" s="124"/>
      <c r="Q936" s="124"/>
    </row>
    <row r="937" spans="2:17">
      <c r="B937" s="123"/>
      <c r="C937" s="123"/>
      <c r="D937" s="123"/>
      <c r="E937" s="123"/>
      <c r="F937" s="124"/>
      <c r="G937" s="124"/>
      <c r="H937" s="124"/>
      <c r="I937" s="124"/>
      <c r="J937" s="124"/>
      <c r="K937" s="124"/>
      <c r="L937" s="124"/>
      <c r="M937" s="124"/>
      <c r="N937" s="124"/>
      <c r="O937" s="124"/>
      <c r="P937" s="124"/>
      <c r="Q937" s="124"/>
    </row>
    <row r="938" spans="2:17">
      <c r="B938" s="123"/>
      <c r="C938" s="123"/>
      <c r="D938" s="123"/>
      <c r="E938" s="123"/>
      <c r="F938" s="124"/>
      <c r="G938" s="124"/>
      <c r="H938" s="124"/>
      <c r="I938" s="124"/>
      <c r="J938" s="124"/>
      <c r="K938" s="124"/>
      <c r="L938" s="124"/>
      <c r="M938" s="124"/>
      <c r="N938" s="124"/>
      <c r="O938" s="124"/>
      <c r="P938" s="124"/>
      <c r="Q938" s="124"/>
    </row>
    <row r="939" spans="2:17">
      <c r="B939" s="123"/>
      <c r="C939" s="123"/>
      <c r="D939" s="123"/>
      <c r="E939" s="123"/>
      <c r="F939" s="124"/>
      <c r="G939" s="124"/>
      <c r="H939" s="124"/>
      <c r="I939" s="124"/>
      <c r="J939" s="124"/>
      <c r="K939" s="124"/>
      <c r="L939" s="124"/>
      <c r="M939" s="124"/>
      <c r="N939" s="124"/>
      <c r="O939" s="124"/>
      <c r="P939" s="124"/>
      <c r="Q939" s="124"/>
    </row>
    <row r="940" spans="2:17">
      <c r="B940" s="123"/>
      <c r="C940" s="123"/>
      <c r="D940" s="123"/>
      <c r="E940" s="123"/>
      <c r="F940" s="124"/>
      <c r="G940" s="124"/>
      <c r="H940" s="124"/>
      <c r="I940" s="124"/>
      <c r="J940" s="124"/>
      <c r="K940" s="124"/>
      <c r="L940" s="124"/>
      <c r="M940" s="124"/>
      <c r="N940" s="124"/>
      <c r="O940" s="124"/>
      <c r="P940" s="124"/>
      <c r="Q940" s="124"/>
    </row>
    <row r="941" spans="2:17">
      <c r="B941" s="123"/>
      <c r="C941" s="123"/>
      <c r="D941" s="123"/>
      <c r="E941" s="123"/>
      <c r="F941" s="124"/>
      <c r="G941" s="124"/>
      <c r="H941" s="124"/>
      <c r="I941" s="124"/>
      <c r="J941" s="124"/>
      <c r="K941" s="124"/>
      <c r="L941" s="124"/>
      <c r="M941" s="124"/>
      <c r="N941" s="124"/>
      <c r="O941" s="124"/>
      <c r="P941" s="124"/>
      <c r="Q941" s="124"/>
    </row>
    <row r="942" spans="2:17">
      <c r="B942" s="123"/>
      <c r="C942" s="123"/>
      <c r="D942" s="123"/>
      <c r="E942" s="123"/>
      <c r="F942" s="124"/>
      <c r="G942" s="124"/>
      <c r="H942" s="124"/>
      <c r="I942" s="124"/>
      <c r="J942" s="124"/>
      <c r="K942" s="124"/>
      <c r="L942" s="124"/>
      <c r="M942" s="124"/>
      <c r="N942" s="124"/>
      <c r="O942" s="124"/>
      <c r="P942" s="124"/>
      <c r="Q942" s="124"/>
    </row>
    <row r="943" spans="2:17">
      <c r="B943" s="123"/>
      <c r="C943" s="123"/>
      <c r="D943" s="123"/>
      <c r="E943" s="123"/>
      <c r="F943" s="124"/>
      <c r="G943" s="124"/>
      <c r="H943" s="124"/>
      <c r="I943" s="124"/>
      <c r="J943" s="124"/>
      <c r="K943" s="124"/>
      <c r="L943" s="124"/>
      <c r="M943" s="124"/>
      <c r="N943" s="124"/>
      <c r="O943" s="124"/>
      <c r="P943" s="124"/>
      <c r="Q943" s="124"/>
    </row>
    <row r="944" spans="2:17">
      <c r="B944" s="123"/>
      <c r="C944" s="123"/>
      <c r="D944" s="123"/>
      <c r="E944" s="123"/>
      <c r="F944" s="124"/>
      <c r="G944" s="124"/>
      <c r="H944" s="124"/>
      <c r="I944" s="124"/>
      <c r="J944" s="124"/>
      <c r="K944" s="124"/>
      <c r="L944" s="124"/>
      <c r="M944" s="124"/>
      <c r="N944" s="124"/>
      <c r="O944" s="124"/>
      <c r="P944" s="124"/>
      <c r="Q944" s="124"/>
    </row>
    <row r="945" spans="2:17">
      <c r="B945" s="123"/>
      <c r="C945" s="123"/>
      <c r="D945" s="123"/>
      <c r="E945" s="123"/>
      <c r="F945" s="124"/>
      <c r="G945" s="124"/>
      <c r="H945" s="124"/>
      <c r="I945" s="124"/>
      <c r="J945" s="124"/>
      <c r="K945" s="124"/>
      <c r="L945" s="124"/>
      <c r="M945" s="124"/>
      <c r="N945" s="124"/>
      <c r="O945" s="124"/>
      <c r="P945" s="124"/>
      <c r="Q945" s="124"/>
    </row>
    <row r="946" spans="2:17">
      <c r="B946" s="123"/>
      <c r="C946" s="123"/>
      <c r="D946" s="123"/>
      <c r="E946" s="123"/>
      <c r="F946" s="124"/>
      <c r="G946" s="124"/>
      <c r="H946" s="124"/>
      <c r="I946" s="124"/>
      <c r="J946" s="124"/>
      <c r="K946" s="124"/>
      <c r="L946" s="124"/>
      <c r="M946" s="124"/>
      <c r="N946" s="124"/>
      <c r="O946" s="124"/>
      <c r="P946" s="124"/>
      <c r="Q946" s="124"/>
    </row>
    <row r="947" spans="2:17">
      <c r="B947" s="123"/>
      <c r="C947" s="123"/>
      <c r="D947" s="123"/>
      <c r="E947" s="123"/>
      <c r="F947" s="124"/>
      <c r="G947" s="124"/>
      <c r="H947" s="124"/>
      <c r="I947" s="124"/>
      <c r="J947" s="124"/>
      <c r="K947" s="124"/>
      <c r="L947" s="124"/>
      <c r="M947" s="124"/>
      <c r="N947" s="124"/>
      <c r="O947" s="124"/>
      <c r="P947" s="124"/>
      <c r="Q947" s="124"/>
    </row>
    <row r="948" spans="2:17">
      <c r="B948" s="123"/>
      <c r="C948" s="123"/>
      <c r="D948" s="123"/>
      <c r="E948" s="123"/>
      <c r="F948" s="124"/>
      <c r="G948" s="124"/>
      <c r="H948" s="124"/>
      <c r="I948" s="124"/>
      <c r="J948" s="124"/>
      <c r="K948" s="124"/>
      <c r="L948" s="124"/>
      <c r="M948" s="124"/>
      <c r="N948" s="124"/>
      <c r="O948" s="124"/>
      <c r="P948" s="124"/>
      <c r="Q948" s="124"/>
    </row>
    <row r="949" spans="2:17">
      <c r="B949" s="123"/>
      <c r="C949" s="123"/>
      <c r="D949" s="123"/>
      <c r="E949" s="123"/>
      <c r="F949" s="124"/>
      <c r="G949" s="124"/>
      <c r="H949" s="124"/>
      <c r="I949" s="124"/>
      <c r="J949" s="124"/>
      <c r="K949" s="124"/>
      <c r="L949" s="124"/>
      <c r="M949" s="124"/>
      <c r="N949" s="124"/>
      <c r="O949" s="124"/>
      <c r="P949" s="124"/>
      <c r="Q949" s="124"/>
    </row>
    <row r="950" spans="2:17">
      <c r="B950" s="123"/>
      <c r="C950" s="123"/>
      <c r="D950" s="123"/>
      <c r="E950" s="123"/>
      <c r="F950" s="124"/>
      <c r="G950" s="124"/>
      <c r="H950" s="124"/>
      <c r="I950" s="124"/>
      <c r="J950" s="124"/>
      <c r="K950" s="124"/>
      <c r="L950" s="124"/>
      <c r="M950" s="124"/>
      <c r="N950" s="124"/>
      <c r="O950" s="124"/>
      <c r="P950" s="124"/>
      <c r="Q950" s="124"/>
    </row>
    <row r="951" spans="2:17">
      <c r="B951" s="123"/>
      <c r="C951" s="123"/>
      <c r="D951" s="123"/>
      <c r="E951" s="123"/>
      <c r="F951" s="124"/>
      <c r="G951" s="124"/>
      <c r="H951" s="124"/>
      <c r="I951" s="124"/>
      <c r="J951" s="124"/>
      <c r="K951" s="124"/>
      <c r="L951" s="124"/>
      <c r="M951" s="124"/>
      <c r="N951" s="124"/>
      <c r="O951" s="124"/>
      <c r="P951" s="124"/>
      <c r="Q951" s="124"/>
    </row>
    <row r="952" spans="2:17">
      <c r="B952" s="123"/>
      <c r="C952" s="123"/>
      <c r="D952" s="123"/>
      <c r="E952" s="123"/>
      <c r="F952" s="124"/>
      <c r="G952" s="124"/>
      <c r="H952" s="124"/>
      <c r="I952" s="124"/>
      <c r="J952" s="124"/>
      <c r="K952" s="124"/>
      <c r="L952" s="124"/>
      <c r="M952" s="124"/>
      <c r="N952" s="124"/>
      <c r="O952" s="124"/>
      <c r="P952" s="124"/>
      <c r="Q952" s="124"/>
    </row>
    <row r="953" spans="2:17">
      <c r="B953" s="123"/>
      <c r="C953" s="123"/>
      <c r="D953" s="123"/>
      <c r="E953" s="123"/>
      <c r="F953" s="124"/>
      <c r="G953" s="124"/>
      <c r="H953" s="124"/>
      <c r="I953" s="124"/>
      <c r="J953" s="124"/>
      <c r="K953" s="124"/>
      <c r="L953" s="124"/>
      <c r="M953" s="124"/>
      <c r="N953" s="124"/>
      <c r="O953" s="124"/>
      <c r="P953" s="124"/>
      <c r="Q953" s="124"/>
    </row>
    <row r="954" spans="2:17">
      <c r="B954" s="123"/>
      <c r="C954" s="123"/>
      <c r="D954" s="123"/>
      <c r="E954" s="123"/>
      <c r="F954" s="124"/>
      <c r="G954" s="124"/>
      <c r="H954" s="124"/>
      <c r="I954" s="124"/>
      <c r="J954" s="124"/>
      <c r="K954" s="124"/>
      <c r="L954" s="124"/>
      <c r="M954" s="124"/>
      <c r="N954" s="124"/>
      <c r="O954" s="124"/>
      <c r="P954" s="124"/>
      <c r="Q954" s="124"/>
    </row>
    <row r="955" spans="2:17">
      <c r="B955" s="123"/>
      <c r="C955" s="123"/>
      <c r="D955" s="123"/>
      <c r="E955" s="123"/>
      <c r="F955" s="124"/>
      <c r="G955" s="124"/>
      <c r="H955" s="124"/>
      <c r="I955" s="124"/>
      <c r="J955" s="124"/>
      <c r="K955" s="124"/>
      <c r="L955" s="124"/>
      <c r="M955" s="124"/>
      <c r="N955" s="124"/>
      <c r="O955" s="124"/>
      <c r="P955" s="124"/>
      <c r="Q955" s="124"/>
    </row>
    <row r="956" spans="2:17">
      <c r="B956" s="123"/>
      <c r="C956" s="123"/>
      <c r="D956" s="123"/>
      <c r="E956" s="123"/>
      <c r="F956" s="124"/>
      <c r="G956" s="124"/>
      <c r="H956" s="124"/>
      <c r="I956" s="124"/>
      <c r="J956" s="124"/>
      <c r="K956" s="124"/>
      <c r="L956" s="124"/>
      <c r="M956" s="124"/>
      <c r="N956" s="124"/>
      <c r="O956" s="124"/>
      <c r="P956" s="124"/>
      <c r="Q956" s="124"/>
    </row>
    <row r="957" spans="2:17">
      <c r="B957" s="123"/>
      <c r="C957" s="123"/>
      <c r="D957" s="123"/>
      <c r="E957" s="123"/>
      <c r="F957" s="124"/>
      <c r="G957" s="124"/>
      <c r="H957" s="124"/>
      <c r="I957" s="124"/>
      <c r="J957" s="124"/>
      <c r="K957" s="124"/>
      <c r="L957" s="124"/>
      <c r="M957" s="124"/>
      <c r="N957" s="124"/>
      <c r="O957" s="124"/>
      <c r="P957" s="124"/>
      <c r="Q957" s="124"/>
    </row>
    <row r="958" spans="2:17">
      <c r="B958" s="123"/>
      <c r="C958" s="123"/>
      <c r="D958" s="123"/>
      <c r="E958" s="123"/>
      <c r="F958" s="124"/>
      <c r="G958" s="124"/>
      <c r="H958" s="124"/>
      <c r="I958" s="124"/>
      <c r="J958" s="124"/>
      <c r="K958" s="124"/>
      <c r="L958" s="124"/>
      <c r="M958" s="124"/>
      <c r="N958" s="124"/>
      <c r="O958" s="124"/>
      <c r="P958" s="124"/>
      <c r="Q958" s="124"/>
    </row>
    <row r="959" spans="2:17">
      <c r="B959" s="123"/>
      <c r="C959" s="123"/>
      <c r="D959" s="123"/>
      <c r="E959" s="123"/>
      <c r="F959" s="124"/>
      <c r="G959" s="124"/>
      <c r="H959" s="124"/>
      <c r="I959" s="124"/>
      <c r="J959" s="124"/>
      <c r="K959" s="124"/>
      <c r="L959" s="124"/>
      <c r="M959" s="124"/>
      <c r="N959" s="124"/>
      <c r="O959" s="124"/>
      <c r="P959" s="124"/>
      <c r="Q959" s="124"/>
    </row>
    <row r="960" spans="2:17">
      <c r="B960" s="123"/>
      <c r="C960" s="123"/>
      <c r="D960" s="123"/>
      <c r="E960" s="123"/>
      <c r="F960" s="124"/>
      <c r="G960" s="124"/>
      <c r="H960" s="124"/>
      <c r="I960" s="124"/>
      <c r="J960" s="124"/>
      <c r="K960" s="124"/>
      <c r="L960" s="124"/>
      <c r="M960" s="124"/>
      <c r="N960" s="124"/>
      <c r="O960" s="124"/>
      <c r="P960" s="124"/>
      <c r="Q960" s="124"/>
    </row>
    <row r="961" spans="2:17">
      <c r="B961" s="123"/>
      <c r="C961" s="123"/>
      <c r="D961" s="123"/>
      <c r="E961" s="123"/>
      <c r="F961" s="124"/>
      <c r="G961" s="124"/>
      <c r="H961" s="124"/>
      <c r="I961" s="124"/>
      <c r="J961" s="124"/>
      <c r="K961" s="124"/>
      <c r="L961" s="124"/>
      <c r="M961" s="124"/>
      <c r="N961" s="124"/>
      <c r="O961" s="124"/>
      <c r="P961" s="124"/>
      <c r="Q961" s="124"/>
    </row>
    <row r="962" spans="2:17">
      <c r="B962" s="123"/>
      <c r="C962" s="123"/>
      <c r="D962" s="123"/>
      <c r="E962" s="123"/>
      <c r="F962" s="124"/>
      <c r="G962" s="124"/>
      <c r="H962" s="124"/>
      <c r="I962" s="124"/>
      <c r="J962" s="124"/>
      <c r="K962" s="124"/>
      <c r="L962" s="124"/>
      <c r="M962" s="124"/>
      <c r="N962" s="124"/>
      <c r="O962" s="124"/>
      <c r="P962" s="124"/>
      <c r="Q962" s="124"/>
    </row>
    <row r="963" spans="2:17">
      <c r="B963" s="123"/>
      <c r="C963" s="123"/>
      <c r="D963" s="123"/>
      <c r="E963" s="123"/>
      <c r="F963" s="124"/>
      <c r="G963" s="124"/>
      <c r="H963" s="124"/>
      <c r="I963" s="124"/>
      <c r="J963" s="124"/>
      <c r="K963" s="124"/>
      <c r="L963" s="124"/>
      <c r="M963" s="124"/>
      <c r="N963" s="124"/>
      <c r="O963" s="124"/>
      <c r="P963" s="124"/>
      <c r="Q963" s="124"/>
    </row>
    <row r="964" spans="2:17">
      <c r="B964" s="123"/>
      <c r="C964" s="123"/>
      <c r="D964" s="123"/>
      <c r="E964" s="123"/>
      <c r="F964" s="124"/>
      <c r="G964" s="124"/>
      <c r="H964" s="124"/>
      <c r="I964" s="124"/>
      <c r="J964" s="124"/>
      <c r="K964" s="124"/>
      <c r="L964" s="124"/>
      <c r="M964" s="124"/>
      <c r="N964" s="124"/>
      <c r="O964" s="124"/>
      <c r="P964" s="124"/>
      <c r="Q964" s="124"/>
    </row>
    <row r="965" spans="2:17">
      <c r="B965" s="123"/>
      <c r="C965" s="123"/>
      <c r="D965" s="123"/>
      <c r="E965" s="123"/>
      <c r="F965" s="124"/>
      <c r="G965" s="124"/>
      <c r="H965" s="124"/>
      <c r="I965" s="124"/>
      <c r="J965" s="124"/>
      <c r="K965" s="124"/>
      <c r="L965" s="124"/>
      <c r="M965" s="124"/>
      <c r="N965" s="124"/>
      <c r="O965" s="124"/>
      <c r="P965" s="124"/>
      <c r="Q965" s="124"/>
    </row>
    <row r="966" spans="2:17">
      <c r="B966" s="123"/>
      <c r="C966" s="123"/>
      <c r="D966" s="123"/>
      <c r="E966" s="123"/>
      <c r="F966" s="124"/>
      <c r="G966" s="124"/>
      <c r="H966" s="124"/>
      <c r="I966" s="124"/>
      <c r="J966" s="124"/>
      <c r="K966" s="124"/>
      <c r="L966" s="124"/>
      <c r="M966" s="124"/>
      <c r="N966" s="124"/>
      <c r="O966" s="124"/>
      <c r="P966" s="124"/>
      <c r="Q966" s="124"/>
    </row>
    <row r="967" spans="2:17">
      <c r="B967" s="123"/>
      <c r="C967" s="123"/>
      <c r="D967" s="123"/>
      <c r="E967" s="123"/>
      <c r="F967" s="124"/>
      <c r="G967" s="124"/>
      <c r="H967" s="124"/>
      <c r="I967" s="124"/>
      <c r="J967" s="124"/>
      <c r="K967" s="124"/>
      <c r="L967" s="124"/>
      <c r="M967" s="124"/>
      <c r="N967" s="124"/>
      <c r="O967" s="124"/>
      <c r="P967" s="124"/>
      <c r="Q967" s="124"/>
    </row>
    <row r="968" spans="2:17">
      <c r="B968" s="123"/>
      <c r="C968" s="123"/>
      <c r="D968" s="123"/>
      <c r="E968" s="123"/>
      <c r="F968" s="124"/>
      <c r="G968" s="124"/>
      <c r="H968" s="124"/>
      <c r="I968" s="124"/>
      <c r="J968" s="124"/>
      <c r="K968" s="124"/>
      <c r="L968" s="124"/>
      <c r="M968" s="124"/>
      <c r="N968" s="124"/>
      <c r="O968" s="124"/>
      <c r="P968" s="124"/>
      <c r="Q968" s="124"/>
    </row>
    <row r="969" spans="2:17">
      <c r="B969" s="123"/>
      <c r="C969" s="123"/>
      <c r="D969" s="123"/>
      <c r="E969" s="123"/>
      <c r="F969" s="124"/>
      <c r="G969" s="124"/>
      <c r="H969" s="124"/>
      <c r="I969" s="124"/>
      <c r="J969" s="124"/>
      <c r="K969" s="124"/>
      <c r="L969" s="124"/>
      <c r="M969" s="124"/>
      <c r="N969" s="124"/>
      <c r="O969" s="124"/>
      <c r="P969" s="124"/>
      <c r="Q969" s="124"/>
    </row>
    <row r="970" spans="2:17">
      <c r="B970" s="123"/>
      <c r="C970" s="123"/>
      <c r="D970" s="123"/>
      <c r="E970" s="123"/>
      <c r="F970" s="124"/>
      <c r="G970" s="124"/>
      <c r="H970" s="124"/>
      <c r="I970" s="124"/>
      <c r="J970" s="124"/>
      <c r="K970" s="124"/>
      <c r="L970" s="124"/>
      <c r="M970" s="124"/>
      <c r="N970" s="124"/>
      <c r="O970" s="124"/>
      <c r="P970" s="124"/>
      <c r="Q970" s="124"/>
    </row>
    <row r="971" spans="2:17">
      <c r="B971" s="123"/>
      <c r="C971" s="123"/>
      <c r="D971" s="123"/>
      <c r="E971" s="123"/>
      <c r="F971" s="124"/>
      <c r="G971" s="124"/>
      <c r="H971" s="124"/>
      <c r="I971" s="124"/>
      <c r="J971" s="124"/>
      <c r="K971" s="124"/>
      <c r="L971" s="124"/>
      <c r="M971" s="124"/>
      <c r="N971" s="124"/>
      <c r="O971" s="124"/>
      <c r="P971" s="124"/>
      <c r="Q971" s="124"/>
    </row>
    <row r="972" spans="2:17">
      <c r="B972" s="123"/>
      <c r="C972" s="123"/>
      <c r="D972" s="123"/>
      <c r="E972" s="123"/>
      <c r="F972" s="124"/>
      <c r="G972" s="124"/>
      <c r="H972" s="124"/>
      <c r="I972" s="124"/>
      <c r="J972" s="124"/>
      <c r="K972" s="124"/>
      <c r="L972" s="124"/>
      <c r="M972" s="124"/>
      <c r="N972" s="124"/>
      <c r="O972" s="124"/>
      <c r="P972" s="124"/>
      <c r="Q972" s="124"/>
    </row>
    <row r="973" spans="2:17">
      <c r="B973" s="123"/>
      <c r="C973" s="123"/>
      <c r="D973" s="123"/>
      <c r="E973" s="123"/>
      <c r="F973" s="124"/>
      <c r="G973" s="124"/>
      <c r="H973" s="124"/>
      <c r="I973" s="124"/>
      <c r="J973" s="124"/>
      <c r="K973" s="124"/>
      <c r="L973" s="124"/>
      <c r="M973" s="124"/>
      <c r="N973" s="124"/>
      <c r="O973" s="124"/>
      <c r="P973" s="124"/>
      <c r="Q973" s="124"/>
    </row>
    <row r="974" spans="2:17">
      <c r="B974" s="123"/>
      <c r="C974" s="123"/>
      <c r="D974" s="123"/>
      <c r="E974" s="123"/>
      <c r="F974" s="124"/>
      <c r="G974" s="124"/>
      <c r="H974" s="124"/>
      <c r="I974" s="124"/>
      <c r="J974" s="124"/>
      <c r="K974" s="124"/>
      <c r="L974" s="124"/>
      <c r="M974" s="124"/>
      <c r="N974" s="124"/>
      <c r="O974" s="124"/>
      <c r="P974" s="124"/>
      <c r="Q974" s="124"/>
    </row>
    <row r="975" spans="2:17">
      <c r="B975" s="123"/>
      <c r="C975" s="123"/>
      <c r="D975" s="123"/>
      <c r="E975" s="123"/>
      <c r="F975" s="124"/>
      <c r="G975" s="124"/>
      <c r="H975" s="124"/>
      <c r="I975" s="124"/>
      <c r="J975" s="124"/>
      <c r="K975" s="124"/>
      <c r="L975" s="124"/>
      <c r="M975" s="124"/>
      <c r="N975" s="124"/>
      <c r="O975" s="124"/>
      <c r="P975" s="124"/>
      <c r="Q975" s="124"/>
    </row>
    <row r="976" spans="2:17">
      <c r="B976" s="123"/>
      <c r="C976" s="123"/>
      <c r="D976" s="123"/>
      <c r="E976" s="123"/>
      <c r="F976" s="124"/>
      <c r="G976" s="124"/>
      <c r="H976" s="124"/>
      <c r="I976" s="124"/>
      <c r="J976" s="124"/>
      <c r="K976" s="124"/>
      <c r="L976" s="124"/>
      <c r="M976" s="124"/>
      <c r="N976" s="124"/>
      <c r="O976" s="124"/>
      <c r="P976" s="124"/>
      <c r="Q976" s="124"/>
    </row>
    <row r="977" spans="2:17">
      <c r="B977" s="123"/>
      <c r="C977" s="123"/>
      <c r="D977" s="123"/>
      <c r="E977" s="123"/>
      <c r="F977" s="124"/>
      <c r="G977" s="124"/>
      <c r="H977" s="124"/>
      <c r="I977" s="124"/>
      <c r="J977" s="124"/>
      <c r="K977" s="124"/>
      <c r="L977" s="124"/>
      <c r="M977" s="124"/>
      <c r="N977" s="124"/>
      <c r="O977" s="124"/>
      <c r="P977" s="124"/>
      <c r="Q977" s="124"/>
    </row>
    <row r="978" spans="2:17">
      <c r="B978" s="123"/>
      <c r="C978" s="123"/>
      <c r="D978" s="123"/>
      <c r="E978" s="123"/>
      <c r="F978" s="124"/>
      <c r="G978" s="124"/>
      <c r="H978" s="124"/>
      <c r="I978" s="124"/>
      <c r="J978" s="124"/>
      <c r="K978" s="124"/>
      <c r="L978" s="124"/>
      <c r="M978" s="124"/>
      <c r="N978" s="124"/>
      <c r="O978" s="124"/>
      <c r="P978" s="124"/>
      <c r="Q978" s="124"/>
    </row>
    <row r="979" spans="2:17">
      <c r="B979" s="123"/>
      <c r="C979" s="123"/>
      <c r="D979" s="123"/>
      <c r="E979" s="123"/>
      <c r="F979" s="124"/>
      <c r="G979" s="124"/>
      <c r="H979" s="124"/>
      <c r="I979" s="124"/>
      <c r="J979" s="124"/>
      <c r="K979" s="124"/>
      <c r="L979" s="124"/>
      <c r="M979" s="124"/>
      <c r="N979" s="124"/>
      <c r="O979" s="124"/>
      <c r="P979" s="124"/>
      <c r="Q979" s="124"/>
    </row>
    <row r="980" spans="2:17">
      <c r="B980" s="123"/>
      <c r="C980" s="123"/>
      <c r="D980" s="123"/>
      <c r="E980" s="123"/>
      <c r="F980" s="124"/>
      <c r="G980" s="124"/>
      <c r="H980" s="124"/>
      <c r="I980" s="124"/>
      <c r="J980" s="124"/>
      <c r="K980" s="124"/>
      <c r="L980" s="124"/>
      <c r="M980" s="124"/>
      <c r="N980" s="124"/>
      <c r="O980" s="124"/>
      <c r="P980" s="124"/>
      <c r="Q980" s="124"/>
    </row>
    <row r="981" spans="2:17">
      <c r="B981" s="123"/>
      <c r="C981" s="123"/>
      <c r="D981" s="123"/>
      <c r="E981" s="123"/>
      <c r="F981" s="124"/>
      <c r="G981" s="124"/>
      <c r="H981" s="124"/>
      <c r="I981" s="124"/>
      <c r="J981" s="124"/>
      <c r="K981" s="124"/>
      <c r="L981" s="124"/>
      <c r="M981" s="124"/>
      <c r="N981" s="124"/>
      <c r="O981" s="124"/>
      <c r="P981" s="124"/>
      <c r="Q981" s="124"/>
    </row>
    <row r="982" spans="2:17">
      <c r="B982" s="123"/>
      <c r="C982" s="123"/>
      <c r="D982" s="123"/>
      <c r="E982" s="123"/>
      <c r="F982" s="124"/>
      <c r="G982" s="124"/>
      <c r="H982" s="124"/>
      <c r="I982" s="124"/>
      <c r="J982" s="124"/>
      <c r="K982" s="124"/>
      <c r="L982" s="124"/>
      <c r="M982" s="124"/>
      <c r="N982" s="124"/>
      <c r="O982" s="124"/>
      <c r="P982" s="124"/>
      <c r="Q982" s="124"/>
    </row>
    <row r="983" spans="2:17">
      <c r="B983" s="123"/>
      <c r="C983" s="123"/>
      <c r="D983" s="123"/>
      <c r="E983" s="123"/>
      <c r="F983" s="124"/>
      <c r="G983" s="124"/>
      <c r="H983" s="124"/>
      <c r="I983" s="124"/>
      <c r="J983" s="124"/>
      <c r="K983" s="124"/>
      <c r="L983" s="124"/>
      <c r="M983" s="124"/>
      <c r="N983" s="124"/>
      <c r="O983" s="124"/>
      <c r="P983" s="124"/>
      <c r="Q983" s="124"/>
    </row>
    <row r="984" spans="2:17">
      <c r="B984" s="123"/>
      <c r="C984" s="123"/>
      <c r="D984" s="123"/>
      <c r="E984" s="123"/>
      <c r="F984" s="124"/>
      <c r="G984" s="124"/>
      <c r="H984" s="124"/>
      <c r="I984" s="124"/>
      <c r="J984" s="124"/>
      <c r="K984" s="124"/>
      <c r="L984" s="124"/>
      <c r="M984" s="124"/>
      <c r="N984" s="124"/>
      <c r="O984" s="124"/>
      <c r="P984" s="124"/>
      <c r="Q984" s="124"/>
    </row>
    <row r="985" spans="2:17">
      <c r="B985" s="123"/>
      <c r="C985" s="123"/>
      <c r="D985" s="123"/>
      <c r="E985" s="123"/>
      <c r="F985" s="124"/>
      <c r="G985" s="124"/>
      <c r="H985" s="124"/>
      <c r="I985" s="124"/>
      <c r="J985" s="124"/>
      <c r="K985" s="124"/>
      <c r="L985" s="124"/>
      <c r="M985" s="124"/>
      <c r="N985" s="124"/>
      <c r="O985" s="124"/>
      <c r="P985" s="124"/>
      <c r="Q985" s="124"/>
    </row>
    <row r="986" spans="2:17">
      <c r="B986" s="123"/>
      <c r="C986" s="123"/>
      <c r="D986" s="123"/>
      <c r="E986" s="123"/>
      <c r="F986" s="124"/>
      <c r="G986" s="124"/>
      <c r="H986" s="124"/>
      <c r="I986" s="124"/>
      <c r="J986" s="124"/>
      <c r="K986" s="124"/>
      <c r="L986" s="124"/>
      <c r="M986" s="124"/>
      <c r="N986" s="124"/>
      <c r="O986" s="124"/>
      <c r="P986" s="124"/>
      <c r="Q986" s="124"/>
    </row>
    <row r="987" spans="2:17">
      <c r="B987" s="123"/>
      <c r="C987" s="123"/>
      <c r="D987" s="123"/>
      <c r="E987" s="123"/>
      <c r="F987" s="124"/>
      <c r="G987" s="124"/>
      <c r="H987" s="124"/>
      <c r="I987" s="124"/>
      <c r="J987" s="124"/>
      <c r="K987" s="124"/>
      <c r="L987" s="124"/>
      <c r="M987" s="124"/>
      <c r="N987" s="124"/>
      <c r="O987" s="124"/>
      <c r="P987" s="124"/>
      <c r="Q987" s="124"/>
    </row>
    <row r="988" spans="2:17">
      <c r="B988" s="123"/>
      <c r="C988" s="123"/>
      <c r="D988" s="123"/>
      <c r="E988" s="123"/>
      <c r="F988" s="124"/>
      <c r="G988" s="124"/>
      <c r="H988" s="124"/>
      <c r="I988" s="124"/>
      <c r="J988" s="124"/>
      <c r="K988" s="124"/>
      <c r="L988" s="124"/>
      <c r="M988" s="124"/>
      <c r="N988" s="124"/>
      <c r="O988" s="124"/>
      <c r="P988" s="124"/>
      <c r="Q988" s="124"/>
    </row>
    <row r="989" spans="2:17">
      <c r="B989" s="123"/>
      <c r="C989" s="123"/>
      <c r="D989" s="123"/>
      <c r="E989" s="123"/>
      <c r="F989" s="124"/>
      <c r="G989" s="124"/>
      <c r="H989" s="124"/>
      <c r="I989" s="124"/>
      <c r="J989" s="124"/>
      <c r="K989" s="124"/>
      <c r="L989" s="124"/>
      <c r="M989" s="124"/>
      <c r="N989" s="124"/>
      <c r="O989" s="124"/>
      <c r="P989" s="124"/>
      <c r="Q989" s="124"/>
    </row>
    <row r="990" spans="2:17">
      <c r="B990" s="123"/>
      <c r="C990" s="123"/>
      <c r="D990" s="123"/>
      <c r="E990" s="123"/>
      <c r="F990" s="124"/>
      <c r="G990" s="124"/>
      <c r="H990" s="124"/>
      <c r="I990" s="124"/>
      <c r="J990" s="124"/>
      <c r="K990" s="124"/>
      <c r="L990" s="124"/>
      <c r="M990" s="124"/>
      <c r="N990" s="124"/>
      <c r="O990" s="124"/>
      <c r="P990" s="124"/>
      <c r="Q990" s="124"/>
    </row>
    <row r="991" spans="2:17">
      <c r="B991" s="123"/>
      <c r="C991" s="123"/>
      <c r="D991" s="123"/>
      <c r="E991" s="123"/>
      <c r="F991" s="124"/>
      <c r="G991" s="124"/>
      <c r="H991" s="124"/>
      <c r="I991" s="124"/>
      <c r="J991" s="124"/>
      <c r="K991" s="124"/>
      <c r="L991" s="124"/>
      <c r="M991" s="124"/>
      <c r="N991" s="124"/>
      <c r="O991" s="124"/>
      <c r="P991" s="124"/>
      <c r="Q991" s="124"/>
    </row>
    <row r="992" spans="2:17">
      <c r="B992" s="123"/>
      <c r="C992" s="123"/>
      <c r="D992" s="123"/>
      <c r="E992" s="123"/>
      <c r="F992" s="124"/>
      <c r="G992" s="124"/>
      <c r="H992" s="124"/>
      <c r="I992" s="124"/>
      <c r="J992" s="124"/>
      <c r="K992" s="124"/>
      <c r="L992" s="124"/>
      <c r="M992" s="124"/>
      <c r="N992" s="124"/>
      <c r="O992" s="124"/>
      <c r="P992" s="124"/>
      <c r="Q992" s="124"/>
    </row>
    <row r="993" spans="2:17">
      <c r="B993" s="123"/>
      <c r="C993" s="123"/>
      <c r="D993" s="123"/>
      <c r="E993" s="123"/>
      <c r="F993" s="124"/>
      <c r="G993" s="124"/>
      <c r="H993" s="124"/>
      <c r="I993" s="124"/>
      <c r="J993" s="124"/>
      <c r="K993" s="124"/>
      <c r="L993" s="124"/>
      <c r="M993" s="124"/>
      <c r="N993" s="124"/>
      <c r="O993" s="124"/>
      <c r="P993" s="124"/>
      <c r="Q993" s="124"/>
    </row>
    <row r="994" spans="2:17">
      <c r="B994" s="123"/>
      <c r="C994" s="123"/>
      <c r="D994" s="123"/>
      <c r="E994" s="123"/>
      <c r="F994" s="124"/>
      <c r="G994" s="124"/>
      <c r="H994" s="124"/>
      <c r="I994" s="124"/>
      <c r="J994" s="124"/>
      <c r="K994" s="124"/>
      <c r="L994" s="124"/>
      <c r="M994" s="124"/>
      <c r="N994" s="124"/>
      <c r="O994" s="124"/>
      <c r="P994" s="124"/>
      <c r="Q994" s="124"/>
    </row>
    <row r="995" spans="2:17">
      <c r="B995" s="123"/>
      <c r="C995" s="123"/>
      <c r="D995" s="123"/>
      <c r="E995" s="123"/>
      <c r="F995" s="124"/>
      <c r="G995" s="124"/>
      <c r="H995" s="124"/>
      <c r="I995" s="124"/>
      <c r="J995" s="124"/>
      <c r="K995" s="124"/>
      <c r="L995" s="124"/>
      <c r="M995" s="124"/>
      <c r="N995" s="124"/>
      <c r="O995" s="124"/>
      <c r="P995" s="124"/>
      <c r="Q995" s="124"/>
    </row>
    <row r="996" spans="2:17">
      <c r="B996" s="123"/>
      <c r="C996" s="123"/>
      <c r="D996" s="123"/>
      <c r="E996" s="123"/>
      <c r="F996" s="124"/>
      <c r="G996" s="124"/>
      <c r="H996" s="124"/>
      <c r="I996" s="124"/>
      <c r="J996" s="124"/>
      <c r="K996" s="124"/>
      <c r="L996" s="124"/>
      <c r="M996" s="124"/>
      <c r="N996" s="124"/>
      <c r="O996" s="124"/>
      <c r="P996" s="124"/>
      <c r="Q996" s="124"/>
    </row>
    <row r="997" spans="2:17">
      <c r="B997" s="123"/>
      <c r="C997" s="123"/>
      <c r="D997" s="123"/>
      <c r="E997" s="123"/>
      <c r="F997" s="124"/>
      <c r="G997" s="124"/>
      <c r="H997" s="124"/>
      <c r="I997" s="124"/>
      <c r="J997" s="124"/>
      <c r="K997" s="124"/>
      <c r="L997" s="124"/>
      <c r="M997" s="124"/>
      <c r="N997" s="124"/>
      <c r="O997" s="124"/>
      <c r="P997" s="124"/>
      <c r="Q997" s="124"/>
    </row>
    <row r="998" spans="2:17">
      <c r="B998" s="123"/>
      <c r="C998" s="123"/>
      <c r="D998" s="123"/>
      <c r="E998" s="123"/>
      <c r="F998" s="124"/>
      <c r="G998" s="124"/>
      <c r="H998" s="124"/>
      <c r="I998" s="124"/>
      <c r="J998" s="124"/>
      <c r="K998" s="124"/>
      <c r="L998" s="124"/>
      <c r="M998" s="124"/>
      <c r="N998" s="124"/>
      <c r="O998" s="124"/>
      <c r="P998" s="124"/>
      <c r="Q998" s="124"/>
    </row>
    <row r="999" spans="2:17">
      <c r="B999" s="123"/>
      <c r="C999" s="123"/>
      <c r="D999" s="123"/>
      <c r="E999" s="123"/>
      <c r="F999" s="124"/>
      <c r="G999" s="124"/>
      <c r="H999" s="124"/>
      <c r="I999" s="124"/>
      <c r="J999" s="124"/>
      <c r="K999" s="124"/>
      <c r="L999" s="124"/>
      <c r="M999" s="124"/>
      <c r="N999" s="124"/>
      <c r="O999" s="124"/>
      <c r="P999" s="124"/>
      <c r="Q999" s="124"/>
    </row>
    <row r="1000" spans="2:17">
      <c r="B1000" s="123"/>
      <c r="C1000" s="123"/>
      <c r="D1000" s="123"/>
      <c r="E1000" s="123"/>
      <c r="F1000" s="124"/>
      <c r="G1000" s="124"/>
      <c r="H1000" s="124"/>
      <c r="I1000" s="124"/>
      <c r="J1000" s="124"/>
      <c r="K1000" s="124"/>
      <c r="L1000" s="124"/>
      <c r="M1000" s="124"/>
      <c r="N1000" s="124"/>
      <c r="O1000" s="124"/>
      <c r="P1000" s="124"/>
      <c r="Q1000" s="124"/>
    </row>
    <row r="1001" spans="2:17">
      <c r="B1001" s="123"/>
      <c r="C1001" s="123"/>
      <c r="D1001" s="123"/>
      <c r="E1001" s="123"/>
      <c r="F1001" s="124"/>
      <c r="G1001" s="124"/>
      <c r="H1001" s="124"/>
      <c r="I1001" s="124"/>
      <c r="J1001" s="124"/>
      <c r="K1001" s="124"/>
      <c r="L1001" s="124"/>
      <c r="M1001" s="124"/>
      <c r="N1001" s="124"/>
      <c r="O1001" s="124"/>
      <c r="P1001" s="124"/>
      <c r="Q1001" s="124"/>
    </row>
    <row r="1002" spans="2:17">
      <c r="B1002" s="123"/>
      <c r="C1002" s="123"/>
      <c r="D1002" s="123"/>
      <c r="E1002" s="123"/>
      <c r="F1002" s="124"/>
      <c r="G1002" s="124"/>
      <c r="H1002" s="124"/>
      <c r="I1002" s="124"/>
      <c r="J1002" s="124"/>
      <c r="K1002" s="124"/>
      <c r="L1002" s="124"/>
      <c r="M1002" s="124"/>
      <c r="N1002" s="124"/>
      <c r="O1002" s="124"/>
      <c r="P1002" s="124"/>
      <c r="Q1002" s="124"/>
    </row>
    <row r="1003" spans="2:17">
      <c r="B1003" s="123"/>
      <c r="C1003" s="123"/>
      <c r="D1003" s="123"/>
      <c r="E1003" s="123"/>
      <c r="F1003" s="124"/>
      <c r="G1003" s="124"/>
      <c r="H1003" s="124"/>
      <c r="I1003" s="124"/>
      <c r="J1003" s="124"/>
      <c r="K1003" s="124"/>
      <c r="L1003" s="124"/>
      <c r="M1003" s="124"/>
      <c r="N1003" s="124"/>
      <c r="O1003" s="124"/>
      <c r="P1003" s="124"/>
      <c r="Q1003" s="124"/>
    </row>
    <row r="1004" spans="2:17">
      <c r="B1004" s="123"/>
      <c r="C1004" s="123"/>
      <c r="D1004" s="123"/>
      <c r="E1004" s="123"/>
      <c r="F1004" s="124"/>
      <c r="G1004" s="124"/>
      <c r="H1004" s="124"/>
      <c r="I1004" s="124"/>
      <c r="J1004" s="124"/>
      <c r="K1004" s="124"/>
      <c r="L1004" s="124"/>
      <c r="M1004" s="124"/>
      <c r="N1004" s="124"/>
      <c r="O1004" s="124"/>
      <c r="P1004" s="124"/>
      <c r="Q1004" s="124"/>
    </row>
    <row r="1005" spans="2:17">
      <c r="B1005" s="123"/>
      <c r="C1005" s="123"/>
      <c r="D1005" s="123"/>
      <c r="E1005" s="123"/>
      <c r="F1005" s="124"/>
      <c r="G1005" s="124"/>
      <c r="H1005" s="124"/>
      <c r="I1005" s="124"/>
      <c r="J1005" s="124"/>
      <c r="K1005" s="124"/>
      <c r="L1005" s="124"/>
      <c r="M1005" s="124"/>
      <c r="N1005" s="124"/>
      <c r="O1005" s="124"/>
      <c r="P1005" s="124"/>
      <c r="Q1005" s="124"/>
    </row>
    <row r="1006" spans="2:17">
      <c r="B1006" s="123"/>
      <c r="C1006" s="123"/>
      <c r="D1006" s="123"/>
      <c r="E1006" s="123"/>
      <c r="F1006" s="124"/>
      <c r="G1006" s="124"/>
      <c r="H1006" s="124"/>
      <c r="I1006" s="124"/>
      <c r="J1006" s="124"/>
      <c r="K1006" s="124"/>
      <c r="L1006" s="124"/>
      <c r="M1006" s="124"/>
      <c r="N1006" s="124"/>
      <c r="O1006" s="124"/>
      <c r="P1006" s="124"/>
      <c r="Q1006" s="124"/>
    </row>
    <row r="1007" spans="2:17">
      <c r="B1007" s="123"/>
      <c r="C1007" s="123"/>
      <c r="D1007" s="123"/>
      <c r="E1007" s="123"/>
      <c r="F1007" s="124"/>
      <c r="G1007" s="124"/>
      <c r="H1007" s="124"/>
      <c r="I1007" s="124"/>
      <c r="J1007" s="124"/>
      <c r="K1007" s="124"/>
      <c r="L1007" s="124"/>
      <c r="M1007" s="124"/>
      <c r="N1007" s="124"/>
      <c r="O1007" s="124"/>
      <c r="P1007" s="124"/>
      <c r="Q1007" s="124"/>
    </row>
    <row r="1008" spans="2:17">
      <c r="B1008" s="123"/>
      <c r="C1008" s="123"/>
      <c r="D1008" s="123"/>
      <c r="E1008" s="123"/>
      <c r="F1008" s="124"/>
      <c r="G1008" s="124"/>
      <c r="H1008" s="124"/>
      <c r="I1008" s="124"/>
      <c r="J1008" s="124"/>
      <c r="K1008" s="124"/>
      <c r="L1008" s="124"/>
      <c r="M1008" s="124"/>
      <c r="N1008" s="124"/>
      <c r="O1008" s="124"/>
      <c r="P1008" s="124"/>
      <c r="Q1008" s="124"/>
    </row>
    <row r="1009" spans="2:17">
      <c r="B1009" s="123"/>
      <c r="C1009" s="123"/>
      <c r="D1009" s="123"/>
      <c r="E1009" s="123"/>
      <c r="F1009" s="124"/>
      <c r="G1009" s="124"/>
      <c r="H1009" s="124"/>
      <c r="I1009" s="124"/>
      <c r="J1009" s="124"/>
      <c r="K1009" s="124"/>
      <c r="L1009" s="124"/>
      <c r="M1009" s="124"/>
      <c r="N1009" s="124"/>
      <c r="O1009" s="124"/>
      <c r="P1009" s="124"/>
      <c r="Q1009" s="124"/>
    </row>
    <row r="1010" spans="2:17">
      <c r="B1010" s="123"/>
      <c r="C1010" s="123"/>
      <c r="D1010" s="123"/>
      <c r="E1010" s="123"/>
      <c r="F1010" s="124"/>
      <c r="G1010" s="124"/>
      <c r="H1010" s="124"/>
      <c r="I1010" s="124"/>
      <c r="J1010" s="124"/>
      <c r="K1010" s="124"/>
      <c r="L1010" s="124"/>
      <c r="M1010" s="124"/>
      <c r="N1010" s="124"/>
      <c r="O1010" s="124"/>
      <c r="P1010" s="124"/>
      <c r="Q1010" s="124"/>
    </row>
    <row r="1011" spans="2:17">
      <c r="B1011" s="123"/>
      <c r="C1011" s="123"/>
      <c r="D1011" s="123"/>
      <c r="E1011" s="123"/>
      <c r="F1011" s="124"/>
      <c r="G1011" s="124"/>
      <c r="H1011" s="124"/>
      <c r="I1011" s="124"/>
      <c r="J1011" s="124"/>
      <c r="K1011" s="124"/>
      <c r="L1011" s="124"/>
      <c r="M1011" s="124"/>
      <c r="N1011" s="124"/>
      <c r="O1011" s="124"/>
      <c r="P1011" s="124"/>
      <c r="Q1011" s="124"/>
    </row>
    <row r="1012" spans="2:17">
      <c r="B1012" s="123"/>
      <c r="C1012" s="123"/>
      <c r="D1012" s="123"/>
      <c r="E1012" s="123"/>
      <c r="F1012" s="124"/>
      <c r="G1012" s="124"/>
      <c r="H1012" s="124"/>
      <c r="I1012" s="124"/>
      <c r="J1012" s="124"/>
      <c r="K1012" s="124"/>
      <c r="L1012" s="124"/>
      <c r="M1012" s="124"/>
      <c r="N1012" s="124"/>
      <c r="O1012" s="124"/>
      <c r="P1012" s="124"/>
      <c r="Q1012" s="124"/>
    </row>
    <row r="1013" spans="2:17">
      <c r="B1013" s="123"/>
      <c r="C1013" s="123"/>
      <c r="D1013" s="123"/>
      <c r="E1013" s="123"/>
      <c r="F1013" s="124"/>
      <c r="G1013" s="124"/>
      <c r="H1013" s="124"/>
      <c r="I1013" s="124"/>
      <c r="J1013" s="124"/>
      <c r="K1013" s="124"/>
      <c r="L1013" s="124"/>
      <c r="M1013" s="124"/>
      <c r="N1013" s="124"/>
      <c r="O1013" s="124"/>
      <c r="P1013" s="124"/>
      <c r="Q1013" s="124"/>
    </row>
    <row r="1014" spans="2:17">
      <c r="B1014" s="123"/>
      <c r="C1014" s="123"/>
      <c r="D1014" s="123"/>
      <c r="E1014" s="123"/>
      <c r="F1014" s="124"/>
      <c r="G1014" s="124"/>
      <c r="H1014" s="124"/>
      <c r="I1014" s="124"/>
      <c r="J1014" s="124"/>
      <c r="K1014" s="124"/>
      <c r="L1014" s="124"/>
      <c r="M1014" s="124"/>
      <c r="N1014" s="124"/>
      <c r="O1014" s="124"/>
      <c r="P1014" s="124"/>
      <c r="Q1014" s="124"/>
    </row>
    <row r="1015" spans="2:17">
      <c r="B1015" s="123"/>
      <c r="C1015" s="123"/>
      <c r="D1015" s="123"/>
      <c r="E1015" s="123"/>
      <c r="F1015" s="124"/>
      <c r="G1015" s="124"/>
      <c r="H1015" s="124"/>
      <c r="I1015" s="124"/>
      <c r="J1015" s="124"/>
      <c r="K1015" s="124"/>
      <c r="L1015" s="124"/>
      <c r="M1015" s="124"/>
      <c r="N1015" s="124"/>
      <c r="O1015" s="124"/>
      <c r="P1015" s="124"/>
      <c r="Q1015" s="124"/>
    </row>
    <row r="1016" spans="2:17">
      <c r="B1016" s="123"/>
      <c r="C1016" s="123"/>
      <c r="D1016" s="123"/>
      <c r="E1016" s="123"/>
      <c r="F1016" s="124"/>
      <c r="G1016" s="124"/>
      <c r="H1016" s="124"/>
      <c r="I1016" s="124"/>
      <c r="J1016" s="124"/>
      <c r="K1016" s="124"/>
      <c r="L1016" s="124"/>
      <c r="M1016" s="124"/>
      <c r="N1016" s="124"/>
      <c r="O1016" s="124"/>
      <c r="P1016" s="124"/>
      <c r="Q1016" s="124"/>
    </row>
    <row r="1017" spans="2:17">
      <c r="B1017" s="123"/>
      <c r="C1017" s="123"/>
      <c r="D1017" s="123"/>
      <c r="E1017" s="123"/>
      <c r="F1017" s="124"/>
      <c r="G1017" s="124"/>
      <c r="H1017" s="124"/>
      <c r="I1017" s="124"/>
      <c r="J1017" s="124"/>
      <c r="K1017" s="124"/>
      <c r="L1017" s="124"/>
      <c r="M1017" s="124"/>
      <c r="N1017" s="124"/>
      <c r="O1017" s="124"/>
      <c r="P1017" s="124"/>
      <c r="Q1017" s="124"/>
    </row>
    <row r="1018" spans="2:17">
      <c r="B1018" s="123"/>
      <c r="C1018" s="123"/>
      <c r="D1018" s="123"/>
      <c r="E1018" s="123"/>
      <c r="F1018" s="124"/>
      <c r="G1018" s="124"/>
      <c r="H1018" s="124"/>
      <c r="I1018" s="124"/>
      <c r="J1018" s="124"/>
      <c r="K1018" s="124"/>
      <c r="L1018" s="124"/>
      <c r="M1018" s="124"/>
      <c r="N1018" s="124"/>
      <c r="O1018" s="124"/>
      <c r="P1018" s="124"/>
      <c r="Q1018" s="124"/>
    </row>
    <row r="1019" spans="2:17">
      <c r="B1019" s="123"/>
      <c r="C1019" s="123"/>
      <c r="D1019" s="123"/>
      <c r="E1019" s="123"/>
      <c r="F1019" s="124"/>
      <c r="G1019" s="124"/>
      <c r="H1019" s="124"/>
      <c r="I1019" s="124"/>
      <c r="J1019" s="124"/>
      <c r="K1019" s="124"/>
      <c r="L1019" s="124"/>
      <c r="M1019" s="124"/>
      <c r="N1019" s="124"/>
      <c r="O1019" s="124"/>
      <c r="P1019" s="124"/>
      <c r="Q1019" s="124"/>
    </row>
    <row r="1020" spans="2:17">
      <c r="B1020" s="123"/>
      <c r="C1020" s="123"/>
      <c r="D1020" s="123"/>
      <c r="E1020" s="123"/>
      <c r="F1020" s="124"/>
      <c r="G1020" s="124"/>
      <c r="H1020" s="124"/>
      <c r="I1020" s="124"/>
      <c r="J1020" s="124"/>
      <c r="K1020" s="124"/>
      <c r="L1020" s="124"/>
      <c r="M1020" s="124"/>
      <c r="N1020" s="124"/>
      <c r="O1020" s="124"/>
      <c r="P1020" s="124"/>
      <c r="Q1020" s="124"/>
    </row>
    <row r="1021" spans="2:17">
      <c r="B1021" s="123"/>
      <c r="C1021" s="123"/>
      <c r="D1021" s="123"/>
      <c r="E1021" s="123"/>
      <c r="F1021" s="124"/>
      <c r="G1021" s="124"/>
      <c r="H1021" s="124"/>
      <c r="I1021" s="124"/>
      <c r="J1021" s="124"/>
      <c r="K1021" s="124"/>
      <c r="L1021" s="124"/>
      <c r="M1021" s="124"/>
      <c r="N1021" s="124"/>
      <c r="O1021" s="124"/>
      <c r="P1021" s="124"/>
      <c r="Q1021" s="124"/>
    </row>
    <row r="1022" spans="2:17">
      <c r="B1022" s="123"/>
      <c r="C1022" s="123"/>
      <c r="D1022" s="123"/>
      <c r="E1022" s="123"/>
      <c r="F1022" s="124"/>
      <c r="G1022" s="124"/>
      <c r="H1022" s="124"/>
      <c r="I1022" s="124"/>
      <c r="J1022" s="124"/>
      <c r="K1022" s="124"/>
      <c r="L1022" s="124"/>
      <c r="M1022" s="124"/>
      <c r="N1022" s="124"/>
      <c r="O1022" s="124"/>
      <c r="P1022" s="124"/>
      <c r="Q1022" s="124"/>
    </row>
    <row r="1023" spans="2:17">
      <c r="B1023" s="123"/>
      <c r="C1023" s="123"/>
      <c r="D1023" s="123"/>
      <c r="E1023" s="123"/>
      <c r="F1023" s="124"/>
      <c r="G1023" s="124"/>
      <c r="H1023" s="124"/>
      <c r="I1023" s="124"/>
      <c r="J1023" s="124"/>
      <c r="K1023" s="124"/>
      <c r="L1023" s="124"/>
      <c r="M1023" s="124"/>
      <c r="N1023" s="124"/>
      <c r="O1023" s="124"/>
      <c r="P1023" s="124"/>
      <c r="Q1023" s="124"/>
    </row>
    <row r="1024" spans="2:17">
      <c r="B1024" s="123"/>
      <c r="C1024" s="123"/>
      <c r="D1024" s="123"/>
      <c r="E1024" s="123"/>
      <c r="F1024" s="124"/>
      <c r="G1024" s="124"/>
      <c r="H1024" s="124"/>
      <c r="I1024" s="124"/>
      <c r="J1024" s="124"/>
      <c r="K1024" s="124"/>
      <c r="L1024" s="124"/>
      <c r="M1024" s="124"/>
      <c r="N1024" s="124"/>
      <c r="O1024" s="124"/>
      <c r="P1024" s="124"/>
      <c r="Q1024" s="124"/>
    </row>
    <row r="1025" spans="2:17">
      <c r="B1025" s="123"/>
      <c r="C1025" s="123"/>
      <c r="D1025" s="123"/>
      <c r="E1025" s="123"/>
      <c r="F1025" s="124"/>
      <c r="G1025" s="124"/>
      <c r="H1025" s="124"/>
      <c r="I1025" s="124"/>
      <c r="J1025" s="124"/>
      <c r="K1025" s="124"/>
      <c r="L1025" s="124"/>
      <c r="M1025" s="124"/>
      <c r="N1025" s="124"/>
      <c r="O1025" s="124"/>
      <c r="P1025" s="124"/>
      <c r="Q1025" s="124"/>
    </row>
    <row r="1026" spans="2:17">
      <c r="B1026" s="123"/>
      <c r="C1026" s="123"/>
      <c r="D1026" s="123"/>
      <c r="E1026" s="123"/>
      <c r="F1026" s="124"/>
      <c r="G1026" s="124"/>
      <c r="H1026" s="124"/>
      <c r="I1026" s="124"/>
      <c r="J1026" s="124"/>
      <c r="K1026" s="124"/>
      <c r="L1026" s="124"/>
      <c r="M1026" s="124"/>
      <c r="N1026" s="124"/>
      <c r="O1026" s="124"/>
      <c r="P1026" s="124"/>
      <c r="Q1026" s="124"/>
    </row>
    <row r="1027" spans="2:17">
      <c r="B1027" s="123"/>
      <c r="C1027" s="123"/>
      <c r="D1027" s="123"/>
      <c r="E1027" s="123"/>
      <c r="F1027" s="124"/>
      <c r="G1027" s="124"/>
      <c r="H1027" s="124"/>
      <c r="I1027" s="124"/>
      <c r="J1027" s="124"/>
      <c r="K1027" s="124"/>
      <c r="L1027" s="124"/>
      <c r="M1027" s="124"/>
      <c r="N1027" s="124"/>
      <c r="O1027" s="124"/>
      <c r="P1027" s="124"/>
      <c r="Q1027" s="124"/>
    </row>
    <row r="1028" spans="2:17">
      <c r="B1028" s="123"/>
      <c r="C1028" s="123"/>
      <c r="D1028" s="123"/>
      <c r="E1028" s="123"/>
      <c r="F1028" s="124"/>
      <c r="G1028" s="124"/>
      <c r="H1028" s="124"/>
      <c r="I1028" s="124"/>
      <c r="J1028" s="124"/>
      <c r="K1028" s="124"/>
      <c r="L1028" s="124"/>
      <c r="M1028" s="124"/>
      <c r="N1028" s="124"/>
      <c r="O1028" s="124"/>
      <c r="P1028" s="124"/>
      <c r="Q1028" s="124"/>
    </row>
    <row r="1029" spans="2:17">
      <c r="B1029" s="123"/>
      <c r="C1029" s="123"/>
      <c r="D1029" s="123"/>
      <c r="E1029" s="123"/>
      <c r="F1029" s="124"/>
      <c r="G1029" s="124"/>
      <c r="H1029" s="124"/>
      <c r="I1029" s="124"/>
      <c r="J1029" s="124"/>
      <c r="K1029" s="124"/>
      <c r="L1029" s="124"/>
      <c r="M1029" s="124"/>
      <c r="N1029" s="124"/>
      <c r="O1029" s="124"/>
      <c r="P1029" s="124"/>
      <c r="Q1029" s="124"/>
    </row>
    <row r="1030" spans="2:17">
      <c r="B1030" s="123"/>
      <c r="C1030" s="123"/>
      <c r="D1030" s="123"/>
      <c r="E1030" s="123"/>
      <c r="F1030" s="124"/>
      <c r="G1030" s="124"/>
      <c r="H1030" s="124"/>
      <c r="I1030" s="124"/>
      <c r="J1030" s="124"/>
      <c r="K1030" s="124"/>
      <c r="L1030" s="124"/>
      <c r="M1030" s="124"/>
      <c r="N1030" s="124"/>
      <c r="O1030" s="124"/>
      <c r="P1030" s="124"/>
      <c r="Q1030" s="124"/>
    </row>
    <row r="1031" spans="2:17">
      <c r="B1031" s="123"/>
      <c r="C1031" s="123"/>
      <c r="D1031" s="123"/>
      <c r="E1031" s="123"/>
      <c r="F1031" s="124"/>
      <c r="G1031" s="124"/>
      <c r="H1031" s="124"/>
      <c r="I1031" s="124"/>
      <c r="J1031" s="124"/>
      <c r="K1031" s="124"/>
      <c r="L1031" s="124"/>
      <c r="M1031" s="124"/>
      <c r="N1031" s="124"/>
      <c r="O1031" s="124"/>
      <c r="P1031" s="124"/>
      <c r="Q1031" s="124"/>
    </row>
    <row r="1032" spans="2:17">
      <c r="B1032" s="123"/>
      <c r="C1032" s="123"/>
      <c r="D1032" s="123"/>
      <c r="E1032" s="123"/>
      <c r="F1032" s="124"/>
      <c r="G1032" s="124"/>
      <c r="H1032" s="124"/>
      <c r="I1032" s="124"/>
      <c r="J1032" s="124"/>
      <c r="K1032" s="124"/>
      <c r="L1032" s="124"/>
      <c r="M1032" s="124"/>
      <c r="N1032" s="124"/>
      <c r="O1032" s="124"/>
      <c r="P1032" s="124"/>
      <c r="Q1032" s="124"/>
    </row>
    <row r="1033" spans="2:17">
      <c r="B1033" s="123"/>
      <c r="C1033" s="123"/>
      <c r="D1033" s="123"/>
      <c r="E1033" s="123"/>
      <c r="F1033" s="124"/>
      <c r="G1033" s="124"/>
      <c r="H1033" s="124"/>
      <c r="I1033" s="124"/>
      <c r="J1033" s="124"/>
      <c r="K1033" s="124"/>
      <c r="L1033" s="124"/>
      <c r="M1033" s="124"/>
      <c r="N1033" s="124"/>
      <c r="O1033" s="124"/>
      <c r="P1033" s="124"/>
      <c r="Q1033" s="124"/>
    </row>
    <row r="1034" spans="2:17">
      <c r="B1034" s="123"/>
      <c r="C1034" s="123"/>
      <c r="D1034" s="123"/>
      <c r="E1034" s="123"/>
      <c r="F1034" s="124"/>
      <c r="G1034" s="124"/>
      <c r="H1034" s="124"/>
      <c r="I1034" s="124"/>
      <c r="J1034" s="124"/>
      <c r="K1034" s="124"/>
      <c r="L1034" s="124"/>
      <c r="M1034" s="124"/>
      <c r="N1034" s="124"/>
      <c r="O1034" s="124"/>
      <c r="P1034" s="124"/>
      <c r="Q1034" s="124"/>
    </row>
    <row r="1035" spans="2:17">
      <c r="B1035" s="123"/>
      <c r="C1035" s="123"/>
      <c r="D1035" s="123"/>
      <c r="E1035" s="123"/>
      <c r="F1035" s="124"/>
      <c r="G1035" s="124"/>
      <c r="H1035" s="124"/>
      <c r="I1035" s="124"/>
      <c r="J1035" s="124"/>
      <c r="K1035" s="124"/>
      <c r="L1035" s="124"/>
      <c r="M1035" s="124"/>
      <c r="N1035" s="124"/>
      <c r="O1035" s="124"/>
      <c r="P1035" s="124"/>
      <c r="Q1035" s="124"/>
    </row>
    <row r="1036" spans="2:17">
      <c r="B1036" s="123"/>
      <c r="C1036" s="123"/>
      <c r="D1036" s="123"/>
      <c r="E1036" s="123"/>
      <c r="F1036" s="124"/>
      <c r="G1036" s="124"/>
      <c r="H1036" s="124"/>
      <c r="I1036" s="124"/>
      <c r="J1036" s="124"/>
      <c r="K1036" s="124"/>
      <c r="L1036" s="124"/>
      <c r="M1036" s="124"/>
      <c r="N1036" s="124"/>
      <c r="O1036" s="124"/>
      <c r="P1036" s="124"/>
      <c r="Q1036" s="124"/>
    </row>
    <row r="1037" spans="2:17">
      <c r="B1037" s="123"/>
      <c r="C1037" s="123"/>
      <c r="D1037" s="123"/>
      <c r="E1037" s="123"/>
      <c r="F1037" s="124"/>
      <c r="G1037" s="124"/>
      <c r="H1037" s="124"/>
      <c r="I1037" s="124"/>
      <c r="J1037" s="124"/>
      <c r="K1037" s="124"/>
      <c r="L1037" s="124"/>
      <c r="M1037" s="124"/>
      <c r="N1037" s="124"/>
      <c r="O1037" s="124"/>
      <c r="P1037" s="124"/>
      <c r="Q1037" s="124"/>
    </row>
    <row r="1038" spans="2:17">
      <c r="B1038" s="123"/>
      <c r="C1038" s="123"/>
      <c r="D1038" s="123"/>
      <c r="E1038" s="123"/>
      <c r="F1038" s="124"/>
      <c r="G1038" s="124"/>
      <c r="H1038" s="124"/>
      <c r="I1038" s="124"/>
      <c r="J1038" s="124"/>
      <c r="K1038" s="124"/>
      <c r="L1038" s="124"/>
      <c r="M1038" s="124"/>
      <c r="N1038" s="124"/>
      <c r="O1038" s="124"/>
      <c r="P1038" s="124"/>
      <c r="Q1038" s="124"/>
    </row>
    <row r="1039" spans="2:17">
      <c r="B1039" s="123"/>
      <c r="C1039" s="123"/>
      <c r="D1039" s="123"/>
      <c r="E1039" s="123"/>
      <c r="F1039" s="124"/>
      <c r="G1039" s="124"/>
      <c r="H1039" s="124"/>
      <c r="I1039" s="124"/>
      <c r="J1039" s="124"/>
      <c r="K1039" s="124"/>
      <c r="L1039" s="124"/>
      <c r="M1039" s="124"/>
      <c r="N1039" s="124"/>
      <c r="O1039" s="124"/>
      <c r="P1039" s="124"/>
      <c r="Q1039" s="124"/>
    </row>
    <row r="1040" spans="2:17">
      <c r="B1040" s="123"/>
      <c r="C1040" s="123"/>
      <c r="D1040" s="123"/>
      <c r="E1040" s="123"/>
      <c r="F1040" s="124"/>
      <c r="G1040" s="124"/>
      <c r="H1040" s="124"/>
      <c r="I1040" s="124"/>
      <c r="J1040" s="124"/>
      <c r="K1040" s="124"/>
      <c r="L1040" s="124"/>
      <c r="M1040" s="124"/>
      <c r="N1040" s="124"/>
      <c r="O1040" s="124"/>
      <c r="P1040" s="124"/>
      <c r="Q1040" s="124"/>
    </row>
    <row r="1041" spans="2:17">
      <c r="B1041" s="123"/>
      <c r="C1041" s="123"/>
      <c r="D1041" s="123"/>
      <c r="E1041" s="123"/>
      <c r="F1041" s="124"/>
      <c r="G1041" s="124"/>
      <c r="H1041" s="124"/>
      <c r="I1041" s="124"/>
      <c r="J1041" s="124"/>
      <c r="K1041" s="124"/>
      <c r="L1041" s="124"/>
      <c r="M1041" s="124"/>
      <c r="N1041" s="124"/>
      <c r="O1041" s="124"/>
      <c r="P1041" s="124"/>
      <c r="Q1041" s="124"/>
    </row>
    <row r="1042" spans="2:17">
      <c r="B1042" s="123"/>
      <c r="C1042" s="123"/>
      <c r="D1042" s="123"/>
      <c r="E1042" s="123"/>
      <c r="F1042" s="124"/>
      <c r="G1042" s="124"/>
      <c r="H1042" s="124"/>
      <c r="I1042" s="124"/>
      <c r="J1042" s="124"/>
      <c r="K1042" s="124"/>
      <c r="L1042" s="124"/>
      <c r="M1042" s="124"/>
      <c r="N1042" s="124"/>
      <c r="O1042" s="124"/>
      <c r="P1042" s="124"/>
      <c r="Q1042" s="124"/>
    </row>
    <row r="1043" spans="2:17">
      <c r="B1043" s="123"/>
      <c r="C1043" s="123"/>
      <c r="D1043" s="123"/>
      <c r="E1043" s="123"/>
      <c r="F1043" s="124"/>
      <c r="G1043" s="124"/>
      <c r="H1043" s="124"/>
      <c r="I1043" s="124"/>
      <c r="J1043" s="124"/>
      <c r="K1043" s="124"/>
      <c r="L1043" s="124"/>
      <c r="M1043" s="124"/>
      <c r="N1043" s="124"/>
      <c r="O1043" s="124"/>
      <c r="P1043" s="124"/>
      <c r="Q1043" s="124"/>
    </row>
    <row r="1044" spans="2:17">
      <c r="B1044" s="123"/>
      <c r="C1044" s="123"/>
      <c r="D1044" s="123"/>
      <c r="E1044" s="123"/>
      <c r="F1044" s="124"/>
      <c r="G1044" s="124"/>
      <c r="H1044" s="124"/>
      <c r="I1044" s="124"/>
      <c r="J1044" s="124"/>
      <c r="K1044" s="124"/>
      <c r="L1044" s="124"/>
      <c r="M1044" s="124"/>
      <c r="N1044" s="124"/>
      <c r="O1044" s="124"/>
      <c r="P1044" s="124"/>
      <c r="Q1044" s="124"/>
    </row>
    <row r="1045" spans="2:17">
      <c r="B1045" s="123"/>
      <c r="C1045" s="123"/>
      <c r="D1045" s="123"/>
      <c r="E1045" s="123"/>
      <c r="F1045" s="124"/>
      <c r="G1045" s="124"/>
      <c r="H1045" s="124"/>
      <c r="I1045" s="124"/>
      <c r="J1045" s="124"/>
      <c r="K1045" s="124"/>
      <c r="L1045" s="124"/>
      <c r="M1045" s="124"/>
      <c r="N1045" s="124"/>
      <c r="O1045" s="124"/>
      <c r="P1045" s="124"/>
      <c r="Q1045" s="124"/>
    </row>
    <row r="1046" spans="2:17">
      <c r="B1046" s="123"/>
      <c r="C1046" s="123"/>
      <c r="D1046" s="123"/>
      <c r="E1046" s="123"/>
      <c r="F1046" s="124"/>
      <c r="G1046" s="124"/>
      <c r="H1046" s="124"/>
      <c r="I1046" s="124"/>
      <c r="J1046" s="124"/>
      <c r="K1046" s="124"/>
      <c r="L1046" s="124"/>
      <c r="M1046" s="124"/>
      <c r="N1046" s="124"/>
      <c r="O1046" s="124"/>
      <c r="P1046" s="124"/>
      <c r="Q1046" s="124"/>
    </row>
    <row r="1047" spans="2:17">
      <c r="B1047" s="123"/>
      <c r="C1047" s="123"/>
      <c r="D1047" s="123"/>
      <c r="E1047" s="123"/>
      <c r="F1047" s="124"/>
      <c r="G1047" s="124"/>
      <c r="H1047" s="124"/>
      <c r="I1047" s="124"/>
      <c r="J1047" s="124"/>
      <c r="K1047" s="124"/>
      <c r="L1047" s="124"/>
      <c r="M1047" s="124"/>
      <c r="N1047" s="124"/>
      <c r="O1047" s="124"/>
      <c r="P1047" s="124"/>
      <c r="Q1047" s="124"/>
    </row>
    <row r="1048" spans="2:17">
      <c r="B1048" s="123"/>
      <c r="C1048" s="123"/>
      <c r="D1048" s="123"/>
      <c r="E1048" s="123"/>
      <c r="F1048" s="124"/>
      <c r="G1048" s="124"/>
      <c r="H1048" s="124"/>
      <c r="I1048" s="124"/>
      <c r="J1048" s="124"/>
      <c r="K1048" s="124"/>
      <c r="L1048" s="124"/>
      <c r="M1048" s="124"/>
      <c r="N1048" s="124"/>
      <c r="O1048" s="124"/>
      <c r="P1048" s="124"/>
      <c r="Q1048" s="124"/>
    </row>
    <row r="1049" spans="2:17">
      <c r="B1049" s="123"/>
      <c r="C1049" s="123"/>
      <c r="D1049" s="123"/>
      <c r="E1049" s="123"/>
      <c r="F1049" s="124"/>
      <c r="G1049" s="124"/>
      <c r="H1049" s="124"/>
      <c r="I1049" s="124"/>
      <c r="J1049" s="124"/>
      <c r="K1049" s="124"/>
      <c r="L1049" s="124"/>
      <c r="M1049" s="124"/>
      <c r="N1049" s="124"/>
      <c r="O1049" s="124"/>
      <c r="P1049" s="124"/>
      <c r="Q1049" s="124"/>
    </row>
    <row r="1050" spans="2:17">
      <c r="B1050" s="123"/>
      <c r="C1050" s="123"/>
      <c r="D1050" s="123"/>
      <c r="E1050" s="123"/>
      <c r="F1050" s="124"/>
      <c r="G1050" s="124"/>
      <c r="H1050" s="124"/>
      <c r="I1050" s="124"/>
      <c r="J1050" s="124"/>
      <c r="K1050" s="124"/>
      <c r="L1050" s="124"/>
      <c r="M1050" s="124"/>
      <c r="N1050" s="124"/>
      <c r="O1050" s="124"/>
      <c r="P1050" s="124"/>
      <c r="Q1050" s="124"/>
    </row>
    <row r="1051" spans="2:17">
      <c r="B1051" s="123"/>
      <c r="C1051" s="123"/>
      <c r="D1051" s="123"/>
      <c r="E1051" s="123"/>
      <c r="F1051" s="124"/>
      <c r="G1051" s="124"/>
      <c r="H1051" s="124"/>
      <c r="I1051" s="124"/>
      <c r="J1051" s="124"/>
      <c r="K1051" s="124"/>
      <c r="L1051" s="124"/>
      <c r="M1051" s="124"/>
      <c r="N1051" s="124"/>
      <c r="O1051" s="124"/>
      <c r="P1051" s="124"/>
      <c r="Q1051" s="124"/>
    </row>
    <row r="1052" spans="2:17">
      <c r="B1052" s="123"/>
      <c r="C1052" s="123"/>
      <c r="D1052" s="123"/>
      <c r="E1052" s="123"/>
      <c r="F1052" s="124"/>
      <c r="G1052" s="124"/>
      <c r="H1052" s="124"/>
      <c r="I1052" s="124"/>
      <c r="J1052" s="124"/>
      <c r="K1052" s="124"/>
      <c r="L1052" s="124"/>
      <c r="M1052" s="124"/>
      <c r="N1052" s="124"/>
      <c r="O1052" s="124"/>
      <c r="P1052" s="124"/>
      <c r="Q1052" s="124"/>
    </row>
    <row r="1053" spans="2:17">
      <c r="B1053" s="123"/>
      <c r="C1053" s="123"/>
      <c r="D1053" s="123"/>
      <c r="E1053" s="123"/>
      <c r="F1053" s="124"/>
      <c r="G1053" s="124"/>
      <c r="H1053" s="124"/>
      <c r="I1053" s="124"/>
      <c r="J1053" s="124"/>
      <c r="K1053" s="124"/>
      <c r="L1053" s="124"/>
      <c r="M1053" s="124"/>
      <c r="N1053" s="124"/>
      <c r="O1053" s="124"/>
      <c r="P1053" s="124"/>
      <c r="Q1053" s="124"/>
    </row>
    <row r="1054" spans="2:17">
      <c r="B1054" s="123"/>
      <c r="C1054" s="123"/>
      <c r="D1054" s="123"/>
      <c r="E1054" s="123"/>
      <c r="F1054" s="124"/>
      <c r="G1054" s="124"/>
      <c r="H1054" s="124"/>
      <c r="I1054" s="124"/>
      <c r="J1054" s="124"/>
      <c r="K1054" s="124"/>
      <c r="L1054" s="124"/>
      <c r="M1054" s="124"/>
      <c r="N1054" s="124"/>
      <c r="O1054" s="124"/>
      <c r="P1054" s="124"/>
      <c r="Q1054" s="124"/>
    </row>
    <row r="1055" spans="2:17">
      <c r="B1055" s="123"/>
      <c r="C1055" s="123"/>
      <c r="D1055" s="123"/>
      <c r="E1055" s="123"/>
      <c r="F1055" s="124"/>
      <c r="G1055" s="124"/>
      <c r="H1055" s="124"/>
      <c r="I1055" s="124"/>
      <c r="J1055" s="124"/>
      <c r="K1055" s="124"/>
      <c r="L1055" s="124"/>
      <c r="M1055" s="124"/>
      <c r="N1055" s="124"/>
      <c r="O1055" s="124"/>
      <c r="P1055" s="124"/>
      <c r="Q1055" s="124"/>
    </row>
    <row r="1056" spans="2:17">
      <c r="B1056" s="123"/>
      <c r="C1056" s="123"/>
      <c r="D1056" s="123"/>
      <c r="E1056" s="123"/>
      <c r="F1056" s="124"/>
      <c r="G1056" s="124"/>
      <c r="H1056" s="124"/>
      <c r="I1056" s="124"/>
      <c r="J1056" s="124"/>
      <c r="K1056" s="124"/>
      <c r="L1056" s="124"/>
      <c r="M1056" s="124"/>
      <c r="N1056" s="124"/>
      <c r="O1056" s="124"/>
      <c r="P1056" s="124"/>
      <c r="Q1056" s="124"/>
    </row>
    <row r="1057" spans="2:17">
      <c r="B1057" s="123"/>
      <c r="C1057" s="123"/>
      <c r="D1057" s="123"/>
      <c r="E1057" s="123"/>
      <c r="F1057" s="124"/>
      <c r="G1057" s="124"/>
      <c r="H1057" s="124"/>
      <c r="I1057" s="124"/>
      <c r="J1057" s="124"/>
      <c r="K1057" s="124"/>
      <c r="L1057" s="124"/>
      <c r="M1057" s="124"/>
      <c r="N1057" s="124"/>
      <c r="O1057" s="124"/>
      <c r="P1057" s="124"/>
      <c r="Q1057" s="124"/>
    </row>
    <row r="1058" spans="2:17">
      <c r="B1058" s="123"/>
      <c r="C1058" s="123"/>
      <c r="D1058" s="123"/>
      <c r="E1058" s="123"/>
      <c r="F1058" s="124"/>
      <c r="G1058" s="124"/>
      <c r="H1058" s="124"/>
      <c r="I1058" s="124"/>
      <c r="J1058" s="124"/>
      <c r="K1058" s="124"/>
      <c r="L1058" s="124"/>
      <c r="M1058" s="124"/>
      <c r="N1058" s="124"/>
      <c r="O1058" s="124"/>
      <c r="P1058" s="124"/>
      <c r="Q1058" s="124"/>
    </row>
    <row r="1059" spans="2:17">
      <c r="B1059" s="123"/>
      <c r="C1059" s="123"/>
      <c r="D1059" s="123"/>
      <c r="E1059" s="123"/>
      <c r="F1059" s="124"/>
      <c r="G1059" s="124"/>
      <c r="H1059" s="124"/>
      <c r="I1059" s="124"/>
      <c r="J1059" s="124"/>
      <c r="K1059" s="124"/>
      <c r="L1059" s="124"/>
      <c r="M1059" s="124"/>
      <c r="N1059" s="124"/>
      <c r="O1059" s="124"/>
      <c r="P1059" s="124"/>
      <c r="Q1059" s="124"/>
    </row>
    <row r="1060" spans="2:17">
      <c r="B1060" s="123"/>
      <c r="C1060" s="123"/>
      <c r="D1060" s="123"/>
      <c r="E1060" s="123"/>
      <c r="F1060" s="124"/>
      <c r="G1060" s="124"/>
      <c r="H1060" s="124"/>
      <c r="I1060" s="124"/>
      <c r="J1060" s="124"/>
      <c r="K1060" s="124"/>
      <c r="L1060" s="124"/>
      <c r="M1060" s="124"/>
      <c r="N1060" s="124"/>
      <c r="O1060" s="124"/>
      <c r="P1060" s="124"/>
      <c r="Q1060" s="124"/>
    </row>
    <row r="1061" spans="2:17">
      <c r="B1061" s="123"/>
      <c r="C1061" s="123"/>
      <c r="D1061" s="123"/>
      <c r="E1061" s="123"/>
      <c r="F1061" s="124"/>
      <c r="G1061" s="124"/>
      <c r="H1061" s="124"/>
      <c r="I1061" s="124"/>
      <c r="J1061" s="124"/>
      <c r="K1061" s="124"/>
      <c r="L1061" s="124"/>
      <c r="M1061" s="124"/>
      <c r="N1061" s="124"/>
      <c r="O1061" s="124"/>
      <c r="P1061" s="124"/>
      <c r="Q1061" s="124"/>
    </row>
    <row r="1062" spans="2:17">
      <c r="B1062" s="123"/>
      <c r="C1062" s="123"/>
      <c r="D1062" s="123"/>
      <c r="E1062" s="123"/>
      <c r="F1062" s="124"/>
      <c r="G1062" s="124"/>
      <c r="H1062" s="124"/>
      <c r="I1062" s="124"/>
      <c r="J1062" s="124"/>
      <c r="K1062" s="124"/>
      <c r="L1062" s="124"/>
      <c r="M1062" s="124"/>
      <c r="N1062" s="124"/>
      <c r="O1062" s="124"/>
      <c r="P1062" s="124"/>
      <c r="Q1062" s="124"/>
    </row>
    <row r="1063" spans="2:17">
      <c r="B1063" s="123"/>
      <c r="C1063" s="123"/>
      <c r="D1063" s="123"/>
      <c r="E1063" s="123"/>
      <c r="F1063" s="124"/>
      <c r="G1063" s="124"/>
      <c r="H1063" s="124"/>
      <c r="I1063" s="124"/>
      <c r="J1063" s="124"/>
      <c r="K1063" s="124"/>
      <c r="L1063" s="124"/>
      <c r="M1063" s="124"/>
      <c r="N1063" s="124"/>
      <c r="O1063" s="124"/>
      <c r="P1063" s="124"/>
      <c r="Q1063" s="124"/>
    </row>
    <row r="1064" spans="2:17">
      <c r="B1064" s="123"/>
      <c r="C1064" s="123"/>
      <c r="D1064" s="123"/>
      <c r="E1064" s="123"/>
      <c r="F1064" s="124"/>
      <c r="G1064" s="124"/>
      <c r="H1064" s="124"/>
      <c r="I1064" s="124"/>
      <c r="J1064" s="124"/>
      <c r="K1064" s="124"/>
      <c r="L1064" s="124"/>
      <c r="M1064" s="124"/>
      <c r="N1064" s="124"/>
      <c r="O1064" s="124"/>
      <c r="P1064" s="124"/>
      <c r="Q1064" s="124"/>
    </row>
    <row r="1065" spans="2:17">
      <c r="B1065" s="123"/>
      <c r="C1065" s="123"/>
      <c r="D1065" s="123"/>
      <c r="E1065" s="123"/>
      <c r="F1065" s="124"/>
      <c r="G1065" s="124"/>
      <c r="H1065" s="124"/>
      <c r="I1065" s="124"/>
      <c r="J1065" s="124"/>
      <c r="K1065" s="124"/>
      <c r="L1065" s="124"/>
      <c r="M1065" s="124"/>
      <c r="N1065" s="124"/>
      <c r="O1065" s="124"/>
      <c r="P1065" s="124"/>
      <c r="Q1065" s="124"/>
    </row>
    <row r="1066" spans="2:17">
      <c r="B1066" s="123"/>
      <c r="C1066" s="123"/>
      <c r="D1066" s="123"/>
      <c r="E1066" s="123"/>
      <c r="F1066" s="124"/>
      <c r="G1066" s="124"/>
      <c r="H1066" s="124"/>
      <c r="I1066" s="124"/>
      <c r="J1066" s="124"/>
      <c r="K1066" s="124"/>
      <c r="L1066" s="124"/>
      <c r="M1066" s="124"/>
      <c r="N1066" s="124"/>
      <c r="O1066" s="124"/>
      <c r="P1066" s="124"/>
      <c r="Q1066" s="124"/>
    </row>
  </sheetData>
  <sheetProtection sheet="1" objects="1" scenarios="1"/>
  <mergeCells count="1">
    <mergeCell ref="B6:Q6"/>
  </mergeCells>
  <phoneticPr fontId="5" type="noConversion"/>
  <conditionalFormatting sqref="B11:B12 B17:B19">
    <cfRule type="cellIs" dxfId="6" priority="14" operator="equal">
      <formula>"NR3"</formula>
    </cfRule>
  </conditionalFormatting>
  <conditionalFormatting sqref="B13:B15">
    <cfRule type="cellIs" dxfId="5" priority="6" operator="equal">
      <formula>"NR3"</formula>
    </cfRule>
  </conditionalFormatting>
  <conditionalFormatting sqref="B16">
    <cfRule type="cellIs" dxfId="4" priority="5" operator="equal">
      <formula>"NR3"</formula>
    </cfRule>
  </conditionalFormatting>
  <conditionalFormatting sqref="B20">
    <cfRule type="cellIs" dxfId="3" priority="4" operator="equal">
      <formula>"NR3"</formula>
    </cfRule>
  </conditionalFormatting>
  <conditionalFormatting sqref="B21:B39">
    <cfRule type="cellIs" dxfId="2" priority="3" operator="equal">
      <formula>"NR3"</formula>
    </cfRule>
  </conditionalFormatting>
  <conditionalFormatting sqref="B40:B52">
    <cfRule type="cellIs" dxfId="1" priority="2" operator="equal">
      <formula>"NR3"</formula>
    </cfRule>
  </conditionalFormatting>
  <conditionalFormatting sqref="B53">
    <cfRule type="cellIs" dxfId="0" priority="1" operator="equal">
      <formula>"NR3"</formula>
    </cfRule>
  </conditionalFormatting>
  <dataValidations count="1">
    <dataValidation allowBlank="1" showInputMessage="1" showErrorMessage="1" sqref="D1:Q9 C5:C9 B1:B9 A1:A1048576 B54:Q1048576 B13:B16 B20:B53 R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56" t="s">
        <v>134</v>
      </c>
      <c r="C1" s="77" t="s" vm="1">
        <v>204</v>
      </c>
    </row>
    <row r="2" spans="2:15">
      <c r="B2" s="56" t="s">
        <v>133</v>
      </c>
      <c r="C2" s="77" t="s">
        <v>205</v>
      </c>
    </row>
    <row r="3" spans="2:15">
      <c r="B3" s="56" t="s">
        <v>135</v>
      </c>
      <c r="C3" s="77" t="s">
        <v>206</v>
      </c>
    </row>
    <row r="4" spans="2:15">
      <c r="B4" s="56" t="s">
        <v>136</v>
      </c>
      <c r="C4" s="77">
        <v>2148</v>
      </c>
    </row>
    <row r="6" spans="2:15" ht="26.25" customHeight="1">
      <c r="B6" s="149" t="s">
        <v>161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s="3" customFormat="1" ht="78.75">
      <c r="B7" s="59" t="s">
        <v>108</v>
      </c>
      <c r="C7" s="60" t="s">
        <v>42</v>
      </c>
      <c r="D7" s="60" t="s">
        <v>109</v>
      </c>
      <c r="E7" s="60" t="s">
        <v>15</v>
      </c>
      <c r="F7" s="60" t="s">
        <v>60</v>
      </c>
      <c r="G7" s="60" t="s">
        <v>18</v>
      </c>
      <c r="H7" s="60" t="s">
        <v>93</v>
      </c>
      <c r="I7" s="60" t="s">
        <v>48</v>
      </c>
      <c r="J7" s="60" t="s">
        <v>19</v>
      </c>
      <c r="K7" s="60" t="s">
        <v>182</v>
      </c>
      <c r="L7" s="60" t="s">
        <v>181</v>
      </c>
      <c r="M7" s="60" t="s">
        <v>102</v>
      </c>
      <c r="N7" s="60" t="s">
        <v>137</v>
      </c>
      <c r="O7" s="62" t="s">
        <v>139</v>
      </c>
    </row>
    <row r="8" spans="2:15" s="3" customFormat="1" ht="24.75" customHeight="1">
      <c r="B8" s="15"/>
      <c r="C8" s="32"/>
      <c r="D8" s="32"/>
      <c r="E8" s="32"/>
      <c r="F8" s="32"/>
      <c r="G8" s="32" t="s">
        <v>21</v>
      </c>
      <c r="H8" s="32"/>
      <c r="I8" s="32" t="s">
        <v>20</v>
      </c>
      <c r="J8" s="32" t="s">
        <v>20</v>
      </c>
      <c r="K8" s="32" t="s">
        <v>189</v>
      </c>
      <c r="L8" s="32"/>
      <c r="M8" s="32" t="s">
        <v>185</v>
      </c>
      <c r="N8" s="32" t="s">
        <v>20</v>
      </c>
      <c r="O8" s="17" t="s">
        <v>20</v>
      </c>
    </row>
    <row r="9" spans="2:15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20" t="s">
        <v>12</v>
      </c>
      <c r="O9" s="20" t="s">
        <v>13</v>
      </c>
    </row>
    <row r="10" spans="2:15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2:15" ht="20.25" customHeight="1">
      <c r="B11" s="121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15">
      <c r="B12" s="121" t="s">
        <v>104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15">
      <c r="B13" s="121" t="s">
        <v>180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15">
      <c r="B14" s="121" t="s">
        <v>188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15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15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123"/>
      <c r="C110" s="123"/>
      <c r="D110" s="123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</row>
    <row r="111" spans="2:15">
      <c r="B111" s="123"/>
      <c r="C111" s="123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2:15">
      <c r="B112" s="123"/>
      <c r="C112" s="123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2:15"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2:15">
      <c r="B114" s="123"/>
      <c r="C114" s="123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2:15">
      <c r="B115" s="123"/>
      <c r="C115" s="1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2:15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3"/>
      <c r="D177" s="123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3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3"/>
      <c r="D179" s="123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3"/>
      <c r="D180" s="123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3"/>
      <c r="D181" s="123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3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3"/>
      <c r="D183" s="12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3"/>
      <c r="D184" s="123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3"/>
      <c r="D185" s="123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3"/>
      <c r="D186" s="123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3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3"/>
      <c r="D189" s="123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3"/>
      <c r="D190" s="123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3"/>
      <c r="D191" s="123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3"/>
      <c r="D192" s="123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3"/>
      <c r="D193" s="123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3"/>
      <c r="D194" s="123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3"/>
      <c r="D195" s="123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3"/>
      <c r="D196" s="123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3"/>
      <c r="D197" s="123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3"/>
      <c r="D198" s="123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3"/>
      <c r="D199" s="123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3"/>
      <c r="D200" s="123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3"/>
      <c r="D201" s="123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3"/>
      <c r="D202" s="123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3"/>
      <c r="D203" s="123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3"/>
      <c r="D204" s="123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3"/>
      <c r="D206" s="123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3"/>
      <c r="D207" s="123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3"/>
      <c r="D208" s="123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3"/>
      <c r="D209" s="123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3"/>
      <c r="D210" s="123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3"/>
      <c r="D211" s="12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3"/>
      <c r="D212" s="123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3"/>
      <c r="D213" s="123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3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3"/>
      <c r="D215" s="123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3"/>
      <c r="D216" s="123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3"/>
      <c r="D217" s="123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3"/>
      <c r="D219" s="123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3"/>
      <c r="D220" s="123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3"/>
      <c r="D221" s="123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3"/>
      <c r="D222" s="123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3"/>
      <c r="D223" s="123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3"/>
      <c r="D224" s="123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3"/>
      <c r="D225" s="123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3"/>
      <c r="D226" s="123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3"/>
      <c r="D227" s="123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3"/>
      <c r="D228" s="123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3"/>
      <c r="D229" s="123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3"/>
      <c r="D230" s="123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3"/>
      <c r="D232" s="123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3"/>
      <c r="D233" s="123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3"/>
      <c r="D234" s="123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3"/>
      <c r="D235" s="123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3"/>
      <c r="D236" s="123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3"/>
      <c r="D237" s="123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3"/>
      <c r="D238" s="123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3"/>
      <c r="D239" s="123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3"/>
      <c r="D240" s="123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3"/>
      <c r="D241" s="123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3"/>
      <c r="D242" s="123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3"/>
      <c r="D243" s="123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3"/>
      <c r="D245" s="123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3"/>
      <c r="D246" s="123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3"/>
      <c r="D247" s="123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3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3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3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3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</sheetData>
  <sheetProtection sheet="1" objects="1" scenarios="1"/>
  <mergeCells count="1">
    <mergeCell ref="B6:O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56" t="s">
        <v>134</v>
      </c>
      <c r="C1" s="77" t="s" vm="1">
        <v>204</v>
      </c>
    </row>
    <row r="2" spans="2:10">
      <c r="B2" s="56" t="s">
        <v>133</v>
      </c>
      <c r="C2" s="77" t="s">
        <v>205</v>
      </c>
    </row>
    <row r="3" spans="2:10">
      <c r="B3" s="56" t="s">
        <v>135</v>
      </c>
      <c r="C3" s="77" t="s">
        <v>206</v>
      </c>
    </row>
    <row r="4" spans="2:10">
      <c r="B4" s="56" t="s">
        <v>136</v>
      </c>
      <c r="C4" s="77">
        <v>2148</v>
      </c>
    </row>
    <row r="6" spans="2:10" ht="26.25" customHeight="1">
      <c r="B6" s="149" t="s">
        <v>162</v>
      </c>
      <c r="C6" s="150"/>
      <c r="D6" s="150"/>
      <c r="E6" s="150"/>
      <c r="F6" s="150"/>
      <c r="G6" s="150"/>
      <c r="H6" s="150"/>
      <c r="I6" s="150"/>
      <c r="J6" s="151"/>
    </row>
    <row r="7" spans="2:10" s="3" customFormat="1" ht="78.75">
      <c r="B7" s="59" t="s">
        <v>108</v>
      </c>
      <c r="C7" s="61" t="s">
        <v>50</v>
      </c>
      <c r="D7" s="61" t="s">
        <v>78</v>
      </c>
      <c r="E7" s="61" t="s">
        <v>51</v>
      </c>
      <c r="F7" s="61" t="s">
        <v>93</v>
      </c>
      <c r="G7" s="61" t="s">
        <v>173</v>
      </c>
      <c r="H7" s="61" t="s">
        <v>137</v>
      </c>
      <c r="I7" s="63" t="s">
        <v>138</v>
      </c>
      <c r="J7" s="76" t="s">
        <v>192</v>
      </c>
    </row>
    <row r="8" spans="2:10" s="3" customFormat="1" ht="22.5" customHeight="1">
      <c r="B8" s="15"/>
      <c r="C8" s="16" t="s">
        <v>22</v>
      </c>
      <c r="D8" s="16"/>
      <c r="E8" s="16" t="s">
        <v>20</v>
      </c>
      <c r="F8" s="16"/>
      <c r="G8" s="16" t="s">
        <v>186</v>
      </c>
      <c r="H8" s="32" t="s">
        <v>20</v>
      </c>
      <c r="I8" s="17" t="s">
        <v>20</v>
      </c>
      <c r="J8" s="17"/>
    </row>
    <row r="9" spans="2:10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20" t="s">
        <v>6</v>
      </c>
      <c r="I9" s="20" t="s">
        <v>7</v>
      </c>
      <c r="J9" s="20" t="s">
        <v>8</v>
      </c>
    </row>
    <row r="10" spans="2:10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</row>
    <row r="11" spans="2:10" ht="22.5" customHeight="1">
      <c r="B11" s="122"/>
      <c r="C11" s="98"/>
      <c r="D11" s="98"/>
      <c r="E11" s="98"/>
      <c r="F11" s="98"/>
      <c r="G11" s="98"/>
      <c r="H11" s="98"/>
      <c r="I11" s="98"/>
      <c r="J11" s="98"/>
    </row>
    <row r="12" spans="2:10">
      <c r="B12" s="122"/>
      <c r="C12" s="98"/>
      <c r="D12" s="98"/>
      <c r="E12" s="98"/>
      <c r="F12" s="98"/>
      <c r="G12" s="98"/>
      <c r="H12" s="98"/>
      <c r="I12" s="98"/>
      <c r="J12" s="98"/>
    </row>
    <row r="13" spans="2:10">
      <c r="B13" s="98"/>
      <c r="C13" s="98"/>
      <c r="D13" s="98"/>
      <c r="E13" s="98"/>
      <c r="F13" s="98"/>
      <c r="G13" s="98"/>
      <c r="H13" s="98"/>
      <c r="I13" s="98"/>
      <c r="J13" s="98"/>
    </row>
    <row r="14" spans="2:10">
      <c r="B14" s="98"/>
      <c r="C14" s="98"/>
      <c r="D14" s="98"/>
      <c r="E14" s="98"/>
      <c r="F14" s="98"/>
      <c r="G14" s="98"/>
      <c r="H14" s="98"/>
      <c r="I14" s="98"/>
      <c r="J14" s="98"/>
    </row>
    <row r="15" spans="2:10">
      <c r="B15" s="98"/>
      <c r="C15" s="98"/>
      <c r="D15" s="98"/>
      <c r="E15" s="98"/>
      <c r="F15" s="98"/>
      <c r="G15" s="98"/>
      <c r="H15" s="98"/>
      <c r="I15" s="98"/>
      <c r="J15" s="98"/>
    </row>
    <row r="16" spans="2:10">
      <c r="B16" s="98"/>
      <c r="C16" s="98"/>
      <c r="D16" s="98"/>
      <c r="E16" s="98"/>
      <c r="F16" s="98"/>
      <c r="G16" s="98"/>
      <c r="H16" s="98"/>
      <c r="I16" s="98"/>
      <c r="J16" s="98"/>
    </row>
    <row r="17" spans="2:10">
      <c r="B17" s="98"/>
      <c r="C17" s="98"/>
      <c r="D17" s="98"/>
      <c r="E17" s="98"/>
      <c r="F17" s="98"/>
      <c r="G17" s="98"/>
      <c r="H17" s="98"/>
      <c r="I17" s="98"/>
      <c r="J17" s="98"/>
    </row>
    <row r="18" spans="2:10">
      <c r="B18" s="98"/>
      <c r="C18" s="98"/>
      <c r="D18" s="98"/>
      <c r="E18" s="98"/>
      <c r="F18" s="98"/>
      <c r="G18" s="98"/>
      <c r="H18" s="98"/>
      <c r="I18" s="98"/>
      <c r="J18" s="98"/>
    </row>
    <row r="19" spans="2:10">
      <c r="B19" s="98"/>
      <c r="C19" s="98"/>
      <c r="D19" s="98"/>
      <c r="E19" s="98"/>
      <c r="F19" s="98"/>
      <c r="G19" s="98"/>
      <c r="H19" s="98"/>
      <c r="I19" s="98"/>
      <c r="J19" s="98"/>
    </row>
    <row r="20" spans="2:10">
      <c r="B20" s="98"/>
      <c r="C20" s="98"/>
      <c r="D20" s="98"/>
      <c r="E20" s="98"/>
      <c r="F20" s="98"/>
      <c r="G20" s="98"/>
      <c r="H20" s="98"/>
      <c r="I20" s="98"/>
      <c r="J20" s="98"/>
    </row>
    <row r="21" spans="2:10">
      <c r="B21" s="98"/>
      <c r="C21" s="98"/>
      <c r="D21" s="98"/>
      <c r="E21" s="98"/>
      <c r="F21" s="98"/>
      <c r="G21" s="98"/>
      <c r="H21" s="98"/>
      <c r="I21" s="98"/>
      <c r="J21" s="98"/>
    </row>
    <row r="22" spans="2:10">
      <c r="B22" s="98"/>
      <c r="C22" s="98"/>
      <c r="D22" s="98"/>
      <c r="E22" s="98"/>
      <c r="F22" s="98"/>
      <c r="G22" s="98"/>
      <c r="H22" s="98"/>
      <c r="I22" s="98"/>
      <c r="J22" s="98"/>
    </row>
    <row r="23" spans="2:10">
      <c r="B23" s="98"/>
      <c r="C23" s="98"/>
      <c r="D23" s="98"/>
      <c r="E23" s="98"/>
      <c r="F23" s="98"/>
      <c r="G23" s="98"/>
      <c r="H23" s="98"/>
      <c r="I23" s="98"/>
      <c r="J23" s="98"/>
    </row>
    <row r="24" spans="2:10">
      <c r="B24" s="98"/>
      <c r="C24" s="98"/>
      <c r="D24" s="98"/>
      <c r="E24" s="98"/>
      <c r="F24" s="98"/>
      <c r="G24" s="98"/>
      <c r="H24" s="98"/>
      <c r="I24" s="98"/>
      <c r="J24" s="98"/>
    </row>
    <row r="25" spans="2:10">
      <c r="B25" s="98"/>
      <c r="C25" s="98"/>
      <c r="D25" s="98"/>
      <c r="E25" s="98"/>
      <c r="F25" s="98"/>
      <c r="G25" s="98"/>
      <c r="H25" s="98"/>
      <c r="I25" s="98"/>
      <c r="J25" s="98"/>
    </row>
    <row r="26" spans="2:10">
      <c r="B26" s="98"/>
      <c r="C26" s="98"/>
      <c r="D26" s="98"/>
      <c r="E26" s="98"/>
      <c r="F26" s="98"/>
      <c r="G26" s="98"/>
      <c r="H26" s="98"/>
      <c r="I26" s="98"/>
      <c r="J26" s="98"/>
    </row>
    <row r="27" spans="2:10">
      <c r="B27" s="98"/>
      <c r="C27" s="98"/>
      <c r="D27" s="98"/>
      <c r="E27" s="98"/>
      <c r="F27" s="98"/>
      <c r="G27" s="98"/>
      <c r="H27" s="98"/>
      <c r="I27" s="98"/>
      <c r="J27" s="98"/>
    </row>
    <row r="28" spans="2:10">
      <c r="B28" s="98"/>
      <c r="C28" s="98"/>
      <c r="D28" s="98"/>
      <c r="E28" s="98"/>
      <c r="F28" s="98"/>
      <c r="G28" s="98"/>
      <c r="H28" s="98"/>
      <c r="I28" s="98"/>
      <c r="J28" s="98"/>
    </row>
    <row r="29" spans="2:10">
      <c r="B29" s="98"/>
      <c r="C29" s="98"/>
      <c r="D29" s="98"/>
      <c r="E29" s="98"/>
      <c r="F29" s="98"/>
      <c r="G29" s="98"/>
      <c r="H29" s="98"/>
      <c r="I29" s="98"/>
      <c r="J29" s="98"/>
    </row>
    <row r="30" spans="2:10">
      <c r="B30" s="98"/>
      <c r="C30" s="98"/>
      <c r="D30" s="98"/>
      <c r="E30" s="98"/>
      <c r="F30" s="98"/>
      <c r="G30" s="98"/>
      <c r="H30" s="98"/>
      <c r="I30" s="98"/>
      <c r="J30" s="98"/>
    </row>
    <row r="31" spans="2:10">
      <c r="B31" s="98"/>
      <c r="C31" s="98"/>
      <c r="D31" s="98"/>
      <c r="E31" s="98"/>
      <c r="F31" s="98"/>
      <c r="G31" s="98"/>
      <c r="H31" s="98"/>
      <c r="I31" s="98"/>
      <c r="J31" s="98"/>
    </row>
    <row r="32" spans="2:10">
      <c r="B32" s="98"/>
      <c r="C32" s="98"/>
      <c r="D32" s="98"/>
      <c r="E32" s="98"/>
      <c r="F32" s="98"/>
      <c r="G32" s="98"/>
      <c r="H32" s="98"/>
      <c r="I32" s="98"/>
      <c r="J32" s="98"/>
    </row>
    <row r="33" spans="2:10">
      <c r="B33" s="98"/>
      <c r="C33" s="98"/>
      <c r="D33" s="98"/>
      <c r="E33" s="98"/>
      <c r="F33" s="98"/>
      <c r="G33" s="98"/>
      <c r="H33" s="98"/>
      <c r="I33" s="98"/>
      <c r="J33" s="98"/>
    </row>
    <row r="34" spans="2:10">
      <c r="B34" s="98"/>
      <c r="C34" s="98"/>
      <c r="D34" s="98"/>
      <c r="E34" s="98"/>
      <c r="F34" s="98"/>
      <c r="G34" s="98"/>
      <c r="H34" s="98"/>
      <c r="I34" s="98"/>
      <c r="J34" s="98"/>
    </row>
    <row r="35" spans="2:10">
      <c r="B35" s="98"/>
      <c r="C35" s="98"/>
      <c r="D35" s="98"/>
      <c r="E35" s="98"/>
      <c r="F35" s="98"/>
      <c r="G35" s="98"/>
      <c r="H35" s="98"/>
      <c r="I35" s="98"/>
      <c r="J35" s="98"/>
    </row>
    <row r="36" spans="2:10">
      <c r="B36" s="98"/>
      <c r="C36" s="98"/>
      <c r="D36" s="98"/>
      <c r="E36" s="98"/>
      <c r="F36" s="98"/>
      <c r="G36" s="98"/>
      <c r="H36" s="98"/>
      <c r="I36" s="98"/>
      <c r="J36" s="98"/>
    </row>
    <row r="37" spans="2:10">
      <c r="B37" s="98"/>
      <c r="C37" s="98"/>
      <c r="D37" s="98"/>
      <c r="E37" s="98"/>
      <c r="F37" s="98"/>
      <c r="G37" s="98"/>
      <c r="H37" s="98"/>
      <c r="I37" s="98"/>
      <c r="J37" s="98"/>
    </row>
    <row r="38" spans="2:10">
      <c r="B38" s="98"/>
      <c r="C38" s="98"/>
      <c r="D38" s="98"/>
      <c r="E38" s="98"/>
      <c r="F38" s="98"/>
      <c r="G38" s="98"/>
      <c r="H38" s="98"/>
      <c r="I38" s="98"/>
      <c r="J38" s="98"/>
    </row>
    <row r="39" spans="2:10">
      <c r="B39" s="98"/>
      <c r="C39" s="98"/>
      <c r="D39" s="98"/>
      <c r="E39" s="98"/>
      <c r="F39" s="98"/>
      <c r="G39" s="98"/>
      <c r="H39" s="98"/>
      <c r="I39" s="98"/>
      <c r="J39" s="98"/>
    </row>
    <row r="40" spans="2:10">
      <c r="B40" s="98"/>
      <c r="C40" s="98"/>
      <c r="D40" s="98"/>
      <c r="E40" s="98"/>
      <c r="F40" s="98"/>
      <c r="G40" s="98"/>
      <c r="H40" s="98"/>
      <c r="I40" s="98"/>
      <c r="J40" s="98"/>
    </row>
    <row r="41" spans="2:10">
      <c r="B41" s="98"/>
      <c r="C41" s="98"/>
      <c r="D41" s="98"/>
      <c r="E41" s="98"/>
      <c r="F41" s="98"/>
      <c r="G41" s="98"/>
      <c r="H41" s="98"/>
      <c r="I41" s="98"/>
      <c r="J41" s="98"/>
    </row>
    <row r="42" spans="2:10">
      <c r="B42" s="98"/>
      <c r="C42" s="98"/>
      <c r="D42" s="98"/>
      <c r="E42" s="98"/>
      <c r="F42" s="98"/>
      <c r="G42" s="98"/>
      <c r="H42" s="98"/>
      <c r="I42" s="98"/>
      <c r="J42" s="98"/>
    </row>
    <row r="43" spans="2:10">
      <c r="B43" s="98"/>
      <c r="C43" s="98"/>
      <c r="D43" s="98"/>
      <c r="E43" s="98"/>
      <c r="F43" s="98"/>
      <c r="G43" s="98"/>
      <c r="H43" s="98"/>
      <c r="I43" s="98"/>
      <c r="J43" s="98"/>
    </row>
    <row r="44" spans="2:10">
      <c r="B44" s="98"/>
      <c r="C44" s="98"/>
      <c r="D44" s="98"/>
      <c r="E44" s="98"/>
      <c r="F44" s="98"/>
      <c r="G44" s="98"/>
      <c r="H44" s="98"/>
      <c r="I44" s="98"/>
      <c r="J44" s="98"/>
    </row>
    <row r="45" spans="2:10">
      <c r="B45" s="98"/>
      <c r="C45" s="98"/>
      <c r="D45" s="98"/>
      <c r="E45" s="98"/>
      <c r="F45" s="98"/>
      <c r="G45" s="98"/>
      <c r="H45" s="98"/>
      <c r="I45" s="98"/>
      <c r="J45" s="98"/>
    </row>
    <row r="46" spans="2:10">
      <c r="B46" s="98"/>
      <c r="C46" s="98"/>
      <c r="D46" s="98"/>
      <c r="E46" s="98"/>
      <c r="F46" s="98"/>
      <c r="G46" s="98"/>
      <c r="H46" s="98"/>
      <c r="I46" s="98"/>
      <c r="J46" s="98"/>
    </row>
    <row r="47" spans="2:10">
      <c r="B47" s="98"/>
      <c r="C47" s="98"/>
      <c r="D47" s="98"/>
      <c r="E47" s="98"/>
      <c r="F47" s="98"/>
      <c r="G47" s="98"/>
      <c r="H47" s="98"/>
      <c r="I47" s="98"/>
      <c r="J47" s="98"/>
    </row>
    <row r="48" spans="2:10">
      <c r="B48" s="98"/>
      <c r="C48" s="98"/>
      <c r="D48" s="98"/>
      <c r="E48" s="98"/>
      <c r="F48" s="98"/>
      <c r="G48" s="98"/>
      <c r="H48" s="98"/>
      <c r="I48" s="98"/>
      <c r="J48" s="98"/>
    </row>
    <row r="49" spans="2:10">
      <c r="B49" s="98"/>
      <c r="C49" s="98"/>
      <c r="D49" s="98"/>
      <c r="E49" s="98"/>
      <c r="F49" s="98"/>
      <c r="G49" s="98"/>
      <c r="H49" s="98"/>
      <c r="I49" s="98"/>
      <c r="J49" s="98"/>
    </row>
    <row r="50" spans="2:10">
      <c r="B50" s="98"/>
      <c r="C50" s="98"/>
      <c r="D50" s="98"/>
      <c r="E50" s="98"/>
      <c r="F50" s="98"/>
      <c r="G50" s="98"/>
      <c r="H50" s="98"/>
      <c r="I50" s="98"/>
      <c r="J50" s="98"/>
    </row>
    <row r="51" spans="2:10">
      <c r="B51" s="98"/>
      <c r="C51" s="98"/>
      <c r="D51" s="98"/>
      <c r="E51" s="98"/>
      <c r="F51" s="98"/>
      <c r="G51" s="98"/>
      <c r="H51" s="98"/>
      <c r="I51" s="98"/>
      <c r="J51" s="98"/>
    </row>
    <row r="52" spans="2:10">
      <c r="B52" s="98"/>
      <c r="C52" s="98"/>
      <c r="D52" s="98"/>
      <c r="E52" s="98"/>
      <c r="F52" s="98"/>
      <c r="G52" s="98"/>
      <c r="H52" s="98"/>
      <c r="I52" s="98"/>
      <c r="J52" s="98"/>
    </row>
    <row r="53" spans="2:10">
      <c r="B53" s="98"/>
      <c r="C53" s="98"/>
      <c r="D53" s="98"/>
      <c r="E53" s="98"/>
      <c r="F53" s="98"/>
      <c r="G53" s="98"/>
      <c r="H53" s="98"/>
      <c r="I53" s="98"/>
      <c r="J53" s="98"/>
    </row>
    <row r="54" spans="2:10">
      <c r="B54" s="98"/>
      <c r="C54" s="98"/>
      <c r="D54" s="98"/>
      <c r="E54" s="98"/>
      <c r="F54" s="98"/>
      <c r="G54" s="98"/>
      <c r="H54" s="98"/>
      <c r="I54" s="98"/>
      <c r="J54" s="98"/>
    </row>
    <row r="55" spans="2:10">
      <c r="B55" s="98"/>
      <c r="C55" s="98"/>
      <c r="D55" s="98"/>
      <c r="E55" s="98"/>
      <c r="F55" s="98"/>
      <c r="G55" s="98"/>
      <c r="H55" s="98"/>
      <c r="I55" s="98"/>
      <c r="J55" s="98"/>
    </row>
    <row r="56" spans="2:10">
      <c r="B56" s="98"/>
      <c r="C56" s="98"/>
      <c r="D56" s="98"/>
      <c r="E56" s="98"/>
      <c r="F56" s="98"/>
      <c r="G56" s="98"/>
      <c r="H56" s="98"/>
      <c r="I56" s="98"/>
      <c r="J56" s="98"/>
    </row>
    <row r="57" spans="2:10">
      <c r="B57" s="98"/>
      <c r="C57" s="98"/>
      <c r="D57" s="98"/>
      <c r="E57" s="98"/>
      <c r="F57" s="98"/>
      <c r="G57" s="98"/>
      <c r="H57" s="98"/>
      <c r="I57" s="98"/>
      <c r="J57" s="98"/>
    </row>
    <row r="58" spans="2:10">
      <c r="B58" s="98"/>
      <c r="C58" s="98"/>
      <c r="D58" s="98"/>
      <c r="E58" s="98"/>
      <c r="F58" s="98"/>
      <c r="G58" s="98"/>
      <c r="H58" s="98"/>
      <c r="I58" s="98"/>
      <c r="J58" s="98"/>
    </row>
    <row r="59" spans="2:10">
      <c r="B59" s="98"/>
      <c r="C59" s="98"/>
      <c r="D59" s="98"/>
      <c r="E59" s="98"/>
      <c r="F59" s="98"/>
      <c r="G59" s="98"/>
      <c r="H59" s="98"/>
      <c r="I59" s="98"/>
      <c r="J59" s="98"/>
    </row>
    <row r="60" spans="2:10">
      <c r="B60" s="98"/>
      <c r="C60" s="98"/>
      <c r="D60" s="98"/>
      <c r="E60" s="98"/>
      <c r="F60" s="98"/>
      <c r="G60" s="98"/>
      <c r="H60" s="98"/>
      <c r="I60" s="98"/>
      <c r="J60" s="98"/>
    </row>
    <row r="61" spans="2:10">
      <c r="B61" s="98"/>
      <c r="C61" s="98"/>
      <c r="D61" s="98"/>
      <c r="E61" s="98"/>
      <c r="F61" s="98"/>
      <c r="G61" s="98"/>
      <c r="H61" s="98"/>
      <c r="I61" s="98"/>
      <c r="J61" s="98"/>
    </row>
    <row r="62" spans="2:10">
      <c r="B62" s="98"/>
      <c r="C62" s="98"/>
      <c r="D62" s="98"/>
      <c r="E62" s="98"/>
      <c r="F62" s="98"/>
      <c r="G62" s="98"/>
      <c r="H62" s="98"/>
      <c r="I62" s="98"/>
      <c r="J62" s="98"/>
    </row>
    <row r="63" spans="2:10">
      <c r="B63" s="98"/>
      <c r="C63" s="98"/>
      <c r="D63" s="98"/>
      <c r="E63" s="98"/>
      <c r="F63" s="98"/>
      <c r="G63" s="98"/>
      <c r="H63" s="98"/>
      <c r="I63" s="98"/>
      <c r="J63" s="98"/>
    </row>
    <row r="64" spans="2:10">
      <c r="B64" s="98"/>
      <c r="C64" s="98"/>
      <c r="D64" s="98"/>
      <c r="E64" s="98"/>
      <c r="F64" s="98"/>
      <c r="G64" s="98"/>
      <c r="H64" s="98"/>
      <c r="I64" s="98"/>
      <c r="J64" s="98"/>
    </row>
    <row r="65" spans="2:10">
      <c r="B65" s="98"/>
      <c r="C65" s="98"/>
      <c r="D65" s="98"/>
      <c r="E65" s="98"/>
      <c r="F65" s="98"/>
      <c r="G65" s="98"/>
      <c r="H65" s="98"/>
      <c r="I65" s="98"/>
      <c r="J65" s="98"/>
    </row>
    <row r="66" spans="2:10">
      <c r="B66" s="98"/>
      <c r="C66" s="98"/>
      <c r="D66" s="98"/>
      <c r="E66" s="98"/>
      <c r="F66" s="98"/>
      <c r="G66" s="98"/>
      <c r="H66" s="98"/>
      <c r="I66" s="98"/>
      <c r="J66" s="98"/>
    </row>
    <row r="67" spans="2:10">
      <c r="B67" s="98"/>
      <c r="C67" s="98"/>
      <c r="D67" s="98"/>
      <c r="E67" s="98"/>
      <c r="F67" s="98"/>
      <c r="G67" s="98"/>
      <c r="H67" s="98"/>
      <c r="I67" s="98"/>
      <c r="J67" s="98"/>
    </row>
    <row r="68" spans="2:10">
      <c r="B68" s="98"/>
      <c r="C68" s="98"/>
      <c r="D68" s="98"/>
      <c r="E68" s="98"/>
      <c r="F68" s="98"/>
      <c r="G68" s="98"/>
      <c r="H68" s="98"/>
      <c r="I68" s="98"/>
      <c r="J68" s="98"/>
    </row>
    <row r="69" spans="2:10">
      <c r="B69" s="98"/>
      <c r="C69" s="98"/>
      <c r="D69" s="98"/>
      <c r="E69" s="98"/>
      <c r="F69" s="98"/>
      <c r="G69" s="98"/>
      <c r="H69" s="98"/>
      <c r="I69" s="98"/>
      <c r="J69" s="98"/>
    </row>
    <row r="70" spans="2:10">
      <c r="B70" s="98"/>
      <c r="C70" s="98"/>
      <c r="D70" s="98"/>
      <c r="E70" s="98"/>
      <c r="F70" s="98"/>
      <c r="G70" s="98"/>
      <c r="H70" s="98"/>
      <c r="I70" s="98"/>
      <c r="J70" s="98"/>
    </row>
    <row r="71" spans="2:10">
      <c r="B71" s="98"/>
      <c r="C71" s="98"/>
      <c r="D71" s="98"/>
      <c r="E71" s="98"/>
      <c r="F71" s="98"/>
      <c r="G71" s="98"/>
      <c r="H71" s="98"/>
      <c r="I71" s="98"/>
      <c r="J71" s="98"/>
    </row>
    <row r="72" spans="2:10">
      <c r="B72" s="98"/>
      <c r="C72" s="98"/>
      <c r="D72" s="98"/>
      <c r="E72" s="98"/>
      <c r="F72" s="98"/>
      <c r="G72" s="98"/>
      <c r="H72" s="98"/>
      <c r="I72" s="98"/>
      <c r="J72" s="98"/>
    </row>
    <row r="73" spans="2:10">
      <c r="B73" s="98"/>
      <c r="C73" s="98"/>
      <c r="D73" s="98"/>
      <c r="E73" s="98"/>
      <c r="F73" s="98"/>
      <c r="G73" s="98"/>
      <c r="H73" s="98"/>
      <c r="I73" s="98"/>
      <c r="J73" s="98"/>
    </row>
    <row r="74" spans="2:10">
      <c r="B74" s="98"/>
      <c r="C74" s="98"/>
      <c r="D74" s="98"/>
      <c r="E74" s="98"/>
      <c r="F74" s="98"/>
      <c r="G74" s="98"/>
      <c r="H74" s="98"/>
      <c r="I74" s="98"/>
      <c r="J74" s="98"/>
    </row>
    <row r="75" spans="2:10">
      <c r="B75" s="98"/>
      <c r="C75" s="98"/>
      <c r="D75" s="98"/>
      <c r="E75" s="98"/>
      <c r="F75" s="98"/>
      <c r="G75" s="98"/>
      <c r="H75" s="98"/>
      <c r="I75" s="98"/>
      <c r="J75" s="98"/>
    </row>
    <row r="76" spans="2:10">
      <c r="B76" s="98"/>
      <c r="C76" s="98"/>
      <c r="D76" s="98"/>
      <c r="E76" s="98"/>
      <c r="F76" s="98"/>
      <c r="G76" s="98"/>
      <c r="H76" s="98"/>
      <c r="I76" s="98"/>
      <c r="J76" s="98"/>
    </row>
    <row r="77" spans="2:10">
      <c r="B77" s="98"/>
      <c r="C77" s="98"/>
      <c r="D77" s="98"/>
      <c r="E77" s="98"/>
      <c r="F77" s="98"/>
      <c r="G77" s="98"/>
      <c r="H77" s="98"/>
      <c r="I77" s="98"/>
      <c r="J77" s="98"/>
    </row>
    <row r="78" spans="2:10">
      <c r="B78" s="98"/>
      <c r="C78" s="98"/>
      <c r="D78" s="98"/>
      <c r="E78" s="98"/>
      <c r="F78" s="98"/>
      <c r="G78" s="98"/>
      <c r="H78" s="98"/>
      <c r="I78" s="98"/>
      <c r="J78" s="98"/>
    </row>
    <row r="79" spans="2:10">
      <c r="B79" s="98"/>
      <c r="C79" s="98"/>
      <c r="D79" s="98"/>
      <c r="E79" s="98"/>
      <c r="F79" s="98"/>
      <c r="G79" s="98"/>
      <c r="H79" s="98"/>
      <c r="I79" s="98"/>
      <c r="J79" s="98"/>
    </row>
    <row r="80" spans="2:10">
      <c r="B80" s="98"/>
      <c r="C80" s="98"/>
      <c r="D80" s="98"/>
      <c r="E80" s="98"/>
      <c r="F80" s="98"/>
      <c r="G80" s="98"/>
      <c r="H80" s="98"/>
      <c r="I80" s="98"/>
      <c r="J80" s="98"/>
    </row>
    <row r="81" spans="2:10">
      <c r="B81" s="98"/>
      <c r="C81" s="98"/>
      <c r="D81" s="98"/>
      <c r="E81" s="98"/>
      <c r="F81" s="98"/>
      <c r="G81" s="98"/>
      <c r="H81" s="98"/>
      <c r="I81" s="98"/>
      <c r="J81" s="98"/>
    </row>
    <row r="82" spans="2:10">
      <c r="B82" s="98"/>
      <c r="C82" s="98"/>
      <c r="D82" s="98"/>
      <c r="E82" s="98"/>
      <c r="F82" s="98"/>
      <c r="G82" s="98"/>
      <c r="H82" s="98"/>
      <c r="I82" s="98"/>
      <c r="J82" s="98"/>
    </row>
    <row r="83" spans="2:10">
      <c r="B83" s="98"/>
      <c r="C83" s="98"/>
      <c r="D83" s="98"/>
      <c r="E83" s="98"/>
      <c r="F83" s="98"/>
      <c r="G83" s="98"/>
      <c r="H83" s="98"/>
      <c r="I83" s="98"/>
      <c r="J83" s="98"/>
    </row>
    <row r="84" spans="2:10">
      <c r="B84" s="98"/>
      <c r="C84" s="98"/>
      <c r="D84" s="98"/>
      <c r="E84" s="98"/>
      <c r="F84" s="98"/>
      <c r="G84" s="98"/>
      <c r="H84" s="98"/>
      <c r="I84" s="98"/>
      <c r="J84" s="98"/>
    </row>
    <row r="85" spans="2:10">
      <c r="B85" s="98"/>
      <c r="C85" s="98"/>
      <c r="D85" s="98"/>
      <c r="E85" s="98"/>
      <c r="F85" s="98"/>
      <c r="G85" s="98"/>
      <c r="H85" s="98"/>
      <c r="I85" s="98"/>
      <c r="J85" s="98"/>
    </row>
    <row r="86" spans="2:10">
      <c r="B86" s="98"/>
      <c r="C86" s="98"/>
      <c r="D86" s="98"/>
      <c r="E86" s="98"/>
      <c r="F86" s="98"/>
      <c r="G86" s="98"/>
      <c r="H86" s="98"/>
      <c r="I86" s="98"/>
      <c r="J86" s="98"/>
    </row>
    <row r="87" spans="2:10">
      <c r="B87" s="98"/>
      <c r="C87" s="98"/>
      <c r="D87" s="98"/>
      <c r="E87" s="98"/>
      <c r="F87" s="98"/>
      <c r="G87" s="98"/>
      <c r="H87" s="98"/>
      <c r="I87" s="98"/>
      <c r="J87" s="98"/>
    </row>
    <row r="88" spans="2:10">
      <c r="B88" s="98"/>
      <c r="C88" s="98"/>
      <c r="D88" s="98"/>
      <c r="E88" s="98"/>
      <c r="F88" s="98"/>
      <c r="G88" s="98"/>
      <c r="H88" s="98"/>
      <c r="I88" s="98"/>
      <c r="J88" s="98"/>
    </row>
    <row r="89" spans="2:10">
      <c r="B89" s="98"/>
      <c r="C89" s="98"/>
      <c r="D89" s="98"/>
      <c r="E89" s="98"/>
      <c r="F89" s="98"/>
      <c r="G89" s="98"/>
      <c r="H89" s="98"/>
      <c r="I89" s="98"/>
      <c r="J89" s="98"/>
    </row>
    <row r="90" spans="2:10">
      <c r="B90" s="98"/>
      <c r="C90" s="98"/>
      <c r="D90" s="98"/>
      <c r="E90" s="98"/>
      <c r="F90" s="98"/>
      <c r="G90" s="98"/>
      <c r="H90" s="98"/>
      <c r="I90" s="98"/>
      <c r="J90" s="98"/>
    </row>
    <row r="91" spans="2:10">
      <c r="B91" s="98"/>
      <c r="C91" s="98"/>
      <c r="D91" s="98"/>
      <c r="E91" s="98"/>
      <c r="F91" s="98"/>
      <c r="G91" s="98"/>
      <c r="H91" s="98"/>
      <c r="I91" s="98"/>
      <c r="J91" s="98"/>
    </row>
    <row r="92" spans="2:10">
      <c r="B92" s="98"/>
      <c r="C92" s="98"/>
      <c r="D92" s="98"/>
      <c r="E92" s="98"/>
      <c r="F92" s="98"/>
      <c r="G92" s="98"/>
      <c r="H92" s="98"/>
      <c r="I92" s="98"/>
      <c r="J92" s="98"/>
    </row>
    <row r="93" spans="2:10">
      <c r="B93" s="98"/>
      <c r="C93" s="98"/>
      <c r="D93" s="98"/>
      <c r="E93" s="98"/>
      <c r="F93" s="98"/>
      <c r="G93" s="98"/>
      <c r="H93" s="98"/>
      <c r="I93" s="98"/>
      <c r="J93" s="98"/>
    </row>
    <row r="94" spans="2:10">
      <c r="B94" s="98"/>
      <c r="C94" s="98"/>
      <c r="D94" s="98"/>
      <c r="E94" s="98"/>
      <c r="F94" s="98"/>
      <c r="G94" s="98"/>
      <c r="H94" s="98"/>
      <c r="I94" s="98"/>
      <c r="J94" s="98"/>
    </row>
    <row r="95" spans="2:10">
      <c r="B95" s="98"/>
      <c r="C95" s="98"/>
      <c r="D95" s="98"/>
      <c r="E95" s="98"/>
      <c r="F95" s="98"/>
      <c r="G95" s="98"/>
      <c r="H95" s="98"/>
      <c r="I95" s="98"/>
      <c r="J95" s="98"/>
    </row>
    <row r="96" spans="2:10">
      <c r="B96" s="98"/>
      <c r="C96" s="98"/>
      <c r="D96" s="98"/>
      <c r="E96" s="98"/>
      <c r="F96" s="98"/>
      <c r="G96" s="98"/>
      <c r="H96" s="98"/>
      <c r="I96" s="98"/>
      <c r="J96" s="98"/>
    </row>
    <row r="97" spans="2:10">
      <c r="B97" s="98"/>
      <c r="C97" s="98"/>
      <c r="D97" s="98"/>
      <c r="E97" s="98"/>
      <c r="F97" s="98"/>
      <c r="G97" s="98"/>
      <c r="H97" s="98"/>
      <c r="I97" s="98"/>
      <c r="J97" s="98"/>
    </row>
    <row r="98" spans="2:10">
      <c r="B98" s="98"/>
      <c r="C98" s="98"/>
      <c r="D98" s="98"/>
      <c r="E98" s="98"/>
      <c r="F98" s="98"/>
      <c r="G98" s="98"/>
      <c r="H98" s="98"/>
      <c r="I98" s="98"/>
      <c r="J98" s="98"/>
    </row>
    <row r="99" spans="2:10">
      <c r="B99" s="98"/>
      <c r="C99" s="98"/>
      <c r="D99" s="98"/>
      <c r="E99" s="98"/>
      <c r="F99" s="98"/>
      <c r="G99" s="98"/>
      <c r="H99" s="98"/>
      <c r="I99" s="98"/>
      <c r="J99" s="98"/>
    </row>
    <row r="100" spans="2:10">
      <c r="B100" s="98"/>
      <c r="C100" s="98"/>
      <c r="D100" s="98"/>
      <c r="E100" s="98"/>
      <c r="F100" s="98"/>
      <c r="G100" s="98"/>
      <c r="H100" s="98"/>
      <c r="I100" s="98"/>
      <c r="J100" s="98"/>
    </row>
    <row r="101" spans="2:10">
      <c r="B101" s="98"/>
      <c r="C101" s="98"/>
      <c r="D101" s="98"/>
      <c r="E101" s="98"/>
      <c r="F101" s="98"/>
      <c r="G101" s="98"/>
      <c r="H101" s="98"/>
      <c r="I101" s="98"/>
      <c r="J101" s="98"/>
    </row>
    <row r="102" spans="2:10">
      <c r="B102" s="98"/>
      <c r="C102" s="98"/>
      <c r="D102" s="98"/>
      <c r="E102" s="98"/>
      <c r="F102" s="98"/>
      <c r="G102" s="98"/>
      <c r="H102" s="98"/>
      <c r="I102" s="98"/>
      <c r="J102" s="98"/>
    </row>
    <row r="103" spans="2:10">
      <c r="B103" s="98"/>
      <c r="C103" s="98"/>
      <c r="D103" s="98"/>
      <c r="E103" s="98"/>
      <c r="F103" s="98"/>
      <c r="G103" s="98"/>
      <c r="H103" s="98"/>
      <c r="I103" s="98"/>
      <c r="J103" s="98"/>
    </row>
    <row r="104" spans="2:10">
      <c r="B104" s="98"/>
      <c r="C104" s="98"/>
      <c r="D104" s="98"/>
      <c r="E104" s="98"/>
      <c r="F104" s="98"/>
      <c r="G104" s="98"/>
      <c r="H104" s="98"/>
      <c r="I104" s="98"/>
      <c r="J104" s="98"/>
    </row>
    <row r="105" spans="2:10">
      <c r="B105" s="98"/>
      <c r="C105" s="98"/>
      <c r="D105" s="98"/>
      <c r="E105" s="98"/>
      <c r="F105" s="98"/>
      <c r="G105" s="98"/>
      <c r="H105" s="98"/>
      <c r="I105" s="98"/>
      <c r="J105" s="98"/>
    </row>
    <row r="106" spans="2:10">
      <c r="B106" s="98"/>
      <c r="C106" s="98"/>
      <c r="D106" s="98"/>
      <c r="E106" s="98"/>
      <c r="F106" s="98"/>
      <c r="G106" s="98"/>
      <c r="H106" s="98"/>
      <c r="I106" s="98"/>
      <c r="J106" s="98"/>
    </row>
    <row r="107" spans="2:10">
      <c r="B107" s="98"/>
      <c r="C107" s="98"/>
      <c r="D107" s="98"/>
      <c r="E107" s="98"/>
      <c r="F107" s="98"/>
      <c r="G107" s="98"/>
      <c r="H107" s="98"/>
      <c r="I107" s="98"/>
      <c r="J107" s="98"/>
    </row>
    <row r="108" spans="2:10">
      <c r="B108" s="98"/>
      <c r="C108" s="98"/>
      <c r="D108" s="98"/>
      <c r="E108" s="98"/>
      <c r="F108" s="98"/>
      <c r="G108" s="98"/>
      <c r="H108" s="98"/>
      <c r="I108" s="98"/>
      <c r="J108" s="98"/>
    </row>
    <row r="109" spans="2:10">
      <c r="B109" s="98"/>
      <c r="C109" s="98"/>
      <c r="D109" s="98"/>
      <c r="E109" s="98"/>
      <c r="F109" s="98"/>
      <c r="G109" s="98"/>
      <c r="H109" s="98"/>
      <c r="I109" s="98"/>
      <c r="J109" s="98"/>
    </row>
    <row r="110" spans="2:10">
      <c r="B110" s="123"/>
      <c r="C110" s="123"/>
      <c r="D110" s="124"/>
      <c r="E110" s="124"/>
      <c r="F110" s="128"/>
      <c r="G110" s="128"/>
      <c r="H110" s="128"/>
      <c r="I110" s="128"/>
      <c r="J110" s="124"/>
    </row>
    <row r="111" spans="2:10">
      <c r="B111" s="123"/>
      <c r="C111" s="123"/>
      <c r="D111" s="124"/>
      <c r="E111" s="124"/>
      <c r="F111" s="128"/>
      <c r="G111" s="128"/>
      <c r="H111" s="128"/>
      <c r="I111" s="128"/>
      <c r="J111" s="124"/>
    </row>
    <row r="112" spans="2:10">
      <c r="B112" s="123"/>
      <c r="C112" s="123"/>
      <c r="D112" s="124"/>
      <c r="E112" s="124"/>
      <c r="F112" s="128"/>
      <c r="G112" s="128"/>
      <c r="H112" s="128"/>
      <c r="I112" s="128"/>
      <c r="J112" s="124"/>
    </row>
    <row r="113" spans="2:10">
      <c r="B113" s="123"/>
      <c r="C113" s="123"/>
      <c r="D113" s="124"/>
      <c r="E113" s="124"/>
      <c r="F113" s="128"/>
      <c r="G113" s="128"/>
      <c r="H113" s="128"/>
      <c r="I113" s="128"/>
      <c r="J113" s="124"/>
    </row>
    <row r="114" spans="2:10">
      <c r="B114" s="123"/>
      <c r="C114" s="123"/>
      <c r="D114" s="124"/>
      <c r="E114" s="124"/>
      <c r="F114" s="128"/>
      <c r="G114" s="128"/>
      <c r="H114" s="128"/>
      <c r="I114" s="128"/>
      <c r="J114" s="124"/>
    </row>
    <row r="115" spans="2:10">
      <c r="B115" s="123"/>
      <c r="C115" s="123"/>
      <c r="D115" s="124"/>
      <c r="E115" s="124"/>
      <c r="F115" s="128"/>
      <c r="G115" s="128"/>
      <c r="H115" s="128"/>
      <c r="I115" s="128"/>
      <c r="J115" s="124"/>
    </row>
    <row r="116" spans="2:10">
      <c r="B116" s="123"/>
      <c r="C116" s="123"/>
      <c r="D116" s="124"/>
      <c r="E116" s="124"/>
      <c r="F116" s="128"/>
      <c r="G116" s="128"/>
      <c r="H116" s="128"/>
      <c r="I116" s="128"/>
      <c r="J116" s="124"/>
    </row>
    <row r="117" spans="2:10">
      <c r="B117" s="123"/>
      <c r="C117" s="123"/>
      <c r="D117" s="124"/>
      <c r="E117" s="124"/>
      <c r="F117" s="128"/>
      <c r="G117" s="128"/>
      <c r="H117" s="128"/>
      <c r="I117" s="128"/>
      <c r="J117" s="124"/>
    </row>
    <row r="118" spans="2:10">
      <c r="B118" s="123"/>
      <c r="C118" s="123"/>
      <c r="D118" s="124"/>
      <c r="E118" s="124"/>
      <c r="F118" s="128"/>
      <c r="G118" s="128"/>
      <c r="H118" s="128"/>
      <c r="I118" s="128"/>
      <c r="J118" s="124"/>
    </row>
    <row r="119" spans="2:10">
      <c r="B119" s="123"/>
      <c r="C119" s="123"/>
      <c r="D119" s="124"/>
      <c r="E119" s="124"/>
      <c r="F119" s="128"/>
      <c r="G119" s="128"/>
      <c r="H119" s="128"/>
      <c r="I119" s="128"/>
      <c r="J119" s="124"/>
    </row>
    <row r="120" spans="2:10">
      <c r="B120" s="123"/>
      <c r="C120" s="123"/>
      <c r="D120" s="124"/>
      <c r="E120" s="124"/>
      <c r="F120" s="128"/>
      <c r="G120" s="128"/>
      <c r="H120" s="128"/>
      <c r="I120" s="128"/>
      <c r="J120" s="124"/>
    </row>
    <row r="121" spans="2:10">
      <c r="B121" s="123"/>
      <c r="C121" s="123"/>
      <c r="D121" s="124"/>
      <c r="E121" s="124"/>
      <c r="F121" s="128"/>
      <c r="G121" s="128"/>
      <c r="H121" s="128"/>
      <c r="I121" s="128"/>
      <c r="J121" s="124"/>
    </row>
    <row r="122" spans="2:10">
      <c r="B122" s="123"/>
      <c r="C122" s="123"/>
      <c r="D122" s="124"/>
      <c r="E122" s="124"/>
      <c r="F122" s="128"/>
      <c r="G122" s="128"/>
      <c r="H122" s="128"/>
      <c r="I122" s="128"/>
      <c r="J122" s="124"/>
    </row>
    <row r="123" spans="2:10">
      <c r="B123" s="123"/>
      <c r="C123" s="123"/>
      <c r="D123" s="124"/>
      <c r="E123" s="124"/>
      <c r="F123" s="128"/>
      <c r="G123" s="128"/>
      <c r="H123" s="128"/>
      <c r="I123" s="128"/>
      <c r="J123" s="124"/>
    </row>
    <row r="124" spans="2:10">
      <c r="B124" s="123"/>
      <c r="C124" s="123"/>
      <c r="D124" s="124"/>
      <c r="E124" s="124"/>
      <c r="F124" s="128"/>
      <c r="G124" s="128"/>
      <c r="H124" s="128"/>
      <c r="I124" s="128"/>
      <c r="J124" s="124"/>
    </row>
    <row r="125" spans="2:10">
      <c r="B125" s="123"/>
      <c r="C125" s="123"/>
      <c r="D125" s="124"/>
      <c r="E125" s="124"/>
      <c r="F125" s="128"/>
      <c r="G125" s="128"/>
      <c r="H125" s="128"/>
      <c r="I125" s="128"/>
      <c r="J125" s="124"/>
    </row>
    <row r="126" spans="2:10">
      <c r="B126" s="123"/>
      <c r="C126" s="123"/>
      <c r="D126" s="124"/>
      <c r="E126" s="124"/>
      <c r="F126" s="128"/>
      <c r="G126" s="128"/>
      <c r="H126" s="128"/>
      <c r="I126" s="128"/>
      <c r="J126" s="124"/>
    </row>
    <row r="127" spans="2:10">
      <c r="B127" s="123"/>
      <c r="C127" s="123"/>
      <c r="D127" s="124"/>
      <c r="E127" s="124"/>
      <c r="F127" s="128"/>
      <c r="G127" s="128"/>
      <c r="H127" s="128"/>
      <c r="I127" s="128"/>
      <c r="J127" s="124"/>
    </row>
    <row r="128" spans="2:10">
      <c r="B128" s="123"/>
      <c r="C128" s="123"/>
      <c r="D128" s="124"/>
      <c r="E128" s="124"/>
      <c r="F128" s="128"/>
      <c r="G128" s="128"/>
      <c r="H128" s="128"/>
      <c r="I128" s="128"/>
      <c r="J128" s="124"/>
    </row>
    <row r="129" spans="2:10">
      <c r="B129" s="123"/>
      <c r="C129" s="123"/>
      <c r="D129" s="124"/>
      <c r="E129" s="124"/>
      <c r="F129" s="128"/>
      <c r="G129" s="128"/>
      <c r="H129" s="128"/>
      <c r="I129" s="128"/>
      <c r="J129" s="124"/>
    </row>
    <row r="130" spans="2:10">
      <c r="B130" s="123"/>
      <c r="C130" s="123"/>
      <c r="D130" s="124"/>
      <c r="E130" s="124"/>
      <c r="F130" s="128"/>
      <c r="G130" s="128"/>
      <c r="H130" s="128"/>
      <c r="I130" s="128"/>
      <c r="J130" s="124"/>
    </row>
    <row r="131" spans="2:10">
      <c r="B131" s="123"/>
      <c r="C131" s="123"/>
      <c r="D131" s="124"/>
      <c r="E131" s="124"/>
      <c r="F131" s="128"/>
      <c r="G131" s="128"/>
      <c r="H131" s="128"/>
      <c r="I131" s="128"/>
      <c r="J131" s="124"/>
    </row>
    <row r="132" spans="2:10">
      <c r="B132" s="123"/>
      <c r="C132" s="123"/>
      <c r="D132" s="124"/>
      <c r="E132" s="124"/>
      <c r="F132" s="128"/>
      <c r="G132" s="128"/>
      <c r="H132" s="128"/>
      <c r="I132" s="128"/>
      <c r="J132" s="124"/>
    </row>
    <row r="133" spans="2:10">
      <c r="B133" s="123"/>
      <c r="C133" s="123"/>
      <c r="D133" s="124"/>
      <c r="E133" s="124"/>
      <c r="F133" s="128"/>
      <c r="G133" s="128"/>
      <c r="H133" s="128"/>
      <c r="I133" s="128"/>
      <c r="J133" s="124"/>
    </row>
    <row r="134" spans="2:10">
      <c r="B134" s="123"/>
      <c r="C134" s="123"/>
      <c r="D134" s="124"/>
      <c r="E134" s="124"/>
      <c r="F134" s="128"/>
      <c r="G134" s="128"/>
      <c r="H134" s="128"/>
      <c r="I134" s="128"/>
      <c r="J134" s="124"/>
    </row>
    <row r="135" spans="2:10">
      <c r="B135" s="123"/>
      <c r="C135" s="123"/>
      <c r="D135" s="124"/>
      <c r="E135" s="124"/>
      <c r="F135" s="128"/>
      <c r="G135" s="128"/>
      <c r="H135" s="128"/>
      <c r="I135" s="128"/>
      <c r="J135" s="124"/>
    </row>
    <row r="136" spans="2:10">
      <c r="B136" s="123"/>
      <c r="C136" s="123"/>
      <c r="D136" s="124"/>
      <c r="E136" s="124"/>
      <c r="F136" s="128"/>
      <c r="G136" s="128"/>
      <c r="H136" s="128"/>
      <c r="I136" s="128"/>
      <c r="J136" s="124"/>
    </row>
    <row r="137" spans="2:10">
      <c r="B137" s="123"/>
      <c r="C137" s="123"/>
      <c r="D137" s="124"/>
      <c r="E137" s="124"/>
      <c r="F137" s="128"/>
      <c r="G137" s="128"/>
      <c r="H137" s="128"/>
      <c r="I137" s="128"/>
      <c r="J137" s="124"/>
    </row>
    <row r="138" spans="2:10">
      <c r="B138" s="123"/>
      <c r="C138" s="123"/>
      <c r="D138" s="124"/>
      <c r="E138" s="124"/>
      <c r="F138" s="128"/>
      <c r="G138" s="128"/>
      <c r="H138" s="128"/>
      <c r="I138" s="128"/>
      <c r="J138" s="124"/>
    </row>
    <row r="139" spans="2:10">
      <c r="B139" s="123"/>
      <c r="C139" s="123"/>
      <c r="D139" s="124"/>
      <c r="E139" s="124"/>
      <c r="F139" s="128"/>
      <c r="G139" s="128"/>
      <c r="H139" s="128"/>
      <c r="I139" s="128"/>
      <c r="J139" s="124"/>
    </row>
    <row r="140" spans="2:10">
      <c r="B140" s="123"/>
      <c r="C140" s="123"/>
      <c r="D140" s="124"/>
      <c r="E140" s="124"/>
      <c r="F140" s="128"/>
      <c r="G140" s="128"/>
      <c r="H140" s="128"/>
      <c r="I140" s="128"/>
      <c r="J140" s="124"/>
    </row>
    <row r="141" spans="2:10">
      <c r="B141" s="123"/>
      <c r="C141" s="123"/>
      <c r="D141" s="124"/>
      <c r="E141" s="124"/>
      <c r="F141" s="128"/>
      <c r="G141" s="128"/>
      <c r="H141" s="128"/>
      <c r="I141" s="128"/>
      <c r="J141" s="124"/>
    </row>
    <row r="142" spans="2:10">
      <c r="B142" s="123"/>
      <c r="C142" s="123"/>
      <c r="D142" s="124"/>
      <c r="E142" s="124"/>
      <c r="F142" s="128"/>
      <c r="G142" s="128"/>
      <c r="H142" s="128"/>
      <c r="I142" s="128"/>
      <c r="J142" s="124"/>
    </row>
    <row r="143" spans="2:10">
      <c r="B143" s="123"/>
      <c r="C143" s="123"/>
      <c r="D143" s="124"/>
      <c r="E143" s="124"/>
      <c r="F143" s="128"/>
      <c r="G143" s="128"/>
      <c r="H143" s="128"/>
      <c r="I143" s="128"/>
      <c r="J143" s="124"/>
    </row>
    <row r="144" spans="2:10">
      <c r="B144" s="123"/>
      <c r="C144" s="123"/>
      <c r="D144" s="124"/>
      <c r="E144" s="124"/>
      <c r="F144" s="128"/>
      <c r="G144" s="128"/>
      <c r="H144" s="128"/>
      <c r="I144" s="128"/>
      <c r="J144" s="124"/>
    </row>
    <row r="145" spans="2:10">
      <c r="B145" s="123"/>
      <c r="C145" s="123"/>
      <c r="D145" s="124"/>
      <c r="E145" s="124"/>
      <c r="F145" s="128"/>
      <c r="G145" s="128"/>
      <c r="H145" s="128"/>
      <c r="I145" s="128"/>
      <c r="J145" s="124"/>
    </row>
    <row r="146" spans="2:10">
      <c r="B146" s="123"/>
      <c r="C146" s="123"/>
      <c r="D146" s="124"/>
      <c r="E146" s="124"/>
      <c r="F146" s="128"/>
      <c r="G146" s="128"/>
      <c r="H146" s="128"/>
      <c r="I146" s="128"/>
      <c r="J146" s="124"/>
    </row>
    <row r="147" spans="2:10">
      <c r="B147" s="123"/>
      <c r="C147" s="123"/>
      <c r="D147" s="124"/>
      <c r="E147" s="124"/>
      <c r="F147" s="128"/>
      <c r="G147" s="128"/>
      <c r="H147" s="128"/>
      <c r="I147" s="128"/>
      <c r="J147" s="124"/>
    </row>
    <row r="148" spans="2:10">
      <c r="B148" s="123"/>
      <c r="C148" s="123"/>
      <c r="D148" s="124"/>
      <c r="E148" s="124"/>
      <c r="F148" s="128"/>
      <c r="G148" s="128"/>
      <c r="H148" s="128"/>
      <c r="I148" s="128"/>
      <c r="J148" s="124"/>
    </row>
    <row r="149" spans="2:10">
      <c r="B149" s="123"/>
      <c r="C149" s="123"/>
      <c r="D149" s="124"/>
      <c r="E149" s="124"/>
      <c r="F149" s="128"/>
      <c r="G149" s="128"/>
      <c r="H149" s="128"/>
      <c r="I149" s="128"/>
      <c r="J149" s="124"/>
    </row>
    <row r="150" spans="2:10">
      <c r="B150" s="123"/>
      <c r="C150" s="123"/>
      <c r="D150" s="124"/>
      <c r="E150" s="124"/>
      <c r="F150" s="128"/>
      <c r="G150" s="128"/>
      <c r="H150" s="128"/>
      <c r="I150" s="128"/>
      <c r="J150" s="124"/>
    </row>
    <row r="151" spans="2:10">
      <c r="B151" s="123"/>
      <c r="C151" s="123"/>
      <c r="D151" s="124"/>
      <c r="E151" s="124"/>
      <c r="F151" s="128"/>
      <c r="G151" s="128"/>
      <c r="H151" s="128"/>
      <c r="I151" s="128"/>
      <c r="J151" s="124"/>
    </row>
    <row r="152" spans="2:10">
      <c r="B152" s="123"/>
      <c r="C152" s="123"/>
      <c r="D152" s="124"/>
      <c r="E152" s="124"/>
      <c r="F152" s="128"/>
      <c r="G152" s="128"/>
      <c r="H152" s="128"/>
      <c r="I152" s="128"/>
      <c r="J152" s="124"/>
    </row>
    <row r="153" spans="2:10">
      <c r="B153" s="123"/>
      <c r="C153" s="123"/>
      <c r="D153" s="124"/>
      <c r="E153" s="124"/>
      <c r="F153" s="128"/>
      <c r="G153" s="128"/>
      <c r="H153" s="128"/>
      <c r="I153" s="128"/>
      <c r="J153" s="124"/>
    </row>
    <row r="154" spans="2:10">
      <c r="B154" s="123"/>
      <c r="C154" s="123"/>
      <c r="D154" s="124"/>
      <c r="E154" s="124"/>
      <c r="F154" s="128"/>
      <c r="G154" s="128"/>
      <c r="H154" s="128"/>
      <c r="I154" s="128"/>
      <c r="J154" s="124"/>
    </row>
    <row r="155" spans="2:10">
      <c r="B155" s="123"/>
      <c r="C155" s="123"/>
      <c r="D155" s="124"/>
      <c r="E155" s="124"/>
      <c r="F155" s="128"/>
      <c r="G155" s="128"/>
      <c r="H155" s="128"/>
      <c r="I155" s="128"/>
      <c r="J155" s="124"/>
    </row>
    <row r="156" spans="2:10">
      <c r="B156" s="123"/>
      <c r="C156" s="123"/>
      <c r="D156" s="124"/>
      <c r="E156" s="124"/>
      <c r="F156" s="128"/>
      <c r="G156" s="128"/>
      <c r="H156" s="128"/>
      <c r="I156" s="128"/>
      <c r="J156" s="124"/>
    </row>
    <row r="157" spans="2:10">
      <c r="B157" s="123"/>
      <c r="C157" s="123"/>
      <c r="D157" s="124"/>
      <c r="E157" s="124"/>
      <c r="F157" s="128"/>
      <c r="G157" s="128"/>
      <c r="H157" s="128"/>
      <c r="I157" s="128"/>
      <c r="J157" s="124"/>
    </row>
    <row r="158" spans="2:10">
      <c r="B158" s="123"/>
      <c r="C158" s="123"/>
      <c r="D158" s="124"/>
      <c r="E158" s="124"/>
      <c r="F158" s="128"/>
      <c r="G158" s="128"/>
      <c r="H158" s="128"/>
      <c r="I158" s="128"/>
      <c r="J158" s="124"/>
    </row>
    <row r="159" spans="2:10">
      <c r="B159" s="123"/>
      <c r="C159" s="123"/>
      <c r="D159" s="124"/>
      <c r="E159" s="124"/>
      <c r="F159" s="128"/>
      <c r="G159" s="128"/>
      <c r="H159" s="128"/>
      <c r="I159" s="128"/>
      <c r="J159" s="124"/>
    </row>
    <row r="160" spans="2:10">
      <c r="B160" s="123"/>
      <c r="C160" s="123"/>
      <c r="D160" s="124"/>
      <c r="E160" s="124"/>
      <c r="F160" s="128"/>
      <c r="G160" s="128"/>
      <c r="H160" s="128"/>
      <c r="I160" s="128"/>
      <c r="J160" s="124"/>
    </row>
    <row r="161" spans="2:10">
      <c r="B161" s="123"/>
      <c r="C161" s="123"/>
      <c r="D161" s="124"/>
      <c r="E161" s="124"/>
      <c r="F161" s="128"/>
      <c r="G161" s="128"/>
      <c r="H161" s="128"/>
      <c r="I161" s="128"/>
      <c r="J161" s="124"/>
    </row>
    <row r="162" spans="2:10">
      <c r="B162" s="123"/>
      <c r="C162" s="123"/>
      <c r="D162" s="124"/>
      <c r="E162" s="124"/>
      <c r="F162" s="128"/>
      <c r="G162" s="128"/>
      <c r="H162" s="128"/>
      <c r="I162" s="128"/>
      <c r="J162" s="124"/>
    </row>
    <row r="163" spans="2:10">
      <c r="B163" s="123"/>
      <c r="C163" s="123"/>
      <c r="D163" s="124"/>
      <c r="E163" s="124"/>
      <c r="F163" s="128"/>
      <c r="G163" s="128"/>
      <c r="H163" s="128"/>
      <c r="I163" s="128"/>
      <c r="J163" s="124"/>
    </row>
    <row r="164" spans="2:10">
      <c r="B164" s="123"/>
      <c r="C164" s="123"/>
      <c r="D164" s="124"/>
      <c r="E164" s="124"/>
      <c r="F164" s="128"/>
      <c r="G164" s="128"/>
      <c r="H164" s="128"/>
      <c r="I164" s="128"/>
      <c r="J164" s="124"/>
    </row>
    <row r="165" spans="2:10">
      <c r="B165" s="123"/>
      <c r="C165" s="123"/>
      <c r="D165" s="124"/>
      <c r="E165" s="124"/>
      <c r="F165" s="128"/>
      <c r="G165" s="128"/>
      <c r="H165" s="128"/>
      <c r="I165" s="128"/>
      <c r="J165" s="124"/>
    </row>
    <row r="166" spans="2:10">
      <c r="B166" s="123"/>
      <c r="C166" s="123"/>
      <c r="D166" s="124"/>
      <c r="E166" s="124"/>
      <c r="F166" s="128"/>
      <c r="G166" s="128"/>
      <c r="H166" s="128"/>
      <c r="I166" s="128"/>
      <c r="J166" s="124"/>
    </row>
    <row r="167" spans="2:10">
      <c r="B167" s="123"/>
      <c r="C167" s="123"/>
      <c r="D167" s="124"/>
      <c r="E167" s="124"/>
      <c r="F167" s="128"/>
      <c r="G167" s="128"/>
      <c r="H167" s="128"/>
      <c r="I167" s="128"/>
      <c r="J167" s="124"/>
    </row>
    <row r="168" spans="2:10">
      <c r="B168" s="123"/>
      <c r="C168" s="123"/>
      <c r="D168" s="124"/>
      <c r="E168" s="124"/>
      <c r="F168" s="128"/>
      <c r="G168" s="128"/>
      <c r="H168" s="128"/>
      <c r="I168" s="128"/>
      <c r="J168" s="124"/>
    </row>
    <row r="169" spans="2:10">
      <c r="B169" s="123"/>
      <c r="C169" s="123"/>
      <c r="D169" s="124"/>
      <c r="E169" s="124"/>
      <c r="F169" s="128"/>
      <c r="G169" s="128"/>
      <c r="H169" s="128"/>
      <c r="I169" s="128"/>
      <c r="J169" s="124"/>
    </row>
    <row r="170" spans="2:10">
      <c r="B170" s="123"/>
      <c r="C170" s="123"/>
      <c r="D170" s="124"/>
      <c r="E170" s="124"/>
      <c r="F170" s="128"/>
      <c r="G170" s="128"/>
      <c r="H170" s="128"/>
      <c r="I170" s="128"/>
      <c r="J170" s="124"/>
    </row>
    <row r="171" spans="2:10">
      <c r="B171" s="123"/>
      <c r="C171" s="123"/>
      <c r="D171" s="124"/>
      <c r="E171" s="124"/>
      <c r="F171" s="128"/>
      <c r="G171" s="128"/>
      <c r="H171" s="128"/>
      <c r="I171" s="128"/>
      <c r="J171" s="124"/>
    </row>
    <row r="172" spans="2:10">
      <c r="B172" s="123"/>
      <c r="C172" s="123"/>
      <c r="D172" s="124"/>
      <c r="E172" s="124"/>
      <c r="F172" s="128"/>
      <c r="G172" s="128"/>
      <c r="H172" s="128"/>
      <c r="I172" s="128"/>
      <c r="J172" s="124"/>
    </row>
    <row r="173" spans="2:10">
      <c r="B173" s="123"/>
      <c r="C173" s="123"/>
      <c r="D173" s="124"/>
      <c r="E173" s="124"/>
      <c r="F173" s="128"/>
      <c r="G173" s="128"/>
      <c r="H173" s="128"/>
      <c r="I173" s="128"/>
      <c r="J173" s="124"/>
    </row>
    <row r="174" spans="2:10">
      <c r="B174" s="123"/>
      <c r="C174" s="123"/>
      <c r="D174" s="124"/>
      <c r="E174" s="124"/>
      <c r="F174" s="128"/>
      <c r="G174" s="128"/>
      <c r="H174" s="128"/>
      <c r="I174" s="128"/>
      <c r="J174" s="124"/>
    </row>
    <row r="175" spans="2:10">
      <c r="B175" s="123"/>
      <c r="C175" s="123"/>
      <c r="D175" s="124"/>
      <c r="E175" s="124"/>
      <c r="F175" s="128"/>
      <c r="G175" s="128"/>
      <c r="H175" s="128"/>
      <c r="I175" s="128"/>
      <c r="J175" s="124"/>
    </row>
    <row r="176" spans="2:10">
      <c r="B176" s="123"/>
      <c r="C176" s="123"/>
      <c r="D176" s="124"/>
      <c r="E176" s="124"/>
      <c r="F176" s="128"/>
      <c r="G176" s="128"/>
      <c r="H176" s="128"/>
      <c r="I176" s="128"/>
      <c r="J176" s="124"/>
    </row>
    <row r="177" spans="2:10">
      <c r="B177" s="123"/>
      <c r="C177" s="123"/>
      <c r="D177" s="124"/>
      <c r="E177" s="124"/>
      <c r="F177" s="128"/>
      <c r="G177" s="128"/>
      <c r="H177" s="128"/>
      <c r="I177" s="128"/>
      <c r="J177" s="124"/>
    </row>
    <row r="178" spans="2:10">
      <c r="B178" s="123"/>
      <c r="C178" s="123"/>
      <c r="D178" s="124"/>
      <c r="E178" s="124"/>
      <c r="F178" s="128"/>
      <c r="G178" s="128"/>
      <c r="H178" s="128"/>
      <c r="I178" s="128"/>
      <c r="J178" s="124"/>
    </row>
    <row r="179" spans="2:10">
      <c r="B179" s="123"/>
      <c r="C179" s="123"/>
      <c r="D179" s="124"/>
      <c r="E179" s="124"/>
      <c r="F179" s="128"/>
      <c r="G179" s="128"/>
      <c r="H179" s="128"/>
      <c r="I179" s="128"/>
      <c r="J179" s="124"/>
    </row>
    <row r="180" spans="2:10">
      <c r="B180" s="123"/>
      <c r="C180" s="123"/>
      <c r="D180" s="124"/>
      <c r="E180" s="124"/>
      <c r="F180" s="128"/>
      <c r="G180" s="128"/>
      <c r="H180" s="128"/>
      <c r="I180" s="128"/>
      <c r="J180" s="124"/>
    </row>
    <row r="181" spans="2:10">
      <c r="B181" s="123"/>
      <c r="C181" s="123"/>
      <c r="D181" s="124"/>
      <c r="E181" s="124"/>
      <c r="F181" s="128"/>
      <c r="G181" s="128"/>
      <c r="H181" s="128"/>
      <c r="I181" s="128"/>
      <c r="J181" s="124"/>
    </row>
    <row r="182" spans="2:10">
      <c r="B182" s="123"/>
      <c r="C182" s="123"/>
      <c r="D182" s="124"/>
      <c r="E182" s="124"/>
      <c r="F182" s="128"/>
      <c r="G182" s="128"/>
      <c r="H182" s="128"/>
      <c r="I182" s="128"/>
      <c r="J182" s="124"/>
    </row>
    <row r="183" spans="2:10">
      <c r="B183" s="123"/>
      <c r="C183" s="123"/>
      <c r="D183" s="124"/>
      <c r="E183" s="124"/>
      <c r="F183" s="128"/>
      <c r="G183" s="128"/>
      <c r="H183" s="128"/>
      <c r="I183" s="128"/>
      <c r="J183" s="124"/>
    </row>
    <row r="184" spans="2:10">
      <c r="B184" s="123"/>
      <c r="C184" s="123"/>
      <c r="D184" s="124"/>
      <c r="E184" s="124"/>
      <c r="F184" s="128"/>
      <c r="G184" s="128"/>
      <c r="H184" s="128"/>
      <c r="I184" s="128"/>
      <c r="J184" s="124"/>
    </row>
    <row r="185" spans="2:10">
      <c r="B185" s="123"/>
      <c r="C185" s="123"/>
      <c r="D185" s="124"/>
      <c r="E185" s="124"/>
      <c r="F185" s="128"/>
      <c r="G185" s="128"/>
      <c r="H185" s="128"/>
      <c r="I185" s="128"/>
      <c r="J185" s="124"/>
    </row>
    <row r="186" spans="2:10">
      <c r="B186" s="123"/>
      <c r="C186" s="123"/>
      <c r="D186" s="124"/>
      <c r="E186" s="124"/>
      <c r="F186" s="128"/>
      <c r="G186" s="128"/>
      <c r="H186" s="128"/>
      <c r="I186" s="128"/>
      <c r="J186" s="124"/>
    </row>
    <row r="187" spans="2:10">
      <c r="B187" s="123"/>
      <c r="C187" s="123"/>
      <c r="D187" s="124"/>
      <c r="E187" s="124"/>
      <c r="F187" s="128"/>
      <c r="G187" s="128"/>
      <c r="H187" s="128"/>
      <c r="I187" s="128"/>
      <c r="J187" s="124"/>
    </row>
    <row r="188" spans="2:10">
      <c r="B188" s="123"/>
      <c r="C188" s="123"/>
      <c r="D188" s="124"/>
      <c r="E188" s="124"/>
      <c r="F188" s="128"/>
      <c r="G188" s="128"/>
      <c r="H188" s="128"/>
      <c r="I188" s="128"/>
      <c r="J188" s="124"/>
    </row>
    <row r="189" spans="2:10">
      <c r="B189" s="123"/>
      <c r="C189" s="123"/>
      <c r="D189" s="124"/>
      <c r="E189" s="124"/>
      <c r="F189" s="128"/>
      <c r="G189" s="128"/>
      <c r="H189" s="128"/>
      <c r="I189" s="128"/>
      <c r="J189" s="124"/>
    </row>
    <row r="190" spans="2:10">
      <c r="B190" s="123"/>
      <c r="C190" s="123"/>
      <c r="D190" s="124"/>
      <c r="E190" s="124"/>
      <c r="F190" s="128"/>
      <c r="G190" s="128"/>
      <c r="H190" s="128"/>
      <c r="I190" s="128"/>
      <c r="J190" s="124"/>
    </row>
    <row r="191" spans="2:10">
      <c r="B191" s="123"/>
      <c r="C191" s="123"/>
      <c r="D191" s="124"/>
      <c r="E191" s="124"/>
      <c r="F191" s="128"/>
      <c r="G191" s="128"/>
      <c r="H191" s="128"/>
      <c r="I191" s="128"/>
      <c r="J191" s="124"/>
    </row>
    <row r="192" spans="2:10">
      <c r="B192" s="123"/>
      <c r="C192" s="123"/>
      <c r="D192" s="124"/>
      <c r="E192" s="124"/>
      <c r="F192" s="128"/>
      <c r="G192" s="128"/>
      <c r="H192" s="128"/>
      <c r="I192" s="128"/>
      <c r="J192" s="124"/>
    </row>
    <row r="193" spans="2:10">
      <c r="B193" s="123"/>
      <c r="C193" s="123"/>
      <c r="D193" s="124"/>
      <c r="E193" s="124"/>
      <c r="F193" s="128"/>
      <c r="G193" s="128"/>
      <c r="H193" s="128"/>
      <c r="I193" s="128"/>
      <c r="J193" s="124"/>
    </row>
    <row r="194" spans="2:10">
      <c r="B194" s="123"/>
      <c r="C194" s="123"/>
      <c r="D194" s="124"/>
      <c r="E194" s="124"/>
      <c r="F194" s="128"/>
      <c r="G194" s="128"/>
      <c r="H194" s="128"/>
      <c r="I194" s="128"/>
      <c r="J194" s="124"/>
    </row>
    <row r="195" spans="2:10">
      <c r="B195" s="123"/>
      <c r="C195" s="123"/>
      <c r="D195" s="124"/>
      <c r="E195" s="124"/>
      <c r="F195" s="128"/>
      <c r="G195" s="128"/>
      <c r="H195" s="128"/>
      <c r="I195" s="128"/>
      <c r="J195" s="124"/>
    </row>
    <row r="196" spans="2:10">
      <c r="B196" s="123"/>
      <c r="C196" s="123"/>
      <c r="D196" s="124"/>
      <c r="E196" s="124"/>
      <c r="F196" s="128"/>
      <c r="G196" s="128"/>
      <c r="H196" s="128"/>
      <c r="I196" s="128"/>
      <c r="J196" s="124"/>
    </row>
    <row r="197" spans="2:10">
      <c r="B197" s="123"/>
      <c r="C197" s="123"/>
      <c r="D197" s="124"/>
      <c r="E197" s="124"/>
      <c r="F197" s="128"/>
      <c r="G197" s="128"/>
      <c r="H197" s="128"/>
      <c r="I197" s="128"/>
      <c r="J197" s="124"/>
    </row>
    <row r="198" spans="2:10">
      <c r="B198" s="123"/>
      <c r="C198" s="123"/>
      <c r="D198" s="124"/>
      <c r="E198" s="124"/>
      <c r="F198" s="128"/>
      <c r="G198" s="128"/>
      <c r="H198" s="128"/>
      <c r="I198" s="128"/>
      <c r="J198" s="124"/>
    </row>
    <row r="199" spans="2:10">
      <c r="B199" s="123"/>
      <c r="C199" s="123"/>
      <c r="D199" s="124"/>
      <c r="E199" s="124"/>
      <c r="F199" s="128"/>
      <c r="G199" s="128"/>
      <c r="H199" s="128"/>
      <c r="I199" s="128"/>
      <c r="J199" s="124"/>
    </row>
    <row r="200" spans="2:10">
      <c r="B200" s="123"/>
      <c r="C200" s="123"/>
      <c r="D200" s="124"/>
      <c r="E200" s="124"/>
      <c r="F200" s="128"/>
      <c r="G200" s="128"/>
      <c r="H200" s="128"/>
      <c r="I200" s="128"/>
      <c r="J200" s="124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5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4.5703125" style="1" bestFit="1" customWidth="1"/>
    <col min="5" max="5" width="9" style="1" bestFit="1" customWidth="1"/>
    <col min="6" max="6" width="6.28515625" style="1" bestFit="1" customWidth="1"/>
    <col min="7" max="7" width="5.28515625" style="1" bestFit="1" customWidth="1"/>
    <col min="8" max="8" width="8.140625" style="1" bestFit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56" t="s">
        <v>134</v>
      </c>
      <c r="C1" s="77" t="s" vm="1">
        <v>204</v>
      </c>
    </row>
    <row r="2" spans="2:11">
      <c r="B2" s="56" t="s">
        <v>133</v>
      </c>
      <c r="C2" s="77" t="s">
        <v>205</v>
      </c>
    </row>
    <row r="3" spans="2:11">
      <c r="B3" s="56" t="s">
        <v>135</v>
      </c>
      <c r="C3" s="77" t="s">
        <v>206</v>
      </c>
    </row>
    <row r="4" spans="2:11">
      <c r="B4" s="56" t="s">
        <v>136</v>
      </c>
      <c r="C4" s="77">
        <v>2148</v>
      </c>
    </row>
    <row r="6" spans="2:11" ht="26.25" customHeight="1">
      <c r="B6" s="149" t="s">
        <v>163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1" s="3" customFormat="1" ht="66">
      <c r="B7" s="59" t="s">
        <v>108</v>
      </c>
      <c r="C7" s="59" t="s">
        <v>109</v>
      </c>
      <c r="D7" s="59" t="s">
        <v>15</v>
      </c>
      <c r="E7" s="59" t="s">
        <v>16</v>
      </c>
      <c r="F7" s="59" t="s">
        <v>53</v>
      </c>
      <c r="G7" s="59" t="s">
        <v>93</v>
      </c>
      <c r="H7" s="59" t="s">
        <v>49</v>
      </c>
      <c r="I7" s="59" t="s">
        <v>102</v>
      </c>
      <c r="J7" s="59" t="s">
        <v>137</v>
      </c>
      <c r="K7" s="59" t="s">
        <v>138</v>
      </c>
    </row>
    <row r="8" spans="2:11" s="3" customFormat="1" ht="21.75" customHeight="1">
      <c r="B8" s="15"/>
      <c r="C8" s="69"/>
      <c r="D8" s="16"/>
      <c r="E8" s="16"/>
      <c r="F8" s="16" t="s">
        <v>20</v>
      </c>
      <c r="G8" s="16"/>
      <c r="H8" s="16" t="s">
        <v>20</v>
      </c>
      <c r="I8" s="16" t="s">
        <v>185</v>
      </c>
      <c r="J8" s="32" t="s">
        <v>20</v>
      </c>
      <c r="K8" s="17" t="s">
        <v>20</v>
      </c>
    </row>
    <row r="9" spans="2:11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20" t="s">
        <v>8</v>
      </c>
    </row>
    <row r="10" spans="2:11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</row>
    <row r="11" spans="2:11" ht="21" customHeight="1">
      <c r="B11" s="122"/>
      <c r="C11" s="98"/>
      <c r="D11" s="98"/>
      <c r="E11" s="98"/>
      <c r="F11" s="98"/>
      <c r="G11" s="98"/>
      <c r="H11" s="98"/>
      <c r="I11" s="98"/>
      <c r="J11" s="98"/>
      <c r="K11" s="98"/>
    </row>
    <row r="12" spans="2:11">
      <c r="B12" s="122"/>
      <c r="C12" s="98"/>
      <c r="D12" s="98"/>
      <c r="E12" s="98"/>
      <c r="F12" s="98"/>
      <c r="G12" s="98"/>
      <c r="H12" s="98"/>
      <c r="I12" s="98"/>
      <c r="J12" s="98"/>
      <c r="K12" s="98"/>
    </row>
    <row r="13" spans="2:11">
      <c r="B13" s="98"/>
      <c r="C13" s="98"/>
      <c r="D13" s="98"/>
      <c r="E13" s="98"/>
      <c r="F13" s="98"/>
      <c r="G13" s="98"/>
      <c r="H13" s="98"/>
      <c r="I13" s="98"/>
      <c r="J13" s="98"/>
      <c r="K13" s="98"/>
    </row>
    <row r="14" spans="2:11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1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1">
      <c r="B16" s="98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98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123"/>
      <c r="C110" s="123"/>
      <c r="D110" s="128"/>
      <c r="E110" s="128"/>
      <c r="F110" s="128"/>
      <c r="G110" s="128"/>
      <c r="H110" s="128"/>
      <c r="I110" s="124"/>
      <c r="J110" s="124"/>
      <c r="K110" s="124"/>
    </row>
    <row r="111" spans="2:11">
      <c r="B111" s="123"/>
      <c r="C111" s="123"/>
      <c r="D111" s="128"/>
      <c r="E111" s="128"/>
      <c r="F111" s="128"/>
      <c r="G111" s="128"/>
      <c r="H111" s="128"/>
      <c r="I111" s="124"/>
      <c r="J111" s="124"/>
      <c r="K111" s="124"/>
    </row>
    <row r="112" spans="2:11">
      <c r="B112" s="123"/>
      <c r="C112" s="123"/>
      <c r="D112" s="128"/>
      <c r="E112" s="128"/>
      <c r="F112" s="128"/>
      <c r="G112" s="128"/>
      <c r="H112" s="128"/>
      <c r="I112" s="124"/>
      <c r="J112" s="124"/>
      <c r="K112" s="124"/>
    </row>
    <row r="113" spans="2:11">
      <c r="B113" s="123"/>
      <c r="C113" s="123"/>
      <c r="D113" s="128"/>
      <c r="E113" s="128"/>
      <c r="F113" s="128"/>
      <c r="G113" s="128"/>
      <c r="H113" s="128"/>
      <c r="I113" s="124"/>
      <c r="J113" s="124"/>
      <c r="K113" s="124"/>
    </row>
    <row r="114" spans="2:11">
      <c r="B114" s="123"/>
      <c r="C114" s="123"/>
      <c r="D114" s="128"/>
      <c r="E114" s="128"/>
      <c r="F114" s="128"/>
      <c r="G114" s="128"/>
      <c r="H114" s="128"/>
      <c r="I114" s="124"/>
      <c r="J114" s="124"/>
      <c r="K114" s="124"/>
    </row>
    <row r="115" spans="2:11">
      <c r="B115" s="123"/>
      <c r="C115" s="123"/>
      <c r="D115" s="128"/>
      <c r="E115" s="128"/>
      <c r="F115" s="128"/>
      <c r="G115" s="128"/>
      <c r="H115" s="128"/>
      <c r="I115" s="124"/>
      <c r="J115" s="124"/>
      <c r="K115" s="124"/>
    </row>
    <row r="116" spans="2:11">
      <c r="B116" s="123"/>
      <c r="C116" s="123"/>
      <c r="D116" s="128"/>
      <c r="E116" s="128"/>
      <c r="F116" s="128"/>
      <c r="G116" s="128"/>
      <c r="H116" s="128"/>
      <c r="I116" s="124"/>
      <c r="J116" s="124"/>
      <c r="K116" s="124"/>
    </row>
    <row r="117" spans="2:11">
      <c r="B117" s="123"/>
      <c r="C117" s="123"/>
      <c r="D117" s="128"/>
      <c r="E117" s="128"/>
      <c r="F117" s="128"/>
      <c r="G117" s="128"/>
      <c r="H117" s="128"/>
      <c r="I117" s="124"/>
      <c r="J117" s="124"/>
      <c r="K117" s="124"/>
    </row>
    <row r="118" spans="2:11">
      <c r="B118" s="123"/>
      <c r="C118" s="123"/>
      <c r="D118" s="128"/>
      <c r="E118" s="128"/>
      <c r="F118" s="128"/>
      <c r="G118" s="128"/>
      <c r="H118" s="128"/>
      <c r="I118" s="124"/>
      <c r="J118" s="124"/>
      <c r="K118" s="124"/>
    </row>
    <row r="119" spans="2:11">
      <c r="B119" s="123"/>
      <c r="C119" s="123"/>
      <c r="D119" s="128"/>
      <c r="E119" s="128"/>
      <c r="F119" s="128"/>
      <c r="G119" s="128"/>
      <c r="H119" s="128"/>
      <c r="I119" s="124"/>
      <c r="J119" s="124"/>
      <c r="K119" s="124"/>
    </row>
    <row r="120" spans="2:11">
      <c r="B120" s="123"/>
      <c r="C120" s="123"/>
      <c r="D120" s="128"/>
      <c r="E120" s="128"/>
      <c r="F120" s="128"/>
      <c r="G120" s="128"/>
      <c r="H120" s="128"/>
      <c r="I120" s="124"/>
      <c r="J120" s="124"/>
      <c r="K120" s="124"/>
    </row>
    <row r="121" spans="2:11">
      <c r="B121" s="123"/>
      <c r="C121" s="123"/>
      <c r="D121" s="128"/>
      <c r="E121" s="128"/>
      <c r="F121" s="128"/>
      <c r="G121" s="128"/>
      <c r="H121" s="128"/>
      <c r="I121" s="124"/>
      <c r="J121" s="124"/>
      <c r="K121" s="124"/>
    </row>
    <row r="122" spans="2:11">
      <c r="B122" s="123"/>
      <c r="C122" s="123"/>
      <c r="D122" s="128"/>
      <c r="E122" s="128"/>
      <c r="F122" s="128"/>
      <c r="G122" s="128"/>
      <c r="H122" s="128"/>
      <c r="I122" s="124"/>
      <c r="J122" s="124"/>
      <c r="K122" s="124"/>
    </row>
    <row r="123" spans="2:11">
      <c r="B123" s="123"/>
      <c r="C123" s="123"/>
      <c r="D123" s="128"/>
      <c r="E123" s="128"/>
      <c r="F123" s="128"/>
      <c r="G123" s="128"/>
      <c r="H123" s="128"/>
      <c r="I123" s="124"/>
      <c r="J123" s="124"/>
      <c r="K123" s="124"/>
    </row>
    <row r="124" spans="2:11">
      <c r="B124" s="123"/>
      <c r="C124" s="123"/>
      <c r="D124" s="128"/>
      <c r="E124" s="128"/>
      <c r="F124" s="128"/>
      <c r="G124" s="128"/>
      <c r="H124" s="128"/>
      <c r="I124" s="124"/>
      <c r="J124" s="124"/>
      <c r="K124" s="124"/>
    </row>
    <row r="125" spans="2:11">
      <c r="B125" s="123"/>
      <c r="C125" s="123"/>
      <c r="D125" s="128"/>
      <c r="E125" s="128"/>
      <c r="F125" s="128"/>
      <c r="G125" s="128"/>
      <c r="H125" s="128"/>
      <c r="I125" s="124"/>
      <c r="J125" s="124"/>
      <c r="K125" s="124"/>
    </row>
    <row r="126" spans="2:11">
      <c r="B126" s="123"/>
      <c r="C126" s="123"/>
      <c r="D126" s="128"/>
      <c r="E126" s="128"/>
      <c r="F126" s="128"/>
      <c r="G126" s="128"/>
      <c r="H126" s="128"/>
      <c r="I126" s="124"/>
      <c r="J126" s="124"/>
      <c r="K126" s="124"/>
    </row>
    <row r="127" spans="2:11">
      <c r="B127" s="123"/>
      <c r="C127" s="123"/>
      <c r="D127" s="128"/>
      <c r="E127" s="128"/>
      <c r="F127" s="128"/>
      <c r="G127" s="128"/>
      <c r="H127" s="128"/>
      <c r="I127" s="124"/>
      <c r="J127" s="124"/>
      <c r="K127" s="124"/>
    </row>
    <row r="128" spans="2:11">
      <c r="B128" s="123"/>
      <c r="C128" s="123"/>
      <c r="D128" s="128"/>
      <c r="E128" s="128"/>
      <c r="F128" s="128"/>
      <c r="G128" s="128"/>
      <c r="H128" s="128"/>
      <c r="I128" s="124"/>
      <c r="J128" s="124"/>
      <c r="K128" s="124"/>
    </row>
    <row r="129" spans="2:11">
      <c r="B129" s="123"/>
      <c r="C129" s="123"/>
      <c r="D129" s="128"/>
      <c r="E129" s="128"/>
      <c r="F129" s="128"/>
      <c r="G129" s="128"/>
      <c r="H129" s="128"/>
      <c r="I129" s="124"/>
      <c r="J129" s="124"/>
      <c r="K129" s="124"/>
    </row>
    <row r="130" spans="2:11">
      <c r="B130" s="123"/>
      <c r="C130" s="123"/>
      <c r="D130" s="128"/>
      <c r="E130" s="128"/>
      <c r="F130" s="128"/>
      <c r="G130" s="128"/>
      <c r="H130" s="128"/>
      <c r="I130" s="124"/>
      <c r="J130" s="124"/>
      <c r="K130" s="124"/>
    </row>
    <row r="131" spans="2:11">
      <c r="B131" s="123"/>
      <c r="C131" s="123"/>
      <c r="D131" s="128"/>
      <c r="E131" s="128"/>
      <c r="F131" s="128"/>
      <c r="G131" s="128"/>
      <c r="H131" s="128"/>
      <c r="I131" s="124"/>
      <c r="J131" s="124"/>
      <c r="K131" s="124"/>
    </row>
    <row r="132" spans="2:11">
      <c r="B132" s="123"/>
      <c r="C132" s="123"/>
      <c r="D132" s="128"/>
      <c r="E132" s="128"/>
      <c r="F132" s="128"/>
      <c r="G132" s="128"/>
      <c r="H132" s="128"/>
      <c r="I132" s="124"/>
      <c r="J132" s="124"/>
      <c r="K132" s="124"/>
    </row>
    <row r="133" spans="2:11">
      <c r="B133" s="123"/>
      <c r="C133" s="123"/>
      <c r="D133" s="128"/>
      <c r="E133" s="128"/>
      <c r="F133" s="128"/>
      <c r="G133" s="128"/>
      <c r="H133" s="128"/>
      <c r="I133" s="124"/>
      <c r="J133" s="124"/>
      <c r="K133" s="124"/>
    </row>
    <row r="134" spans="2:11">
      <c r="B134" s="123"/>
      <c r="C134" s="123"/>
      <c r="D134" s="128"/>
      <c r="E134" s="128"/>
      <c r="F134" s="128"/>
      <c r="G134" s="128"/>
      <c r="H134" s="128"/>
      <c r="I134" s="124"/>
      <c r="J134" s="124"/>
      <c r="K134" s="124"/>
    </row>
    <row r="135" spans="2:11">
      <c r="B135" s="123"/>
      <c r="C135" s="123"/>
      <c r="D135" s="128"/>
      <c r="E135" s="128"/>
      <c r="F135" s="128"/>
      <c r="G135" s="128"/>
      <c r="H135" s="128"/>
      <c r="I135" s="124"/>
      <c r="J135" s="124"/>
      <c r="K135" s="124"/>
    </row>
    <row r="136" spans="2:11">
      <c r="B136" s="123"/>
      <c r="C136" s="123"/>
      <c r="D136" s="128"/>
      <c r="E136" s="128"/>
      <c r="F136" s="128"/>
      <c r="G136" s="128"/>
      <c r="H136" s="128"/>
      <c r="I136" s="124"/>
      <c r="J136" s="124"/>
      <c r="K136" s="124"/>
    </row>
    <row r="137" spans="2:11">
      <c r="B137" s="123"/>
      <c r="C137" s="123"/>
      <c r="D137" s="128"/>
      <c r="E137" s="128"/>
      <c r="F137" s="128"/>
      <c r="G137" s="128"/>
      <c r="H137" s="128"/>
      <c r="I137" s="124"/>
      <c r="J137" s="124"/>
      <c r="K137" s="124"/>
    </row>
    <row r="138" spans="2:11">
      <c r="B138" s="123"/>
      <c r="C138" s="123"/>
      <c r="D138" s="128"/>
      <c r="E138" s="128"/>
      <c r="F138" s="128"/>
      <c r="G138" s="128"/>
      <c r="H138" s="128"/>
      <c r="I138" s="124"/>
      <c r="J138" s="124"/>
      <c r="K138" s="124"/>
    </row>
    <row r="139" spans="2:11">
      <c r="B139" s="123"/>
      <c r="C139" s="123"/>
      <c r="D139" s="128"/>
      <c r="E139" s="128"/>
      <c r="F139" s="128"/>
      <c r="G139" s="128"/>
      <c r="H139" s="128"/>
      <c r="I139" s="124"/>
      <c r="J139" s="124"/>
      <c r="K139" s="124"/>
    </row>
    <row r="140" spans="2:11">
      <c r="B140" s="123"/>
      <c r="C140" s="123"/>
      <c r="D140" s="128"/>
      <c r="E140" s="128"/>
      <c r="F140" s="128"/>
      <c r="G140" s="128"/>
      <c r="H140" s="128"/>
      <c r="I140" s="124"/>
      <c r="J140" s="124"/>
      <c r="K140" s="124"/>
    </row>
    <row r="141" spans="2:11">
      <c r="B141" s="123"/>
      <c r="C141" s="123"/>
      <c r="D141" s="128"/>
      <c r="E141" s="128"/>
      <c r="F141" s="128"/>
      <c r="G141" s="128"/>
      <c r="H141" s="128"/>
      <c r="I141" s="124"/>
      <c r="J141" s="124"/>
      <c r="K141" s="124"/>
    </row>
    <row r="142" spans="2:11">
      <c r="B142" s="123"/>
      <c r="C142" s="123"/>
      <c r="D142" s="128"/>
      <c r="E142" s="128"/>
      <c r="F142" s="128"/>
      <c r="G142" s="128"/>
      <c r="H142" s="128"/>
      <c r="I142" s="124"/>
      <c r="J142" s="124"/>
      <c r="K142" s="124"/>
    </row>
    <row r="143" spans="2:11">
      <c r="B143" s="123"/>
      <c r="C143" s="123"/>
      <c r="D143" s="128"/>
      <c r="E143" s="128"/>
      <c r="F143" s="128"/>
      <c r="G143" s="128"/>
      <c r="H143" s="128"/>
      <c r="I143" s="124"/>
      <c r="J143" s="124"/>
      <c r="K143" s="124"/>
    </row>
    <row r="144" spans="2:11">
      <c r="B144" s="123"/>
      <c r="C144" s="123"/>
      <c r="D144" s="128"/>
      <c r="E144" s="128"/>
      <c r="F144" s="128"/>
      <c r="G144" s="128"/>
      <c r="H144" s="128"/>
      <c r="I144" s="124"/>
      <c r="J144" s="124"/>
      <c r="K144" s="124"/>
    </row>
    <row r="145" spans="2:11">
      <c r="B145" s="123"/>
      <c r="C145" s="123"/>
      <c r="D145" s="128"/>
      <c r="E145" s="128"/>
      <c r="F145" s="128"/>
      <c r="G145" s="128"/>
      <c r="H145" s="128"/>
      <c r="I145" s="124"/>
      <c r="J145" s="124"/>
      <c r="K145" s="124"/>
    </row>
    <row r="146" spans="2:11">
      <c r="B146" s="123"/>
      <c r="C146" s="123"/>
      <c r="D146" s="128"/>
      <c r="E146" s="128"/>
      <c r="F146" s="128"/>
      <c r="G146" s="128"/>
      <c r="H146" s="128"/>
      <c r="I146" s="124"/>
      <c r="J146" s="124"/>
      <c r="K146" s="124"/>
    </row>
    <row r="147" spans="2:11">
      <c r="B147" s="123"/>
      <c r="C147" s="123"/>
      <c r="D147" s="128"/>
      <c r="E147" s="128"/>
      <c r="F147" s="128"/>
      <c r="G147" s="128"/>
      <c r="H147" s="128"/>
      <c r="I147" s="124"/>
      <c r="J147" s="124"/>
      <c r="K147" s="124"/>
    </row>
    <row r="148" spans="2:11">
      <c r="B148" s="123"/>
      <c r="C148" s="123"/>
      <c r="D148" s="128"/>
      <c r="E148" s="128"/>
      <c r="F148" s="128"/>
      <c r="G148" s="128"/>
      <c r="H148" s="128"/>
      <c r="I148" s="124"/>
      <c r="J148" s="124"/>
      <c r="K148" s="124"/>
    </row>
    <row r="149" spans="2:11">
      <c r="B149" s="123"/>
      <c r="C149" s="123"/>
      <c r="D149" s="128"/>
      <c r="E149" s="128"/>
      <c r="F149" s="128"/>
      <c r="G149" s="128"/>
      <c r="H149" s="128"/>
      <c r="I149" s="124"/>
      <c r="J149" s="124"/>
      <c r="K149" s="124"/>
    </row>
    <row r="150" spans="2:11">
      <c r="B150" s="123"/>
      <c r="C150" s="123"/>
      <c r="D150" s="128"/>
      <c r="E150" s="128"/>
      <c r="F150" s="128"/>
      <c r="G150" s="128"/>
      <c r="H150" s="128"/>
      <c r="I150" s="124"/>
      <c r="J150" s="124"/>
      <c r="K150" s="124"/>
    </row>
    <row r="151" spans="2:11">
      <c r="B151" s="123"/>
      <c r="C151" s="123"/>
      <c r="D151" s="128"/>
      <c r="E151" s="128"/>
      <c r="F151" s="128"/>
      <c r="G151" s="128"/>
      <c r="H151" s="128"/>
      <c r="I151" s="124"/>
      <c r="J151" s="124"/>
      <c r="K151" s="124"/>
    </row>
    <row r="152" spans="2:11">
      <c r="B152" s="123"/>
      <c r="C152" s="123"/>
      <c r="D152" s="128"/>
      <c r="E152" s="128"/>
      <c r="F152" s="128"/>
      <c r="G152" s="128"/>
      <c r="H152" s="128"/>
      <c r="I152" s="124"/>
      <c r="J152" s="124"/>
      <c r="K152" s="124"/>
    </row>
    <row r="153" spans="2:11">
      <c r="B153" s="123"/>
      <c r="C153" s="123"/>
      <c r="D153" s="128"/>
      <c r="E153" s="128"/>
      <c r="F153" s="128"/>
      <c r="G153" s="128"/>
      <c r="H153" s="128"/>
      <c r="I153" s="124"/>
      <c r="J153" s="124"/>
      <c r="K153" s="124"/>
    </row>
    <row r="154" spans="2:11">
      <c r="B154" s="123"/>
      <c r="C154" s="123"/>
      <c r="D154" s="128"/>
      <c r="E154" s="128"/>
      <c r="F154" s="128"/>
      <c r="G154" s="128"/>
      <c r="H154" s="128"/>
      <c r="I154" s="124"/>
      <c r="J154" s="124"/>
      <c r="K154" s="124"/>
    </row>
    <row r="155" spans="2:11">
      <c r="B155" s="123"/>
      <c r="C155" s="123"/>
      <c r="D155" s="128"/>
      <c r="E155" s="128"/>
      <c r="F155" s="128"/>
      <c r="G155" s="128"/>
      <c r="H155" s="128"/>
      <c r="I155" s="124"/>
      <c r="J155" s="124"/>
      <c r="K155" s="124"/>
    </row>
    <row r="156" spans="2:11">
      <c r="B156" s="123"/>
      <c r="C156" s="123"/>
      <c r="D156" s="128"/>
      <c r="E156" s="128"/>
      <c r="F156" s="128"/>
      <c r="G156" s="128"/>
      <c r="H156" s="128"/>
      <c r="I156" s="124"/>
      <c r="J156" s="124"/>
      <c r="K156" s="124"/>
    </row>
    <row r="157" spans="2:11">
      <c r="B157" s="123"/>
      <c r="C157" s="123"/>
      <c r="D157" s="128"/>
      <c r="E157" s="128"/>
      <c r="F157" s="128"/>
      <c r="G157" s="128"/>
      <c r="H157" s="128"/>
      <c r="I157" s="124"/>
      <c r="J157" s="124"/>
      <c r="K157" s="124"/>
    </row>
    <row r="158" spans="2:11">
      <c r="B158" s="123"/>
      <c r="C158" s="123"/>
      <c r="D158" s="128"/>
      <c r="E158" s="128"/>
      <c r="F158" s="128"/>
      <c r="G158" s="128"/>
      <c r="H158" s="128"/>
      <c r="I158" s="124"/>
      <c r="J158" s="124"/>
      <c r="K158" s="124"/>
    </row>
    <row r="159" spans="2:11">
      <c r="B159" s="123"/>
      <c r="C159" s="123"/>
      <c r="D159" s="128"/>
      <c r="E159" s="128"/>
      <c r="F159" s="128"/>
      <c r="G159" s="128"/>
      <c r="H159" s="128"/>
      <c r="I159" s="124"/>
      <c r="J159" s="124"/>
      <c r="K159" s="124"/>
    </row>
    <row r="160" spans="2:11">
      <c r="B160" s="123"/>
      <c r="C160" s="123"/>
      <c r="D160" s="128"/>
      <c r="E160" s="128"/>
      <c r="F160" s="128"/>
      <c r="G160" s="128"/>
      <c r="H160" s="128"/>
      <c r="I160" s="124"/>
      <c r="J160" s="124"/>
      <c r="K160" s="124"/>
    </row>
    <row r="161" spans="2:11">
      <c r="B161" s="123"/>
      <c r="C161" s="123"/>
      <c r="D161" s="128"/>
      <c r="E161" s="128"/>
      <c r="F161" s="128"/>
      <c r="G161" s="128"/>
      <c r="H161" s="128"/>
      <c r="I161" s="124"/>
      <c r="J161" s="124"/>
      <c r="K161" s="124"/>
    </row>
    <row r="162" spans="2:11">
      <c r="B162" s="123"/>
      <c r="C162" s="123"/>
      <c r="D162" s="128"/>
      <c r="E162" s="128"/>
      <c r="F162" s="128"/>
      <c r="G162" s="128"/>
      <c r="H162" s="128"/>
      <c r="I162" s="124"/>
      <c r="J162" s="124"/>
      <c r="K162" s="124"/>
    </row>
    <row r="163" spans="2:11">
      <c r="B163" s="123"/>
      <c r="C163" s="123"/>
      <c r="D163" s="128"/>
      <c r="E163" s="128"/>
      <c r="F163" s="128"/>
      <c r="G163" s="128"/>
      <c r="H163" s="128"/>
      <c r="I163" s="124"/>
      <c r="J163" s="124"/>
      <c r="K163" s="124"/>
    </row>
    <row r="164" spans="2:11">
      <c r="B164" s="123"/>
      <c r="C164" s="123"/>
      <c r="D164" s="128"/>
      <c r="E164" s="128"/>
      <c r="F164" s="128"/>
      <c r="G164" s="128"/>
      <c r="H164" s="128"/>
      <c r="I164" s="124"/>
      <c r="J164" s="124"/>
      <c r="K164" s="124"/>
    </row>
    <row r="165" spans="2:11">
      <c r="B165" s="123"/>
      <c r="C165" s="123"/>
      <c r="D165" s="128"/>
      <c r="E165" s="128"/>
      <c r="F165" s="128"/>
      <c r="G165" s="128"/>
      <c r="H165" s="128"/>
      <c r="I165" s="124"/>
      <c r="J165" s="124"/>
      <c r="K165" s="124"/>
    </row>
    <row r="166" spans="2:11">
      <c r="B166" s="123"/>
      <c r="C166" s="123"/>
      <c r="D166" s="128"/>
      <c r="E166" s="128"/>
      <c r="F166" s="128"/>
      <c r="G166" s="128"/>
      <c r="H166" s="128"/>
      <c r="I166" s="124"/>
      <c r="J166" s="124"/>
      <c r="K166" s="124"/>
    </row>
    <row r="167" spans="2:11">
      <c r="B167" s="123"/>
      <c r="C167" s="123"/>
      <c r="D167" s="128"/>
      <c r="E167" s="128"/>
      <c r="F167" s="128"/>
      <c r="G167" s="128"/>
      <c r="H167" s="128"/>
      <c r="I167" s="124"/>
      <c r="J167" s="124"/>
      <c r="K167" s="124"/>
    </row>
    <row r="168" spans="2:11">
      <c r="B168" s="123"/>
      <c r="C168" s="123"/>
      <c r="D168" s="128"/>
      <c r="E168" s="128"/>
      <c r="F168" s="128"/>
      <c r="G168" s="128"/>
      <c r="H168" s="128"/>
      <c r="I168" s="124"/>
      <c r="J168" s="124"/>
      <c r="K168" s="124"/>
    </row>
    <row r="169" spans="2:11">
      <c r="B169" s="123"/>
      <c r="C169" s="123"/>
      <c r="D169" s="128"/>
      <c r="E169" s="128"/>
      <c r="F169" s="128"/>
      <c r="G169" s="128"/>
      <c r="H169" s="128"/>
      <c r="I169" s="124"/>
      <c r="J169" s="124"/>
      <c r="K169" s="124"/>
    </row>
    <row r="170" spans="2:11">
      <c r="B170" s="123"/>
      <c r="C170" s="123"/>
      <c r="D170" s="128"/>
      <c r="E170" s="128"/>
      <c r="F170" s="128"/>
      <c r="G170" s="128"/>
      <c r="H170" s="128"/>
      <c r="I170" s="124"/>
      <c r="J170" s="124"/>
      <c r="K170" s="124"/>
    </row>
    <row r="171" spans="2:11">
      <c r="B171" s="123"/>
      <c r="C171" s="123"/>
      <c r="D171" s="128"/>
      <c r="E171" s="128"/>
      <c r="F171" s="128"/>
      <c r="G171" s="128"/>
      <c r="H171" s="128"/>
      <c r="I171" s="124"/>
      <c r="J171" s="124"/>
      <c r="K171" s="124"/>
    </row>
    <row r="172" spans="2:11">
      <c r="B172" s="123"/>
      <c r="C172" s="123"/>
      <c r="D172" s="128"/>
      <c r="E172" s="128"/>
      <c r="F172" s="128"/>
      <c r="G172" s="128"/>
      <c r="H172" s="128"/>
      <c r="I172" s="124"/>
      <c r="J172" s="124"/>
      <c r="K172" s="124"/>
    </row>
    <row r="173" spans="2:11">
      <c r="B173" s="123"/>
      <c r="C173" s="123"/>
      <c r="D173" s="128"/>
      <c r="E173" s="128"/>
      <c r="F173" s="128"/>
      <c r="G173" s="128"/>
      <c r="H173" s="128"/>
      <c r="I173" s="124"/>
      <c r="J173" s="124"/>
      <c r="K173" s="124"/>
    </row>
    <row r="174" spans="2:11">
      <c r="B174" s="123"/>
      <c r="C174" s="123"/>
      <c r="D174" s="128"/>
      <c r="E174" s="128"/>
      <c r="F174" s="128"/>
      <c r="G174" s="128"/>
      <c r="H174" s="128"/>
      <c r="I174" s="124"/>
      <c r="J174" s="124"/>
      <c r="K174" s="124"/>
    </row>
    <row r="175" spans="2:11">
      <c r="B175" s="123"/>
      <c r="C175" s="123"/>
      <c r="D175" s="128"/>
      <c r="E175" s="128"/>
      <c r="F175" s="128"/>
      <c r="G175" s="128"/>
      <c r="H175" s="128"/>
      <c r="I175" s="124"/>
      <c r="J175" s="124"/>
      <c r="K175" s="124"/>
    </row>
    <row r="176" spans="2:11">
      <c r="B176" s="123"/>
      <c r="C176" s="123"/>
      <c r="D176" s="128"/>
      <c r="E176" s="128"/>
      <c r="F176" s="128"/>
      <c r="G176" s="128"/>
      <c r="H176" s="128"/>
      <c r="I176" s="124"/>
      <c r="J176" s="124"/>
      <c r="K176" s="124"/>
    </row>
    <row r="177" spans="2:11">
      <c r="B177" s="123"/>
      <c r="C177" s="123"/>
      <c r="D177" s="128"/>
      <c r="E177" s="128"/>
      <c r="F177" s="128"/>
      <c r="G177" s="128"/>
      <c r="H177" s="128"/>
      <c r="I177" s="124"/>
      <c r="J177" s="124"/>
      <c r="K177" s="124"/>
    </row>
    <row r="178" spans="2:11">
      <c r="B178" s="123"/>
      <c r="C178" s="123"/>
      <c r="D178" s="128"/>
      <c r="E178" s="128"/>
      <c r="F178" s="128"/>
      <c r="G178" s="128"/>
      <c r="H178" s="128"/>
      <c r="I178" s="124"/>
      <c r="J178" s="124"/>
      <c r="K178" s="124"/>
    </row>
    <row r="179" spans="2:11">
      <c r="B179" s="123"/>
      <c r="C179" s="123"/>
      <c r="D179" s="128"/>
      <c r="E179" s="128"/>
      <c r="F179" s="128"/>
      <c r="G179" s="128"/>
      <c r="H179" s="128"/>
      <c r="I179" s="124"/>
      <c r="J179" s="124"/>
      <c r="K179" s="124"/>
    </row>
    <row r="180" spans="2:11">
      <c r="B180" s="123"/>
      <c r="C180" s="123"/>
      <c r="D180" s="128"/>
      <c r="E180" s="128"/>
      <c r="F180" s="128"/>
      <c r="G180" s="128"/>
      <c r="H180" s="128"/>
      <c r="I180" s="124"/>
      <c r="J180" s="124"/>
      <c r="K180" s="124"/>
    </row>
    <row r="181" spans="2:11">
      <c r="B181" s="123"/>
      <c r="C181" s="123"/>
      <c r="D181" s="128"/>
      <c r="E181" s="128"/>
      <c r="F181" s="128"/>
      <c r="G181" s="128"/>
      <c r="H181" s="128"/>
      <c r="I181" s="124"/>
      <c r="J181" s="124"/>
      <c r="K181" s="124"/>
    </row>
    <row r="182" spans="2:11">
      <c r="B182" s="123"/>
      <c r="C182" s="123"/>
      <c r="D182" s="128"/>
      <c r="E182" s="128"/>
      <c r="F182" s="128"/>
      <c r="G182" s="128"/>
      <c r="H182" s="128"/>
      <c r="I182" s="124"/>
      <c r="J182" s="124"/>
      <c r="K182" s="124"/>
    </row>
    <row r="183" spans="2:11">
      <c r="B183" s="123"/>
      <c r="C183" s="123"/>
      <c r="D183" s="128"/>
      <c r="E183" s="128"/>
      <c r="F183" s="128"/>
      <c r="G183" s="128"/>
      <c r="H183" s="128"/>
      <c r="I183" s="124"/>
      <c r="J183" s="124"/>
      <c r="K183" s="124"/>
    </row>
    <row r="184" spans="2:11">
      <c r="B184" s="123"/>
      <c r="C184" s="123"/>
      <c r="D184" s="128"/>
      <c r="E184" s="128"/>
      <c r="F184" s="128"/>
      <c r="G184" s="128"/>
      <c r="H184" s="128"/>
      <c r="I184" s="124"/>
      <c r="J184" s="124"/>
      <c r="K184" s="124"/>
    </row>
    <row r="185" spans="2:11">
      <c r="B185" s="123"/>
      <c r="C185" s="123"/>
      <c r="D185" s="128"/>
      <c r="E185" s="128"/>
      <c r="F185" s="128"/>
      <c r="G185" s="128"/>
      <c r="H185" s="128"/>
      <c r="I185" s="124"/>
      <c r="J185" s="124"/>
      <c r="K185" s="124"/>
    </row>
    <row r="186" spans="2:11">
      <c r="B186" s="123"/>
      <c r="C186" s="123"/>
      <c r="D186" s="128"/>
      <c r="E186" s="128"/>
      <c r="F186" s="128"/>
      <c r="G186" s="128"/>
      <c r="H186" s="128"/>
      <c r="I186" s="124"/>
      <c r="J186" s="124"/>
      <c r="K186" s="124"/>
    </row>
    <row r="187" spans="2:11">
      <c r="B187" s="123"/>
      <c r="C187" s="123"/>
      <c r="D187" s="128"/>
      <c r="E187" s="128"/>
      <c r="F187" s="128"/>
      <c r="G187" s="128"/>
      <c r="H187" s="128"/>
      <c r="I187" s="124"/>
      <c r="J187" s="124"/>
      <c r="K187" s="124"/>
    </row>
    <row r="188" spans="2:11">
      <c r="B188" s="123"/>
      <c r="C188" s="123"/>
      <c r="D188" s="128"/>
      <c r="E188" s="128"/>
      <c r="F188" s="128"/>
      <c r="G188" s="128"/>
      <c r="H188" s="128"/>
      <c r="I188" s="124"/>
      <c r="J188" s="124"/>
      <c r="K188" s="124"/>
    </row>
    <row r="189" spans="2:11">
      <c r="B189" s="123"/>
      <c r="C189" s="123"/>
      <c r="D189" s="128"/>
      <c r="E189" s="128"/>
      <c r="F189" s="128"/>
      <c r="G189" s="128"/>
      <c r="H189" s="128"/>
      <c r="I189" s="124"/>
      <c r="J189" s="124"/>
      <c r="K189" s="124"/>
    </row>
    <row r="190" spans="2:11">
      <c r="B190" s="123"/>
      <c r="C190" s="123"/>
      <c r="D190" s="128"/>
      <c r="E190" s="128"/>
      <c r="F190" s="128"/>
      <c r="G190" s="128"/>
      <c r="H190" s="128"/>
      <c r="I190" s="124"/>
      <c r="J190" s="124"/>
      <c r="K190" s="124"/>
    </row>
    <row r="191" spans="2:11">
      <c r="B191" s="123"/>
      <c r="C191" s="123"/>
      <c r="D191" s="128"/>
      <c r="E191" s="128"/>
      <c r="F191" s="128"/>
      <c r="G191" s="128"/>
      <c r="H191" s="128"/>
      <c r="I191" s="124"/>
      <c r="J191" s="124"/>
      <c r="K191" s="124"/>
    </row>
    <row r="192" spans="2:11">
      <c r="B192" s="123"/>
      <c r="C192" s="123"/>
      <c r="D192" s="128"/>
      <c r="E192" s="128"/>
      <c r="F192" s="128"/>
      <c r="G192" s="128"/>
      <c r="H192" s="128"/>
      <c r="I192" s="124"/>
      <c r="J192" s="124"/>
      <c r="K192" s="124"/>
    </row>
    <row r="193" spans="2:11">
      <c r="B193" s="123"/>
      <c r="C193" s="123"/>
      <c r="D193" s="128"/>
      <c r="E193" s="128"/>
      <c r="F193" s="128"/>
      <c r="G193" s="128"/>
      <c r="H193" s="128"/>
      <c r="I193" s="124"/>
      <c r="J193" s="124"/>
      <c r="K193" s="124"/>
    </row>
    <row r="194" spans="2:11">
      <c r="B194" s="123"/>
      <c r="C194" s="123"/>
      <c r="D194" s="128"/>
      <c r="E194" s="128"/>
      <c r="F194" s="128"/>
      <c r="G194" s="128"/>
      <c r="H194" s="128"/>
      <c r="I194" s="124"/>
      <c r="J194" s="124"/>
      <c r="K194" s="124"/>
    </row>
    <row r="195" spans="2:11">
      <c r="B195" s="123"/>
      <c r="C195" s="123"/>
      <c r="D195" s="128"/>
      <c r="E195" s="128"/>
      <c r="F195" s="128"/>
      <c r="G195" s="128"/>
      <c r="H195" s="128"/>
      <c r="I195" s="124"/>
      <c r="J195" s="124"/>
      <c r="K195" s="124"/>
    </row>
    <row r="196" spans="2:11">
      <c r="B196" s="123"/>
      <c r="C196" s="123"/>
      <c r="D196" s="128"/>
      <c r="E196" s="128"/>
      <c r="F196" s="128"/>
      <c r="G196" s="128"/>
      <c r="H196" s="128"/>
      <c r="I196" s="124"/>
      <c r="J196" s="124"/>
      <c r="K196" s="124"/>
    </row>
    <row r="197" spans="2:11">
      <c r="B197" s="123"/>
      <c r="C197" s="123"/>
      <c r="D197" s="128"/>
      <c r="E197" s="128"/>
      <c r="F197" s="128"/>
      <c r="G197" s="128"/>
      <c r="H197" s="128"/>
      <c r="I197" s="124"/>
      <c r="J197" s="124"/>
      <c r="K197" s="124"/>
    </row>
    <row r="198" spans="2:11">
      <c r="B198" s="123"/>
      <c r="C198" s="123"/>
      <c r="D198" s="128"/>
      <c r="E198" s="128"/>
      <c r="F198" s="128"/>
      <c r="G198" s="128"/>
      <c r="H198" s="128"/>
      <c r="I198" s="124"/>
      <c r="J198" s="124"/>
      <c r="K198" s="124"/>
    </row>
    <row r="199" spans="2:11">
      <c r="B199" s="123"/>
      <c r="C199" s="123"/>
      <c r="D199" s="128"/>
      <c r="E199" s="128"/>
      <c r="F199" s="128"/>
      <c r="G199" s="128"/>
      <c r="H199" s="128"/>
      <c r="I199" s="124"/>
      <c r="J199" s="124"/>
      <c r="K199" s="124"/>
    </row>
    <row r="200" spans="2:11">
      <c r="B200" s="123"/>
      <c r="C200" s="123"/>
      <c r="D200" s="128"/>
      <c r="E200" s="128"/>
      <c r="F200" s="128"/>
      <c r="G200" s="128"/>
      <c r="H200" s="128"/>
      <c r="I200" s="124"/>
      <c r="J200" s="124"/>
      <c r="K200" s="124"/>
    </row>
    <row r="201" spans="2:11">
      <c r="B201" s="123"/>
      <c r="C201" s="123"/>
      <c r="D201" s="128"/>
      <c r="E201" s="128"/>
      <c r="F201" s="128"/>
      <c r="G201" s="128"/>
      <c r="H201" s="128"/>
      <c r="I201" s="124"/>
      <c r="J201" s="124"/>
      <c r="K201" s="124"/>
    </row>
    <row r="202" spans="2:11">
      <c r="B202" s="123"/>
      <c r="C202" s="123"/>
      <c r="D202" s="128"/>
      <c r="E202" s="128"/>
      <c r="F202" s="128"/>
      <c r="G202" s="128"/>
      <c r="H202" s="128"/>
      <c r="I202" s="124"/>
      <c r="J202" s="124"/>
      <c r="K202" s="124"/>
    </row>
    <row r="203" spans="2:11">
      <c r="B203" s="123"/>
      <c r="C203" s="123"/>
      <c r="D203" s="128"/>
      <c r="E203" s="128"/>
      <c r="F203" s="128"/>
      <c r="G203" s="128"/>
      <c r="H203" s="128"/>
      <c r="I203" s="124"/>
      <c r="J203" s="124"/>
      <c r="K203" s="124"/>
    </row>
    <row r="204" spans="2:11">
      <c r="B204" s="123"/>
      <c r="C204" s="123"/>
      <c r="D204" s="128"/>
      <c r="E204" s="128"/>
      <c r="F204" s="128"/>
      <c r="G204" s="128"/>
      <c r="H204" s="128"/>
      <c r="I204" s="124"/>
      <c r="J204" s="124"/>
      <c r="K204" s="124"/>
    </row>
    <row r="205" spans="2:11">
      <c r="B205" s="123"/>
      <c r="C205" s="123"/>
      <c r="D205" s="128"/>
      <c r="E205" s="128"/>
      <c r="F205" s="128"/>
      <c r="G205" s="128"/>
      <c r="H205" s="128"/>
      <c r="I205" s="124"/>
      <c r="J205" s="124"/>
      <c r="K205" s="124"/>
    </row>
    <row r="206" spans="2:11">
      <c r="B206" s="123"/>
      <c r="C206" s="123"/>
      <c r="D206" s="128"/>
      <c r="E206" s="128"/>
      <c r="F206" s="128"/>
      <c r="G206" s="128"/>
      <c r="H206" s="128"/>
      <c r="I206" s="124"/>
      <c r="J206" s="124"/>
      <c r="K206" s="124"/>
    </row>
    <row r="207" spans="2:11">
      <c r="B207" s="123"/>
      <c r="C207" s="123"/>
      <c r="D207" s="128"/>
      <c r="E207" s="128"/>
      <c r="F207" s="128"/>
      <c r="G207" s="128"/>
      <c r="H207" s="128"/>
      <c r="I207" s="124"/>
      <c r="J207" s="124"/>
      <c r="K207" s="124"/>
    </row>
    <row r="208" spans="2:11">
      <c r="B208" s="123"/>
      <c r="C208" s="123"/>
      <c r="D208" s="128"/>
      <c r="E208" s="128"/>
      <c r="F208" s="128"/>
      <c r="G208" s="128"/>
      <c r="H208" s="128"/>
      <c r="I208" s="124"/>
      <c r="J208" s="124"/>
      <c r="K208" s="124"/>
    </row>
    <row r="209" spans="2:11">
      <c r="B209" s="123"/>
      <c r="C209" s="123"/>
      <c r="D209" s="128"/>
      <c r="E209" s="128"/>
      <c r="F209" s="128"/>
      <c r="G209" s="128"/>
      <c r="H209" s="128"/>
      <c r="I209" s="124"/>
      <c r="J209" s="124"/>
      <c r="K209" s="124"/>
    </row>
    <row r="210" spans="2:11">
      <c r="B210" s="123"/>
      <c r="C210" s="123"/>
      <c r="D210" s="128"/>
      <c r="E210" s="128"/>
      <c r="F210" s="128"/>
      <c r="G210" s="128"/>
      <c r="H210" s="128"/>
      <c r="I210" s="124"/>
      <c r="J210" s="124"/>
      <c r="K210" s="124"/>
    </row>
    <row r="211" spans="2:11">
      <c r="B211" s="123"/>
      <c r="C211" s="123"/>
      <c r="D211" s="128"/>
      <c r="E211" s="128"/>
      <c r="F211" s="128"/>
      <c r="G211" s="128"/>
      <c r="H211" s="128"/>
      <c r="I211" s="124"/>
      <c r="J211" s="124"/>
      <c r="K211" s="124"/>
    </row>
    <row r="212" spans="2:11">
      <c r="B212" s="123"/>
      <c r="C212" s="123"/>
      <c r="D212" s="128"/>
      <c r="E212" s="128"/>
      <c r="F212" s="128"/>
      <c r="G212" s="128"/>
      <c r="H212" s="128"/>
      <c r="I212" s="124"/>
      <c r="J212" s="124"/>
      <c r="K212" s="124"/>
    </row>
    <row r="213" spans="2:11">
      <c r="B213" s="123"/>
      <c r="C213" s="123"/>
      <c r="D213" s="128"/>
      <c r="E213" s="128"/>
      <c r="F213" s="128"/>
      <c r="G213" s="128"/>
      <c r="H213" s="128"/>
      <c r="I213" s="124"/>
      <c r="J213" s="124"/>
      <c r="K213" s="124"/>
    </row>
    <row r="214" spans="2:11">
      <c r="B214" s="123"/>
      <c r="C214" s="123"/>
      <c r="D214" s="128"/>
      <c r="E214" s="128"/>
      <c r="F214" s="128"/>
      <c r="G214" s="128"/>
      <c r="H214" s="128"/>
      <c r="I214" s="124"/>
      <c r="J214" s="124"/>
      <c r="K214" s="124"/>
    </row>
    <row r="215" spans="2:11">
      <c r="B215" s="123"/>
      <c r="C215" s="123"/>
      <c r="D215" s="128"/>
      <c r="E215" s="128"/>
      <c r="F215" s="128"/>
      <c r="G215" s="128"/>
      <c r="H215" s="128"/>
      <c r="I215" s="124"/>
      <c r="J215" s="124"/>
      <c r="K215" s="124"/>
    </row>
    <row r="216" spans="2:11">
      <c r="B216" s="123"/>
      <c r="C216" s="123"/>
      <c r="D216" s="128"/>
      <c r="E216" s="128"/>
      <c r="F216" s="128"/>
      <c r="G216" s="128"/>
      <c r="H216" s="128"/>
      <c r="I216" s="124"/>
      <c r="J216" s="124"/>
      <c r="K216" s="124"/>
    </row>
    <row r="217" spans="2:11">
      <c r="B217" s="123"/>
      <c r="C217" s="123"/>
      <c r="D217" s="128"/>
      <c r="E217" s="128"/>
      <c r="F217" s="128"/>
      <c r="G217" s="128"/>
      <c r="H217" s="128"/>
      <c r="I217" s="124"/>
      <c r="J217" s="124"/>
      <c r="K217" s="124"/>
    </row>
    <row r="218" spans="2:11">
      <c r="B218" s="123"/>
      <c r="C218" s="123"/>
      <c r="D218" s="128"/>
      <c r="E218" s="128"/>
      <c r="F218" s="128"/>
      <c r="G218" s="128"/>
      <c r="H218" s="128"/>
      <c r="I218" s="124"/>
      <c r="J218" s="124"/>
      <c r="K218" s="124"/>
    </row>
    <row r="219" spans="2:11">
      <c r="B219" s="123"/>
      <c r="C219" s="123"/>
      <c r="D219" s="128"/>
      <c r="E219" s="128"/>
      <c r="F219" s="128"/>
      <c r="G219" s="128"/>
      <c r="H219" s="128"/>
      <c r="I219" s="124"/>
      <c r="J219" s="124"/>
      <c r="K219" s="124"/>
    </row>
    <row r="220" spans="2:11">
      <c r="B220" s="123"/>
      <c r="C220" s="123"/>
      <c r="D220" s="128"/>
      <c r="E220" s="128"/>
      <c r="F220" s="128"/>
      <c r="G220" s="128"/>
      <c r="H220" s="128"/>
      <c r="I220" s="124"/>
      <c r="J220" s="124"/>
      <c r="K220" s="124"/>
    </row>
    <row r="221" spans="2:11">
      <c r="B221" s="123"/>
      <c r="C221" s="123"/>
      <c r="D221" s="128"/>
      <c r="E221" s="128"/>
      <c r="F221" s="128"/>
      <c r="G221" s="128"/>
      <c r="H221" s="128"/>
      <c r="I221" s="124"/>
      <c r="J221" s="124"/>
      <c r="K221" s="124"/>
    </row>
    <row r="222" spans="2:11">
      <c r="B222" s="123"/>
      <c r="C222" s="123"/>
      <c r="D222" s="128"/>
      <c r="E222" s="128"/>
      <c r="F222" s="128"/>
      <c r="G222" s="128"/>
      <c r="H222" s="128"/>
      <c r="I222" s="124"/>
      <c r="J222" s="124"/>
      <c r="K222" s="124"/>
    </row>
    <row r="223" spans="2:11">
      <c r="B223" s="123"/>
      <c r="C223" s="123"/>
      <c r="D223" s="128"/>
      <c r="E223" s="128"/>
      <c r="F223" s="128"/>
      <c r="G223" s="128"/>
      <c r="H223" s="128"/>
      <c r="I223" s="124"/>
      <c r="J223" s="124"/>
      <c r="K223" s="124"/>
    </row>
    <row r="224" spans="2:11">
      <c r="B224" s="123"/>
      <c r="C224" s="123"/>
      <c r="D224" s="128"/>
      <c r="E224" s="128"/>
      <c r="F224" s="128"/>
      <c r="G224" s="128"/>
      <c r="H224" s="128"/>
      <c r="I224" s="124"/>
      <c r="J224" s="124"/>
      <c r="K224" s="124"/>
    </row>
    <row r="225" spans="2:11">
      <c r="B225" s="123"/>
      <c r="C225" s="123"/>
      <c r="D225" s="128"/>
      <c r="E225" s="128"/>
      <c r="F225" s="128"/>
      <c r="G225" s="128"/>
      <c r="H225" s="128"/>
      <c r="I225" s="124"/>
      <c r="J225" s="124"/>
      <c r="K225" s="124"/>
    </row>
    <row r="226" spans="2:11">
      <c r="B226" s="123"/>
      <c r="C226" s="123"/>
      <c r="D226" s="128"/>
      <c r="E226" s="128"/>
      <c r="F226" s="128"/>
      <c r="G226" s="128"/>
      <c r="H226" s="128"/>
      <c r="I226" s="124"/>
      <c r="J226" s="124"/>
      <c r="K226" s="124"/>
    </row>
    <row r="227" spans="2:11">
      <c r="B227" s="123"/>
      <c r="C227" s="123"/>
      <c r="D227" s="128"/>
      <c r="E227" s="128"/>
      <c r="F227" s="128"/>
      <c r="G227" s="128"/>
      <c r="H227" s="128"/>
      <c r="I227" s="124"/>
      <c r="J227" s="124"/>
      <c r="K227" s="124"/>
    </row>
    <row r="228" spans="2:11">
      <c r="B228" s="123"/>
      <c r="C228" s="123"/>
      <c r="D228" s="128"/>
      <c r="E228" s="128"/>
      <c r="F228" s="128"/>
      <c r="G228" s="128"/>
      <c r="H228" s="128"/>
      <c r="I228" s="124"/>
      <c r="J228" s="124"/>
      <c r="K228" s="124"/>
    </row>
    <row r="229" spans="2:11">
      <c r="B229" s="123"/>
      <c r="C229" s="123"/>
      <c r="D229" s="128"/>
      <c r="E229" s="128"/>
      <c r="F229" s="128"/>
      <c r="G229" s="128"/>
      <c r="H229" s="128"/>
      <c r="I229" s="124"/>
      <c r="J229" s="124"/>
      <c r="K229" s="124"/>
    </row>
    <row r="230" spans="2:11">
      <c r="B230" s="123"/>
      <c r="C230" s="123"/>
      <c r="D230" s="128"/>
      <c r="E230" s="128"/>
      <c r="F230" s="128"/>
      <c r="G230" s="128"/>
      <c r="H230" s="128"/>
      <c r="I230" s="124"/>
      <c r="J230" s="124"/>
      <c r="K230" s="124"/>
    </row>
    <row r="231" spans="2:11">
      <c r="B231" s="123"/>
      <c r="C231" s="123"/>
      <c r="D231" s="128"/>
      <c r="E231" s="128"/>
      <c r="F231" s="128"/>
      <c r="G231" s="128"/>
      <c r="H231" s="128"/>
      <c r="I231" s="124"/>
      <c r="J231" s="124"/>
      <c r="K231" s="124"/>
    </row>
    <row r="232" spans="2:11">
      <c r="B232" s="123"/>
      <c r="C232" s="123"/>
      <c r="D232" s="128"/>
      <c r="E232" s="128"/>
      <c r="F232" s="128"/>
      <c r="G232" s="128"/>
      <c r="H232" s="128"/>
      <c r="I232" s="124"/>
      <c r="J232" s="124"/>
      <c r="K232" s="124"/>
    </row>
    <row r="233" spans="2:11">
      <c r="B233" s="123"/>
      <c r="C233" s="123"/>
      <c r="D233" s="128"/>
      <c r="E233" s="128"/>
      <c r="F233" s="128"/>
      <c r="G233" s="128"/>
      <c r="H233" s="128"/>
      <c r="I233" s="124"/>
      <c r="J233" s="124"/>
      <c r="K233" s="124"/>
    </row>
    <row r="234" spans="2:11">
      <c r="B234" s="123"/>
      <c r="C234" s="123"/>
      <c r="D234" s="128"/>
      <c r="E234" s="128"/>
      <c r="F234" s="128"/>
      <c r="G234" s="128"/>
      <c r="H234" s="128"/>
      <c r="I234" s="124"/>
      <c r="J234" s="124"/>
      <c r="K234" s="124"/>
    </row>
    <row r="235" spans="2:11">
      <c r="B235" s="123"/>
      <c r="C235" s="123"/>
      <c r="D235" s="128"/>
      <c r="E235" s="128"/>
      <c r="F235" s="128"/>
      <c r="G235" s="128"/>
      <c r="H235" s="128"/>
      <c r="I235" s="124"/>
      <c r="J235" s="124"/>
      <c r="K235" s="124"/>
    </row>
    <row r="236" spans="2:11">
      <c r="B236" s="123"/>
      <c r="C236" s="123"/>
      <c r="D236" s="128"/>
      <c r="E236" s="128"/>
      <c r="F236" s="128"/>
      <c r="G236" s="128"/>
      <c r="H236" s="128"/>
      <c r="I236" s="124"/>
      <c r="J236" s="124"/>
      <c r="K236" s="124"/>
    </row>
    <row r="237" spans="2:11">
      <c r="B237" s="123"/>
      <c r="C237" s="123"/>
      <c r="D237" s="128"/>
      <c r="E237" s="128"/>
      <c r="F237" s="128"/>
      <c r="G237" s="128"/>
      <c r="H237" s="128"/>
      <c r="I237" s="124"/>
      <c r="J237" s="124"/>
      <c r="K237" s="124"/>
    </row>
    <row r="238" spans="2:11">
      <c r="B238" s="123"/>
      <c r="C238" s="123"/>
      <c r="D238" s="128"/>
      <c r="E238" s="128"/>
      <c r="F238" s="128"/>
      <c r="G238" s="128"/>
      <c r="H238" s="128"/>
      <c r="I238" s="124"/>
      <c r="J238" s="124"/>
      <c r="K238" s="124"/>
    </row>
    <row r="239" spans="2:11">
      <c r="B239" s="123"/>
      <c r="C239" s="123"/>
      <c r="D239" s="128"/>
      <c r="E239" s="128"/>
      <c r="F239" s="128"/>
      <c r="G239" s="128"/>
      <c r="H239" s="128"/>
      <c r="I239" s="124"/>
      <c r="J239" s="124"/>
      <c r="K239" s="124"/>
    </row>
    <row r="240" spans="2:11">
      <c r="B240" s="123"/>
      <c r="C240" s="123"/>
      <c r="D240" s="128"/>
      <c r="E240" s="128"/>
      <c r="F240" s="128"/>
      <c r="G240" s="128"/>
      <c r="H240" s="128"/>
      <c r="I240" s="124"/>
      <c r="J240" s="124"/>
      <c r="K240" s="124"/>
    </row>
    <row r="241" spans="2:11">
      <c r="B241" s="123"/>
      <c r="C241" s="123"/>
      <c r="D241" s="128"/>
      <c r="E241" s="128"/>
      <c r="F241" s="128"/>
      <c r="G241" s="128"/>
      <c r="H241" s="128"/>
      <c r="I241" s="124"/>
      <c r="J241" s="124"/>
      <c r="K241" s="124"/>
    </row>
    <row r="242" spans="2:11">
      <c r="B242" s="123"/>
      <c r="C242" s="123"/>
      <c r="D242" s="128"/>
      <c r="E242" s="128"/>
      <c r="F242" s="128"/>
      <c r="G242" s="128"/>
      <c r="H242" s="128"/>
      <c r="I242" s="124"/>
      <c r="J242" s="124"/>
      <c r="K242" s="124"/>
    </row>
    <row r="243" spans="2:11">
      <c r="B243" s="123"/>
      <c r="C243" s="123"/>
      <c r="D243" s="128"/>
      <c r="E243" s="128"/>
      <c r="F243" s="128"/>
      <c r="G243" s="128"/>
      <c r="H243" s="128"/>
      <c r="I243" s="124"/>
      <c r="J243" s="124"/>
      <c r="K243" s="124"/>
    </row>
    <row r="244" spans="2:11">
      <c r="B244" s="123"/>
      <c r="C244" s="123"/>
      <c r="D244" s="128"/>
      <c r="E244" s="128"/>
      <c r="F244" s="128"/>
      <c r="G244" s="128"/>
      <c r="H244" s="128"/>
      <c r="I244" s="124"/>
      <c r="J244" s="124"/>
      <c r="K244" s="124"/>
    </row>
    <row r="245" spans="2:11">
      <c r="B245" s="123"/>
      <c r="C245" s="123"/>
      <c r="D245" s="128"/>
      <c r="E245" s="128"/>
      <c r="F245" s="128"/>
      <c r="G245" s="128"/>
      <c r="H245" s="128"/>
      <c r="I245" s="124"/>
      <c r="J245" s="124"/>
      <c r="K245" s="124"/>
    </row>
    <row r="246" spans="2:11">
      <c r="B246" s="123"/>
      <c r="C246" s="123"/>
      <c r="D246" s="128"/>
      <c r="E246" s="128"/>
      <c r="F246" s="128"/>
      <c r="G246" s="128"/>
      <c r="H246" s="128"/>
      <c r="I246" s="124"/>
      <c r="J246" s="124"/>
      <c r="K246" s="124"/>
    </row>
    <row r="247" spans="2:11">
      <c r="B247" s="123"/>
      <c r="C247" s="123"/>
      <c r="D247" s="128"/>
      <c r="E247" s="128"/>
      <c r="F247" s="128"/>
      <c r="G247" s="128"/>
      <c r="H247" s="128"/>
      <c r="I247" s="124"/>
      <c r="J247" s="124"/>
      <c r="K247" s="124"/>
    </row>
    <row r="248" spans="2:11">
      <c r="B248" s="123"/>
      <c r="C248" s="123"/>
      <c r="D248" s="128"/>
      <c r="E248" s="128"/>
      <c r="F248" s="128"/>
      <c r="G248" s="128"/>
      <c r="H248" s="128"/>
      <c r="I248" s="124"/>
      <c r="J248" s="124"/>
      <c r="K248" s="124"/>
    </row>
    <row r="249" spans="2:11">
      <c r="B249" s="123"/>
      <c r="C249" s="123"/>
      <c r="D249" s="128"/>
      <c r="E249" s="128"/>
      <c r="F249" s="128"/>
      <c r="G249" s="128"/>
      <c r="H249" s="128"/>
      <c r="I249" s="124"/>
      <c r="J249" s="124"/>
      <c r="K249" s="124"/>
    </row>
    <row r="250" spans="2:11">
      <c r="B250" s="123"/>
      <c r="C250" s="123"/>
      <c r="D250" s="128"/>
      <c r="E250" s="128"/>
      <c r="F250" s="128"/>
      <c r="G250" s="128"/>
      <c r="H250" s="128"/>
      <c r="I250" s="124"/>
      <c r="J250" s="124"/>
      <c r="K250" s="124"/>
    </row>
    <row r="251" spans="2:11">
      <c r="B251" s="123"/>
      <c r="C251" s="123"/>
      <c r="D251" s="128"/>
      <c r="E251" s="128"/>
      <c r="F251" s="128"/>
      <c r="G251" s="128"/>
      <c r="H251" s="128"/>
      <c r="I251" s="124"/>
      <c r="J251" s="124"/>
      <c r="K251" s="124"/>
    </row>
    <row r="252" spans="2:11">
      <c r="B252" s="123"/>
      <c r="C252" s="123"/>
      <c r="D252" s="128"/>
      <c r="E252" s="128"/>
      <c r="F252" s="128"/>
      <c r="G252" s="128"/>
      <c r="H252" s="128"/>
      <c r="I252" s="124"/>
      <c r="J252" s="124"/>
      <c r="K252" s="124"/>
    </row>
    <row r="253" spans="2:11">
      <c r="B253" s="123"/>
      <c r="C253" s="123"/>
      <c r="D253" s="128"/>
      <c r="E253" s="128"/>
      <c r="F253" s="128"/>
      <c r="G253" s="128"/>
      <c r="H253" s="128"/>
      <c r="I253" s="124"/>
      <c r="J253" s="124"/>
      <c r="K253" s="124"/>
    </row>
    <row r="254" spans="2:11">
      <c r="B254" s="123"/>
      <c r="C254" s="123"/>
      <c r="D254" s="128"/>
      <c r="E254" s="128"/>
      <c r="F254" s="128"/>
      <c r="G254" s="128"/>
      <c r="H254" s="128"/>
      <c r="I254" s="124"/>
      <c r="J254" s="124"/>
      <c r="K254" s="124"/>
    </row>
    <row r="255" spans="2:11">
      <c r="B255" s="123"/>
      <c r="C255" s="123"/>
      <c r="D255" s="128"/>
      <c r="E255" s="128"/>
      <c r="F255" s="128"/>
      <c r="G255" s="128"/>
      <c r="H255" s="128"/>
      <c r="I255" s="124"/>
      <c r="J255" s="124"/>
      <c r="K255" s="124"/>
    </row>
    <row r="256" spans="2:11">
      <c r="B256" s="123"/>
      <c r="C256" s="123"/>
      <c r="D256" s="128"/>
      <c r="E256" s="128"/>
      <c r="F256" s="128"/>
      <c r="G256" s="128"/>
      <c r="H256" s="128"/>
      <c r="I256" s="124"/>
      <c r="J256" s="124"/>
      <c r="K256" s="124"/>
    </row>
    <row r="257" spans="2:11">
      <c r="B257" s="123"/>
      <c r="C257" s="123"/>
      <c r="D257" s="128"/>
      <c r="E257" s="128"/>
      <c r="F257" s="128"/>
      <c r="G257" s="128"/>
      <c r="H257" s="128"/>
      <c r="I257" s="124"/>
      <c r="J257" s="124"/>
      <c r="K257" s="124"/>
    </row>
    <row r="258" spans="2:11">
      <c r="B258" s="123"/>
      <c r="C258" s="123"/>
      <c r="D258" s="128"/>
      <c r="E258" s="128"/>
      <c r="F258" s="128"/>
      <c r="G258" s="128"/>
      <c r="H258" s="128"/>
      <c r="I258" s="124"/>
      <c r="J258" s="124"/>
      <c r="K258" s="124"/>
    </row>
    <row r="259" spans="2:11">
      <c r="B259" s="123"/>
      <c r="C259" s="123"/>
      <c r="D259" s="128"/>
      <c r="E259" s="128"/>
      <c r="F259" s="128"/>
      <c r="G259" s="128"/>
      <c r="H259" s="128"/>
      <c r="I259" s="124"/>
      <c r="J259" s="124"/>
      <c r="K259" s="124"/>
    </row>
    <row r="260" spans="2:11">
      <c r="B260" s="123"/>
      <c r="C260" s="123"/>
      <c r="D260" s="128"/>
      <c r="E260" s="128"/>
      <c r="F260" s="128"/>
      <c r="G260" s="128"/>
      <c r="H260" s="128"/>
      <c r="I260" s="124"/>
      <c r="J260" s="124"/>
      <c r="K260" s="124"/>
    </row>
    <row r="261" spans="2:11">
      <c r="B261" s="123"/>
      <c r="C261" s="123"/>
      <c r="D261" s="128"/>
      <c r="E261" s="128"/>
      <c r="F261" s="128"/>
      <c r="G261" s="128"/>
      <c r="H261" s="128"/>
      <c r="I261" s="124"/>
      <c r="J261" s="124"/>
      <c r="K261" s="124"/>
    </row>
    <row r="262" spans="2:11">
      <c r="B262" s="123"/>
      <c r="C262" s="123"/>
      <c r="D262" s="128"/>
      <c r="E262" s="128"/>
      <c r="F262" s="128"/>
      <c r="G262" s="128"/>
      <c r="H262" s="128"/>
      <c r="I262" s="124"/>
      <c r="J262" s="124"/>
      <c r="K262" s="124"/>
    </row>
    <row r="263" spans="2:11">
      <c r="B263" s="123"/>
      <c r="C263" s="123"/>
      <c r="D263" s="128"/>
      <c r="E263" s="128"/>
      <c r="F263" s="128"/>
      <c r="G263" s="128"/>
      <c r="H263" s="128"/>
      <c r="I263" s="124"/>
      <c r="J263" s="124"/>
      <c r="K263" s="124"/>
    </row>
    <row r="264" spans="2:11">
      <c r="B264" s="123"/>
      <c r="C264" s="123"/>
      <c r="D264" s="128"/>
      <c r="E264" s="128"/>
      <c r="F264" s="128"/>
      <c r="G264" s="128"/>
      <c r="H264" s="128"/>
      <c r="I264" s="124"/>
      <c r="J264" s="124"/>
      <c r="K264" s="124"/>
    </row>
    <row r="265" spans="2:11">
      <c r="B265" s="123"/>
      <c r="C265" s="123"/>
      <c r="D265" s="128"/>
      <c r="E265" s="128"/>
      <c r="F265" s="128"/>
      <c r="G265" s="128"/>
      <c r="H265" s="128"/>
      <c r="I265" s="124"/>
      <c r="J265" s="124"/>
      <c r="K265" s="124"/>
    </row>
    <row r="266" spans="2:11">
      <c r="B266" s="123"/>
      <c r="C266" s="123"/>
      <c r="D266" s="128"/>
      <c r="E266" s="128"/>
      <c r="F266" s="128"/>
      <c r="G266" s="128"/>
      <c r="H266" s="128"/>
      <c r="I266" s="124"/>
      <c r="J266" s="124"/>
      <c r="K266" s="124"/>
    </row>
    <row r="267" spans="2:11">
      <c r="B267" s="123"/>
      <c r="C267" s="123"/>
      <c r="D267" s="128"/>
      <c r="E267" s="128"/>
      <c r="F267" s="128"/>
      <c r="G267" s="128"/>
      <c r="H267" s="128"/>
      <c r="I267" s="124"/>
      <c r="J267" s="124"/>
      <c r="K267" s="124"/>
    </row>
    <row r="268" spans="2:11">
      <c r="B268" s="123"/>
      <c r="C268" s="123"/>
      <c r="D268" s="128"/>
      <c r="E268" s="128"/>
      <c r="F268" s="128"/>
      <c r="G268" s="128"/>
      <c r="H268" s="128"/>
      <c r="I268" s="124"/>
      <c r="J268" s="124"/>
      <c r="K268" s="124"/>
    </row>
    <row r="269" spans="2:11">
      <c r="B269" s="123"/>
      <c r="C269" s="123"/>
      <c r="D269" s="128"/>
      <c r="E269" s="128"/>
      <c r="F269" s="128"/>
      <c r="G269" s="128"/>
      <c r="H269" s="128"/>
      <c r="I269" s="124"/>
      <c r="J269" s="124"/>
      <c r="K269" s="124"/>
    </row>
    <row r="270" spans="2:11">
      <c r="B270" s="123"/>
      <c r="C270" s="123"/>
      <c r="D270" s="128"/>
      <c r="E270" s="128"/>
      <c r="F270" s="128"/>
      <c r="G270" s="128"/>
      <c r="H270" s="128"/>
      <c r="I270" s="124"/>
      <c r="J270" s="124"/>
      <c r="K270" s="124"/>
    </row>
    <row r="271" spans="2:11">
      <c r="B271" s="123"/>
      <c r="C271" s="123"/>
      <c r="D271" s="128"/>
      <c r="E271" s="128"/>
      <c r="F271" s="128"/>
      <c r="G271" s="128"/>
      <c r="H271" s="128"/>
      <c r="I271" s="124"/>
      <c r="J271" s="124"/>
      <c r="K271" s="124"/>
    </row>
    <row r="272" spans="2:11">
      <c r="B272" s="123"/>
      <c r="C272" s="123"/>
      <c r="D272" s="128"/>
      <c r="E272" s="128"/>
      <c r="F272" s="128"/>
      <c r="G272" s="128"/>
      <c r="H272" s="128"/>
      <c r="I272" s="124"/>
      <c r="J272" s="124"/>
      <c r="K272" s="124"/>
    </row>
    <row r="273" spans="2:11">
      <c r="B273" s="123"/>
      <c r="C273" s="123"/>
      <c r="D273" s="128"/>
      <c r="E273" s="128"/>
      <c r="F273" s="128"/>
      <c r="G273" s="128"/>
      <c r="H273" s="128"/>
      <c r="I273" s="124"/>
      <c r="J273" s="124"/>
      <c r="K273" s="124"/>
    </row>
    <row r="274" spans="2:11">
      <c r="B274" s="123"/>
      <c r="C274" s="123"/>
      <c r="D274" s="128"/>
      <c r="E274" s="128"/>
      <c r="F274" s="128"/>
      <c r="G274" s="128"/>
      <c r="H274" s="128"/>
      <c r="I274" s="124"/>
      <c r="J274" s="124"/>
      <c r="K274" s="124"/>
    </row>
    <row r="275" spans="2:11">
      <c r="B275" s="123"/>
      <c r="C275" s="123"/>
      <c r="D275" s="128"/>
      <c r="E275" s="128"/>
      <c r="F275" s="128"/>
      <c r="G275" s="128"/>
      <c r="H275" s="128"/>
      <c r="I275" s="124"/>
      <c r="J275" s="124"/>
      <c r="K275" s="124"/>
    </row>
    <row r="276" spans="2:11">
      <c r="B276" s="123"/>
      <c r="C276" s="123"/>
      <c r="D276" s="128"/>
      <c r="E276" s="128"/>
      <c r="F276" s="128"/>
      <c r="G276" s="128"/>
      <c r="H276" s="128"/>
      <c r="I276" s="124"/>
      <c r="J276" s="124"/>
      <c r="K276" s="124"/>
    </row>
    <row r="277" spans="2:11">
      <c r="B277" s="123"/>
      <c r="C277" s="123"/>
      <c r="D277" s="128"/>
      <c r="E277" s="128"/>
      <c r="F277" s="128"/>
      <c r="G277" s="128"/>
      <c r="H277" s="128"/>
      <c r="I277" s="124"/>
      <c r="J277" s="124"/>
      <c r="K277" s="124"/>
    </row>
    <row r="278" spans="2:11">
      <c r="B278" s="123"/>
      <c r="C278" s="123"/>
      <c r="D278" s="128"/>
      <c r="E278" s="128"/>
      <c r="F278" s="128"/>
      <c r="G278" s="128"/>
      <c r="H278" s="128"/>
      <c r="I278" s="124"/>
      <c r="J278" s="124"/>
      <c r="K278" s="124"/>
    </row>
    <row r="279" spans="2:11">
      <c r="B279" s="123"/>
      <c r="C279" s="123"/>
      <c r="D279" s="128"/>
      <c r="E279" s="128"/>
      <c r="F279" s="128"/>
      <c r="G279" s="128"/>
      <c r="H279" s="128"/>
      <c r="I279" s="124"/>
      <c r="J279" s="124"/>
      <c r="K279" s="124"/>
    </row>
    <row r="280" spans="2:11">
      <c r="B280" s="123"/>
      <c r="C280" s="123"/>
      <c r="D280" s="128"/>
      <c r="E280" s="128"/>
      <c r="F280" s="128"/>
      <c r="G280" s="128"/>
      <c r="H280" s="128"/>
      <c r="I280" s="124"/>
      <c r="J280" s="124"/>
      <c r="K280" s="124"/>
    </row>
    <row r="281" spans="2:11">
      <c r="B281" s="123"/>
      <c r="C281" s="123"/>
      <c r="D281" s="128"/>
      <c r="E281" s="128"/>
      <c r="F281" s="128"/>
      <c r="G281" s="128"/>
      <c r="H281" s="128"/>
      <c r="I281" s="124"/>
      <c r="J281" s="124"/>
      <c r="K281" s="124"/>
    </row>
    <row r="282" spans="2:11">
      <c r="B282" s="123"/>
      <c r="C282" s="123"/>
      <c r="D282" s="128"/>
      <c r="E282" s="128"/>
      <c r="F282" s="128"/>
      <c r="G282" s="128"/>
      <c r="H282" s="128"/>
      <c r="I282" s="124"/>
      <c r="J282" s="124"/>
      <c r="K282" s="124"/>
    </row>
    <row r="283" spans="2:11">
      <c r="B283" s="123"/>
      <c r="C283" s="123"/>
      <c r="D283" s="128"/>
      <c r="E283" s="128"/>
      <c r="F283" s="128"/>
      <c r="G283" s="128"/>
      <c r="H283" s="128"/>
      <c r="I283" s="124"/>
      <c r="J283" s="124"/>
      <c r="K283" s="124"/>
    </row>
    <row r="284" spans="2:11">
      <c r="B284" s="123"/>
      <c r="C284" s="123"/>
      <c r="D284" s="128"/>
      <c r="E284" s="128"/>
      <c r="F284" s="128"/>
      <c r="G284" s="128"/>
      <c r="H284" s="128"/>
      <c r="I284" s="124"/>
      <c r="J284" s="124"/>
      <c r="K284" s="124"/>
    </row>
    <row r="285" spans="2:11">
      <c r="B285" s="123"/>
      <c r="C285" s="123"/>
      <c r="D285" s="128"/>
      <c r="E285" s="128"/>
      <c r="F285" s="128"/>
      <c r="G285" s="128"/>
      <c r="H285" s="128"/>
      <c r="I285" s="124"/>
      <c r="J285" s="124"/>
      <c r="K285" s="124"/>
    </row>
    <row r="286" spans="2:11">
      <c r="B286" s="123"/>
      <c r="C286" s="123"/>
      <c r="D286" s="128"/>
      <c r="E286" s="128"/>
      <c r="F286" s="128"/>
      <c r="G286" s="128"/>
      <c r="H286" s="128"/>
      <c r="I286" s="124"/>
      <c r="J286" s="124"/>
      <c r="K286" s="124"/>
    </row>
    <row r="287" spans="2:11">
      <c r="B287" s="123"/>
      <c r="C287" s="123"/>
      <c r="D287" s="128"/>
      <c r="E287" s="128"/>
      <c r="F287" s="128"/>
      <c r="G287" s="128"/>
      <c r="H287" s="128"/>
      <c r="I287" s="124"/>
      <c r="J287" s="124"/>
      <c r="K287" s="124"/>
    </row>
    <row r="288" spans="2:11">
      <c r="B288" s="123"/>
      <c r="C288" s="123"/>
      <c r="D288" s="128"/>
      <c r="E288" s="128"/>
      <c r="F288" s="128"/>
      <c r="G288" s="128"/>
      <c r="H288" s="128"/>
      <c r="I288" s="124"/>
      <c r="J288" s="124"/>
      <c r="K288" s="124"/>
    </row>
    <row r="289" spans="2:11">
      <c r="B289" s="123"/>
      <c r="C289" s="123"/>
      <c r="D289" s="128"/>
      <c r="E289" s="128"/>
      <c r="F289" s="128"/>
      <c r="G289" s="128"/>
      <c r="H289" s="128"/>
      <c r="I289" s="124"/>
      <c r="J289" s="124"/>
      <c r="K289" s="124"/>
    </row>
    <row r="290" spans="2:11">
      <c r="B290" s="123"/>
      <c r="C290" s="123"/>
      <c r="D290" s="128"/>
      <c r="E290" s="128"/>
      <c r="F290" s="128"/>
      <c r="G290" s="128"/>
      <c r="H290" s="128"/>
      <c r="I290" s="124"/>
      <c r="J290" s="124"/>
      <c r="K290" s="124"/>
    </row>
    <row r="291" spans="2:11">
      <c r="B291" s="123"/>
      <c r="C291" s="123"/>
      <c r="D291" s="128"/>
      <c r="E291" s="128"/>
      <c r="F291" s="128"/>
      <c r="G291" s="128"/>
      <c r="H291" s="128"/>
      <c r="I291" s="124"/>
      <c r="J291" s="124"/>
      <c r="K291" s="124"/>
    </row>
    <row r="292" spans="2:11">
      <c r="B292" s="123"/>
      <c r="C292" s="123"/>
      <c r="D292" s="128"/>
      <c r="E292" s="128"/>
      <c r="F292" s="128"/>
      <c r="G292" s="128"/>
      <c r="H292" s="128"/>
      <c r="I292" s="124"/>
      <c r="J292" s="124"/>
      <c r="K292" s="124"/>
    </row>
    <row r="293" spans="2:11">
      <c r="B293" s="123"/>
      <c r="C293" s="123"/>
      <c r="D293" s="128"/>
      <c r="E293" s="128"/>
      <c r="F293" s="128"/>
      <c r="G293" s="128"/>
      <c r="H293" s="128"/>
      <c r="I293" s="124"/>
      <c r="J293" s="124"/>
      <c r="K293" s="124"/>
    </row>
    <row r="294" spans="2:11">
      <c r="B294" s="123"/>
      <c r="C294" s="123"/>
      <c r="D294" s="128"/>
      <c r="E294" s="128"/>
      <c r="F294" s="128"/>
      <c r="G294" s="128"/>
      <c r="H294" s="128"/>
      <c r="I294" s="124"/>
      <c r="J294" s="124"/>
      <c r="K294" s="124"/>
    </row>
    <row r="295" spans="2:11">
      <c r="B295" s="123"/>
      <c r="C295" s="123"/>
      <c r="D295" s="128"/>
      <c r="E295" s="128"/>
      <c r="F295" s="128"/>
      <c r="G295" s="128"/>
      <c r="H295" s="128"/>
      <c r="I295" s="124"/>
      <c r="J295" s="124"/>
      <c r="K295" s="124"/>
    </row>
    <row r="296" spans="2:11">
      <c r="B296" s="123"/>
      <c r="C296" s="123"/>
      <c r="D296" s="128"/>
      <c r="E296" s="128"/>
      <c r="F296" s="128"/>
      <c r="G296" s="128"/>
      <c r="H296" s="128"/>
      <c r="I296" s="124"/>
      <c r="J296" s="124"/>
      <c r="K296" s="124"/>
    </row>
    <row r="297" spans="2:11">
      <c r="B297" s="123"/>
      <c r="C297" s="123"/>
      <c r="D297" s="128"/>
      <c r="E297" s="128"/>
      <c r="F297" s="128"/>
      <c r="G297" s="128"/>
      <c r="H297" s="128"/>
      <c r="I297" s="124"/>
      <c r="J297" s="124"/>
      <c r="K297" s="124"/>
    </row>
    <row r="298" spans="2:11">
      <c r="B298" s="123"/>
      <c r="C298" s="123"/>
      <c r="D298" s="128"/>
      <c r="E298" s="128"/>
      <c r="F298" s="128"/>
      <c r="G298" s="128"/>
      <c r="H298" s="128"/>
      <c r="I298" s="124"/>
      <c r="J298" s="124"/>
      <c r="K298" s="124"/>
    </row>
    <row r="299" spans="2:11">
      <c r="B299" s="123"/>
      <c r="C299" s="123"/>
      <c r="D299" s="128"/>
      <c r="E299" s="128"/>
      <c r="F299" s="128"/>
      <c r="G299" s="128"/>
      <c r="H299" s="128"/>
      <c r="I299" s="124"/>
      <c r="J299" s="124"/>
      <c r="K299" s="124"/>
    </row>
    <row r="300" spans="2:11">
      <c r="B300" s="123"/>
      <c r="C300" s="123"/>
      <c r="D300" s="128"/>
      <c r="E300" s="128"/>
      <c r="F300" s="128"/>
      <c r="G300" s="128"/>
      <c r="H300" s="128"/>
      <c r="I300" s="124"/>
      <c r="J300" s="124"/>
      <c r="K300" s="124"/>
    </row>
    <row r="301" spans="2:11">
      <c r="B301" s="123"/>
      <c r="C301" s="123"/>
      <c r="D301" s="128"/>
      <c r="E301" s="128"/>
      <c r="F301" s="128"/>
      <c r="G301" s="128"/>
      <c r="H301" s="128"/>
      <c r="I301" s="124"/>
      <c r="J301" s="124"/>
      <c r="K301" s="124"/>
    </row>
    <row r="302" spans="2:11">
      <c r="B302" s="123"/>
      <c r="C302" s="123"/>
      <c r="D302" s="128"/>
      <c r="E302" s="128"/>
      <c r="F302" s="128"/>
      <c r="G302" s="128"/>
      <c r="H302" s="128"/>
      <c r="I302" s="124"/>
      <c r="J302" s="124"/>
      <c r="K302" s="124"/>
    </row>
    <row r="303" spans="2:11">
      <c r="B303" s="123"/>
      <c r="C303" s="123"/>
      <c r="D303" s="128"/>
      <c r="E303" s="128"/>
      <c r="F303" s="128"/>
      <c r="G303" s="128"/>
      <c r="H303" s="128"/>
      <c r="I303" s="124"/>
      <c r="J303" s="124"/>
      <c r="K303" s="124"/>
    </row>
    <row r="304" spans="2:11">
      <c r="B304" s="123"/>
      <c r="C304" s="123"/>
      <c r="D304" s="128"/>
      <c r="E304" s="128"/>
      <c r="F304" s="128"/>
      <c r="G304" s="128"/>
      <c r="H304" s="128"/>
      <c r="I304" s="124"/>
      <c r="J304" s="124"/>
      <c r="K304" s="124"/>
    </row>
    <row r="305" spans="2:11">
      <c r="B305" s="123"/>
      <c r="C305" s="123"/>
      <c r="D305" s="128"/>
      <c r="E305" s="128"/>
      <c r="F305" s="128"/>
      <c r="G305" s="128"/>
      <c r="H305" s="128"/>
      <c r="I305" s="124"/>
      <c r="J305" s="124"/>
      <c r="K305" s="124"/>
    </row>
    <row r="306" spans="2:11">
      <c r="B306" s="123"/>
      <c r="C306" s="123"/>
      <c r="D306" s="128"/>
      <c r="E306" s="128"/>
      <c r="F306" s="128"/>
      <c r="G306" s="128"/>
      <c r="H306" s="128"/>
      <c r="I306" s="124"/>
      <c r="J306" s="124"/>
      <c r="K306" s="124"/>
    </row>
    <row r="307" spans="2:11">
      <c r="B307" s="123"/>
      <c r="C307" s="123"/>
      <c r="D307" s="128"/>
      <c r="E307" s="128"/>
      <c r="F307" s="128"/>
      <c r="G307" s="128"/>
      <c r="H307" s="128"/>
      <c r="I307" s="124"/>
      <c r="J307" s="124"/>
      <c r="K307" s="124"/>
    </row>
    <row r="308" spans="2:11">
      <c r="B308" s="123"/>
      <c r="C308" s="123"/>
      <c r="D308" s="128"/>
      <c r="E308" s="128"/>
      <c r="F308" s="128"/>
      <c r="G308" s="128"/>
      <c r="H308" s="128"/>
      <c r="I308" s="124"/>
      <c r="J308" s="124"/>
      <c r="K308" s="124"/>
    </row>
    <row r="309" spans="2:11">
      <c r="B309" s="123"/>
      <c r="C309" s="123"/>
      <c r="D309" s="128"/>
      <c r="E309" s="128"/>
      <c r="F309" s="128"/>
      <c r="G309" s="128"/>
      <c r="H309" s="128"/>
      <c r="I309" s="124"/>
      <c r="J309" s="124"/>
      <c r="K309" s="124"/>
    </row>
    <row r="310" spans="2:11">
      <c r="B310" s="123"/>
      <c r="C310" s="123"/>
      <c r="D310" s="128"/>
      <c r="E310" s="128"/>
      <c r="F310" s="128"/>
      <c r="G310" s="128"/>
      <c r="H310" s="128"/>
      <c r="I310" s="124"/>
      <c r="J310" s="124"/>
      <c r="K310" s="124"/>
    </row>
    <row r="311" spans="2:11">
      <c r="B311" s="123"/>
      <c r="C311" s="123"/>
      <c r="D311" s="128"/>
      <c r="E311" s="128"/>
      <c r="F311" s="128"/>
      <c r="G311" s="128"/>
      <c r="H311" s="128"/>
      <c r="I311" s="124"/>
      <c r="J311" s="124"/>
      <c r="K311" s="124"/>
    </row>
    <row r="312" spans="2:11">
      <c r="B312" s="123"/>
      <c r="C312" s="123"/>
      <c r="D312" s="128"/>
      <c r="E312" s="128"/>
      <c r="F312" s="128"/>
      <c r="G312" s="128"/>
      <c r="H312" s="128"/>
      <c r="I312" s="124"/>
      <c r="J312" s="124"/>
      <c r="K312" s="124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O61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85546875" style="2" bestFit="1" customWidth="1"/>
    <col min="3" max="3" width="51.42578125" style="1" bestFit="1" customWidth="1"/>
    <col min="4" max="4" width="4.5703125" style="1" bestFit="1" customWidth="1"/>
    <col min="5" max="5" width="11.140625" style="1" bestFit="1" customWidth="1"/>
    <col min="6" max="6" width="6.85546875" style="1" bestFit="1" customWidth="1"/>
    <col min="7" max="7" width="9" style="1" bestFit="1" customWidth="1"/>
    <col min="8" max="8" width="7.5703125" style="1" customWidth="1"/>
    <col min="9" max="9" width="8" style="1" bestFit="1" customWidth="1"/>
    <col min="10" max="10" width="9.140625" style="1" bestFit="1" customWidth="1"/>
    <col min="11" max="11" width="8.28515625" style="1" bestFit="1" customWidth="1"/>
    <col min="12" max="16384" width="9.140625" style="1"/>
  </cols>
  <sheetData>
    <row r="1" spans="2:15">
      <c r="B1" s="56" t="s">
        <v>134</v>
      </c>
      <c r="C1" s="77" t="s" vm="1">
        <v>204</v>
      </c>
    </row>
    <row r="2" spans="2:15">
      <c r="B2" s="56" t="s">
        <v>133</v>
      </c>
      <c r="C2" s="77" t="s">
        <v>205</v>
      </c>
    </row>
    <row r="3" spans="2:15">
      <c r="B3" s="56" t="s">
        <v>135</v>
      </c>
      <c r="C3" s="77" t="s">
        <v>206</v>
      </c>
    </row>
    <row r="4" spans="2:15">
      <c r="B4" s="56" t="s">
        <v>136</v>
      </c>
      <c r="C4" s="77">
        <v>2148</v>
      </c>
    </row>
    <row r="6" spans="2:15" ht="26.25" customHeight="1">
      <c r="B6" s="149" t="s">
        <v>164</v>
      </c>
      <c r="C6" s="150"/>
      <c r="D6" s="150"/>
      <c r="E6" s="150"/>
      <c r="F6" s="150"/>
      <c r="G6" s="150"/>
      <c r="H6" s="150"/>
      <c r="I6" s="150"/>
      <c r="J6" s="150"/>
      <c r="K6" s="151"/>
    </row>
    <row r="7" spans="2:15" s="3" customFormat="1" ht="63">
      <c r="B7" s="59" t="s">
        <v>108</v>
      </c>
      <c r="C7" s="61" t="s">
        <v>42</v>
      </c>
      <c r="D7" s="61" t="s">
        <v>15</v>
      </c>
      <c r="E7" s="61" t="s">
        <v>16</v>
      </c>
      <c r="F7" s="61" t="s">
        <v>53</v>
      </c>
      <c r="G7" s="61" t="s">
        <v>93</v>
      </c>
      <c r="H7" s="61" t="s">
        <v>49</v>
      </c>
      <c r="I7" s="61" t="s">
        <v>102</v>
      </c>
      <c r="J7" s="61" t="s">
        <v>137</v>
      </c>
      <c r="K7" s="63" t="s">
        <v>138</v>
      </c>
    </row>
    <row r="8" spans="2:15" s="3" customFormat="1" ht="21.75" customHeight="1">
      <c r="B8" s="15"/>
      <c r="C8" s="16"/>
      <c r="D8" s="16"/>
      <c r="E8" s="16"/>
      <c r="F8" s="16" t="s">
        <v>20</v>
      </c>
      <c r="G8" s="16"/>
      <c r="H8" s="16" t="s">
        <v>20</v>
      </c>
      <c r="I8" s="16" t="s">
        <v>185</v>
      </c>
      <c r="J8" s="32" t="s">
        <v>20</v>
      </c>
      <c r="K8" s="17" t="s">
        <v>20</v>
      </c>
    </row>
    <row r="9" spans="2:15" s="4" customFormat="1" ht="18" customHeight="1">
      <c r="B9" s="18"/>
      <c r="C9" s="20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20" t="s">
        <v>8</v>
      </c>
      <c r="K9" s="20" t="s">
        <v>9</v>
      </c>
    </row>
    <row r="10" spans="2:15" s="4" customFormat="1" ht="18" customHeight="1">
      <c r="B10" s="104" t="s">
        <v>52</v>
      </c>
      <c r="C10" s="105"/>
      <c r="D10" s="105"/>
      <c r="E10" s="105"/>
      <c r="F10" s="105"/>
      <c r="G10" s="105"/>
      <c r="H10" s="107">
        <v>0</v>
      </c>
      <c r="I10" s="106">
        <v>0.174979992</v>
      </c>
      <c r="J10" s="107">
        <v>1</v>
      </c>
      <c r="K10" s="107">
        <f>I10/'סכום נכסי הקרן'!$C$42</f>
        <v>4.4602365699192328E-5</v>
      </c>
      <c r="O10" s="1"/>
    </row>
    <row r="11" spans="2:15" ht="21" customHeight="1">
      <c r="B11" s="108" t="s">
        <v>179</v>
      </c>
      <c r="C11" s="105"/>
      <c r="D11" s="105"/>
      <c r="E11" s="105"/>
      <c r="F11" s="105"/>
      <c r="G11" s="105"/>
      <c r="H11" s="107">
        <v>0</v>
      </c>
      <c r="I11" s="106">
        <v>0.174979992</v>
      </c>
      <c r="J11" s="107">
        <v>1</v>
      </c>
      <c r="K11" s="107">
        <f>I11/'סכום נכסי הקרן'!$C$42</f>
        <v>4.4602365699192328E-5</v>
      </c>
    </row>
    <row r="12" spans="2:15">
      <c r="B12" s="82" t="s">
        <v>1238</v>
      </c>
      <c r="C12" s="83" t="s">
        <v>1239</v>
      </c>
      <c r="D12" s="83" t="s">
        <v>647</v>
      </c>
      <c r="E12" s="83" t="s">
        <v>292</v>
      </c>
      <c r="F12" s="97">
        <v>0</v>
      </c>
      <c r="G12" s="96" t="s">
        <v>121</v>
      </c>
      <c r="H12" s="94">
        <v>0</v>
      </c>
      <c r="I12" s="93">
        <v>0.174979992</v>
      </c>
      <c r="J12" s="94">
        <v>1</v>
      </c>
      <c r="K12" s="94">
        <f>I12/'סכום נכסי הקרן'!$C$42</f>
        <v>4.4602365699192328E-5</v>
      </c>
    </row>
    <row r="13" spans="2:15">
      <c r="B13" s="102"/>
      <c r="C13" s="83"/>
      <c r="D13" s="83"/>
      <c r="E13" s="83"/>
      <c r="F13" s="83"/>
      <c r="G13" s="83"/>
      <c r="H13" s="94"/>
      <c r="I13" s="83"/>
      <c r="J13" s="94"/>
      <c r="K13" s="83"/>
    </row>
    <row r="14" spans="2:15">
      <c r="B14" s="98"/>
      <c r="C14" s="98"/>
      <c r="D14" s="98"/>
      <c r="E14" s="98"/>
      <c r="F14" s="98"/>
      <c r="G14" s="98"/>
      <c r="H14" s="98"/>
      <c r="I14" s="98"/>
      <c r="J14" s="98"/>
      <c r="K14" s="98"/>
    </row>
    <row r="15" spans="2:15">
      <c r="B15" s="98"/>
      <c r="C15" s="98"/>
      <c r="D15" s="98"/>
      <c r="E15" s="98"/>
      <c r="F15" s="98"/>
      <c r="G15" s="98"/>
      <c r="H15" s="98"/>
      <c r="I15" s="98"/>
      <c r="J15" s="98"/>
      <c r="K15" s="98"/>
    </row>
    <row r="16" spans="2:15">
      <c r="B16" s="122"/>
      <c r="C16" s="98"/>
      <c r="D16" s="98"/>
      <c r="E16" s="98"/>
      <c r="F16" s="98"/>
      <c r="G16" s="98"/>
      <c r="H16" s="98"/>
      <c r="I16" s="98"/>
      <c r="J16" s="98"/>
      <c r="K16" s="98"/>
    </row>
    <row r="17" spans="2:11">
      <c r="B17" s="122"/>
      <c r="C17" s="98"/>
      <c r="D17" s="98"/>
      <c r="E17" s="98"/>
      <c r="F17" s="98"/>
      <c r="G17" s="98"/>
      <c r="H17" s="98"/>
      <c r="I17" s="98"/>
      <c r="J17" s="98"/>
      <c r="K17" s="98"/>
    </row>
    <row r="18" spans="2:11">
      <c r="B18" s="98"/>
      <c r="C18" s="98"/>
      <c r="D18" s="98"/>
      <c r="E18" s="98"/>
      <c r="F18" s="98"/>
      <c r="G18" s="98"/>
      <c r="H18" s="98"/>
      <c r="I18" s="98"/>
      <c r="J18" s="98"/>
      <c r="K18" s="98"/>
    </row>
    <row r="19" spans="2:11">
      <c r="B19" s="98"/>
      <c r="C19" s="98"/>
      <c r="D19" s="98"/>
      <c r="E19" s="98"/>
      <c r="F19" s="98"/>
      <c r="G19" s="98"/>
      <c r="H19" s="98"/>
      <c r="I19" s="98"/>
      <c r="J19" s="98"/>
      <c r="K19" s="98"/>
    </row>
    <row r="20" spans="2:11">
      <c r="B20" s="98"/>
      <c r="C20" s="98"/>
      <c r="D20" s="98"/>
      <c r="E20" s="98"/>
      <c r="F20" s="98"/>
      <c r="G20" s="98"/>
      <c r="H20" s="98"/>
      <c r="I20" s="98"/>
      <c r="J20" s="98"/>
      <c r="K20" s="98"/>
    </row>
    <row r="21" spans="2:11">
      <c r="B21" s="98"/>
      <c r="C21" s="98"/>
      <c r="D21" s="98"/>
      <c r="E21" s="98"/>
      <c r="F21" s="98"/>
      <c r="G21" s="98"/>
      <c r="H21" s="98"/>
      <c r="I21" s="98"/>
      <c r="J21" s="98"/>
      <c r="K21" s="98"/>
    </row>
    <row r="22" spans="2:11"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2:11">
      <c r="B23" s="98"/>
      <c r="C23" s="98"/>
      <c r="D23" s="98"/>
      <c r="E23" s="98"/>
      <c r="F23" s="98"/>
      <c r="G23" s="98"/>
      <c r="H23" s="98"/>
      <c r="I23" s="98"/>
      <c r="J23" s="98"/>
      <c r="K23" s="98"/>
    </row>
    <row r="24" spans="2:11">
      <c r="B24" s="98"/>
      <c r="C24" s="98"/>
      <c r="D24" s="98"/>
      <c r="E24" s="98"/>
      <c r="F24" s="98"/>
      <c r="G24" s="98"/>
      <c r="H24" s="98"/>
      <c r="I24" s="98"/>
      <c r="J24" s="98"/>
      <c r="K24" s="98"/>
    </row>
    <row r="25" spans="2:11">
      <c r="B25" s="98"/>
      <c r="C25" s="98"/>
      <c r="D25" s="98"/>
      <c r="E25" s="98"/>
      <c r="F25" s="98"/>
      <c r="G25" s="98"/>
      <c r="H25" s="98"/>
      <c r="I25" s="98"/>
      <c r="J25" s="98"/>
      <c r="K25" s="98"/>
    </row>
    <row r="26" spans="2:11">
      <c r="B26" s="98"/>
      <c r="C26" s="98"/>
      <c r="D26" s="98"/>
      <c r="E26" s="98"/>
      <c r="F26" s="98"/>
      <c r="G26" s="98"/>
      <c r="H26" s="98"/>
      <c r="I26" s="98"/>
      <c r="J26" s="98"/>
      <c r="K26" s="98"/>
    </row>
    <row r="27" spans="2:11"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2:11">
      <c r="B28" s="98"/>
      <c r="C28" s="98"/>
      <c r="D28" s="98"/>
      <c r="E28" s="98"/>
      <c r="F28" s="98"/>
      <c r="G28" s="98"/>
      <c r="H28" s="98"/>
      <c r="I28" s="98"/>
      <c r="J28" s="98"/>
      <c r="K28" s="98"/>
    </row>
    <row r="29" spans="2:11">
      <c r="B29" s="98"/>
      <c r="C29" s="98"/>
      <c r="D29" s="98"/>
      <c r="E29" s="98"/>
      <c r="F29" s="98"/>
      <c r="G29" s="98"/>
      <c r="H29" s="98"/>
      <c r="I29" s="98"/>
      <c r="J29" s="98"/>
      <c r="K29" s="98"/>
    </row>
    <row r="30" spans="2:11"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2:11"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2:11"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2:11">
      <c r="B33" s="98"/>
      <c r="C33" s="98"/>
      <c r="D33" s="98"/>
      <c r="E33" s="98"/>
      <c r="F33" s="98"/>
      <c r="G33" s="98"/>
      <c r="H33" s="98"/>
      <c r="I33" s="98"/>
      <c r="J33" s="98"/>
      <c r="K33" s="98"/>
    </row>
    <row r="34" spans="2:11"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2:11">
      <c r="B35" s="98"/>
      <c r="C35" s="98"/>
      <c r="D35" s="98"/>
      <c r="E35" s="98"/>
      <c r="F35" s="98"/>
      <c r="G35" s="98"/>
      <c r="H35" s="98"/>
      <c r="I35" s="98"/>
      <c r="J35" s="98"/>
      <c r="K35" s="98"/>
    </row>
    <row r="36" spans="2:11"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2:11">
      <c r="B37" s="98"/>
      <c r="C37" s="98"/>
      <c r="D37" s="98"/>
      <c r="E37" s="98"/>
      <c r="F37" s="98"/>
      <c r="G37" s="98"/>
      <c r="H37" s="98"/>
      <c r="I37" s="98"/>
      <c r="J37" s="98"/>
      <c r="K37" s="98"/>
    </row>
    <row r="38" spans="2:11"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2:11">
      <c r="B39" s="98"/>
      <c r="C39" s="98"/>
      <c r="D39" s="98"/>
      <c r="E39" s="98"/>
      <c r="F39" s="98"/>
      <c r="G39" s="98"/>
      <c r="H39" s="98"/>
      <c r="I39" s="98"/>
      <c r="J39" s="98"/>
      <c r="K39" s="98"/>
    </row>
    <row r="40" spans="2:11"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2:11">
      <c r="B41" s="98"/>
      <c r="C41" s="98"/>
      <c r="D41" s="98"/>
      <c r="E41" s="98"/>
      <c r="F41" s="98"/>
      <c r="G41" s="98"/>
      <c r="H41" s="98"/>
      <c r="I41" s="98"/>
      <c r="J41" s="98"/>
      <c r="K41" s="98"/>
    </row>
    <row r="42" spans="2:11">
      <c r="B42" s="98"/>
      <c r="C42" s="98"/>
      <c r="D42" s="98"/>
      <c r="E42" s="98"/>
      <c r="F42" s="98"/>
      <c r="G42" s="98"/>
      <c r="H42" s="98"/>
      <c r="I42" s="98"/>
      <c r="J42" s="98"/>
      <c r="K42" s="98"/>
    </row>
    <row r="43" spans="2:11">
      <c r="B43" s="98"/>
      <c r="C43" s="98"/>
      <c r="D43" s="98"/>
      <c r="E43" s="98"/>
      <c r="F43" s="98"/>
      <c r="G43" s="98"/>
      <c r="H43" s="98"/>
      <c r="I43" s="98"/>
      <c r="J43" s="98"/>
      <c r="K43" s="98"/>
    </row>
    <row r="44" spans="2:11">
      <c r="B44" s="98"/>
      <c r="C44" s="98"/>
      <c r="D44" s="98"/>
      <c r="E44" s="98"/>
      <c r="F44" s="98"/>
      <c r="G44" s="98"/>
      <c r="H44" s="98"/>
      <c r="I44" s="98"/>
      <c r="J44" s="98"/>
      <c r="K44" s="98"/>
    </row>
    <row r="45" spans="2:11">
      <c r="B45" s="98"/>
      <c r="C45" s="98"/>
      <c r="D45" s="98"/>
      <c r="E45" s="98"/>
      <c r="F45" s="98"/>
      <c r="G45" s="98"/>
      <c r="H45" s="98"/>
      <c r="I45" s="98"/>
      <c r="J45" s="98"/>
      <c r="K45" s="98"/>
    </row>
    <row r="46" spans="2:11">
      <c r="B46" s="98"/>
      <c r="C46" s="98"/>
      <c r="D46" s="98"/>
      <c r="E46" s="98"/>
      <c r="F46" s="98"/>
      <c r="G46" s="98"/>
      <c r="H46" s="98"/>
      <c r="I46" s="98"/>
      <c r="J46" s="98"/>
      <c r="K46" s="98"/>
    </row>
    <row r="47" spans="2:11">
      <c r="B47" s="98"/>
      <c r="C47" s="98"/>
      <c r="D47" s="98"/>
      <c r="E47" s="98"/>
      <c r="F47" s="98"/>
      <c r="G47" s="98"/>
      <c r="H47" s="98"/>
      <c r="I47" s="98"/>
      <c r="J47" s="98"/>
      <c r="K47" s="98"/>
    </row>
    <row r="48" spans="2:11">
      <c r="B48" s="98"/>
      <c r="C48" s="98"/>
      <c r="D48" s="98"/>
      <c r="E48" s="98"/>
      <c r="F48" s="98"/>
      <c r="G48" s="98"/>
      <c r="H48" s="98"/>
      <c r="I48" s="98"/>
      <c r="J48" s="98"/>
      <c r="K48" s="98"/>
    </row>
    <row r="49" spans="2:11">
      <c r="B49" s="98"/>
      <c r="C49" s="98"/>
      <c r="D49" s="98"/>
      <c r="E49" s="98"/>
      <c r="F49" s="98"/>
      <c r="G49" s="98"/>
      <c r="H49" s="98"/>
      <c r="I49" s="98"/>
      <c r="J49" s="98"/>
      <c r="K49" s="98"/>
    </row>
    <row r="50" spans="2:11">
      <c r="B50" s="98"/>
      <c r="C50" s="98"/>
      <c r="D50" s="98"/>
      <c r="E50" s="98"/>
      <c r="F50" s="98"/>
      <c r="G50" s="98"/>
      <c r="H50" s="98"/>
      <c r="I50" s="98"/>
      <c r="J50" s="98"/>
      <c r="K50" s="98"/>
    </row>
    <row r="51" spans="2:11">
      <c r="B51" s="98"/>
      <c r="C51" s="98"/>
      <c r="D51" s="98"/>
      <c r="E51" s="98"/>
      <c r="F51" s="98"/>
      <c r="G51" s="98"/>
      <c r="H51" s="98"/>
      <c r="I51" s="98"/>
      <c r="J51" s="98"/>
      <c r="K51" s="98"/>
    </row>
    <row r="52" spans="2:11">
      <c r="B52" s="98"/>
      <c r="C52" s="98"/>
      <c r="D52" s="98"/>
      <c r="E52" s="98"/>
      <c r="F52" s="98"/>
      <c r="G52" s="98"/>
      <c r="H52" s="98"/>
      <c r="I52" s="98"/>
      <c r="J52" s="98"/>
      <c r="K52" s="98"/>
    </row>
    <row r="53" spans="2:11">
      <c r="B53" s="98"/>
      <c r="C53" s="98"/>
      <c r="D53" s="98"/>
      <c r="E53" s="98"/>
      <c r="F53" s="98"/>
      <c r="G53" s="98"/>
      <c r="H53" s="98"/>
      <c r="I53" s="98"/>
      <c r="J53" s="98"/>
      <c r="K53" s="98"/>
    </row>
    <row r="54" spans="2:11">
      <c r="B54" s="98"/>
      <c r="C54" s="98"/>
      <c r="D54" s="98"/>
      <c r="E54" s="98"/>
      <c r="F54" s="98"/>
      <c r="G54" s="98"/>
      <c r="H54" s="98"/>
      <c r="I54" s="98"/>
      <c r="J54" s="98"/>
      <c r="K54" s="98"/>
    </row>
    <row r="55" spans="2:11">
      <c r="B55" s="98"/>
      <c r="C55" s="98"/>
      <c r="D55" s="98"/>
      <c r="E55" s="98"/>
      <c r="F55" s="98"/>
      <c r="G55" s="98"/>
      <c r="H55" s="98"/>
      <c r="I55" s="98"/>
      <c r="J55" s="98"/>
      <c r="K55" s="98"/>
    </row>
    <row r="56" spans="2:11">
      <c r="B56" s="98"/>
      <c r="C56" s="98"/>
      <c r="D56" s="98"/>
      <c r="E56" s="98"/>
      <c r="F56" s="98"/>
      <c r="G56" s="98"/>
      <c r="H56" s="98"/>
      <c r="I56" s="98"/>
      <c r="J56" s="98"/>
      <c r="K56" s="98"/>
    </row>
    <row r="57" spans="2:11">
      <c r="B57" s="98"/>
      <c r="C57" s="98"/>
      <c r="D57" s="98"/>
      <c r="E57" s="98"/>
      <c r="F57" s="98"/>
      <c r="G57" s="98"/>
      <c r="H57" s="98"/>
      <c r="I57" s="98"/>
      <c r="J57" s="98"/>
      <c r="K57" s="98"/>
    </row>
    <row r="58" spans="2:11"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2:11">
      <c r="B59" s="98"/>
      <c r="C59" s="98"/>
      <c r="D59" s="98"/>
      <c r="E59" s="98"/>
      <c r="F59" s="98"/>
      <c r="G59" s="98"/>
      <c r="H59" s="98"/>
      <c r="I59" s="98"/>
      <c r="J59" s="98"/>
      <c r="K59" s="98"/>
    </row>
    <row r="60" spans="2:11"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2:11">
      <c r="B61" s="98"/>
      <c r="C61" s="98"/>
      <c r="D61" s="98"/>
      <c r="E61" s="98"/>
      <c r="F61" s="98"/>
      <c r="G61" s="98"/>
      <c r="H61" s="98"/>
      <c r="I61" s="98"/>
      <c r="J61" s="98"/>
      <c r="K61" s="98"/>
    </row>
    <row r="62" spans="2:11">
      <c r="B62" s="98"/>
      <c r="C62" s="98"/>
      <c r="D62" s="98"/>
      <c r="E62" s="98"/>
      <c r="F62" s="98"/>
      <c r="G62" s="98"/>
      <c r="H62" s="98"/>
      <c r="I62" s="98"/>
      <c r="J62" s="98"/>
      <c r="K62" s="98"/>
    </row>
    <row r="63" spans="2:11">
      <c r="B63" s="98"/>
      <c r="C63" s="98"/>
      <c r="D63" s="98"/>
      <c r="E63" s="98"/>
      <c r="F63" s="98"/>
      <c r="G63" s="98"/>
      <c r="H63" s="98"/>
      <c r="I63" s="98"/>
      <c r="J63" s="98"/>
      <c r="K63" s="98"/>
    </row>
    <row r="64" spans="2:11"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>
      <c r="B65" s="98"/>
      <c r="C65" s="98"/>
      <c r="D65" s="98"/>
      <c r="E65" s="98"/>
      <c r="F65" s="98"/>
      <c r="G65" s="98"/>
      <c r="H65" s="98"/>
      <c r="I65" s="98"/>
      <c r="J65" s="98"/>
      <c r="K65" s="98"/>
    </row>
    <row r="66" spans="2:11"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2:11"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2:11"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2:11">
      <c r="B69" s="98"/>
      <c r="C69" s="98"/>
      <c r="D69" s="98"/>
      <c r="E69" s="98"/>
      <c r="F69" s="98"/>
      <c r="G69" s="98"/>
      <c r="H69" s="98"/>
      <c r="I69" s="98"/>
      <c r="J69" s="98"/>
      <c r="K69" s="98"/>
    </row>
    <row r="70" spans="2:11">
      <c r="B70" s="98"/>
      <c r="C70" s="98"/>
      <c r="D70" s="98"/>
      <c r="E70" s="98"/>
      <c r="F70" s="98"/>
      <c r="G70" s="98"/>
      <c r="H70" s="98"/>
      <c r="I70" s="98"/>
      <c r="J70" s="98"/>
      <c r="K70" s="98"/>
    </row>
    <row r="71" spans="2:11">
      <c r="B71" s="98"/>
      <c r="C71" s="98"/>
      <c r="D71" s="98"/>
      <c r="E71" s="98"/>
      <c r="F71" s="98"/>
      <c r="G71" s="98"/>
      <c r="H71" s="98"/>
      <c r="I71" s="98"/>
      <c r="J71" s="98"/>
      <c r="K71" s="98"/>
    </row>
    <row r="72" spans="2:11">
      <c r="B72" s="98"/>
      <c r="C72" s="98"/>
      <c r="D72" s="98"/>
      <c r="E72" s="98"/>
      <c r="F72" s="98"/>
      <c r="G72" s="98"/>
      <c r="H72" s="98"/>
      <c r="I72" s="98"/>
      <c r="J72" s="98"/>
      <c r="K72" s="98"/>
    </row>
    <row r="73" spans="2:11">
      <c r="B73" s="98"/>
      <c r="C73" s="98"/>
      <c r="D73" s="98"/>
      <c r="E73" s="98"/>
      <c r="F73" s="98"/>
      <c r="G73" s="98"/>
      <c r="H73" s="98"/>
      <c r="I73" s="98"/>
      <c r="J73" s="98"/>
      <c r="K73" s="98"/>
    </row>
    <row r="74" spans="2:11">
      <c r="B74" s="98"/>
      <c r="C74" s="98"/>
      <c r="D74" s="98"/>
      <c r="E74" s="98"/>
      <c r="F74" s="98"/>
      <c r="G74" s="98"/>
      <c r="H74" s="98"/>
      <c r="I74" s="98"/>
      <c r="J74" s="98"/>
      <c r="K74" s="98"/>
    </row>
    <row r="75" spans="2:11">
      <c r="B75" s="98"/>
      <c r="C75" s="98"/>
      <c r="D75" s="98"/>
      <c r="E75" s="98"/>
      <c r="F75" s="98"/>
      <c r="G75" s="98"/>
      <c r="H75" s="98"/>
      <c r="I75" s="98"/>
      <c r="J75" s="98"/>
      <c r="K75" s="98"/>
    </row>
    <row r="76" spans="2:11">
      <c r="B76" s="98"/>
      <c r="C76" s="98"/>
      <c r="D76" s="98"/>
      <c r="E76" s="98"/>
      <c r="F76" s="98"/>
      <c r="G76" s="98"/>
      <c r="H76" s="98"/>
      <c r="I76" s="98"/>
      <c r="J76" s="98"/>
      <c r="K76" s="98"/>
    </row>
    <row r="77" spans="2:11">
      <c r="B77" s="98"/>
      <c r="C77" s="98"/>
      <c r="D77" s="98"/>
      <c r="E77" s="98"/>
      <c r="F77" s="98"/>
      <c r="G77" s="98"/>
      <c r="H77" s="98"/>
      <c r="I77" s="98"/>
      <c r="J77" s="98"/>
      <c r="K77" s="98"/>
    </row>
    <row r="78" spans="2:11">
      <c r="B78" s="98"/>
      <c r="C78" s="98"/>
      <c r="D78" s="98"/>
      <c r="E78" s="98"/>
      <c r="F78" s="98"/>
      <c r="G78" s="98"/>
      <c r="H78" s="98"/>
      <c r="I78" s="98"/>
      <c r="J78" s="98"/>
      <c r="K78" s="98"/>
    </row>
    <row r="79" spans="2:11">
      <c r="B79" s="98"/>
      <c r="C79" s="98"/>
      <c r="D79" s="98"/>
      <c r="E79" s="98"/>
      <c r="F79" s="98"/>
      <c r="G79" s="98"/>
      <c r="H79" s="98"/>
      <c r="I79" s="98"/>
      <c r="J79" s="98"/>
      <c r="K79" s="98"/>
    </row>
    <row r="80" spans="2:11">
      <c r="B80" s="98"/>
      <c r="C80" s="98"/>
      <c r="D80" s="98"/>
      <c r="E80" s="98"/>
      <c r="F80" s="98"/>
      <c r="G80" s="98"/>
      <c r="H80" s="98"/>
      <c r="I80" s="98"/>
      <c r="J80" s="98"/>
      <c r="K80" s="98"/>
    </row>
    <row r="81" spans="2:11">
      <c r="B81" s="98"/>
      <c r="C81" s="98"/>
      <c r="D81" s="98"/>
      <c r="E81" s="98"/>
      <c r="F81" s="98"/>
      <c r="G81" s="98"/>
      <c r="H81" s="98"/>
      <c r="I81" s="98"/>
      <c r="J81" s="98"/>
      <c r="K81" s="98"/>
    </row>
    <row r="82" spans="2:11">
      <c r="B82" s="98"/>
      <c r="C82" s="98"/>
      <c r="D82" s="98"/>
      <c r="E82" s="98"/>
      <c r="F82" s="98"/>
      <c r="G82" s="98"/>
      <c r="H82" s="98"/>
      <c r="I82" s="98"/>
      <c r="J82" s="98"/>
      <c r="K82" s="98"/>
    </row>
    <row r="83" spans="2:11">
      <c r="B83" s="98"/>
      <c r="C83" s="98"/>
      <c r="D83" s="98"/>
      <c r="E83" s="98"/>
      <c r="F83" s="98"/>
      <c r="G83" s="98"/>
      <c r="H83" s="98"/>
      <c r="I83" s="98"/>
      <c r="J83" s="98"/>
      <c r="K83" s="98"/>
    </row>
    <row r="84" spans="2:11">
      <c r="B84" s="98"/>
      <c r="C84" s="98"/>
      <c r="D84" s="98"/>
      <c r="E84" s="98"/>
      <c r="F84" s="98"/>
      <c r="G84" s="98"/>
      <c r="H84" s="98"/>
      <c r="I84" s="98"/>
      <c r="J84" s="98"/>
      <c r="K84" s="98"/>
    </row>
    <row r="85" spans="2:11">
      <c r="B85" s="98"/>
      <c r="C85" s="98"/>
      <c r="D85" s="98"/>
      <c r="E85" s="98"/>
      <c r="F85" s="98"/>
      <c r="G85" s="98"/>
      <c r="H85" s="98"/>
      <c r="I85" s="98"/>
      <c r="J85" s="98"/>
      <c r="K85" s="98"/>
    </row>
    <row r="86" spans="2:11">
      <c r="B86" s="98"/>
      <c r="C86" s="98"/>
      <c r="D86" s="98"/>
      <c r="E86" s="98"/>
      <c r="F86" s="98"/>
      <c r="G86" s="98"/>
      <c r="H86" s="98"/>
      <c r="I86" s="98"/>
      <c r="J86" s="98"/>
      <c r="K86" s="98"/>
    </row>
    <row r="87" spans="2:11">
      <c r="B87" s="98"/>
      <c r="C87" s="98"/>
      <c r="D87" s="98"/>
      <c r="E87" s="98"/>
      <c r="F87" s="98"/>
      <c r="G87" s="98"/>
      <c r="H87" s="98"/>
      <c r="I87" s="98"/>
      <c r="J87" s="98"/>
      <c r="K87" s="98"/>
    </row>
    <row r="88" spans="2:11">
      <c r="B88" s="98"/>
      <c r="C88" s="98"/>
      <c r="D88" s="98"/>
      <c r="E88" s="98"/>
      <c r="F88" s="98"/>
      <c r="G88" s="98"/>
      <c r="H88" s="98"/>
      <c r="I88" s="98"/>
      <c r="J88" s="98"/>
      <c r="K88" s="98"/>
    </row>
    <row r="89" spans="2:11">
      <c r="B89" s="98"/>
      <c r="C89" s="98"/>
      <c r="D89" s="98"/>
      <c r="E89" s="98"/>
      <c r="F89" s="98"/>
      <c r="G89" s="98"/>
      <c r="H89" s="98"/>
      <c r="I89" s="98"/>
      <c r="J89" s="98"/>
      <c r="K89" s="98"/>
    </row>
    <row r="90" spans="2:11">
      <c r="B90" s="98"/>
      <c r="C90" s="98"/>
      <c r="D90" s="98"/>
      <c r="E90" s="98"/>
      <c r="F90" s="98"/>
      <c r="G90" s="98"/>
      <c r="H90" s="98"/>
      <c r="I90" s="98"/>
      <c r="J90" s="98"/>
      <c r="K90" s="98"/>
    </row>
    <row r="91" spans="2:11">
      <c r="B91" s="98"/>
      <c r="C91" s="98"/>
      <c r="D91" s="98"/>
      <c r="E91" s="98"/>
      <c r="F91" s="98"/>
      <c r="G91" s="98"/>
      <c r="H91" s="98"/>
      <c r="I91" s="98"/>
      <c r="J91" s="98"/>
      <c r="K91" s="98"/>
    </row>
    <row r="92" spans="2:1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>
      <c r="B94" s="98"/>
      <c r="C94" s="98"/>
      <c r="D94" s="98"/>
      <c r="E94" s="98"/>
      <c r="F94" s="98"/>
      <c r="G94" s="98"/>
      <c r="H94" s="98"/>
      <c r="I94" s="98"/>
      <c r="J94" s="98"/>
      <c r="K94" s="98"/>
    </row>
    <row r="95" spans="2:11">
      <c r="B95" s="98"/>
      <c r="C95" s="98"/>
      <c r="D95" s="98"/>
      <c r="E95" s="98"/>
      <c r="F95" s="98"/>
      <c r="G95" s="98"/>
      <c r="H95" s="98"/>
      <c r="I95" s="98"/>
      <c r="J95" s="98"/>
      <c r="K95" s="98"/>
    </row>
    <row r="96" spans="2:11">
      <c r="B96" s="98"/>
      <c r="C96" s="98"/>
      <c r="D96" s="98"/>
      <c r="E96" s="98"/>
      <c r="F96" s="98"/>
      <c r="G96" s="98"/>
      <c r="H96" s="98"/>
      <c r="I96" s="98"/>
      <c r="J96" s="98"/>
      <c r="K96" s="98"/>
    </row>
    <row r="97" spans="2:11">
      <c r="B97" s="98"/>
      <c r="C97" s="98"/>
      <c r="D97" s="98"/>
      <c r="E97" s="98"/>
      <c r="F97" s="98"/>
      <c r="G97" s="98"/>
      <c r="H97" s="98"/>
      <c r="I97" s="98"/>
      <c r="J97" s="98"/>
      <c r="K97" s="98"/>
    </row>
    <row r="98" spans="2:11">
      <c r="B98" s="98"/>
      <c r="C98" s="98"/>
      <c r="D98" s="98"/>
      <c r="E98" s="98"/>
      <c r="F98" s="98"/>
      <c r="G98" s="98"/>
      <c r="H98" s="98"/>
      <c r="I98" s="98"/>
      <c r="J98" s="98"/>
      <c r="K98" s="98"/>
    </row>
    <row r="99" spans="2:11">
      <c r="B99" s="98"/>
      <c r="C99" s="98"/>
      <c r="D99" s="98"/>
      <c r="E99" s="98"/>
      <c r="F99" s="98"/>
      <c r="G99" s="98"/>
      <c r="H99" s="98"/>
      <c r="I99" s="98"/>
      <c r="J99" s="98"/>
      <c r="K99" s="98"/>
    </row>
    <row r="100" spans="2:11">
      <c r="B100" s="98"/>
      <c r="C100" s="98"/>
      <c r="D100" s="98"/>
      <c r="E100" s="98"/>
      <c r="F100" s="98"/>
      <c r="G100" s="98"/>
      <c r="H100" s="98"/>
      <c r="I100" s="98"/>
      <c r="J100" s="98"/>
      <c r="K100" s="98"/>
    </row>
    <row r="101" spans="2:11">
      <c r="B101" s="98"/>
      <c r="C101" s="98"/>
      <c r="D101" s="98"/>
      <c r="E101" s="98"/>
      <c r="F101" s="98"/>
      <c r="G101" s="98"/>
      <c r="H101" s="98"/>
      <c r="I101" s="98"/>
      <c r="J101" s="98"/>
      <c r="K101" s="98"/>
    </row>
    <row r="102" spans="2:11">
      <c r="B102" s="98"/>
      <c r="C102" s="98"/>
      <c r="D102" s="98"/>
      <c r="E102" s="98"/>
      <c r="F102" s="98"/>
      <c r="G102" s="98"/>
      <c r="H102" s="98"/>
      <c r="I102" s="98"/>
      <c r="J102" s="98"/>
      <c r="K102" s="98"/>
    </row>
    <row r="103" spans="2:11">
      <c r="B103" s="98"/>
      <c r="C103" s="98"/>
      <c r="D103" s="98"/>
      <c r="E103" s="98"/>
      <c r="F103" s="98"/>
      <c r="G103" s="98"/>
      <c r="H103" s="98"/>
      <c r="I103" s="98"/>
      <c r="J103" s="98"/>
      <c r="K103" s="98"/>
    </row>
    <row r="104" spans="2:11">
      <c r="B104" s="98"/>
      <c r="C104" s="98"/>
      <c r="D104" s="98"/>
      <c r="E104" s="98"/>
      <c r="F104" s="98"/>
      <c r="G104" s="98"/>
      <c r="H104" s="98"/>
      <c r="I104" s="98"/>
      <c r="J104" s="98"/>
      <c r="K104" s="98"/>
    </row>
    <row r="105" spans="2:11">
      <c r="B105" s="98"/>
      <c r="C105" s="98"/>
      <c r="D105" s="98"/>
      <c r="E105" s="98"/>
      <c r="F105" s="98"/>
      <c r="G105" s="98"/>
      <c r="H105" s="98"/>
      <c r="I105" s="98"/>
      <c r="J105" s="98"/>
      <c r="K105" s="98"/>
    </row>
    <row r="106" spans="2:11">
      <c r="B106" s="98"/>
      <c r="C106" s="98"/>
      <c r="D106" s="98"/>
      <c r="E106" s="98"/>
      <c r="F106" s="98"/>
      <c r="G106" s="98"/>
      <c r="H106" s="98"/>
      <c r="I106" s="98"/>
      <c r="J106" s="98"/>
      <c r="K106" s="98"/>
    </row>
    <row r="107" spans="2:11">
      <c r="B107" s="98"/>
      <c r="C107" s="98"/>
      <c r="D107" s="98"/>
      <c r="E107" s="98"/>
      <c r="F107" s="98"/>
      <c r="G107" s="98"/>
      <c r="H107" s="98"/>
      <c r="I107" s="98"/>
      <c r="J107" s="98"/>
      <c r="K107" s="98"/>
    </row>
    <row r="108" spans="2:11">
      <c r="B108" s="98"/>
      <c r="C108" s="98"/>
      <c r="D108" s="98"/>
      <c r="E108" s="98"/>
      <c r="F108" s="98"/>
      <c r="G108" s="98"/>
      <c r="H108" s="98"/>
      <c r="I108" s="98"/>
      <c r="J108" s="98"/>
      <c r="K108" s="98"/>
    </row>
    <row r="109" spans="2:11">
      <c r="B109" s="98"/>
      <c r="C109" s="98"/>
      <c r="D109" s="98"/>
      <c r="E109" s="98"/>
      <c r="F109" s="98"/>
      <c r="G109" s="98"/>
      <c r="H109" s="98"/>
      <c r="I109" s="98"/>
      <c r="J109" s="98"/>
      <c r="K109" s="98"/>
    </row>
    <row r="110" spans="2:11">
      <c r="B110" s="98"/>
      <c r="C110" s="98"/>
      <c r="D110" s="98"/>
      <c r="E110" s="98"/>
      <c r="F110" s="98"/>
      <c r="G110" s="98"/>
      <c r="H110" s="98"/>
      <c r="I110" s="98"/>
      <c r="J110" s="98"/>
      <c r="K110" s="98"/>
    </row>
    <row r="111" spans="2:11">
      <c r="B111" s="98"/>
      <c r="C111" s="98"/>
      <c r="D111" s="98"/>
      <c r="E111" s="98"/>
      <c r="F111" s="98"/>
      <c r="G111" s="98"/>
      <c r="H111" s="98"/>
      <c r="I111" s="98"/>
      <c r="J111" s="98"/>
      <c r="K111" s="98"/>
    </row>
    <row r="112" spans="2:11">
      <c r="B112" s="98"/>
      <c r="C112" s="98"/>
      <c r="D112" s="98"/>
      <c r="E112" s="98"/>
      <c r="F112" s="98"/>
      <c r="G112" s="98"/>
      <c r="H112" s="98"/>
      <c r="I112" s="98"/>
      <c r="J112" s="98"/>
      <c r="K112" s="98"/>
    </row>
    <row r="113" spans="2:11">
      <c r="B113" s="123"/>
      <c r="C113" s="124"/>
      <c r="D113" s="128"/>
      <c r="E113" s="128"/>
      <c r="F113" s="128"/>
      <c r="G113" s="128"/>
      <c r="H113" s="128"/>
      <c r="I113" s="124"/>
      <c r="J113" s="124"/>
      <c r="K113" s="124"/>
    </row>
    <row r="114" spans="2:11">
      <c r="B114" s="123"/>
      <c r="C114" s="124"/>
      <c r="D114" s="128"/>
      <c r="E114" s="128"/>
      <c r="F114" s="128"/>
      <c r="G114" s="128"/>
      <c r="H114" s="128"/>
      <c r="I114" s="124"/>
      <c r="J114" s="124"/>
      <c r="K114" s="124"/>
    </row>
    <row r="115" spans="2:11">
      <c r="B115" s="123"/>
      <c r="C115" s="124"/>
      <c r="D115" s="128"/>
      <c r="E115" s="128"/>
      <c r="F115" s="128"/>
      <c r="G115" s="128"/>
      <c r="H115" s="128"/>
      <c r="I115" s="124"/>
      <c r="J115" s="124"/>
      <c r="K115" s="124"/>
    </row>
    <row r="116" spans="2:11">
      <c r="B116" s="123"/>
      <c r="C116" s="124"/>
      <c r="D116" s="128"/>
      <c r="E116" s="128"/>
      <c r="F116" s="128"/>
      <c r="G116" s="128"/>
      <c r="H116" s="128"/>
      <c r="I116" s="124"/>
      <c r="J116" s="124"/>
      <c r="K116" s="124"/>
    </row>
    <row r="117" spans="2:11">
      <c r="B117" s="123"/>
      <c r="C117" s="124"/>
      <c r="D117" s="128"/>
      <c r="E117" s="128"/>
      <c r="F117" s="128"/>
      <c r="G117" s="128"/>
      <c r="H117" s="128"/>
      <c r="I117" s="124"/>
      <c r="J117" s="124"/>
      <c r="K117" s="124"/>
    </row>
    <row r="118" spans="2:11">
      <c r="B118" s="123"/>
      <c r="C118" s="124"/>
      <c r="D118" s="128"/>
      <c r="E118" s="128"/>
      <c r="F118" s="128"/>
      <c r="G118" s="128"/>
      <c r="H118" s="128"/>
      <c r="I118" s="124"/>
      <c r="J118" s="124"/>
      <c r="K118" s="124"/>
    </row>
    <row r="119" spans="2:11">
      <c r="B119" s="123"/>
      <c r="C119" s="124"/>
      <c r="D119" s="128"/>
      <c r="E119" s="128"/>
      <c r="F119" s="128"/>
      <c r="G119" s="128"/>
      <c r="H119" s="128"/>
      <c r="I119" s="124"/>
      <c r="J119" s="124"/>
      <c r="K119" s="124"/>
    </row>
    <row r="120" spans="2:11">
      <c r="B120" s="123"/>
      <c r="C120" s="124"/>
      <c r="D120" s="128"/>
      <c r="E120" s="128"/>
      <c r="F120" s="128"/>
      <c r="G120" s="128"/>
      <c r="H120" s="128"/>
      <c r="I120" s="124"/>
      <c r="J120" s="124"/>
      <c r="K120" s="124"/>
    </row>
    <row r="121" spans="2:11">
      <c r="B121" s="123"/>
      <c r="C121" s="124"/>
      <c r="D121" s="128"/>
      <c r="E121" s="128"/>
      <c r="F121" s="128"/>
      <c r="G121" s="128"/>
      <c r="H121" s="128"/>
      <c r="I121" s="124"/>
      <c r="J121" s="124"/>
      <c r="K121" s="124"/>
    </row>
    <row r="122" spans="2:11">
      <c r="B122" s="123"/>
      <c r="C122" s="124"/>
      <c r="D122" s="128"/>
      <c r="E122" s="128"/>
      <c r="F122" s="128"/>
      <c r="G122" s="128"/>
      <c r="H122" s="128"/>
      <c r="I122" s="124"/>
      <c r="J122" s="124"/>
      <c r="K122" s="124"/>
    </row>
    <row r="123" spans="2:11">
      <c r="B123" s="123"/>
      <c r="C123" s="124"/>
      <c r="D123" s="128"/>
      <c r="E123" s="128"/>
      <c r="F123" s="128"/>
      <c r="G123" s="128"/>
      <c r="H123" s="128"/>
      <c r="I123" s="124"/>
      <c r="J123" s="124"/>
      <c r="K123" s="124"/>
    </row>
    <row r="124" spans="2:11">
      <c r="B124" s="123"/>
      <c r="C124" s="124"/>
      <c r="D124" s="128"/>
      <c r="E124" s="128"/>
      <c r="F124" s="128"/>
      <c r="G124" s="128"/>
      <c r="H124" s="128"/>
      <c r="I124" s="124"/>
      <c r="J124" s="124"/>
      <c r="K124" s="124"/>
    </row>
    <row r="125" spans="2:11">
      <c r="B125" s="123"/>
      <c r="C125" s="124"/>
      <c r="D125" s="128"/>
      <c r="E125" s="128"/>
      <c r="F125" s="128"/>
      <c r="G125" s="128"/>
      <c r="H125" s="128"/>
      <c r="I125" s="124"/>
      <c r="J125" s="124"/>
      <c r="K125" s="124"/>
    </row>
    <row r="126" spans="2:11">
      <c r="B126" s="123"/>
      <c r="C126" s="124"/>
      <c r="D126" s="128"/>
      <c r="E126" s="128"/>
      <c r="F126" s="128"/>
      <c r="G126" s="128"/>
      <c r="H126" s="128"/>
      <c r="I126" s="124"/>
      <c r="J126" s="124"/>
      <c r="K126" s="124"/>
    </row>
    <row r="127" spans="2:11">
      <c r="B127" s="123"/>
      <c r="C127" s="124"/>
      <c r="D127" s="128"/>
      <c r="E127" s="128"/>
      <c r="F127" s="128"/>
      <c r="G127" s="128"/>
      <c r="H127" s="128"/>
      <c r="I127" s="124"/>
      <c r="J127" s="124"/>
      <c r="K127" s="124"/>
    </row>
    <row r="128" spans="2:11">
      <c r="B128" s="123"/>
      <c r="C128" s="124"/>
      <c r="D128" s="128"/>
      <c r="E128" s="128"/>
      <c r="F128" s="128"/>
      <c r="G128" s="128"/>
      <c r="H128" s="128"/>
      <c r="I128" s="124"/>
      <c r="J128" s="124"/>
      <c r="K128" s="124"/>
    </row>
    <row r="129" spans="2:11">
      <c r="B129" s="123"/>
      <c r="C129" s="124"/>
      <c r="D129" s="128"/>
      <c r="E129" s="128"/>
      <c r="F129" s="128"/>
      <c r="G129" s="128"/>
      <c r="H129" s="128"/>
      <c r="I129" s="124"/>
      <c r="J129" s="124"/>
      <c r="K129" s="124"/>
    </row>
    <row r="130" spans="2:11">
      <c r="B130" s="123"/>
      <c r="C130" s="124"/>
      <c r="D130" s="128"/>
      <c r="E130" s="128"/>
      <c r="F130" s="128"/>
      <c r="G130" s="128"/>
      <c r="H130" s="128"/>
      <c r="I130" s="124"/>
      <c r="J130" s="124"/>
      <c r="K130" s="124"/>
    </row>
    <row r="131" spans="2:11">
      <c r="B131" s="123"/>
      <c r="C131" s="124"/>
      <c r="D131" s="128"/>
      <c r="E131" s="128"/>
      <c r="F131" s="128"/>
      <c r="G131" s="128"/>
      <c r="H131" s="128"/>
      <c r="I131" s="124"/>
      <c r="J131" s="124"/>
      <c r="K131" s="124"/>
    </row>
    <row r="132" spans="2:11">
      <c r="B132" s="123"/>
      <c r="C132" s="124"/>
      <c r="D132" s="128"/>
      <c r="E132" s="128"/>
      <c r="F132" s="128"/>
      <c r="G132" s="128"/>
      <c r="H132" s="128"/>
      <c r="I132" s="124"/>
      <c r="J132" s="124"/>
      <c r="K132" s="124"/>
    </row>
    <row r="133" spans="2:11">
      <c r="B133" s="123"/>
      <c r="C133" s="124"/>
      <c r="D133" s="128"/>
      <c r="E133" s="128"/>
      <c r="F133" s="128"/>
      <c r="G133" s="128"/>
      <c r="H133" s="128"/>
      <c r="I133" s="124"/>
      <c r="J133" s="124"/>
      <c r="K133" s="124"/>
    </row>
    <row r="134" spans="2:11">
      <c r="B134" s="123"/>
      <c r="C134" s="124"/>
      <c r="D134" s="128"/>
      <c r="E134" s="128"/>
      <c r="F134" s="128"/>
      <c r="G134" s="128"/>
      <c r="H134" s="128"/>
      <c r="I134" s="124"/>
      <c r="J134" s="124"/>
      <c r="K134" s="124"/>
    </row>
    <row r="135" spans="2:11">
      <c r="B135" s="123"/>
      <c r="C135" s="124"/>
      <c r="D135" s="128"/>
      <c r="E135" s="128"/>
      <c r="F135" s="128"/>
      <c r="G135" s="128"/>
      <c r="H135" s="128"/>
      <c r="I135" s="124"/>
      <c r="J135" s="124"/>
      <c r="K135" s="124"/>
    </row>
    <row r="136" spans="2:11">
      <c r="B136" s="123"/>
      <c r="C136" s="124"/>
      <c r="D136" s="128"/>
      <c r="E136" s="128"/>
      <c r="F136" s="128"/>
      <c r="G136" s="128"/>
      <c r="H136" s="128"/>
      <c r="I136" s="124"/>
      <c r="J136" s="124"/>
      <c r="K136" s="124"/>
    </row>
    <row r="137" spans="2:11">
      <c r="B137" s="123"/>
      <c r="C137" s="124"/>
      <c r="D137" s="128"/>
      <c r="E137" s="128"/>
      <c r="F137" s="128"/>
      <c r="G137" s="128"/>
      <c r="H137" s="128"/>
      <c r="I137" s="124"/>
      <c r="J137" s="124"/>
      <c r="K137" s="124"/>
    </row>
    <row r="138" spans="2:11">
      <c r="B138" s="123"/>
      <c r="C138" s="124"/>
      <c r="D138" s="128"/>
      <c r="E138" s="128"/>
      <c r="F138" s="128"/>
      <c r="G138" s="128"/>
      <c r="H138" s="128"/>
      <c r="I138" s="124"/>
      <c r="J138" s="124"/>
      <c r="K138" s="124"/>
    </row>
    <row r="139" spans="2:11">
      <c r="B139" s="123"/>
      <c r="C139" s="124"/>
      <c r="D139" s="128"/>
      <c r="E139" s="128"/>
      <c r="F139" s="128"/>
      <c r="G139" s="128"/>
      <c r="H139" s="128"/>
      <c r="I139" s="124"/>
      <c r="J139" s="124"/>
      <c r="K139" s="124"/>
    </row>
    <row r="140" spans="2:11">
      <c r="B140" s="123"/>
      <c r="C140" s="124"/>
      <c r="D140" s="128"/>
      <c r="E140" s="128"/>
      <c r="F140" s="128"/>
      <c r="G140" s="128"/>
      <c r="H140" s="128"/>
      <c r="I140" s="124"/>
      <c r="J140" s="124"/>
      <c r="K140" s="124"/>
    </row>
    <row r="141" spans="2:11">
      <c r="B141" s="123"/>
      <c r="C141" s="124"/>
      <c r="D141" s="128"/>
      <c r="E141" s="128"/>
      <c r="F141" s="128"/>
      <c r="G141" s="128"/>
      <c r="H141" s="128"/>
      <c r="I141" s="124"/>
      <c r="J141" s="124"/>
      <c r="K141" s="124"/>
    </row>
    <row r="142" spans="2:11">
      <c r="B142" s="123"/>
      <c r="C142" s="124"/>
      <c r="D142" s="128"/>
      <c r="E142" s="128"/>
      <c r="F142" s="128"/>
      <c r="G142" s="128"/>
      <c r="H142" s="128"/>
      <c r="I142" s="124"/>
      <c r="J142" s="124"/>
      <c r="K142" s="124"/>
    </row>
    <row r="143" spans="2:11">
      <c r="B143" s="123"/>
      <c r="C143" s="124"/>
      <c r="D143" s="128"/>
      <c r="E143" s="128"/>
      <c r="F143" s="128"/>
      <c r="G143" s="128"/>
      <c r="H143" s="128"/>
      <c r="I143" s="124"/>
      <c r="J143" s="124"/>
      <c r="K143" s="124"/>
    </row>
    <row r="144" spans="2:11">
      <c r="B144" s="123"/>
      <c r="C144" s="124"/>
      <c r="D144" s="128"/>
      <c r="E144" s="128"/>
      <c r="F144" s="128"/>
      <c r="G144" s="128"/>
      <c r="H144" s="128"/>
      <c r="I144" s="124"/>
      <c r="J144" s="124"/>
      <c r="K144" s="124"/>
    </row>
    <row r="145" spans="2:11">
      <c r="B145" s="123"/>
      <c r="C145" s="124"/>
      <c r="D145" s="128"/>
      <c r="E145" s="128"/>
      <c r="F145" s="128"/>
      <c r="G145" s="128"/>
      <c r="H145" s="128"/>
      <c r="I145" s="124"/>
      <c r="J145" s="124"/>
      <c r="K145" s="124"/>
    </row>
    <row r="146" spans="2:11">
      <c r="B146" s="123"/>
      <c r="C146" s="124"/>
      <c r="D146" s="128"/>
      <c r="E146" s="128"/>
      <c r="F146" s="128"/>
      <c r="G146" s="128"/>
      <c r="H146" s="128"/>
      <c r="I146" s="124"/>
      <c r="J146" s="124"/>
      <c r="K146" s="124"/>
    </row>
    <row r="147" spans="2:11">
      <c r="B147" s="123"/>
      <c r="C147" s="124"/>
      <c r="D147" s="128"/>
      <c r="E147" s="128"/>
      <c r="F147" s="128"/>
      <c r="G147" s="128"/>
      <c r="H147" s="128"/>
      <c r="I147" s="124"/>
      <c r="J147" s="124"/>
      <c r="K147" s="124"/>
    </row>
    <row r="148" spans="2:11">
      <c r="B148" s="123"/>
      <c r="C148" s="124"/>
      <c r="D148" s="128"/>
      <c r="E148" s="128"/>
      <c r="F148" s="128"/>
      <c r="G148" s="128"/>
      <c r="H148" s="128"/>
      <c r="I148" s="124"/>
      <c r="J148" s="124"/>
      <c r="K148" s="124"/>
    </row>
    <row r="149" spans="2:11">
      <c r="B149" s="123"/>
      <c r="C149" s="124"/>
      <c r="D149" s="128"/>
      <c r="E149" s="128"/>
      <c r="F149" s="128"/>
      <c r="G149" s="128"/>
      <c r="H149" s="128"/>
      <c r="I149" s="124"/>
      <c r="J149" s="124"/>
      <c r="K149" s="124"/>
    </row>
    <row r="150" spans="2:11">
      <c r="B150" s="123"/>
      <c r="C150" s="124"/>
      <c r="D150" s="128"/>
      <c r="E150" s="128"/>
      <c r="F150" s="128"/>
      <c r="G150" s="128"/>
      <c r="H150" s="128"/>
      <c r="I150" s="124"/>
      <c r="J150" s="124"/>
      <c r="K150" s="124"/>
    </row>
    <row r="151" spans="2:11">
      <c r="B151" s="123"/>
      <c r="C151" s="124"/>
      <c r="D151" s="128"/>
      <c r="E151" s="128"/>
      <c r="F151" s="128"/>
      <c r="G151" s="128"/>
      <c r="H151" s="128"/>
      <c r="I151" s="124"/>
      <c r="J151" s="124"/>
      <c r="K151" s="124"/>
    </row>
    <row r="152" spans="2:11">
      <c r="B152" s="123"/>
      <c r="C152" s="124"/>
      <c r="D152" s="128"/>
      <c r="E152" s="128"/>
      <c r="F152" s="128"/>
      <c r="G152" s="128"/>
      <c r="H152" s="128"/>
      <c r="I152" s="124"/>
      <c r="J152" s="124"/>
      <c r="K152" s="124"/>
    </row>
    <row r="153" spans="2:11">
      <c r="B153" s="123"/>
      <c r="C153" s="124"/>
      <c r="D153" s="128"/>
      <c r="E153" s="128"/>
      <c r="F153" s="128"/>
      <c r="G153" s="128"/>
      <c r="H153" s="128"/>
      <c r="I153" s="124"/>
      <c r="J153" s="124"/>
      <c r="K153" s="124"/>
    </row>
    <row r="154" spans="2:11">
      <c r="B154" s="123"/>
      <c r="C154" s="124"/>
      <c r="D154" s="128"/>
      <c r="E154" s="128"/>
      <c r="F154" s="128"/>
      <c r="G154" s="128"/>
      <c r="H154" s="128"/>
      <c r="I154" s="124"/>
      <c r="J154" s="124"/>
      <c r="K154" s="124"/>
    </row>
    <row r="155" spans="2:11">
      <c r="B155" s="123"/>
      <c r="C155" s="124"/>
      <c r="D155" s="128"/>
      <c r="E155" s="128"/>
      <c r="F155" s="128"/>
      <c r="G155" s="128"/>
      <c r="H155" s="128"/>
      <c r="I155" s="124"/>
      <c r="J155" s="124"/>
      <c r="K155" s="124"/>
    </row>
    <row r="156" spans="2:11">
      <c r="B156" s="123"/>
      <c r="C156" s="124"/>
      <c r="D156" s="128"/>
      <c r="E156" s="128"/>
      <c r="F156" s="128"/>
      <c r="G156" s="128"/>
      <c r="H156" s="128"/>
      <c r="I156" s="124"/>
      <c r="J156" s="124"/>
      <c r="K156" s="124"/>
    </row>
    <row r="157" spans="2:11">
      <c r="B157" s="123"/>
      <c r="C157" s="124"/>
      <c r="D157" s="128"/>
      <c r="E157" s="128"/>
      <c r="F157" s="128"/>
      <c r="G157" s="128"/>
      <c r="H157" s="128"/>
      <c r="I157" s="124"/>
      <c r="J157" s="124"/>
      <c r="K157" s="124"/>
    </row>
    <row r="158" spans="2:11">
      <c r="B158" s="123"/>
      <c r="C158" s="124"/>
      <c r="D158" s="128"/>
      <c r="E158" s="128"/>
      <c r="F158" s="128"/>
      <c r="G158" s="128"/>
      <c r="H158" s="128"/>
      <c r="I158" s="124"/>
      <c r="J158" s="124"/>
      <c r="K158" s="124"/>
    </row>
    <row r="159" spans="2:11">
      <c r="B159" s="123"/>
      <c r="C159" s="124"/>
      <c r="D159" s="128"/>
      <c r="E159" s="128"/>
      <c r="F159" s="128"/>
      <c r="G159" s="128"/>
      <c r="H159" s="128"/>
      <c r="I159" s="124"/>
      <c r="J159" s="124"/>
      <c r="K159" s="124"/>
    </row>
    <row r="160" spans="2:11">
      <c r="B160" s="123"/>
      <c r="C160" s="124"/>
      <c r="D160" s="128"/>
      <c r="E160" s="128"/>
      <c r="F160" s="128"/>
      <c r="G160" s="128"/>
      <c r="H160" s="128"/>
      <c r="I160" s="124"/>
      <c r="J160" s="124"/>
      <c r="K160" s="124"/>
    </row>
    <row r="161" spans="2:11">
      <c r="B161" s="123"/>
      <c r="C161" s="124"/>
      <c r="D161" s="128"/>
      <c r="E161" s="128"/>
      <c r="F161" s="128"/>
      <c r="G161" s="128"/>
      <c r="H161" s="128"/>
      <c r="I161" s="124"/>
      <c r="J161" s="124"/>
      <c r="K161" s="124"/>
    </row>
    <row r="162" spans="2:11">
      <c r="B162" s="123"/>
      <c r="C162" s="124"/>
      <c r="D162" s="128"/>
      <c r="E162" s="128"/>
      <c r="F162" s="128"/>
      <c r="G162" s="128"/>
      <c r="H162" s="128"/>
      <c r="I162" s="124"/>
      <c r="J162" s="124"/>
      <c r="K162" s="124"/>
    </row>
    <row r="163" spans="2:11">
      <c r="B163" s="123"/>
      <c r="C163" s="124"/>
      <c r="D163" s="128"/>
      <c r="E163" s="128"/>
      <c r="F163" s="128"/>
      <c r="G163" s="128"/>
      <c r="H163" s="128"/>
      <c r="I163" s="124"/>
      <c r="J163" s="124"/>
      <c r="K163" s="124"/>
    </row>
    <row r="164" spans="2:11">
      <c r="B164" s="123"/>
      <c r="C164" s="124"/>
      <c r="D164" s="128"/>
      <c r="E164" s="128"/>
      <c r="F164" s="128"/>
      <c r="G164" s="128"/>
      <c r="H164" s="128"/>
      <c r="I164" s="124"/>
      <c r="J164" s="124"/>
      <c r="K164" s="124"/>
    </row>
    <row r="165" spans="2:11">
      <c r="B165" s="123"/>
      <c r="C165" s="124"/>
      <c r="D165" s="128"/>
      <c r="E165" s="128"/>
      <c r="F165" s="128"/>
      <c r="G165" s="128"/>
      <c r="H165" s="128"/>
      <c r="I165" s="124"/>
      <c r="J165" s="124"/>
      <c r="K165" s="124"/>
    </row>
    <row r="166" spans="2:11">
      <c r="B166" s="123"/>
      <c r="C166" s="124"/>
      <c r="D166" s="128"/>
      <c r="E166" s="128"/>
      <c r="F166" s="128"/>
      <c r="G166" s="128"/>
      <c r="H166" s="128"/>
      <c r="I166" s="124"/>
      <c r="J166" s="124"/>
      <c r="K166" s="124"/>
    </row>
    <row r="167" spans="2:11">
      <c r="B167" s="123"/>
      <c r="C167" s="124"/>
      <c r="D167" s="128"/>
      <c r="E167" s="128"/>
      <c r="F167" s="128"/>
      <c r="G167" s="128"/>
      <c r="H167" s="128"/>
      <c r="I167" s="124"/>
      <c r="J167" s="124"/>
      <c r="K167" s="124"/>
    </row>
    <row r="168" spans="2:11">
      <c r="B168" s="123"/>
      <c r="C168" s="124"/>
      <c r="D168" s="128"/>
      <c r="E168" s="128"/>
      <c r="F168" s="128"/>
      <c r="G168" s="128"/>
      <c r="H168" s="128"/>
      <c r="I168" s="124"/>
      <c r="J168" s="124"/>
      <c r="K168" s="124"/>
    </row>
    <row r="169" spans="2:11">
      <c r="B169" s="123"/>
      <c r="C169" s="124"/>
      <c r="D169" s="128"/>
      <c r="E169" s="128"/>
      <c r="F169" s="128"/>
      <c r="G169" s="128"/>
      <c r="H169" s="128"/>
      <c r="I169" s="124"/>
      <c r="J169" s="124"/>
      <c r="K169" s="124"/>
    </row>
    <row r="170" spans="2:11">
      <c r="B170" s="123"/>
      <c r="C170" s="124"/>
      <c r="D170" s="128"/>
      <c r="E170" s="128"/>
      <c r="F170" s="128"/>
      <c r="G170" s="128"/>
      <c r="H170" s="128"/>
      <c r="I170" s="124"/>
      <c r="J170" s="124"/>
      <c r="K170" s="124"/>
    </row>
    <row r="171" spans="2:11">
      <c r="B171" s="123"/>
      <c r="C171" s="124"/>
      <c r="D171" s="128"/>
      <c r="E171" s="128"/>
      <c r="F171" s="128"/>
      <c r="G171" s="128"/>
      <c r="H171" s="128"/>
      <c r="I171" s="124"/>
      <c r="J171" s="124"/>
      <c r="K171" s="124"/>
    </row>
    <row r="172" spans="2:11">
      <c r="B172" s="123"/>
      <c r="C172" s="124"/>
      <c r="D172" s="128"/>
      <c r="E172" s="128"/>
      <c r="F172" s="128"/>
      <c r="G172" s="128"/>
      <c r="H172" s="128"/>
      <c r="I172" s="124"/>
      <c r="J172" s="124"/>
      <c r="K172" s="124"/>
    </row>
    <row r="173" spans="2:11">
      <c r="B173" s="123"/>
      <c r="C173" s="124"/>
      <c r="D173" s="128"/>
      <c r="E173" s="128"/>
      <c r="F173" s="128"/>
      <c r="G173" s="128"/>
      <c r="H173" s="128"/>
      <c r="I173" s="124"/>
      <c r="J173" s="124"/>
      <c r="K173" s="124"/>
    </row>
    <row r="174" spans="2:11">
      <c r="B174" s="123"/>
      <c r="C174" s="124"/>
      <c r="D174" s="128"/>
      <c r="E174" s="128"/>
      <c r="F174" s="128"/>
      <c r="G174" s="128"/>
      <c r="H174" s="128"/>
      <c r="I174" s="124"/>
      <c r="J174" s="124"/>
      <c r="K174" s="124"/>
    </row>
    <row r="175" spans="2:11">
      <c r="B175" s="123"/>
      <c r="C175" s="124"/>
      <c r="D175" s="128"/>
      <c r="E175" s="128"/>
      <c r="F175" s="128"/>
      <c r="G175" s="128"/>
      <c r="H175" s="128"/>
      <c r="I175" s="124"/>
      <c r="J175" s="124"/>
      <c r="K175" s="124"/>
    </row>
    <row r="176" spans="2:11">
      <c r="B176" s="123"/>
      <c r="C176" s="124"/>
      <c r="D176" s="128"/>
      <c r="E176" s="128"/>
      <c r="F176" s="128"/>
      <c r="G176" s="128"/>
      <c r="H176" s="128"/>
      <c r="I176" s="124"/>
      <c r="J176" s="124"/>
      <c r="K176" s="124"/>
    </row>
    <row r="177" spans="2:11">
      <c r="B177" s="123"/>
      <c r="C177" s="124"/>
      <c r="D177" s="128"/>
      <c r="E177" s="128"/>
      <c r="F177" s="128"/>
      <c r="G177" s="128"/>
      <c r="H177" s="128"/>
      <c r="I177" s="124"/>
      <c r="J177" s="124"/>
      <c r="K177" s="124"/>
    </row>
    <row r="178" spans="2:11">
      <c r="B178" s="123"/>
      <c r="C178" s="124"/>
      <c r="D178" s="128"/>
      <c r="E178" s="128"/>
      <c r="F178" s="128"/>
      <c r="G178" s="128"/>
      <c r="H178" s="128"/>
      <c r="I178" s="124"/>
      <c r="J178" s="124"/>
      <c r="K178" s="124"/>
    </row>
    <row r="179" spans="2:11">
      <c r="B179" s="123"/>
      <c r="C179" s="124"/>
      <c r="D179" s="128"/>
      <c r="E179" s="128"/>
      <c r="F179" s="128"/>
      <c r="G179" s="128"/>
      <c r="H179" s="128"/>
      <c r="I179" s="124"/>
      <c r="J179" s="124"/>
      <c r="K179" s="124"/>
    </row>
    <row r="180" spans="2:11">
      <c r="B180" s="123"/>
      <c r="C180" s="124"/>
      <c r="D180" s="128"/>
      <c r="E180" s="128"/>
      <c r="F180" s="128"/>
      <c r="G180" s="128"/>
      <c r="H180" s="128"/>
      <c r="I180" s="124"/>
      <c r="J180" s="124"/>
      <c r="K180" s="124"/>
    </row>
    <row r="181" spans="2:11">
      <c r="B181" s="123"/>
      <c r="C181" s="124"/>
      <c r="D181" s="128"/>
      <c r="E181" s="128"/>
      <c r="F181" s="128"/>
      <c r="G181" s="128"/>
      <c r="H181" s="128"/>
      <c r="I181" s="124"/>
      <c r="J181" s="124"/>
      <c r="K181" s="124"/>
    </row>
    <row r="182" spans="2:11">
      <c r="B182" s="123"/>
      <c r="C182" s="124"/>
      <c r="D182" s="128"/>
      <c r="E182" s="128"/>
      <c r="F182" s="128"/>
      <c r="G182" s="128"/>
      <c r="H182" s="128"/>
      <c r="I182" s="124"/>
      <c r="J182" s="124"/>
      <c r="K182" s="124"/>
    </row>
    <row r="183" spans="2:11">
      <c r="B183" s="123"/>
      <c r="C183" s="124"/>
      <c r="D183" s="128"/>
      <c r="E183" s="128"/>
      <c r="F183" s="128"/>
      <c r="G183" s="128"/>
      <c r="H183" s="128"/>
      <c r="I183" s="124"/>
      <c r="J183" s="124"/>
      <c r="K183" s="124"/>
    </row>
    <row r="184" spans="2:11">
      <c r="B184" s="123"/>
      <c r="C184" s="124"/>
      <c r="D184" s="128"/>
      <c r="E184" s="128"/>
      <c r="F184" s="128"/>
      <c r="G184" s="128"/>
      <c r="H184" s="128"/>
      <c r="I184" s="124"/>
      <c r="J184" s="124"/>
      <c r="K184" s="124"/>
    </row>
    <row r="185" spans="2:11">
      <c r="B185" s="123"/>
      <c r="C185" s="124"/>
      <c r="D185" s="128"/>
      <c r="E185" s="128"/>
      <c r="F185" s="128"/>
      <c r="G185" s="128"/>
      <c r="H185" s="128"/>
      <c r="I185" s="124"/>
      <c r="J185" s="124"/>
      <c r="K185" s="124"/>
    </row>
    <row r="186" spans="2:11">
      <c r="B186" s="123"/>
      <c r="C186" s="124"/>
      <c r="D186" s="128"/>
      <c r="E186" s="128"/>
      <c r="F186" s="128"/>
      <c r="G186" s="128"/>
      <c r="H186" s="128"/>
      <c r="I186" s="124"/>
      <c r="J186" s="124"/>
      <c r="K186" s="124"/>
    </row>
    <row r="187" spans="2:11">
      <c r="B187" s="123"/>
      <c r="C187" s="124"/>
      <c r="D187" s="128"/>
      <c r="E187" s="128"/>
      <c r="F187" s="128"/>
      <c r="G187" s="128"/>
      <c r="H187" s="128"/>
      <c r="I187" s="124"/>
      <c r="J187" s="124"/>
      <c r="K187" s="124"/>
    </row>
    <row r="188" spans="2:11">
      <c r="B188" s="123"/>
      <c r="C188" s="124"/>
      <c r="D188" s="128"/>
      <c r="E188" s="128"/>
      <c r="F188" s="128"/>
      <c r="G188" s="128"/>
      <c r="H188" s="128"/>
      <c r="I188" s="124"/>
      <c r="J188" s="124"/>
      <c r="K188" s="124"/>
    </row>
    <row r="189" spans="2:11">
      <c r="B189" s="123"/>
      <c r="C189" s="124"/>
      <c r="D189" s="128"/>
      <c r="E189" s="128"/>
      <c r="F189" s="128"/>
      <c r="G189" s="128"/>
      <c r="H189" s="128"/>
      <c r="I189" s="124"/>
      <c r="J189" s="124"/>
      <c r="K189" s="124"/>
    </row>
    <row r="190" spans="2:11">
      <c r="B190" s="123"/>
      <c r="C190" s="124"/>
      <c r="D190" s="128"/>
      <c r="E190" s="128"/>
      <c r="F190" s="128"/>
      <c r="G190" s="128"/>
      <c r="H190" s="128"/>
      <c r="I190" s="124"/>
      <c r="J190" s="124"/>
      <c r="K190" s="124"/>
    </row>
    <row r="191" spans="2:11">
      <c r="B191" s="123"/>
      <c r="C191" s="124"/>
      <c r="D191" s="128"/>
      <c r="E191" s="128"/>
      <c r="F191" s="128"/>
      <c r="G191" s="128"/>
      <c r="H191" s="128"/>
      <c r="I191" s="124"/>
      <c r="J191" s="124"/>
      <c r="K191" s="124"/>
    </row>
    <row r="192" spans="2:11">
      <c r="B192" s="123"/>
      <c r="C192" s="124"/>
      <c r="D192" s="128"/>
      <c r="E192" s="128"/>
      <c r="F192" s="128"/>
      <c r="G192" s="128"/>
      <c r="H192" s="128"/>
      <c r="I192" s="124"/>
      <c r="J192" s="124"/>
      <c r="K192" s="124"/>
    </row>
    <row r="193" spans="2:11">
      <c r="B193" s="123"/>
      <c r="C193" s="124"/>
      <c r="D193" s="128"/>
      <c r="E193" s="128"/>
      <c r="F193" s="128"/>
      <c r="G193" s="128"/>
      <c r="H193" s="128"/>
      <c r="I193" s="124"/>
      <c r="J193" s="124"/>
      <c r="K193" s="124"/>
    </row>
    <row r="194" spans="2:11">
      <c r="B194" s="123"/>
      <c r="C194" s="124"/>
      <c r="D194" s="128"/>
      <c r="E194" s="128"/>
      <c r="F194" s="128"/>
      <c r="G194" s="128"/>
      <c r="H194" s="128"/>
      <c r="I194" s="124"/>
      <c r="J194" s="124"/>
      <c r="K194" s="124"/>
    </row>
    <row r="195" spans="2:11">
      <c r="B195" s="123"/>
      <c r="C195" s="124"/>
      <c r="D195" s="128"/>
      <c r="E195" s="128"/>
      <c r="F195" s="128"/>
      <c r="G195" s="128"/>
      <c r="H195" s="128"/>
      <c r="I195" s="124"/>
      <c r="J195" s="124"/>
      <c r="K195" s="124"/>
    </row>
    <row r="196" spans="2:11">
      <c r="B196" s="123"/>
      <c r="C196" s="124"/>
      <c r="D196" s="128"/>
      <c r="E196" s="128"/>
      <c r="F196" s="128"/>
      <c r="G196" s="128"/>
      <c r="H196" s="128"/>
      <c r="I196" s="124"/>
      <c r="J196" s="124"/>
      <c r="K196" s="124"/>
    </row>
    <row r="197" spans="2:11">
      <c r="B197" s="123"/>
      <c r="C197" s="124"/>
      <c r="D197" s="128"/>
      <c r="E197" s="128"/>
      <c r="F197" s="128"/>
      <c r="G197" s="128"/>
      <c r="H197" s="128"/>
      <c r="I197" s="124"/>
      <c r="J197" s="124"/>
      <c r="K197" s="124"/>
    </row>
    <row r="198" spans="2:11">
      <c r="B198" s="123"/>
      <c r="C198" s="124"/>
      <c r="D198" s="128"/>
      <c r="E198" s="128"/>
      <c r="F198" s="128"/>
      <c r="G198" s="128"/>
      <c r="H198" s="128"/>
      <c r="I198" s="124"/>
      <c r="J198" s="124"/>
      <c r="K198" s="124"/>
    </row>
    <row r="199" spans="2:11">
      <c r="B199" s="123"/>
      <c r="C199" s="124"/>
      <c r="D199" s="128"/>
      <c r="E199" s="128"/>
      <c r="F199" s="128"/>
      <c r="G199" s="128"/>
      <c r="H199" s="128"/>
      <c r="I199" s="124"/>
      <c r="J199" s="124"/>
      <c r="K199" s="124"/>
    </row>
    <row r="200" spans="2:11">
      <c r="B200" s="123"/>
      <c r="C200" s="124"/>
      <c r="D200" s="128"/>
      <c r="E200" s="128"/>
      <c r="F200" s="128"/>
      <c r="G200" s="128"/>
      <c r="H200" s="128"/>
      <c r="I200" s="124"/>
      <c r="J200" s="124"/>
      <c r="K200" s="124"/>
    </row>
    <row r="201" spans="2:11">
      <c r="B201" s="123"/>
      <c r="C201" s="124"/>
      <c r="D201" s="128"/>
      <c r="E201" s="128"/>
      <c r="F201" s="128"/>
      <c r="G201" s="128"/>
      <c r="H201" s="128"/>
      <c r="I201" s="124"/>
      <c r="J201" s="124"/>
      <c r="K201" s="124"/>
    </row>
    <row r="202" spans="2:11">
      <c r="B202" s="123"/>
      <c r="C202" s="124"/>
      <c r="D202" s="128"/>
      <c r="E202" s="128"/>
      <c r="F202" s="128"/>
      <c r="G202" s="128"/>
      <c r="H202" s="128"/>
      <c r="I202" s="124"/>
      <c r="J202" s="124"/>
      <c r="K202" s="124"/>
    </row>
    <row r="203" spans="2:11">
      <c r="B203" s="123"/>
      <c r="C203" s="124"/>
      <c r="D203" s="128"/>
      <c r="E203" s="128"/>
      <c r="F203" s="128"/>
      <c r="G203" s="128"/>
      <c r="H203" s="128"/>
      <c r="I203" s="124"/>
      <c r="J203" s="124"/>
      <c r="K203" s="124"/>
    </row>
    <row r="204" spans="2:11">
      <c r="B204" s="123"/>
      <c r="C204" s="124"/>
      <c r="D204" s="128"/>
      <c r="E204" s="128"/>
      <c r="F204" s="128"/>
      <c r="G204" s="128"/>
      <c r="H204" s="128"/>
      <c r="I204" s="124"/>
      <c r="J204" s="124"/>
      <c r="K204" s="124"/>
    </row>
    <row r="205" spans="2:11">
      <c r="B205" s="123"/>
      <c r="C205" s="124"/>
      <c r="D205" s="128"/>
      <c r="E205" s="128"/>
      <c r="F205" s="128"/>
      <c r="G205" s="128"/>
      <c r="H205" s="128"/>
      <c r="I205" s="124"/>
      <c r="J205" s="124"/>
      <c r="K205" s="124"/>
    </row>
    <row r="206" spans="2:11">
      <c r="B206" s="123"/>
      <c r="C206" s="124"/>
      <c r="D206" s="128"/>
      <c r="E206" s="128"/>
      <c r="F206" s="128"/>
      <c r="G206" s="128"/>
      <c r="H206" s="128"/>
      <c r="I206" s="124"/>
      <c r="J206" s="124"/>
      <c r="K206" s="124"/>
    </row>
    <row r="207" spans="2:11">
      <c r="B207" s="123"/>
      <c r="C207" s="124"/>
      <c r="D207" s="128"/>
      <c r="E207" s="128"/>
      <c r="F207" s="128"/>
      <c r="G207" s="128"/>
      <c r="H207" s="128"/>
      <c r="I207" s="124"/>
      <c r="J207" s="124"/>
      <c r="K207" s="124"/>
    </row>
    <row r="208" spans="2:11">
      <c r="B208" s="123"/>
      <c r="C208" s="124"/>
      <c r="D208" s="128"/>
      <c r="E208" s="128"/>
      <c r="F208" s="128"/>
      <c r="G208" s="128"/>
      <c r="H208" s="128"/>
      <c r="I208" s="124"/>
      <c r="J208" s="124"/>
      <c r="K208" s="124"/>
    </row>
    <row r="209" spans="2:11">
      <c r="B209" s="123"/>
      <c r="C209" s="124"/>
      <c r="D209" s="128"/>
      <c r="E209" s="128"/>
      <c r="F209" s="128"/>
      <c r="G209" s="128"/>
      <c r="H209" s="128"/>
      <c r="I209" s="124"/>
      <c r="J209" s="124"/>
      <c r="K209" s="124"/>
    </row>
    <row r="210" spans="2:11">
      <c r="B210" s="123"/>
      <c r="C210" s="124"/>
      <c r="D210" s="128"/>
      <c r="E210" s="128"/>
      <c r="F210" s="128"/>
      <c r="G210" s="128"/>
      <c r="H210" s="128"/>
      <c r="I210" s="124"/>
      <c r="J210" s="124"/>
      <c r="K210" s="124"/>
    </row>
    <row r="211" spans="2:11">
      <c r="B211" s="123"/>
      <c r="C211" s="124"/>
      <c r="D211" s="128"/>
      <c r="E211" s="128"/>
      <c r="F211" s="128"/>
      <c r="G211" s="128"/>
      <c r="H211" s="128"/>
      <c r="I211" s="124"/>
      <c r="J211" s="124"/>
      <c r="K211" s="124"/>
    </row>
    <row r="212" spans="2:11">
      <c r="B212" s="123"/>
      <c r="C212" s="124"/>
      <c r="D212" s="128"/>
      <c r="E212" s="128"/>
      <c r="F212" s="128"/>
      <c r="G212" s="128"/>
      <c r="H212" s="128"/>
      <c r="I212" s="124"/>
      <c r="J212" s="124"/>
      <c r="K212" s="124"/>
    </row>
    <row r="213" spans="2:11">
      <c r="B213" s="123"/>
      <c r="C213" s="124"/>
      <c r="D213" s="128"/>
      <c r="E213" s="128"/>
      <c r="F213" s="128"/>
      <c r="G213" s="128"/>
      <c r="H213" s="128"/>
      <c r="I213" s="124"/>
      <c r="J213" s="124"/>
      <c r="K213" s="124"/>
    </row>
    <row r="214" spans="2:11">
      <c r="B214" s="123"/>
      <c r="C214" s="124"/>
      <c r="D214" s="128"/>
      <c r="E214" s="128"/>
      <c r="F214" s="128"/>
      <c r="G214" s="128"/>
      <c r="H214" s="128"/>
      <c r="I214" s="124"/>
      <c r="J214" s="124"/>
      <c r="K214" s="124"/>
    </row>
    <row r="215" spans="2:11">
      <c r="B215" s="123"/>
      <c r="C215" s="124"/>
      <c r="D215" s="128"/>
      <c r="E215" s="128"/>
      <c r="F215" s="128"/>
      <c r="G215" s="128"/>
      <c r="H215" s="128"/>
      <c r="I215" s="124"/>
      <c r="J215" s="124"/>
      <c r="K215" s="124"/>
    </row>
    <row r="216" spans="2:11">
      <c r="B216" s="123"/>
      <c r="C216" s="124"/>
      <c r="D216" s="128"/>
      <c r="E216" s="128"/>
      <c r="F216" s="128"/>
      <c r="G216" s="128"/>
      <c r="H216" s="128"/>
      <c r="I216" s="124"/>
      <c r="J216" s="124"/>
      <c r="K216" s="124"/>
    </row>
    <row r="217" spans="2:11">
      <c r="B217" s="123"/>
      <c r="C217" s="124"/>
      <c r="D217" s="128"/>
      <c r="E217" s="128"/>
      <c r="F217" s="128"/>
      <c r="G217" s="128"/>
      <c r="H217" s="128"/>
      <c r="I217" s="124"/>
      <c r="J217" s="124"/>
      <c r="K217" s="124"/>
    </row>
    <row r="218" spans="2:11">
      <c r="B218" s="123"/>
      <c r="C218" s="124"/>
      <c r="D218" s="128"/>
      <c r="E218" s="128"/>
      <c r="F218" s="128"/>
      <c r="G218" s="128"/>
      <c r="H218" s="128"/>
      <c r="I218" s="124"/>
      <c r="J218" s="124"/>
      <c r="K218" s="124"/>
    </row>
    <row r="219" spans="2:11">
      <c r="B219" s="123"/>
      <c r="C219" s="124"/>
      <c r="D219" s="128"/>
      <c r="E219" s="128"/>
      <c r="F219" s="128"/>
      <c r="G219" s="128"/>
      <c r="H219" s="128"/>
      <c r="I219" s="124"/>
      <c r="J219" s="124"/>
      <c r="K219" s="124"/>
    </row>
    <row r="220" spans="2:11">
      <c r="B220" s="123"/>
      <c r="C220" s="124"/>
      <c r="D220" s="128"/>
      <c r="E220" s="128"/>
      <c r="F220" s="128"/>
      <c r="G220" s="128"/>
      <c r="H220" s="128"/>
      <c r="I220" s="124"/>
      <c r="J220" s="124"/>
      <c r="K220" s="124"/>
    </row>
    <row r="221" spans="2:11">
      <c r="B221" s="123"/>
      <c r="C221" s="124"/>
      <c r="D221" s="128"/>
      <c r="E221" s="128"/>
      <c r="F221" s="128"/>
      <c r="G221" s="128"/>
      <c r="H221" s="128"/>
      <c r="I221" s="124"/>
      <c r="J221" s="124"/>
      <c r="K221" s="124"/>
    </row>
    <row r="222" spans="2:11">
      <c r="B222" s="123"/>
      <c r="C222" s="124"/>
      <c r="D222" s="128"/>
      <c r="E222" s="128"/>
      <c r="F222" s="128"/>
      <c r="G222" s="128"/>
      <c r="H222" s="128"/>
      <c r="I222" s="124"/>
      <c r="J222" s="124"/>
      <c r="K222" s="124"/>
    </row>
    <row r="223" spans="2:11">
      <c r="B223" s="123"/>
      <c r="C223" s="124"/>
      <c r="D223" s="128"/>
      <c r="E223" s="128"/>
      <c r="F223" s="128"/>
      <c r="G223" s="128"/>
      <c r="H223" s="128"/>
      <c r="I223" s="124"/>
      <c r="J223" s="124"/>
      <c r="K223" s="124"/>
    </row>
    <row r="224" spans="2:11">
      <c r="B224" s="123"/>
      <c r="C224" s="124"/>
      <c r="D224" s="128"/>
      <c r="E224" s="128"/>
      <c r="F224" s="128"/>
      <c r="G224" s="128"/>
      <c r="H224" s="128"/>
      <c r="I224" s="124"/>
      <c r="J224" s="124"/>
      <c r="K224" s="124"/>
    </row>
    <row r="225" spans="2:11">
      <c r="B225" s="123"/>
      <c r="C225" s="124"/>
      <c r="D225" s="128"/>
      <c r="E225" s="128"/>
      <c r="F225" s="128"/>
      <c r="G225" s="128"/>
      <c r="H225" s="128"/>
      <c r="I225" s="124"/>
      <c r="J225" s="124"/>
      <c r="K225" s="124"/>
    </row>
    <row r="226" spans="2:11">
      <c r="B226" s="123"/>
      <c r="C226" s="124"/>
      <c r="D226" s="128"/>
      <c r="E226" s="128"/>
      <c r="F226" s="128"/>
      <c r="G226" s="128"/>
      <c r="H226" s="128"/>
      <c r="I226" s="124"/>
      <c r="J226" s="124"/>
      <c r="K226" s="124"/>
    </row>
    <row r="227" spans="2:11">
      <c r="B227" s="123"/>
      <c r="C227" s="124"/>
      <c r="D227" s="128"/>
      <c r="E227" s="128"/>
      <c r="F227" s="128"/>
      <c r="G227" s="128"/>
      <c r="H227" s="128"/>
      <c r="I227" s="124"/>
      <c r="J227" s="124"/>
      <c r="K227" s="124"/>
    </row>
    <row r="228" spans="2:11">
      <c r="B228" s="123"/>
      <c r="C228" s="124"/>
      <c r="D228" s="128"/>
      <c r="E228" s="128"/>
      <c r="F228" s="128"/>
      <c r="G228" s="128"/>
      <c r="H228" s="128"/>
      <c r="I228" s="124"/>
      <c r="J228" s="124"/>
      <c r="K228" s="124"/>
    </row>
    <row r="229" spans="2:11">
      <c r="B229" s="123"/>
      <c r="C229" s="124"/>
      <c r="D229" s="128"/>
      <c r="E229" s="128"/>
      <c r="F229" s="128"/>
      <c r="G229" s="128"/>
      <c r="H229" s="128"/>
      <c r="I229" s="124"/>
      <c r="J229" s="124"/>
      <c r="K229" s="124"/>
    </row>
    <row r="230" spans="2:11">
      <c r="B230" s="123"/>
      <c r="C230" s="124"/>
      <c r="D230" s="128"/>
      <c r="E230" s="128"/>
      <c r="F230" s="128"/>
      <c r="G230" s="128"/>
      <c r="H230" s="128"/>
      <c r="I230" s="124"/>
      <c r="J230" s="124"/>
      <c r="K230" s="124"/>
    </row>
    <row r="231" spans="2:11">
      <c r="B231" s="123"/>
      <c r="C231" s="124"/>
      <c r="D231" s="128"/>
      <c r="E231" s="128"/>
      <c r="F231" s="128"/>
      <c r="G231" s="128"/>
      <c r="H231" s="128"/>
      <c r="I231" s="124"/>
      <c r="J231" s="124"/>
      <c r="K231" s="124"/>
    </row>
    <row r="232" spans="2:11">
      <c r="B232" s="123"/>
      <c r="C232" s="124"/>
      <c r="D232" s="128"/>
      <c r="E232" s="128"/>
      <c r="F232" s="128"/>
      <c r="G232" s="128"/>
      <c r="H232" s="128"/>
      <c r="I232" s="124"/>
      <c r="J232" s="124"/>
      <c r="K232" s="124"/>
    </row>
    <row r="233" spans="2:11">
      <c r="B233" s="123"/>
      <c r="C233" s="124"/>
      <c r="D233" s="128"/>
      <c r="E233" s="128"/>
      <c r="F233" s="128"/>
      <c r="G233" s="128"/>
      <c r="H233" s="128"/>
      <c r="I233" s="124"/>
      <c r="J233" s="124"/>
      <c r="K233" s="124"/>
    </row>
    <row r="234" spans="2:11">
      <c r="B234" s="123"/>
      <c r="C234" s="124"/>
      <c r="D234" s="128"/>
      <c r="E234" s="128"/>
      <c r="F234" s="128"/>
      <c r="G234" s="128"/>
      <c r="H234" s="128"/>
      <c r="I234" s="124"/>
      <c r="J234" s="124"/>
      <c r="K234" s="124"/>
    </row>
    <row r="235" spans="2:11">
      <c r="B235" s="123"/>
      <c r="C235" s="124"/>
      <c r="D235" s="128"/>
      <c r="E235" s="128"/>
      <c r="F235" s="128"/>
      <c r="G235" s="128"/>
      <c r="H235" s="128"/>
      <c r="I235" s="124"/>
      <c r="J235" s="124"/>
      <c r="K235" s="124"/>
    </row>
    <row r="236" spans="2:11">
      <c r="B236" s="123"/>
      <c r="C236" s="124"/>
      <c r="D236" s="128"/>
      <c r="E236" s="128"/>
      <c r="F236" s="128"/>
      <c r="G236" s="128"/>
      <c r="H236" s="128"/>
      <c r="I236" s="124"/>
      <c r="J236" s="124"/>
      <c r="K236" s="124"/>
    </row>
    <row r="237" spans="2:11">
      <c r="B237" s="123"/>
      <c r="C237" s="124"/>
      <c r="D237" s="128"/>
      <c r="E237" s="128"/>
      <c r="F237" s="128"/>
      <c r="G237" s="128"/>
      <c r="H237" s="128"/>
      <c r="I237" s="124"/>
      <c r="J237" s="124"/>
      <c r="K237" s="124"/>
    </row>
    <row r="238" spans="2:11">
      <c r="B238" s="123"/>
      <c r="C238" s="124"/>
      <c r="D238" s="128"/>
      <c r="E238" s="128"/>
      <c r="F238" s="128"/>
      <c r="G238" s="128"/>
      <c r="H238" s="128"/>
      <c r="I238" s="124"/>
      <c r="J238" s="124"/>
      <c r="K238" s="124"/>
    </row>
    <row r="239" spans="2:11">
      <c r="B239" s="123"/>
      <c r="C239" s="124"/>
      <c r="D239" s="128"/>
      <c r="E239" s="128"/>
      <c r="F239" s="128"/>
      <c r="G239" s="128"/>
      <c r="H239" s="128"/>
      <c r="I239" s="124"/>
      <c r="J239" s="124"/>
      <c r="K239" s="124"/>
    </row>
    <row r="240" spans="2:11">
      <c r="B240" s="123"/>
      <c r="C240" s="124"/>
      <c r="D240" s="128"/>
      <c r="E240" s="128"/>
      <c r="F240" s="128"/>
      <c r="G240" s="128"/>
      <c r="H240" s="128"/>
      <c r="I240" s="124"/>
      <c r="J240" s="124"/>
      <c r="K240" s="124"/>
    </row>
    <row r="241" spans="2:11">
      <c r="B241" s="123"/>
      <c r="C241" s="124"/>
      <c r="D241" s="128"/>
      <c r="E241" s="128"/>
      <c r="F241" s="128"/>
      <c r="G241" s="128"/>
      <c r="H241" s="128"/>
      <c r="I241" s="124"/>
      <c r="J241" s="124"/>
      <c r="K241" s="124"/>
    </row>
    <row r="242" spans="2:11">
      <c r="B242" s="123"/>
      <c r="C242" s="124"/>
      <c r="D242" s="128"/>
      <c r="E242" s="128"/>
      <c r="F242" s="128"/>
      <c r="G242" s="128"/>
      <c r="H242" s="128"/>
      <c r="I242" s="124"/>
      <c r="J242" s="124"/>
      <c r="K242" s="124"/>
    </row>
    <row r="243" spans="2:11">
      <c r="B243" s="123"/>
      <c r="C243" s="124"/>
      <c r="D243" s="128"/>
      <c r="E243" s="128"/>
      <c r="F243" s="128"/>
      <c r="G243" s="128"/>
      <c r="H243" s="128"/>
      <c r="I243" s="124"/>
      <c r="J243" s="124"/>
      <c r="K243" s="124"/>
    </row>
    <row r="244" spans="2:11">
      <c r="B244" s="123"/>
      <c r="C244" s="124"/>
      <c r="D244" s="128"/>
      <c r="E244" s="128"/>
      <c r="F244" s="128"/>
      <c r="G244" s="128"/>
      <c r="H244" s="128"/>
      <c r="I244" s="124"/>
      <c r="J244" s="124"/>
      <c r="K244" s="124"/>
    </row>
    <row r="245" spans="2:11">
      <c r="B245" s="123"/>
      <c r="C245" s="124"/>
      <c r="D245" s="128"/>
      <c r="E245" s="128"/>
      <c r="F245" s="128"/>
      <c r="G245" s="128"/>
      <c r="H245" s="128"/>
      <c r="I245" s="124"/>
      <c r="J245" s="124"/>
      <c r="K245" s="124"/>
    </row>
    <row r="246" spans="2:11">
      <c r="B246" s="123"/>
      <c r="C246" s="124"/>
      <c r="D246" s="128"/>
      <c r="E246" s="128"/>
      <c r="F246" s="128"/>
      <c r="G246" s="128"/>
      <c r="H246" s="128"/>
      <c r="I246" s="124"/>
      <c r="J246" s="124"/>
      <c r="K246" s="124"/>
    </row>
    <row r="247" spans="2:11">
      <c r="B247" s="123"/>
      <c r="C247" s="124"/>
      <c r="D247" s="128"/>
      <c r="E247" s="128"/>
      <c r="F247" s="128"/>
      <c r="G247" s="128"/>
      <c r="H247" s="128"/>
      <c r="I247" s="124"/>
      <c r="J247" s="124"/>
      <c r="K247" s="124"/>
    </row>
    <row r="248" spans="2:11">
      <c r="B248" s="123"/>
      <c r="C248" s="124"/>
      <c r="D248" s="128"/>
      <c r="E248" s="128"/>
      <c r="F248" s="128"/>
      <c r="G248" s="128"/>
      <c r="H248" s="128"/>
      <c r="I248" s="124"/>
      <c r="J248" s="124"/>
      <c r="K248" s="124"/>
    </row>
    <row r="249" spans="2:11">
      <c r="B249" s="123"/>
      <c r="C249" s="124"/>
      <c r="D249" s="128"/>
      <c r="E249" s="128"/>
      <c r="F249" s="128"/>
      <c r="G249" s="128"/>
      <c r="H249" s="128"/>
      <c r="I249" s="124"/>
      <c r="J249" s="124"/>
      <c r="K249" s="124"/>
    </row>
    <row r="250" spans="2:11">
      <c r="B250" s="123"/>
      <c r="C250" s="124"/>
      <c r="D250" s="128"/>
      <c r="E250" s="128"/>
      <c r="F250" s="128"/>
      <c r="G250" s="128"/>
      <c r="H250" s="128"/>
      <c r="I250" s="124"/>
      <c r="J250" s="124"/>
      <c r="K250" s="124"/>
    </row>
    <row r="251" spans="2:11">
      <c r="B251" s="123"/>
      <c r="C251" s="124"/>
      <c r="D251" s="128"/>
      <c r="E251" s="128"/>
      <c r="F251" s="128"/>
      <c r="G251" s="128"/>
      <c r="H251" s="128"/>
      <c r="I251" s="124"/>
      <c r="J251" s="124"/>
      <c r="K251" s="124"/>
    </row>
    <row r="252" spans="2:11">
      <c r="B252" s="123"/>
      <c r="C252" s="124"/>
      <c r="D252" s="128"/>
      <c r="E252" s="128"/>
      <c r="F252" s="128"/>
      <c r="G252" s="128"/>
      <c r="H252" s="128"/>
      <c r="I252" s="124"/>
      <c r="J252" s="124"/>
      <c r="K252" s="124"/>
    </row>
    <row r="253" spans="2:11">
      <c r="B253" s="123"/>
      <c r="C253" s="124"/>
      <c r="D253" s="128"/>
      <c r="E253" s="128"/>
      <c r="F253" s="128"/>
      <c r="G253" s="128"/>
      <c r="H253" s="128"/>
      <c r="I253" s="124"/>
      <c r="J253" s="124"/>
      <c r="K253" s="124"/>
    </row>
    <row r="254" spans="2:11">
      <c r="B254" s="123"/>
      <c r="C254" s="124"/>
      <c r="D254" s="128"/>
      <c r="E254" s="128"/>
      <c r="F254" s="128"/>
      <c r="G254" s="128"/>
      <c r="H254" s="128"/>
      <c r="I254" s="124"/>
      <c r="J254" s="124"/>
      <c r="K254" s="124"/>
    </row>
    <row r="255" spans="2:11">
      <c r="B255" s="123"/>
      <c r="C255" s="124"/>
      <c r="D255" s="128"/>
      <c r="E255" s="128"/>
      <c r="F255" s="128"/>
      <c r="G255" s="128"/>
      <c r="H255" s="128"/>
      <c r="I255" s="124"/>
      <c r="J255" s="124"/>
      <c r="K255" s="124"/>
    </row>
    <row r="256" spans="2:11">
      <c r="B256" s="123"/>
      <c r="C256" s="124"/>
      <c r="D256" s="128"/>
      <c r="E256" s="128"/>
      <c r="F256" s="128"/>
      <c r="G256" s="128"/>
      <c r="H256" s="128"/>
      <c r="I256" s="124"/>
      <c r="J256" s="124"/>
      <c r="K256" s="124"/>
    </row>
    <row r="257" spans="2:11">
      <c r="B257" s="123"/>
      <c r="C257" s="124"/>
      <c r="D257" s="128"/>
      <c r="E257" s="128"/>
      <c r="F257" s="128"/>
      <c r="G257" s="128"/>
      <c r="H257" s="128"/>
      <c r="I257" s="124"/>
      <c r="J257" s="124"/>
      <c r="K257" s="124"/>
    </row>
    <row r="258" spans="2:11">
      <c r="B258" s="123"/>
      <c r="C258" s="124"/>
      <c r="D258" s="128"/>
      <c r="E258" s="128"/>
      <c r="F258" s="128"/>
      <c r="G258" s="128"/>
      <c r="H258" s="128"/>
      <c r="I258" s="124"/>
      <c r="J258" s="124"/>
      <c r="K258" s="124"/>
    </row>
    <row r="259" spans="2:11">
      <c r="B259" s="123"/>
      <c r="C259" s="124"/>
      <c r="D259" s="128"/>
      <c r="E259" s="128"/>
      <c r="F259" s="128"/>
      <c r="G259" s="128"/>
      <c r="H259" s="128"/>
      <c r="I259" s="124"/>
      <c r="J259" s="124"/>
      <c r="K259" s="124"/>
    </row>
    <row r="260" spans="2:11">
      <c r="B260" s="123"/>
      <c r="C260" s="124"/>
      <c r="D260" s="128"/>
      <c r="E260" s="128"/>
      <c r="F260" s="128"/>
      <c r="G260" s="128"/>
      <c r="H260" s="128"/>
      <c r="I260" s="124"/>
      <c r="J260" s="124"/>
      <c r="K260" s="124"/>
    </row>
    <row r="261" spans="2:11">
      <c r="B261" s="123"/>
      <c r="C261" s="124"/>
      <c r="D261" s="128"/>
      <c r="E261" s="128"/>
      <c r="F261" s="128"/>
      <c r="G261" s="128"/>
      <c r="H261" s="128"/>
      <c r="I261" s="124"/>
      <c r="J261" s="124"/>
      <c r="K261" s="124"/>
    </row>
    <row r="262" spans="2:11">
      <c r="B262" s="123"/>
      <c r="C262" s="124"/>
      <c r="D262" s="128"/>
      <c r="E262" s="128"/>
      <c r="F262" s="128"/>
      <c r="G262" s="128"/>
      <c r="H262" s="128"/>
      <c r="I262" s="124"/>
      <c r="J262" s="124"/>
      <c r="K262" s="124"/>
    </row>
    <row r="263" spans="2:11">
      <c r="B263" s="123"/>
      <c r="C263" s="124"/>
      <c r="D263" s="128"/>
      <c r="E263" s="128"/>
      <c r="F263" s="128"/>
      <c r="G263" s="128"/>
      <c r="H263" s="128"/>
      <c r="I263" s="124"/>
      <c r="J263" s="124"/>
      <c r="K263" s="124"/>
    </row>
    <row r="264" spans="2:11">
      <c r="B264" s="123"/>
      <c r="C264" s="124"/>
      <c r="D264" s="128"/>
      <c r="E264" s="128"/>
      <c r="F264" s="128"/>
      <c r="G264" s="128"/>
      <c r="H264" s="128"/>
      <c r="I264" s="124"/>
      <c r="J264" s="124"/>
      <c r="K264" s="124"/>
    </row>
    <row r="265" spans="2:11">
      <c r="B265" s="123"/>
      <c r="C265" s="124"/>
      <c r="D265" s="128"/>
      <c r="E265" s="128"/>
      <c r="F265" s="128"/>
      <c r="G265" s="128"/>
      <c r="H265" s="128"/>
      <c r="I265" s="124"/>
      <c r="J265" s="124"/>
      <c r="K265" s="124"/>
    </row>
    <row r="266" spans="2:11">
      <c r="B266" s="123"/>
      <c r="C266" s="124"/>
      <c r="D266" s="128"/>
      <c r="E266" s="128"/>
      <c r="F266" s="128"/>
      <c r="G266" s="128"/>
      <c r="H266" s="128"/>
      <c r="I266" s="124"/>
      <c r="J266" s="124"/>
      <c r="K266" s="124"/>
    </row>
    <row r="267" spans="2:11">
      <c r="B267" s="123"/>
      <c r="C267" s="124"/>
      <c r="D267" s="128"/>
      <c r="E267" s="128"/>
      <c r="F267" s="128"/>
      <c r="G267" s="128"/>
      <c r="H267" s="128"/>
      <c r="I267" s="124"/>
      <c r="J267" s="124"/>
      <c r="K267" s="124"/>
    </row>
    <row r="268" spans="2:11">
      <c r="B268" s="123"/>
      <c r="C268" s="124"/>
      <c r="D268" s="128"/>
      <c r="E268" s="128"/>
      <c r="F268" s="128"/>
      <c r="G268" s="128"/>
      <c r="H268" s="128"/>
      <c r="I268" s="124"/>
      <c r="J268" s="124"/>
      <c r="K268" s="124"/>
    </row>
    <row r="269" spans="2:11">
      <c r="B269" s="123"/>
      <c r="C269" s="124"/>
      <c r="D269" s="128"/>
      <c r="E269" s="128"/>
      <c r="F269" s="128"/>
      <c r="G269" s="128"/>
      <c r="H269" s="128"/>
      <c r="I269" s="124"/>
      <c r="J269" s="124"/>
      <c r="K269" s="124"/>
    </row>
    <row r="270" spans="2:11">
      <c r="B270" s="123"/>
      <c r="C270" s="124"/>
      <c r="D270" s="128"/>
      <c r="E270" s="128"/>
      <c r="F270" s="128"/>
      <c r="G270" s="128"/>
      <c r="H270" s="128"/>
      <c r="I270" s="124"/>
      <c r="J270" s="124"/>
      <c r="K270" s="124"/>
    </row>
    <row r="271" spans="2:11">
      <c r="B271" s="123"/>
      <c r="C271" s="124"/>
      <c r="D271" s="128"/>
      <c r="E271" s="128"/>
      <c r="F271" s="128"/>
      <c r="G271" s="128"/>
      <c r="H271" s="128"/>
      <c r="I271" s="124"/>
      <c r="J271" s="124"/>
      <c r="K271" s="124"/>
    </row>
    <row r="272" spans="2:11">
      <c r="B272" s="123"/>
      <c r="C272" s="124"/>
      <c r="D272" s="128"/>
      <c r="E272" s="128"/>
      <c r="F272" s="128"/>
      <c r="G272" s="128"/>
      <c r="H272" s="128"/>
      <c r="I272" s="124"/>
      <c r="J272" s="124"/>
      <c r="K272" s="124"/>
    </row>
    <row r="273" spans="2:11">
      <c r="B273" s="123"/>
      <c r="C273" s="124"/>
      <c r="D273" s="128"/>
      <c r="E273" s="128"/>
      <c r="F273" s="128"/>
      <c r="G273" s="128"/>
      <c r="H273" s="128"/>
      <c r="I273" s="124"/>
      <c r="J273" s="124"/>
      <c r="K273" s="124"/>
    </row>
    <row r="274" spans="2:11">
      <c r="B274" s="123"/>
      <c r="C274" s="124"/>
      <c r="D274" s="128"/>
      <c r="E274" s="128"/>
      <c r="F274" s="128"/>
      <c r="G274" s="128"/>
      <c r="H274" s="128"/>
      <c r="I274" s="124"/>
      <c r="J274" s="124"/>
      <c r="K274" s="124"/>
    </row>
    <row r="275" spans="2:11">
      <c r="B275" s="123"/>
      <c r="C275" s="124"/>
      <c r="D275" s="128"/>
      <c r="E275" s="128"/>
      <c r="F275" s="128"/>
      <c r="G275" s="128"/>
      <c r="H275" s="128"/>
      <c r="I275" s="124"/>
      <c r="J275" s="124"/>
      <c r="K275" s="124"/>
    </row>
    <row r="276" spans="2:11">
      <c r="B276" s="123"/>
      <c r="C276" s="124"/>
      <c r="D276" s="128"/>
      <c r="E276" s="128"/>
      <c r="F276" s="128"/>
      <c r="G276" s="128"/>
      <c r="H276" s="128"/>
      <c r="I276" s="124"/>
      <c r="J276" s="124"/>
      <c r="K276" s="124"/>
    </row>
    <row r="277" spans="2:11">
      <c r="B277" s="123"/>
      <c r="C277" s="124"/>
      <c r="D277" s="128"/>
      <c r="E277" s="128"/>
      <c r="F277" s="128"/>
      <c r="G277" s="128"/>
      <c r="H277" s="128"/>
      <c r="I277" s="124"/>
      <c r="J277" s="124"/>
      <c r="K277" s="124"/>
    </row>
    <row r="278" spans="2:11">
      <c r="B278" s="123"/>
      <c r="C278" s="124"/>
      <c r="D278" s="128"/>
      <c r="E278" s="128"/>
      <c r="F278" s="128"/>
      <c r="G278" s="128"/>
      <c r="H278" s="128"/>
      <c r="I278" s="124"/>
      <c r="J278" s="124"/>
      <c r="K278" s="124"/>
    </row>
    <row r="279" spans="2:11">
      <c r="B279" s="123"/>
      <c r="C279" s="124"/>
      <c r="D279" s="128"/>
      <c r="E279" s="128"/>
      <c r="F279" s="128"/>
      <c r="G279" s="128"/>
      <c r="H279" s="128"/>
      <c r="I279" s="124"/>
      <c r="J279" s="124"/>
      <c r="K279" s="124"/>
    </row>
    <row r="280" spans="2:11">
      <c r="B280" s="123"/>
      <c r="C280" s="124"/>
      <c r="D280" s="128"/>
      <c r="E280" s="128"/>
      <c r="F280" s="128"/>
      <c r="G280" s="128"/>
      <c r="H280" s="128"/>
      <c r="I280" s="124"/>
      <c r="J280" s="124"/>
      <c r="K280" s="124"/>
    </row>
    <row r="281" spans="2:11">
      <c r="B281" s="123"/>
      <c r="C281" s="124"/>
      <c r="D281" s="128"/>
      <c r="E281" s="128"/>
      <c r="F281" s="128"/>
      <c r="G281" s="128"/>
      <c r="H281" s="128"/>
      <c r="I281" s="124"/>
      <c r="J281" s="124"/>
      <c r="K281" s="124"/>
    </row>
    <row r="282" spans="2:11">
      <c r="B282" s="123"/>
      <c r="C282" s="124"/>
      <c r="D282" s="128"/>
      <c r="E282" s="128"/>
      <c r="F282" s="128"/>
      <c r="G282" s="128"/>
      <c r="H282" s="128"/>
      <c r="I282" s="124"/>
      <c r="J282" s="124"/>
      <c r="K282" s="124"/>
    </row>
    <row r="283" spans="2:11">
      <c r="B283" s="123"/>
      <c r="C283" s="124"/>
      <c r="D283" s="128"/>
      <c r="E283" s="128"/>
      <c r="F283" s="128"/>
      <c r="G283" s="128"/>
      <c r="H283" s="128"/>
      <c r="I283" s="124"/>
      <c r="J283" s="124"/>
      <c r="K283" s="124"/>
    </row>
    <row r="284" spans="2:11">
      <c r="B284" s="123"/>
      <c r="C284" s="124"/>
      <c r="D284" s="128"/>
      <c r="E284" s="128"/>
      <c r="F284" s="128"/>
      <c r="G284" s="128"/>
      <c r="H284" s="128"/>
      <c r="I284" s="124"/>
      <c r="J284" s="124"/>
      <c r="K284" s="124"/>
    </row>
    <row r="285" spans="2:11">
      <c r="B285" s="123"/>
      <c r="C285" s="124"/>
      <c r="D285" s="128"/>
      <c r="E285" s="128"/>
      <c r="F285" s="128"/>
      <c r="G285" s="128"/>
      <c r="H285" s="128"/>
      <c r="I285" s="124"/>
      <c r="J285" s="124"/>
      <c r="K285" s="124"/>
    </row>
    <row r="286" spans="2:11">
      <c r="B286" s="123"/>
      <c r="C286" s="124"/>
      <c r="D286" s="128"/>
      <c r="E286" s="128"/>
      <c r="F286" s="128"/>
      <c r="G286" s="128"/>
      <c r="H286" s="128"/>
      <c r="I286" s="124"/>
      <c r="J286" s="124"/>
      <c r="K286" s="124"/>
    </row>
    <row r="287" spans="2:11">
      <c r="B287" s="123"/>
      <c r="C287" s="124"/>
      <c r="D287" s="128"/>
      <c r="E287" s="128"/>
      <c r="F287" s="128"/>
      <c r="G287" s="128"/>
      <c r="H287" s="128"/>
      <c r="I287" s="124"/>
      <c r="J287" s="124"/>
      <c r="K287" s="124"/>
    </row>
    <row r="288" spans="2:11">
      <c r="B288" s="123"/>
      <c r="C288" s="124"/>
      <c r="D288" s="128"/>
      <c r="E288" s="128"/>
      <c r="F288" s="128"/>
      <c r="G288" s="128"/>
      <c r="H288" s="128"/>
      <c r="I288" s="124"/>
      <c r="J288" s="124"/>
      <c r="K288" s="124"/>
    </row>
    <row r="289" spans="2:11">
      <c r="B289" s="123"/>
      <c r="C289" s="124"/>
      <c r="D289" s="128"/>
      <c r="E289" s="128"/>
      <c r="F289" s="128"/>
      <c r="G289" s="128"/>
      <c r="H289" s="128"/>
      <c r="I289" s="124"/>
      <c r="J289" s="124"/>
      <c r="K289" s="124"/>
    </row>
    <row r="290" spans="2:11">
      <c r="B290" s="123"/>
      <c r="C290" s="124"/>
      <c r="D290" s="128"/>
      <c r="E290" s="128"/>
      <c r="F290" s="128"/>
      <c r="G290" s="128"/>
      <c r="H290" s="128"/>
      <c r="I290" s="124"/>
      <c r="J290" s="124"/>
      <c r="K290" s="124"/>
    </row>
    <row r="291" spans="2:11">
      <c r="B291" s="123"/>
      <c r="C291" s="124"/>
      <c r="D291" s="128"/>
      <c r="E291" s="128"/>
      <c r="F291" s="128"/>
      <c r="G291" s="128"/>
      <c r="H291" s="128"/>
      <c r="I291" s="124"/>
      <c r="J291" s="124"/>
      <c r="K291" s="124"/>
    </row>
    <row r="292" spans="2:11">
      <c r="B292" s="123"/>
      <c r="C292" s="124"/>
      <c r="D292" s="128"/>
      <c r="E292" s="128"/>
      <c r="F292" s="128"/>
      <c r="G292" s="128"/>
      <c r="H292" s="128"/>
      <c r="I292" s="124"/>
      <c r="J292" s="124"/>
      <c r="K292" s="124"/>
    </row>
    <row r="293" spans="2:11">
      <c r="B293" s="123"/>
      <c r="C293" s="124"/>
      <c r="D293" s="128"/>
      <c r="E293" s="128"/>
      <c r="F293" s="128"/>
      <c r="G293" s="128"/>
      <c r="H293" s="128"/>
      <c r="I293" s="124"/>
      <c r="J293" s="124"/>
      <c r="K293" s="124"/>
    </row>
    <row r="294" spans="2:11">
      <c r="B294" s="123"/>
      <c r="C294" s="124"/>
      <c r="D294" s="128"/>
      <c r="E294" s="128"/>
      <c r="F294" s="128"/>
      <c r="G294" s="128"/>
      <c r="H294" s="128"/>
      <c r="I294" s="124"/>
      <c r="J294" s="124"/>
      <c r="K294" s="124"/>
    </row>
    <row r="295" spans="2:11">
      <c r="B295" s="123"/>
      <c r="C295" s="124"/>
      <c r="D295" s="128"/>
      <c r="E295" s="128"/>
      <c r="F295" s="128"/>
      <c r="G295" s="128"/>
      <c r="H295" s="128"/>
      <c r="I295" s="124"/>
      <c r="J295" s="124"/>
      <c r="K295" s="124"/>
    </row>
    <row r="296" spans="2:11">
      <c r="B296" s="123"/>
      <c r="C296" s="124"/>
      <c r="D296" s="128"/>
      <c r="E296" s="128"/>
      <c r="F296" s="128"/>
      <c r="G296" s="128"/>
      <c r="H296" s="128"/>
      <c r="I296" s="124"/>
      <c r="J296" s="124"/>
      <c r="K296" s="124"/>
    </row>
    <row r="297" spans="2:11">
      <c r="B297" s="123"/>
      <c r="C297" s="124"/>
      <c r="D297" s="128"/>
      <c r="E297" s="128"/>
      <c r="F297" s="128"/>
      <c r="G297" s="128"/>
      <c r="H297" s="128"/>
      <c r="I297" s="124"/>
      <c r="J297" s="124"/>
      <c r="K297" s="124"/>
    </row>
    <row r="298" spans="2:11">
      <c r="B298" s="123"/>
      <c r="C298" s="124"/>
      <c r="D298" s="128"/>
      <c r="E298" s="128"/>
      <c r="F298" s="128"/>
      <c r="G298" s="128"/>
      <c r="H298" s="128"/>
      <c r="I298" s="124"/>
      <c r="J298" s="124"/>
      <c r="K298" s="124"/>
    </row>
    <row r="299" spans="2:11">
      <c r="B299" s="123"/>
      <c r="C299" s="124"/>
      <c r="D299" s="128"/>
      <c r="E299" s="128"/>
      <c r="F299" s="128"/>
      <c r="G299" s="128"/>
      <c r="H299" s="128"/>
      <c r="I299" s="124"/>
      <c r="J299" s="124"/>
      <c r="K299" s="124"/>
    </row>
    <row r="300" spans="2:11">
      <c r="B300" s="123"/>
      <c r="C300" s="124"/>
      <c r="D300" s="128"/>
      <c r="E300" s="128"/>
      <c r="F300" s="128"/>
      <c r="G300" s="128"/>
      <c r="H300" s="128"/>
      <c r="I300" s="124"/>
      <c r="J300" s="124"/>
      <c r="K300" s="124"/>
    </row>
    <row r="301" spans="2:11">
      <c r="B301" s="123"/>
      <c r="C301" s="124"/>
      <c r="D301" s="128"/>
      <c r="E301" s="128"/>
      <c r="F301" s="128"/>
      <c r="G301" s="128"/>
      <c r="H301" s="128"/>
      <c r="I301" s="124"/>
      <c r="J301" s="124"/>
      <c r="K301" s="124"/>
    </row>
    <row r="302" spans="2:11">
      <c r="B302" s="123"/>
      <c r="C302" s="124"/>
      <c r="D302" s="128"/>
      <c r="E302" s="128"/>
      <c r="F302" s="128"/>
      <c r="G302" s="128"/>
      <c r="H302" s="128"/>
      <c r="I302" s="124"/>
      <c r="J302" s="124"/>
      <c r="K302" s="124"/>
    </row>
    <row r="303" spans="2:11">
      <c r="B303" s="123"/>
      <c r="C303" s="124"/>
      <c r="D303" s="128"/>
      <c r="E303" s="128"/>
      <c r="F303" s="128"/>
      <c r="G303" s="128"/>
      <c r="H303" s="128"/>
      <c r="I303" s="124"/>
      <c r="J303" s="124"/>
      <c r="K303" s="124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1"/>
      <c r="G608" s="21"/>
    </row>
    <row r="609" spans="5:7">
      <c r="E609" s="21"/>
      <c r="G609" s="21"/>
    </row>
    <row r="610" spans="5:7">
      <c r="E610" s="21"/>
      <c r="G610" s="21"/>
    </row>
    <row r="611" spans="5:7">
      <c r="E611" s="21"/>
      <c r="G611" s="21"/>
    </row>
    <row r="612" spans="5:7">
      <c r="E612" s="21"/>
      <c r="G612" s="21"/>
    </row>
    <row r="613" spans="5:7">
      <c r="E613" s="21"/>
      <c r="G613" s="21"/>
    </row>
  </sheetData>
  <sheetProtection sheet="1" objects="1" scenarios="1"/>
  <mergeCells count="1">
    <mergeCell ref="B6:K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1" bestFit="1" customWidth="1"/>
    <col min="4" max="4" width="11.85546875" style="1" customWidth="1"/>
    <col min="5" max="16384" width="9.140625" style="1"/>
  </cols>
  <sheetData>
    <row r="1" spans="2:6">
      <c r="B1" s="56" t="s">
        <v>134</v>
      </c>
      <c r="C1" s="77" t="s" vm="1">
        <v>204</v>
      </c>
    </row>
    <row r="2" spans="2:6">
      <c r="B2" s="56" t="s">
        <v>133</v>
      </c>
      <c r="C2" s="77" t="s">
        <v>205</v>
      </c>
    </row>
    <row r="3" spans="2:6">
      <c r="B3" s="56" t="s">
        <v>135</v>
      </c>
      <c r="C3" s="77" t="s">
        <v>206</v>
      </c>
    </row>
    <row r="4" spans="2:6">
      <c r="B4" s="56" t="s">
        <v>136</v>
      </c>
      <c r="C4" s="77">
        <v>2148</v>
      </c>
    </row>
    <row r="6" spans="2:6" ht="26.25" customHeight="1">
      <c r="B6" s="149" t="s">
        <v>165</v>
      </c>
      <c r="C6" s="150"/>
      <c r="D6" s="151"/>
    </row>
    <row r="7" spans="2:6" s="3" customFormat="1" ht="33">
      <c r="B7" s="59" t="s">
        <v>108</v>
      </c>
      <c r="C7" s="64" t="s">
        <v>99</v>
      </c>
      <c r="D7" s="65" t="s">
        <v>98</v>
      </c>
    </row>
    <row r="8" spans="2:6" s="3" customFormat="1">
      <c r="B8" s="15"/>
      <c r="C8" s="32" t="s">
        <v>185</v>
      </c>
      <c r="D8" s="17" t="s">
        <v>22</v>
      </c>
    </row>
    <row r="9" spans="2:6" s="4" customFormat="1" ht="18" customHeight="1">
      <c r="B9" s="18"/>
      <c r="C9" s="19" t="s">
        <v>1</v>
      </c>
      <c r="D9" s="20" t="s">
        <v>2</v>
      </c>
    </row>
    <row r="10" spans="2:6" s="4" customFormat="1" ht="18" customHeight="1">
      <c r="B10" s="110" t="s">
        <v>1240</v>
      </c>
      <c r="C10" s="111">
        <f>C11+C19</f>
        <v>49.076832220064531</v>
      </c>
      <c r="D10" s="98"/>
    </row>
    <row r="11" spans="2:6">
      <c r="B11" s="112" t="s">
        <v>1241</v>
      </c>
      <c r="C11" s="111">
        <f>SUM(C12:C15)</f>
        <v>26.705480104065661</v>
      </c>
      <c r="D11" s="98"/>
    </row>
    <row r="12" spans="2:6">
      <c r="B12" s="129" t="s">
        <v>1242</v>
      </c>
      <c r="C12" s="130">
        <v>2.0347499999999998</v>
      </c>
      <c r="D12" s="131">
        <v>44821</v>
      </c>
      <c r="E12" s="3"/>
      <c r="F12" s="3"/>
    </row>
    <row r="13" spans="2:6">
      <c r="B13" s="129" t="s">
        <v>1243</v>
      </c>
      <c r="C13" s="130">
        <v>8.2984400000000011</v>
      </c>
      <c r="D13" s="131">
        <v>43889</v>
      </c>
      <c r="E13" s="3"/>
      <c r="F13" s="3"/>
    </row>
    <row r="14" spans="2:6">
      <c r="B14" s="129" t="s">
        <v>1244</v>
      </c>
      <c r="C14" s="130">
        <v>14.073993496822725</v>
      </c>
      <c r="D14" s="131">
        <v>44545</v>
      </c>
    </row>
    <row r="15" spans="2:6">
      <c r="B15" s="129" t="s">
        <v>1245</v>
      </c>
      <c r="C15" s="130">
        <v>2.2982966072429356</v>
      </c>
      <c r="D15" s="131">
        <v>45107</v>
      </c>
      <c r="E15" s="3"/>
      <c r="F15" s="3"/>
    </row>
    <row r="16" spans="2:6">
      <c r="B16" s="98"/>
      <c r="C16" s="114"/>
      <c r="D16" s="98"/>
      <c r="E16" s="3"/>
      <c r="F16" s="3"/>
    </row>
    <row r="17" spans="2:4">
      <c r="B17" s="98"/>
      <c r="C17" s="114"/>
      <c r="D17" s="98"/>
    </row>
    <row r="18" spans="2:4">
      <c r="B18" s="98"/>
      <c r="C18" s="114"/>
      <c r="D18" s="98"/>
    </row>
    <row r="19" spans="2:4">
      <c r="B19" s="113" t="s">
        <v>1246</v>
      </c>
      <c r="C19" s="111">
        <f>SUM(C20:C143)</f>
        <v>22.371352115998871</v>
      </c>
      <c r="D19" s="98"/>
    </row>
    <row r="20" spans="2:4">
      <c r="B20" s="132" t="s">
        <v>1247</v>
      </c>
      <c r="C20" s="133">
        <v>1.8941600000000001</v>
      </c>
      <c r="D20" s="134">
        <v>44332</v>
      </c>
    </row>
    <row r="21" spans="2:4">
      <c r="B21" s="132" t="s">
        <v>1248</v>
      </c>
      <c r="C21" s="133">
        <v>7.0451899999999998</v>
      </c>
      <c r="D21" s="134">
        <v>45615</v>
      </c>
    </row>
    <row r="22" spans="2:4">
      <c r="B22" s="132" t="s">
        <v>1249</v>
      </c>
      <c r="C22" s="133">
        <v>5.6805900000000005</v>
      </c>
      <c r="D22" s="134">
        <v>46626</v>
      </c>
    </row>
    <row r="23" spans="2:4">
      <c r="B23" s="132" t="s">
        <v>1250</v>
      </c>
      <c r="C23" s="133">
        <v>6.6469421159988711</v>
      </c>
      <c r="D23" s="134">
        <v>44819</v>
      </c>
    </row>
    <row r="24" spans="2:4">
      <c r="B24" s="132" t="s">
        <v>1251</v>
      </c>
      <c r="C24" s="133">
        <v>0.43273</v>
      </c>
      <c r="D24" s="134">
        <v>46059</v>
      </c>
    </row>
    <row r="25" spans="2:4">
      <c r="B25" s="132" t="s">
        <v>1252</v>
      </c>
      <c r="C25" s="133">
        <v>0.67174</v>
      </c>
      <c r="D25" s="134">
        <v>44256</v>
      </c>
    </row>
    <row r="26" spans="2:4">
      <c r="B26" s="98"/>
      <c r="C26" s="114"/>
      <c r="D26" s="98"/>
    </row>
    <row r="27" spans="2:4">
      <c r="B27" s="98"/>
      <c r="C27" s="114"/>
      <c r="D27" s="98"/>
    </row>
    <row r="28" spans="2:4">
      <c r="B28" s="98"/>
      <c r="C28" s="114"/>
      <c r="D28" s="98"/>
    </row>
    <row r="29" spans="2:4">
      <c r="B29" s="98"/>
      <c r="C29" s="114"/>
      <c r="D29" s="98"/>
    </row>
    <row r="30" spans="2:4">
      <c r="B30" s="98"/>
      <c r="C30" s="114"/>
      <c r="D30" s="98"/>
    </row>
    <row r="31" spans="2:4">
      <c r="B31" s="98"/>
      <c r="C31" s="98"/>
      <c r="D31" s="98"/>
    </row>
    <row r="32" spans="2:4">
      <c r="B32" s="98"/>
      <c r="C32" s="98"/>
      <c r="D32" s="98"/>
    </row>
    <row r="33" spans="2:4">
      <c r="B33" s="98"/>
      <c r="C33" s="98"/>
      <c r="D33" s="98"/>
    </row>
    <row r="34" spans="2:4">
      <c r="B34" s="98"/>
      <c r="C34" s="98"/>
      <c r="D34" s="98"/>
    </row>
    <row r="35" spans="2:4">
      <c r="B35" s="98"/>
      <c r="C35" s="98"/>
      <c r="D35" s="98"/>
    </row>
    <row r="36" spans="2:4">
      <c r="B36" s="98"/>
      <c r="C36" s="98"/>
      <c r="D36" s="98"/>
    </row>
    <row r="37" spans="2:4">
      <c r="B37" s="98"/>
      <c r="C37" s="98"/>
      <c r="D37" s="98"/>
    </row>
    <row r="38" spans="2:4">
      <c r="B38" s="98"/>
      <c r="C38" s="98"/>
      <c r="D38" s="98"/>
    </row>
    <row r="39" spans="2:4">
      <c r="B39" s="98"/>
      <c r="C39" s="98"/>
      <c r="D39" s="98"/>
    </row>
    <row r="40" spans="2:4">
      <c r="B40" s="98"/>
      <c r="C40" s="98"/>
      <c r="D40" s="98"/>
    </row>
    <row r="41" spans="2:4">
      <c r="B41" s="98"/>
      <c r="C41" s="98"/>
      <c r="D41" s="98"/>
    </row>
    <row r="42" spans="2:4">
      <c r="B42" s="98"/>
      <c r="C42" s="98"/>
      <c r="D42" s="98"/>
    </row>
    <row r="43" spans="2:4">
      <c r="B43" s="98"/>
      <c r="C43" s="98"/>
      <c r="D43" s="98"/>
    </row>
    <row r="44" spans="2:4">
      <c r="B44" s="98"/>
      <c r="C44" s="98"/>
      <c r="D44" s="98"/>
    </row>
    <row r="45" spans="2:4">
      <c r="B45" s="98"/>
      <c r="C45" s="98"/>
      <c r="D45" s="98"/>
    </row>
    <row r="46" spans="2:4">
      <c r="B46" s="98"/>
      <c r="C46" s="98"/>
      <c r="D46" s="98"/>
    </row>
    <row r="47" spans="2:4">
      <c r="B47" s="98"/>
      <c r="C47" s="98"/>
      <c r="D47" s="98"/>
    </row>
    <row r="48" spans="2:4">
      <c r="B48" s="98"/>
      <c r="C48" s="98"/>
      <c r="D48" s="98"/>
    </row>
    <row r="49" spans="2:4">
      <c r="B49" s="98"/>
      <c r="C49" s="98"/>
      <c r="D49" s="98"/>
    </row>
    <row r="50" spans="2:4">
      <c r="B50" s="98"/>
      <c r="C50" s="98"/>
      <c r="D50" s="98"/>
    </row>
    <row r="51" spans="2:4">
      <c r="B51" s="98"/>
      <c r="C51" s="98"/>
      <c r="D51" s="98"/>
    </row>
    <row r="52" spans="2:4">
      <c r="B52" s="98"/>
      <c r="C52" s="98"/>
      <c r="D52" s="98"/>
    </row>
    <row r="53" spans="2:4">
      <c r="B53" s="98"/>
      <c r="C53" s="98"/>
      <c r="D53" s="98"/>
    </row>
    <row r="54" spans="2:4">
      <c r="B54" s="98"/>
      <c r="C54" s="98"/>
      <c r="D54" s="98"/>
    </row>
    <row r="55" spans="2:4">
      <c r="B55" s="98"/>
      <c r="C55" s="98"/>
      <c r="D55" s="98"/>
    </row>
    <row r="56" spans="2:4">
      <c r="B56" s="98"/>
      <c r="C56" s="98"/>
      <c r="D56" s="98"/>
    </row>
    <row r="57" spans="2:4">
      <c r="B57" s="98"/>
      <c r="C57" s="98"/>
      <c r="D57" s="98"/>
    </row>
    <row r="58" spans="2:4">
      <c r="B58" s="98"/>
      <c r="C58" s="98"/>
      <c r="D58" s="98"/>
    </row>
    <row r="59" spans="2:4">
      <c r="B59" s="98"/>
      <c r="C59" s="98"/>
      <c r="D59" s="98"/>
    </row>
    <row r="60" spans="2:4">
      <c r="B60" s="98"/>
      <c r="C60" s="98"/>
      <c r="D60" s="98"/>
    </row>
    <row r="61" spans="2:4">
      <c r="B61" s="98"/>
      <c r="C61" s="98"/>
      <c r="D61" s="98"/>
    </row>
    <row r="62" spans="2:4">
      <c r="B62" s="98"/>
      <c r="C62" s="98"/>
      <c r="D62" s="98"/>
    </row>
    <row r="63" spans="2:4">
      <c r="B63" s="98"/>
      <c r="C63" s="98"/>
      <c r="D63" s="98"/>
    </row>
    <row r="64" spans="2:4">
      <c r="B64" s="98"/>
      <c r="C64" s="98"/>
      <c r="D64" s="98"/>
    </row>
    <row r="65" spans="2:4">
      <c r="B65" s="98"/>
      <c r="C65" s="98"/>
      <c r="D65" s="98"/>
    </row>
    <row r="66" spans="2:4">
      <c r="B66" s="98"/>
      <c r="C66" s="98"/>
      <c r="D66" s="98"/>
    </row>
    <row r="67" spans="2:4">
      <c r="B67" s="98"/>
      <c r="C67" s="98"/>
      <c r="D67" s="98"/>
    </row>
    <row r="68" spans="2:4">
      <c r="B68" s="98"/>
      <c r="C68" s="98"/>
      <c r="D68" s="98"/>
    </row>
    <row r="69" spans="2:4">
      <c r="B69" s="98"/>
      <c r="C69" s="98"/>
      <c r="D69" s="98"/>
    </row>
    <row r="70" spans="2:4">
      <c r="B70" s="98"/>
      <c r="C70" s="98"/>
      <c r="D70" s="98"/>
    </row>
    <row r="71" spans="2:4">
      <c r="B71" s="98"/>
      <c r="C71" s="98"/>
      <c r="D71" s="98"/>
    </row>
    <row r="72" spans="2:4">
      <c r="B72" s="98"/>
      <c r="C72" s="98"/>
      <c r="D72" s="98"/>
    </row>
    <row r="73" spans="2:4">
      <c r="B73" s="98"/>
      <c r="C73" s="98"/>
      <c r="D73" s="98"/>
    </row>
    <row r="74" spans="2:4">
      <c r="B74" s="98"/>
      <c r="C74" s="98"/>
      <c r="D74" s="98"/>
    </row>
    <row r="75" spans="2:4">
      <c r="B75" s="98"/>
      <c r="C75" s="98"/>
      <c r="D75" s="98"/>
    </row>
    <row r="76" spans="2:4">
      <c r="B76" s="98"/>
      <c r="C76" s="98"/>
      <c r="D76" s="98"/>
    </row>
    <row r="77" spans="2:4">
      <c r="B77" s="98"/>
      <c r="C77" s="98"/>
      <c r="D77" s="98"/>
    </row>
    <row r="78" spans="2:4">
      <c r="B78" s="98"/>
      <c r="C78" s="98"/>
      <c r="D78" s="98"/>
    </row>
    <row r="79" spans="2:4">
      <c r="B79" s="98"/>
      <c r="C79" s="98"/>
      <c r="D79" s="98"/>
    </row>
    <row r="80" spans="2:4">
      <c r="B80" s="98"/>
      <c r="C80" s="98"/>
      <c r="D80" s="98"/>
    </row>
    <row r="81" spans="2:4">
      <c r="B81" s="98"/>
      <c r="C81" s="98"/>
      <c r="D81" s="98"/>
    </row>
    <row r="82" spans="2:4">
      <c r="B82" s="98"/>
      <c r="C82" s="98"/>
      <c r="D82" s="98"/>
    </row>
    <row r="83" spans="2:4">
      <c r="B83" s="98"/>
      <c r="C83" s="98"/>
      <c r="D83" s="98"/>
    </row>
    <row r="84" spans="2:4">
      <c r="B84" s="98"/>
      <c r="C84" s="98"/>
      <c r="D84" s="98"/>
    </row>
    <row r="85" spans="2:4">
      <c r="B85" s="98"/>
      <c r="C85" s="98"/>
      <c r="D85" s="98"/>
    </row>
    <row r="86" spans="2:4">
      <c r="B86" s="98"/>
      <c r="C86" s="98"/>
      <c r="D86" s="98"/>
    </row>
    <row r="87" spans="2:4">
      <c r="B87" s="98"/>
      <c r="C87" s="98"/>
      <c r="D87" s="98"/>
    </row>
    <row r="88" spans="2:4">
      <c r="B88" s="98"/>
      <c r="C88" s="98"/>
      <c r="D88" s="98"/>
    </row>
    <row r="89" spans="2:4">
      <c r="B89" s="98"/>
      <c r="C89" s="98"/>
      <c r="D89" s="98"/>
    </row>
    <row r="90" spans="2:4">
      <c r="B90" s="98"/>
      <c r="C90" s="98"/>
      <c r="D90" s="98"/>
    </row>
    <row r="91" spans="2:4">
      <c r="B91" s="98"/>
      <c r="C91" s="98"/>
      <c r="D91" s="98"/>
    </row>
    <row r="92" spans="2:4">
      <c r="B92" s="98"/>
      <c r="C92" s="98"/>
      <c r="D92" s="98"/>
    </row>
    <row r="93" spans="2:4">
      <c r="B93" s="98"/>
      <c r="C93" s="98"/>
      <c r="D93" s="98"/>
    </row>
    <row r="94" spans="2:4">
      <c r="B94" s="98"/>
      <c r="C94" s="98"/>
      <c r="D94" s="98"/>
    </row>
    <row r="95" spans="2:4">
      <c r="B95" s="98"/>
      <c r="C95" s="98"/>
      <c r="D95" s="98"/>
    </row>
    <row r="96" spans="2:4">
      <c r="B96" s="98"/>
      <c r="C96" s="98"/>
      <c r="D96" s="98"/>
    </row>
    <row r="97" spans="2:4">
      <c r="B97" s="98"/>
      <c r="C97" s="98"/>
      <c r="D97" s="98"/>
    </row>
    <row r="98" spans="2:4">
      <c r="B98" s="98"/>
      <c r="C98" s="98"/>
      <c r="D98" s="98"/>
    </row>
    <row r="99" spans="2:4">
      <c r="B99" s="98"/>
      <c r="C99" s="98"/>
      <c r="D99" s="98"/>
    </row>
    <row r="100" spans="2:4">
      <c r="B100" s="98"/>
      <c r="C100" s="98"/>
      <c r="D100" s="98"/>
    </row>
    <row r="101" spans="2:4">
      <c r="B101" s="98"/>
      <c r="C101" s="98"/>
      <c r="D101" s="98"/>
    </row>
    <row r="102" spans="2:4">
      <c r="B102" s="98"/>
      <c r="C102" s="98"/>
      <c r="D102" s="98"/>
    </row>
    <row r="103" spans="2:4">
      <c r="B103" s="98"/>
      <c r="C103" s="98"/>
      <c r="D103" s="98"/>
    </row>
    <row r="104" spans="2:4">
      <c r="B104" s="98"/>
      <c r="C104" s="98"/>
      <c r="D104" s="98"/>
    </row>
    <row r="105" spans="2:4">
      <c r="B105" s="98"/>
      <c r="C105" s="98"/>
      <c r="D105" s="98"/>
    </row>
    <row r="106" spans="2:4">
      <c r="B106" s="98"/>
      <c r="C106" s="98"/>
      <c r="D106" s="98"/>
    </row>
    <row r="107" spans="2:4">
      <c r="B107" s="98"/>
      <c r="C107" s="98"/>
      <c r="D107" s="98"/>
    </row>
    <row r="108" spans="2:4">
      <c r="B108" s="98"/>
      <c r="C108" s="98"/>
      <c r="D108" s="98"/>
    </row>
    <row r="109" spans="2:4">
      <c r="B109" s="98"/>
      <c r="C109" s="98"/>
      <c r="D109" s="98"/>
    </row>
    <row r="110" spans="2:4">
      <c r="B110" s="123"/>
      <c r="C110" s="124"/>
      <c r="D110" s="124"/>
    </row>
    <row r="111" spans="2:4">
      <c r="B111" s="123"/>
      <c r="C111" s="124"/>
      <c r="D111" s="124"/>
    </row>
    <row r="112" spans="2:4">
      <c r="B112" s="123"/>
      <c r="C112" s="124"/>
      <c r="D112" s="124"/>
    </row>
    <row r="113" spans="2:4">
      <c r="B113" s="123"/>
      <c r="C113" s="124"/>
      <c r="D113" s="124"/>
    </row>
    <row r="114" spans="2:4">
      <c r="B114" s="123"/>
      <c r="C114" s="124"/>
      <c r="D114" s="124"/>
    </row>
    <row r="115" spans="2:4">
      <c r="B115" s="123"/>
      <c r="C115" s="124"/>
      <c r="D115" s="124"/>
    </row>
    <row r="116" spans="2:4">
      <c r="B116" s="123"/>
      <c r="C116" s="124"/>
      <c r="D116" s="124"/>
    </row>
    <row r="117" spans="2:4">
      <c r="B117" s="123"/>
      <c r="C117" s="124"/>
      <c r="D117" s="124"/>
    </row>
    <row r="118" spans="2:4">
      <c r="B118" s="123"/>
      <c r="C118" s="124"/>
      <c r="D118" s="124"/>
    </row>
    <row r="119" spans="2:4">
      <c r="B119" s="123"/>
      <c r="C119" s="124"/>
      <c r="D119" s="124"/>
    </row>
    <row r="120" spans="2:4">
      <c r="B120" s="123"/>
      <c r="C120" s="124"/>
      <c r="D120" s="124"/>
    </row>
    <row r="121" spans="2:4">
      <c r="B121" s="123"/>
      <c r="C121" s="124"/>
      <c r="D121" s="124"/>
    </row>
    <row r="122" spans="2:4">
      <c r="B122" s="123"/>
      <c r="C122" s="124"/>
      <c r="D122" s="124"/>
    </row>
    <row r="123" spans="2:4">
      <c r="B123" s="123"/>
      <c r="C123" s="124"/>
      <c r="D123" s="124"/>
    </row>
    <row r="124" spans="2:4">
      <c r="B124" s="123"/>
      <c r="C124" s="124"/>
      <c r="D124" s="124"/>
    </row>
    <row r="125" spans="2:4">
      <c r="B125" s="123"/>
      <c r="C125" s="124"/>
      <c r="D125" s="124"/>
    </row>
    <row r="126" spans="2:4">
      <c r="B126" s="123"/>
      <c r="C126" s="124"/>
      <c r="D126" s="124"/>
    </row>
    <row r="127" spans="2:4">
      <c r="B127" s="123"/>
      <c r="C127" s="124"/>
      <c r="D127" s="124"/>
    </row>
    <row r="128" spans="2:4">
      <c r="B128" s="123"/>
      <c r="C128" s="124"/>
      <c r="D128" s="124"/>
    </row>
    <row r="129" spans="2:4">
      <c r="B129" s="123"/>
      <c r="C129" s="124"/>
      <c r="D129" s="124"/>
    </row>
    <row r="130" spans="2:4">
      <c r="B130" s="123"/>
      <c r="C130" s="124"/>
      <c r="D130" s="124"/>
    </row>
    <row r="131" spans="2:4">
      <c r="B131" s="123"/>
      <c r="C131" s="124"/>
      <c r="D131" s="124"/>
    </row>
    <row r="132" spans="2:4">
      <c r="B132" s="123"/>
      <c r="C132" s="124"/>
      <c r="D132" s="124"/>
    </row>
    <row r="133" spans="2:4">
      <c r="B133" s="123"/>
      <c r="C133" s="124"/>
      <c r="D133" s="124"/>
    </row>
    <row r="134" spans="2:4">
      <c r="B134" s="123"/>
      <c r="C134" s="124"/>
      <c r="D134" s="124"/>
    </row>
    <row r="135" spans="2:4">
      <c r="B135" s="123"/>
      <c r="C135" s="124"/>
      <c r="D135" s="124"/>
    </row>
    <row r="136" spans="2:4">
      <c r="B136" s="123"/>
      <c r="C136" s="124"/>
      <c r="D136" s="124"/>
    </row>
    <row r="137" spans="2:4">
      <c r="B137" s="123"/>
      <c r="C137" s="124"/>
      <c r="D137" s="124"/>
    </row>
    <row r="138" spans="2:4">
      <c r="B138" s="123"/>
      <c r="C138" s="124"/>
      <c r="D138" s="124"/>
    </row>
    <row r="139" spans="2:4">
      <c r="B139" s="123"/>
      <c r="C139" s="124"/>
      <c r="D139" s="124"/>
    </row>
    <row r="140" spans="2:4">
      <c r="B140" s="123"/>
      <c r="C140" s="124"/>
      <c r="D140" s="124"/>
    </row>
    <row r="141" spans="2:4">
      <c r="B141" s="123"/>
      <c r="C141" s="124"/>
      <c r="D141" s="124"/>
    </row>
    <row r="142" spans="2:4">
      <c r="B142" s="123"/>
      <c r="C142" s="124"/>
      <c r="D142" s="124"/>
    </row>
    <row r="143" spans="2:4">
      <c r="B143" s="123"/>
      <c r="C143" s="124"/>
      <c r="D143" s="124"/>
    </row>
    <row r="144" spans="2:4">
      <c r="B144" s="123"/>
      <c r="C144" s="124"/>
      <c r="D144" s="124"/>
    </row>
    <row r="145" spans="2:4">
      <c r="B145" s="123"/>
      <c r="C145" s="124"/>
      <c r="D145" s="124"/>
    </row>
    <row r="146" spans="2:4">
      <c r="B146" s="123"/>
      <c r="C146" s="124"/>
      <c r="D146" s="124"/>
    </row>
    <row r="147" spans="2:4">
      <c r="B147" s="123"/>
      <c r="C147" s="124"/>
      <c r="D147" s="124"/>
    </row>
    <row r="148" spans="2:4">
      <c r="B148" s="123"/>
      <c r="C148" s="124"/>
      <c r="D148" s="124"/>
    </row>
    <row r="149" spans="2:4">
      <c r="B149" s="123"/>
      <c r="C149" s="124"/>
      <c r="D149" s="124"/>
    </row>
    <row r="150" spans="2:4">
      <c r="B150" s="123"/>
      <c r="C150" s="124"/>
      <c r="D150" s="124"/>
    </row>
    <row r="151" spans="2:4">
      <c r="B151" s="123"/>
      <c r="C151" s="124"/>
      <c r="D151" s="124"/>
    </row>
    <row r="152" spans="2:4">
      <c r="B152" s="123"/>
      <c r="C152" s="124"/>
      <c r="D152" s="124"/>
    </row>
    <row r="153" spans="2:4">
      <c r="B153" s="123"/>
      <c r="C153" s="124"/>
      <c r="D153" s="124"/>
    </row>
    <row r="154" spans="2:4">
      <c r="B154" s="123"/>
      <c r="C154" s="124"/>
      <c r="D154" s="124"/>
    </row>
    <row r="155" spans="2:4">
      <c r="B155" s="123"/>
      <c r="C155" s="124"/>
      <c r="D155" s="124"/>
    </row>
    <row r="156" spans="2:4">
      <c r="B156" s="123"/>
      <c r="C156" s="124"/>
      <c r="D156" s="124"/>
    </row>
    <row r="157" spans="2:4">
      <c r="B157" s="123"/>
      <c r="C157" s="124"/>
      <c r="D157" s="124"/>
    </row>
    <row r="158" spans="2:4">
      <c r="B158" s="123"/>
      <c r="C158" s="124"/>
      <c r="D158" s="124"/>
    </row>
    <row r="159" spans="2:4">
      <c r="B159" s="123"/>
      <c r="C159" s="124"/>
      <c r="D159" s="124"/>
    </row>
    <row r="160" spans="2:4">
      <c r="B160" s="123"/>
      <c r="C160" s="124"/>
      <c r="D160" s="124"/>
    </row>
    <row r="161" spans="2:4">
      <c r="B161" s="123"/>
      <c r="C161" s="124"/>
      <c r="D161" s="124"/>
    </row>
    <row r="162" spans="2:4">
      <c r="B162" s="123"/>
      <c r="C162" s="124"/>
      <c r="D162" s="124"/>
    </row>
    <row r="163" spans="2:4">
      <c r="B163" s="123"/>
      <c r="C163" s="124"/>
      <c r="D163" s="124"/>
    </row>
    <row r="164" spans="2:4">
      <c r="B164" s="123"/>
      <c r="C164" s="124"/>
      <c r="D164" s="124"/>
    </row>
    <row r="165" spans="2:4">
      <c r="B165" s="123"/>
      <c r="C165" s="124"/>
      <c r="D165" s="124"/>
    </row>
    <row r="166" spans="2:4">
      <c r="B166" s="123"/>
      <c r="C166" s="124"/>
      <c r="D166" s="124"/>
    </row>
    <row r="167" spans="2:4">
      <c r="B167" s="123"/>
      <c r="C167" s="124"/>
      <c r="D167" s="124"/>
    </row>
    <row r="168" spans="2:4">
      <c r="B168" s="123"/>
      <c r="C168" s="124"/>
      <c r="D168" s="124"/>
    </row>
    <row r="169" spans="2:4">
      <c r="B169" s="123"/>
      <c r="C169" s="124"/>
      <c r="D169" s="124"/>
    </row>
    <row r="170" spans="2:4">
      <c r="B170" s="123"/>
      <c r="C170" s="124"/>
      <c r="D170" s="124"/>
    </row>
    <row r="171" spans="2:4">
      <c r="B171" s="123"/>
      <c r="C171" s="124"/>
      <c r="D171" s="124"/>
    </row>
    <row r="172" spans="2:4">
      <c r="B172" s="123"/>
      <c r="C172" s="124"/>
      <c r="D172" s="124"/>
    </row>
    <row r="173" spans="2:4">
      <c r="B173" s="123"/>
      <c r="C173" s="124"/>
      <c r="D173" s="124"/>
    </row>
    <row r="174" spans="2:4">
      <c r="B174" s="123"/>
      <c r="C174" s="124"/>
      <c r="D174" s="124"/>
    </row>
    <row r="175" spans="2:4">
      <c r="B175" s="123"/>
      <c r="C175" s="124"/>
      <c r="D175" s="124"/>
    </row>
    <row r="176" spans="2:4">
      <c r="B176" s="123"/>
      <c r="C176" s="124"/>
      <c r="D176" s="124"/>
    </row>
    <row r="177" spans="2:4">
      <c r="B177" s="123"/>
      <c r="C177" s="124"/>
      <c r="D177" s="124"/>
    </row>
    <row r="178" spans="2:4">
      <c r="B178" s="123"/>
      <c r="C178" s="124"/>
      <c r="D178" s="124"/>
    </row>
    <row r="179" spans="2:4">
      <c r="B179" s="123"/>
      <c r="C179" s="124"/>
      <c r="D179" s="124"/>
    </row>
    <row r="180" spans="2:4">
      <c r="B180" s="123"/>
      <c r="C180" s="124"/>
      <c r="D180" s="124"/>
    </row>
    <row r="181" spans="2:4">
      <c r="B181" s="123"/>
      <c r="C181" s="124"/>
      <c r="D181" s="124"/>
    </row>
    <row r="182" spans="2:4">
      <c r="B182" s="123"/>
      <c r="C182" s="124"/>
      <c r="D182" s="124"/>
    </row>
    <row r="183" spans="2:4">
      <c r="B183" s="123"/>
      <c r="C183" s="124"/>
      <c r="D183" s="124"/>
    </row>
    <row r="184" spans="2:4">
      <c r="B184" s="123"/>
      <c r="C184" s="124"/>
      <c r="D184" s="124"/>
    </row>
    <row r="185" spans="2:4">
      <c r="B185" s="123"/>
      <c r="C185" s="124"/>
      <c r="D185" s="124"/>
    </row>
    <row r="186" spans="2:4">
      <c r="B186" s="123"/>
      <c r="C186" s="124"/>
      <c r="D186" s="124"/>
    </row>
    <row r="187" spans="2:4">
      <c r="B187" s="123"/>
      <c r="C187" s="124"/>
      <c r="D187" s="124"/>
    </row>
    <row r="188" spans="2:4">
      <c r="B188" s="123"/>
      <c r="C188" s="124"/>
      <c r="D188" s="124"/>
    </row>
    <row r="189" spans="2:4">
      <c r="B189" s="123"/>
      <c r="C189" s="124"/>
      <c r="D189" s="124"/>
    </row>
    <row r="190" spans="2:4">
      <c r="B190" s="123"/>
      <c r="C190" s="124"/>
      <c r="D190" s="124"/>
    </row>
    <row r="191" spans="2:4">
      <c r="B191" s="123"/>
      <c r="C191" s="124"/>
      <c r="D191" s="124"/>
    </row>
    <row r="192" spans="2:4">
      <c r="B192" s="123"/>
      <c r="C192" s="124"/>
      <c r="D192" s="124"/>
    </row>
    <row r="193" spans="2:4">
      <c r="B193" s="123"/>
      <c r="C193" s="124"/>
      <c r="D193" s="124"/>
    </row>
    <row r="194" spans="2:4">
      <c r="B194" s="123"/>
      <c r="C194" s="124"/>
      <c r="D194" s="124"/>
    </row>
    <row r="195" spans="2:4">
      <c r="B195" s="123"/>
      <c r="C195" s="124"/>
      <c r="D195" s="124"/>
    </row>
    <row r="196" spans="2:4">
      <c r="B196" s="123"/>
      <c r="C196" s="124"/>
      <c r="D196" s="124"/>
    </row>
    <row r="197" spans="2:4">
      <c r="B197" s="123"/>
      <c r="C197" s="124"/>
      <c r="D197" s="124"/>
    </row>
    <row r="198" spans="2:4">
      <c r="B198" s="123"/>
      <c r="C198" s="124"/>
      <c r="D198" s="124"/>
    </row>
    <row r="199" spans="2:4">
      <c r="B199" s="123"/>
      <c r="C199" s="124"/>
      <c r="D199" s="124"/>
    </row>
    <row r="200" spans="2:4">
      <c r="B200" s="123"/>
      <c r="C200" s="124"/>
      <c r="D200" s="124"/>
    </row>
    <row r="201" spans="2:4">
      <c r="B201" s="123"/>
      <c r="C201" s="124"/>
      <c r="D201" s="124"/>
    </row>
    <row r="202" spans="2:4">
      <c r="B202" s="123"/>
      <c r="C202" s="124"/>
      <c r="D202" s="124"/>
    </row>
    <row r="203" spans="2:4">
      <c r="B203" s="123"/>
      <c r="C203" s="124"/>
      <c r="D203" s="124"/>
    </row>
    <row r="204" spans="2:4">
      <c r="B204" s="123"/>
      <c r="C204" s="124"/>
      <c r="D204" s="124"/>
    </row>
    <row r="205" spans="2:4">
      <c r="B205" s="123"/>
      <c r="C205" s="124"/>
      <c r="D205" s="124"/>
    </row>
    <row r="206" spans="2:4">
      <c r="B206" s="123"/>
      <c r="C206" s="124"/>
      <c r="D206" s="124"/>
    </row>
    <row r="207" spans="2:4">
      <c r="B207" s="123"/>
      <c r="C207" s="124"/>
      <c r="D207" s="124"/>
    </row>
    <row r="208" spans="2:4">
      <c r="B208" s="123"/>
      <c r="C208" s="124"/>
      <c r="D208" s="124"/>
    </row>
    <row r="209" spans="2:4">
      <c r="B209" s="123"/>
      <c r="C209" s="124"/>
      <c r="D209" s="124"/>
    </row>
    <row r="210" spans="2:4">
      <c r="B210" s="123"/>
      <c r="C210" s="124"/>
      <c r="D210" s="124"/>
    </row>
    <row r="211" spans="2:4">
      <c r="B211" s="123"/>
      <c r="C211" s="124"/>
      <c r="D211" s="124"/>
    </row>
    <row r="212" spans="2:4">
      <c r="B212" s="123"/>
      <c r="C212" s="124"/>
      <c r="D212" s="124"/>
    </row>
    <row r="213" spans="2:4">
      <c r="B213" s="123"/>
      <c r="C213" s="124"/>
      <c r="D213" s="124"/>
    </row>
    <row r="214" spans="2:4">
      <c r="B214" s="123"/>
      <c r="C214" s="124"/>
      <c r="D214" s="124"/>
    </row>
    <row r="215" spans="2:4">
      <c r="B215" s="123"/>
      <c r="C215" s="124"/>
      <c r="D215" s="124"/>
    </row>
    <row r="216" spans="2:4">
      <c r="B216" s="123"/>
      <c r="C216" s="124"/>
      <c r="D216" s="124"/>
    </row>
    <row r="217" spans="2:4">
      <c r="B217" s="123"/>
      <c r="C217" s="124"/>
      <c r="D217" s="124"/>
    </row>
    <row r="218" spans="2:4">
      <c r="B218" s="123"/>
      <c r="C218" s="124"/>
      <c r="D218" s="124"/>
    </row>
    <row r="219" spans="2:4">
      <c r="B219" s="123"/>
      <c r="C219" s="124"/>
      <c r="D219" s="124"/>
    </row>
    <row r="220" spans="2:4">
      <c r="B220" s="123"/>
      <c r="C220" s="124"/>
      <c r="D220" s="124"/>
    </row>
    <row r="221" spans="2:4">
      <c r="B221" s="123"/>
      <c r="C221" s="124"/>
      <c r="D221" s="124"/>
    </row>
    <row r="222" spans="2:4">
      <c r="B222" s="123"/>
      <c r="C222" s="124"/>
      <c r="D222" s="124"/>
    </row>
    <row r="223" spans="2:4">
      <c r="B223" s="123"/>
      <c r="C223" s="124"/>
      <c r="D223" s="124"/>
    </row>
    <row r="224" spans="2:4">
      <c r="B224" s="123"/>
      <c r="C224" s="124"/>
      <c r="D224" s="124"/>
    </row>
    <row r="225" spans="2:4">
      <c r="B225" s="123"/>
      <c r="C225" s="124"/>
      <c r="D225" s="124"/>
    </row>
    <row r="226" spans="2:4">
      <c r="B226" s="123"/>
      <c r="C226" s="124"/>
      <c r="D226" s="124"/>
    </row>
    <row r="227" spans="2:4">
      <c r="B227" s="123"/>
      <c r="C227" s="124"/>
      <c r="D227" s="124"/>
    </row>
    <row r="228" spans="2:4">
      <c r="B228" s="123"/>
      <c r="C228" s="124"/>
      <c r="D228" s="124"/>
    </row>
    <row r="229" spans="2:4">
      <c r="B229" s="123"/>
      <c r="C229" s="124"/>
      <c r="D229" s="124"/>
    </row>
    <row r="230" spans="2:4">
      <c r="B230" s="123"/>
      <c r="C230" s="124"/>
      <c r="D230" s="124"/>
    </row>
    <row r="231" spans="2:4">
      <c r="B231" s="123"/>
      <c r="C231" s="124"/>
      <c r="D231" s="124"/>
    </row>
    <row r="232" spans="2:4">
      <c r="B232" s="123"/>
      <c r="C232" s="124"/>
      <c r="D232" s="124"/>
    </row>
    <row r="233" spans="2:4">
      <c r="B233" s="123"/>
      <c r="C233" s="124"/>
      <c r="D233" s="124"/>
    </row>
    <row r="234" spans="2:4">
      <c r="B234" s="123"/>
      <c r="C234" s="124"/>
      <c r="D234" s="124"/>
    </row>
    <row r="235" spans="2:4">
      <c r="B235" s="123"/>
      <c r="C235" s="124"/>
      <c r="D235" s="124"/>
    </row>
    <row r="236" spans="2:4">
      <c r="B236" s="123"/>
      <c r="C236" s="124"/>
      <c r="D236" s="124"/>
    </row>
    <row r="237" spans="2:4">
      <c r="B237" s="123"/>
      <c r="C237" s="124"/>
      <c r="D237" s="124"/>
    </row>
    <row r="238" spans="2:4">
      <c r="B238" s="123"/>
      <c r="C238" s="124"/>
      <c r="D238" s="124"/>
    </row>
    <row r="239" spans="2:4">
      <c r="B239" s="123"/>
      <c r="C239" s="124"/>
      <c r="D239" s="124"/>
    </row>
    <row r="240" spans="2:4">
      <c r="B240" s="123"/>
      <c r="C240" s="124"/>
      <c r="D240" s="124"/>
    </row>
    <row r="241" spans="2:4">
      <c r="B241" s="123"/>
      <c r="C241" s="124"/>
      <c r="D241" s="124"/>
    </row>
    <row r="242" spans="2:4">
      <c r="B242" s="123"/>
      <c r="C242" s="124"/>
      <c r="D242" s="124"/>
    </row>
    <row r="243" spans="2:4">
      <c r="B243" s="123"/>
      <c r="C243" s="124"/>
      <c r="D243" s="124"/>
    </row>
    <row r="244" spans="2:4">
      <c r="B244" s="123"/>
      <c r="C244" s="124"/>
      <c r="D244" s="124"/>
    </row>
    <row r="245" spans="2:4">
      <c r="B245" s="123"/>
      <c r="C245" s="124"/>
      <c r="D245" s="124"/>
    </row>
    <row r="246" spans="2:4">
      <c r="B246" s="123"/>
      <c r="C246" s="124"/>
      <c r="D246" s="124"/>
    </row>
    <row r="247" spans="2:4">
      <c r="B247" s="123"/>
      <c r="C247" s="124"/>
      <c r="D247" s="124"/>
    </row>
    <row r="248" spans="2:4">
      <c r="B248" s="123"/>
      <c r="C248" s="124"/>
      <c r="D248" s="124"/>
    </row>
    <row r="249" spans="2:4">
      <c r="B249" s="123"/>
      <c r="C249" s="124"/>
      <c r="D249" s="124"/>
    </row>
    <row r="250" spans="2:4">
      <c r="B250" s="123"/>
      <c r="C250" s="124"/>
      <c r="D250" s="124"/>
    </row>
    <row r="251" spans="2:4">
      <c r="B251" s="123"/>
      <c r="C251" s="124"/>
      <c r="D251" s="124"/>
    </row>
    <row r="252" spans="2:4">
      <c r="B252" s="123"/>
      <c r="C252" s="124"/>
      <c r="D252" s="124"/>
    </row>
    <row r="253" spans="2:4">
      <c r="B253" s="123"/>
      <c r="C253" s="124"/>
      <c r="D253" s="124"/>
    </row>
    <row r="254" spans="2:4">
      <c r="B254" s="123"/>
      <c r="C254" s="124"/>
      <c r="D254" s="124"/>
    </row>
    <row r="255" spans="2:4">
      <c r="B255" s="123"/>
      <c r="C255" s="124"/>
      <c r="D255" s="124"/>
    </row>
    <row r="256" spans="2:4">
      <c r="B256" s="123"/>
      <c r="C256" s="124"/>
      <c r="D256" s="124"/>
    </row>
    <row r="257" spans="2:4">
      <c r="B257" s="123"/>
      <c r="C257" s="124"/>
      <c r="D257" s="124"/>
    </row>
    <row r="258" spans="2:4">
      <c r="B258" s="123"/>
      <c r="C258" s="124"/>
      <c r="D258" s="124"/>
    </row>
    <row r="259" spans="2:4">
      <c r="B259" s="123"/>
      <c r="C259" s="124"/>
      <c r="D259" s="124"/>
    </row>
    <row r="260" spans="2:4">
      <c r="B260" s="123"/>
      <c r="C260" s="124"/>
      <c r="D260" s="124"/>
    </row>
    <row r="261" spans="2:4">
      <c r="B261" s="123"/>
      <c r="C261" s="124"/>
      <c r="D261" s="124"/>
    </row>
    <row r="262" spans="2:4">
      <c r="B262" s="123"/>
      <c r="C262" s="124"/>
      <c r="D262" s="124"/>
    </row>
    <row r="263" spans="2:4">
      <c r="B263" s="123"/>
      <c r="C263" s="124"/>
      <c r="D263" s="124"/>
    </row>
    <row r="264" spans="2:4">
      <c r="B264" s="123"/>
      <c r="C264" s="124"/>
      <c r="D264" s="124"/>
    </row>
    <row r="265" spans="2:4">
      <c r="B265" s="123"/>
      <c r="C265" s="124"/>
      <c r="D265" s="124"/>
    </row>
    <row r="266" spans="2:4">
      <c r="B266" s="123"/>
      <c r="C266" s="124"/>
      <c r="D266" s="124"/>
    </row>
    <row r="267" spans="2:4">
      <c r="B267" s="123"/>
      <c r="C267" s="124"/>
      <c r="D267" s="124"/>
    </row>
    <row r="268" spans="2:4">
      <c r="B268" s="123"/>
      <c r="C268" s="124"/>
      <c r="D268" s="124"/>
    </row>
    <row r="269" spans="2:4">
      <c r="B269" s="123"/>
      <c r="C269" s="124"/>
      <c r="D269" s="124"/>
    </row>
    <row r="270" spans="2:4">
      <c r="B270" s="123"/>
      <c r="C270" s="124"/>
      <c r="D270" s="124"/>
    </row>
    <row r="271" spans="2:4">
      <c r="B271" s="123"/>
      <c r="C271" s="124"/>
      <c r="D271" s="124"/>
    </row>
    <row r="272" spans="2:4">
      <c r="B272" s="123"/>
      <c r="C272" s="124"/>
      <c r="D272" s="124"/>
    </row>
    <row r="273" spans="2:4">
      <c r="B273" s="123"/>
      <c r="C273" s="124"/>
      <c r="D273" s="124"/>
    </row>
    <row r="274" spans="2:4">
      <c r="B274" s="123"/>
      <c r="C274" s="124"/>
      <c r="D274" s="124"/>
    </row>
    <row r="275" spans="2:4">
      <c r="B275" s="123"/>
      <c r="C275" s="124"/>
      <c r="D275" s="124"/>
    </row>
    <row r="276" spans="2:4">
      <c r="B276" s="123"/>
      <c r="C276" s="124"/>
      <c r="D276" s="124"/>
    </row>
    <row r="277" spans="2:4">
      <c r="B277" s="123"/>
      <c r="C277" s="124"/>
      <c r="D277" s="124"/>
    </row>
    <row r="278" spans="2:4">
      <c r="B278" s="123"/>
      <c r="C278" s="124"/>
      <c r="D278" s="124"/>
    </row>
    <row r="279" spans="2:4">
      <c r="B279" s="123"/>
      <c r="C279" s="124"/>
      <c r="D279" s="124"/>
    </row>
    <row r="280" spans="2:4">
      <c r="B280" s="123"/>
      <c r="C280" s="124"/>
      <c r="D280" s="124"/>
    </row>
    <row r="281" spans="2:4">
      <c r="B281" s="123"/>
      <c r="C281" s="124"/>
      <c r="D281" s="124"/>
    </row>
    <row r="282" spans="2:4">
      <c r="B282" s="123"/>
      <c r="C282" s="124"/>
      <c r="D282" s="124"/>
    </row>
    <row r="283" spans="2:4">
      <c r="B283" s="123"/>
      <c r="C283" s="124"/>
      <c r="D283" s="124"/>
    </row>
    <row r="284" spans="2:4">
      <c r="B284" s="123"/>
      <c r="C284" s="124"/>
      <c r="D284" s="124"/>
    </row>
    <row r="285" spans="2:4">
      <c r="B285" s="123"/>
      <c r="C285" s="124"/>
      <c r="D285" s="124"/>
    </row>
    <row r="286" spans="2:4">
      <c r="B286" s="123"/>
      <c r="C286" s="124"/>
      <c r="D286" s="124"/>
    </row>
    <row r="287" spans="2:4">
      <c r="B287" s="123"/>
      <c r="C287" s="124"/>
      <c r="D287" s="124"/>
    </row>
    <row r="288" spans="2:4">
      <c r="B288" s="123"/>
      <c r="C288" s="124"/>
      <c r="D288" s="124"/>
    </row>
    <row r="289" spans="2:4">
      <c r="B289" s="123"/>
      <c r="C289" s="124"/>
      <c r="D289" s="124"/>
    </row>
    <row r="290" spans="2:4">
      <c r="B290" s="123"/>
      <c r="C290" s="124"/>
      <c r="D290" s="124"/>
    </row>
    <row r="291" spans="2:4">
      <c r="B291" s="123"/>
      <c r="C291" s="124"/>
      <c r="D291" s="124"/>
    </row>
    <row r="292" spans="2:4">
      <c r="B292" s="123"/>
      <c r="C292" s="124"/>
      <c r="D292" s="124"/>
    </row>
    <row r="293" spans="2:4">
      <c r="B293" s="123"/>
      <c r="C293" s="124"/>
      <c r="D293" s="124"/>
    </row>
    <row r="294" spans="2:4">
      <c r="B294" s="123"/>
      <c r="C294" s="124"/>
      <c r="D294" s="124"/>
    </row>
    <row r="295" spans="2:4">
      <c r="B295" s="123"/>
      <c r="C295" s="124"/>
      <c r="D295" s="124"/>
    </row>
    <row r="296" spans="2:4">
      <c r="B296" s="123"/>
      <c r="C296" s="124"/>
      <c r="D296" s="124"/>
    </row>
    <row r="297" spans="2:4">
      <c r="B297" s="123"/>
      <c r="C297" s="124"/>
      <c r="D297" s="124"/>
    </row>
    <row r="298" spans="2:4">
      <c r="B298" s="123"/>
      <c r="C298" s="124"/>
      <c r="D298" s="124"/>
    </row>
    <row r="299" spans="2:4">
      <c r="B299" s="123"/>
      <c r="C299" s="124"/>
      <c r="D299" s="124"/>
    </row>
    <row r="300" spans="2:4">
      <c r="B300" s="123"/>
      <c r="C300" s="124"/>
      <c r="D300" s="124"/>
    </row>
    <row r="301" spans="2:4">
      <c r="B301" s="123"/>
      <c r="C301" s="124"/>
      <c r="D301" s="124"/>
    </row>
    <row r="302" spans="2:4">
      <c r="B302" s="123"/>
      <c r="C302" s="124"/>
      <c r="D302" s="124"/>
    </row>
    <row r="303" spans="2:4">
      <c r="B303" s="123"/>
      <c r="C303" s="124"/>
      <c r="D303" s="124"/>
    </row>
    <row r="304" spans="2:4">
      <c r="B304" s="123"/>
      <c r="C304" s="124"/>
      <c r="D304" s="124"/>
    </row>
    <row r="305" spans="2:4">
      <c r="B305" s="123"/>
      <c r="C305" s="124"/>
      <c r="D305" s="124"/>
    </row>
    <row r="306" spans="2:4">
      <c r="B306" s="123"/>
      <c r="C306" s="124"/>
      <c r="D306" s="124"/>
    </row>
    <row r="307" spans="2:4">
      <c r="B307" s="123"/>
      <c r="C307" s="124"/>
      <c r="D307" s="124"/>
    </row>
    <row r="308" spans="2:4">
      <c r="B308" s="123"/>
      <c r="C308" s="124"/>
      <c r="D308" s="124"/>
    </row>
    <row r="309" spans="2:4">
      <c r="B309" s="123"/>
      <c r="C309" s="124"/>
      <c r="D309" s="124"/>
    </row>
    <row r="310" spans="2:4">
      <c r="B310" s="123"/>
      <c r="C310" s="124"/>
      <c r="D310" s="124"/>
    </row>
    <row r="311" spans="2:4">
      <c r="B311" s="123"/>
      <c r="C311" s="124"/>
      <c r="D311" s="124"/>
    </row>
    <row r="312" spans="2:4">
      <c r="B312" s="123"/>
      <c r="C312" s="124"/>
      <c r="D312" s="124"/>
    </row>
    <row r="313" spans="2:4">
      <c r="B313" s="123"/>
      <c r="C313" s="124"/>
      <c r="D313" s="124"/>
    </row>
    <row r="314" spans="2:4">
      <c r="B314" s="123"/>
      <c r="C314" s="124"/>
      <c r="D314" s="124"/>
    </row>
    <row r="315" spans="2:4">
      <c r="B315" s="123"/>
      <c r="C315" s="124"/>
      <c r="D315" s="124"/>
    </row>
    <row r="316" spans="2:4">
      <c r="B316" s="123"/>
      <c r="C316" s="124"/>
      <c r="D316" s="124"/>
    </row>
    <row r="317" spans="2:4">
      <c r="B317" s="123"/>
      <c r="C317" s="124"/>
      <c r="D317" s="124"/>
    </row>
    <row r="318" spans="2:4">
      <c r="B318" s="123"/>
      <c r="C318" s="124"/>
      <c r="D318" s="124"/>
    </row>
    <row r="319" spans="2:4">
      <c r="B319" s="123"/>
      <c r="C319" s="124"/>
      <c r="D319" s="124"/>
    </row>
    <row r="320" spans="2:4">
      <c r="B320" s="123"/>
      <c r="C320" s="124"/>
      <c r="D320" s="124"/>
    </row>
    <row r="321" spans="2:4">
      <c r="B321" s="123"/>
      <c r="C321" s="124"/>
      <c r="D321" s="124"/>
    </row>
    <row r="322" spans="2:4">
      <c r="B322" s="123"/>
      <c r="C322" s="124"/>
      <c r="D322" s="124"/>
    </row>
    <row r="323" spans="2:4">
      <c r="B323" s="123"/>
      <c r="C323" s="124"/>
      <c r="D323" s="124"/>
    </row>
    <row r="324" spans="2:4">
      <c r="B324" s="123"/>
      <c r="C324" s="124"/>
      <c r="D324" s="124"/>
    </row>
    <row r="325" spans="2:4">
      <c r="B325" s="123"/>
      <c r="C325" s="124"/>
      <c r="D325" s="124"/>
    </row>
    <row r="326" spans="2:4">
      <c r="B326" s="123"/>
      <c r="C326" s="124"/>
      <c r="D326" s="124"/>
    </row>
    <row r="327" spans="2:4">
      <c r="B327" s="123"/>
      <c r="C327" s="124"/>
      <c r="D327" s="124"/>
    </row>
    <row r="328" spans="2:4">
      <c r="B328" s="123"/>
      <c r="C328" s="124"/>
      <c r="D328" s="124"/>
    </row>
    <row r="329" spans="2:4">
      <c r="B329" s="123"/>
      <c r="C329" s="124"/>
      <c r="D329" s="124"/>
    </row>
    <row r="330" spans="2:4">
      <c r="B330" s="123"/>
      <c r="C330" s="124"/>
      <c r="D330" s="124"/>
    </row>
    <row r="331" spans="2:4">
      <c r="B331" s="123"/>
      <c r="C331" s="124"/>
      <c r="D331" s="124"/>
    </row>
    <row r="332" spans="2:4">
      <c r="B332" s="123"/>
      <c r="C332" s="124"/>
      <c r="D332" s="124"/>
    </row>
    <row r="333" spans="2:4">
      <c r="B333" s="123"/>
      <c r="C333" s="124"/>
      <c r="D333" s="124"/>
    </row>
    <row r="334" spans="2:4">
      <c r="B334" s="123"/>
      <c r="C334" s="124"/>
      <c r="D334" s="124"/>
    </row>
    <row r="335" spans="2:4">
      <c r="B335" s="123"/>
      <c r="C335" s="124"/>
      <c r="D335" s="124"/>
    </row>
    <row r="336" spans="2:4">
      <c r="B336" s="123"/>
      <c r="C336" s="124"/>
      <c r="D336" s="124"/>
    </row>
    <row r="337" spans="2:4">
      <c r="B337" s="123"/>
      <c r="C337" s="124"/>
      <c r="D337" s="124"/>
    </row>
    <row r="338" spans="2:4">
      <c r="B338" s="123"/>
      <c r="C338" s="124"/>
      <c r="D338" s="124"/>
    </row>
    <row r="339" spans="2:4">
      <c r="B339" s="123"/>
      <c r="C339" s="124"/>
      <c r="D339" s="124"/>
    </row>
    <row r="340" spans="2:4">
      <c r="B340" s="123"/>
      <c r="C340" s="124"/>
      <c r="D340" s="124"/>
    </row>
    <row r="341" spans="2:4">
      <c r="B341" s="123"/>
      <c r="C341" s="124"/>
      <c r="D341" s="124"/>
    </row>
    <row r="342" spans="2:4">
      <c r="B342" s="123"/>
      <c r="C342" s="124"/>
      <c r="D342" s="124"/>
    </row>
    <row r="343" spans="2:4">
      <c r="B343" s="123"/>
      <c r="C343" s="124"/>
      <c r="D343" s="124"/>
    </row>
    <row r="344" spans="2:4">
      <c r="B344" s="123"/>
      <c r="C344" s="124"/>
      <c r="D344" s="124"/>
    </row>
    <row r="345" spans="2:4">
      <c r="B345" s="123"/>
      <c r="C345" s="124"/>
      <c r="D345" s="124"/>
    </row>
    <row r="346" spans="2:4">
      <c r="B346" s="123"/>
      <c r="C346" s="124"/>
      <c r="D346" s="124"/>
    </row>
    <row r="347" spans="2:4">
      <c r="B347" s="123"/>
      <c r="C347" s="124"/>
      <c r="D347" s="124"/>
    </row>
    <row r="348" spans="2:4">
      <c r="B348" s="123"/>
      <c r="C348" s="124"/>
      <c r="D348" s="124"/>
    </row>
    <row r="349" spans="2:4">
      <c r="B349" s="123"/>
      <c r="C349" s="124"/>
      <c r="D349" s="124"/>
    </row>
    <row r="350" spans="2:4">
      <c r="B350" s="123"/>
      <c r="C350" s="124"/>
      <c r="D350" s="124"/>
    </row>
    <row r="351" spans="2:4">
      <c r="B351" s="123"/>
      <c r="C351" s="124"/>
      <c r="D351" s="124"/>
    </row>
    <row r="352" spans="2:4">
      <c r="B352" s="123"/>
      <c r="C352" s="124"/>
      <c r="D352" s="124"/>
    </row>
    <row r="353" spans="2:4">
      <c r="B353" s="123"/>
      <c r="C353" s="124"/>
      <c r="D353" s="124"/>
    </row>
    <row r="354" spans="2:4">
      <c r="B354" s="123"/>
      <c r="C354" s="124"/>
      <c r="D354" s="124"/>
    </row>
    <row r="355" spans="2:4">
      <c r="B355" s="123"/>
      <c r="C355" s="124"/>
      <c r="D355" s="124"/>
    </row>
    <row r="356" spans="2:4">
      <c r="B356" s="123"/>
      <c r="C356" s="124"/>
      <c r="D356" s="124"/>
    </row>
    <row r="357" spans="2:4">
      <c r="B357" s="123"/>
      <c r="C357" s="124"/>
      <c r="D357" s="124"/>
    </row>
    <row r="358" spans="2:4">
      <c r="B358" s="123"/>
      <c r="C358" s="124"/>
      <c r="D358" s="124"/>
    </row>
    <row r="359" spans="2:4">
      <c r="B359" s="123"/>
      <c r="C359" s="124"/>
      <c r="D359" s="124"/>
    </row>
    <row r="360" spans="2:4">
      <c r="B360" s="123"/>
      <c r="C360" s="124"/>
      <c r="D360" s="124"/>
    </row>
    <row r="361" spans="2:4">
      <c r="B361" s="123"/>
      <c r="C361" s="124"/>
      <c r="D361" s="124"/>
    </row>
    <row r="362" spans="2:4">
      <c r="B362" s="123"/>
      <c r="C362" s="124"/>
      <c r="D362" s="124"/>
    </row>
    <row r="363" spans="2:4">
      <c r="B363" s="123"/>
      <c r="C363" s="124"/>
      <c r="D363" s="124"/>
    </row>
    <row r="364" spans="2:4">
      <c r="B364" s="123"/>
      <c r="C364" s="124"/>
      <c r="D364" s="124"/>
    </row>
    <row r="365" spans="2:4">
      <c r="B365" s="123"/>
      <c r="C365" s="124"/>
      <c r="D365" s="124"/>
    </row>
    <row r="366" spans="2:4">
      <c r="B366" s="123"/>
      <c r="C366" s="124"/>
      <c r="D366" s="124"/>
    </row>
    <row r="367" spans="2:4">
      <c r="B367" s="123"/>
      <c r="C367" s="124"/>
      <c r="D367" s="124"/>
    </row>
    <row r="368" spans="2:4">
      <c r="B368" s="123"/>
      <c r="C368" s="124"/>
      <c r="D368" s="124"/>
    </row>
    <row r="369" spans="2:4">
      <c r="B369" s="123"/>
      <c r="C369" s="124"/>
      <c r="D369" s="124"/>
    </row>
    <row r="370" spans="2:4">
      <c r="B370" s="123"/>
      <c r="C370" s="124"/>
      <c r="D370" s="124"/>
    </row>
    <row r="371" spans="2:4">
      <c r="B371" s="123"/>
      <c r="C371" s="124"/>
      <c r="D371" s="124"/>
    </row>
    <row r="372" spans="2:4">
      <c r="B372" s="123"/>
      <c r="C372" s="124"/>
      <c r="D372" s="124"/>
    </row>
    <row r="373" spans="2:4">
      <c r="B373" s="123"/>
      <c r="C373" s="124"/>
      <c r="D373" s="124"/>
    </row>
    <row r="374" spans="2:4">
      <c r="B374" s="123"/>
      <c r="C374" s="124"/>
      <c r="D374" s="124"/>
    </row>
    <row r="375" spans="2:4">
      <c r="B375" s="123"/>
      <c r="C375" s="124"/>
      <c r="D375" s="124"/>
    </row>
    <row r="376" spans="2:4">
      <c r="B376" s="123"/>
      <c r="C376" s="124"/>
      <c r="D376" s="124"/>
    </row>
    <row r="377" spans="2:4">
      <c r="B377" s="123"/>
      <c r="C377" s="124"/>
      <c r="D377" s="124"/>
    </row>
    <row r="378" spans="2:4">
      <c r="B378" s="123"/>
      <c r="C378" s="124"/>
      <c r="D378" s="124"/>
    </row>
    <row r="379" spans="2:4">
      <c r="B379" s="123"/>
      <c r="C379" s="124"/>
      <c r="D379" s="124"/>
    </row>
    <row r="380" spans="2:4">
      <c r="B380" s="123"/>
      <c r="C380" s="124"/>
      <c r="D380" s="124"/>
    </row>
    <row r="381" spans="2:4">
      <c r="B381" s="123"/>
      <c r="C381" s="124"/>
      <c r="D381" s="124"/>
    </row>
    <row r="382" spans="2:4">
      <c r="B382" s="123"/>
      <c r="C382" s="124"/>
      <c r="D382" s="124"/>
    </row>
    <row r="383" spans="2:4">
      <c r="B383" s="123"/>
      <c r="C383" s="124"/>
      <c r="D383" s="124"/>
    </row>
    <row r="384" spans="2:4">
      <c r="B384" s="123"/>
      <c r="C384" s="124"/>
      <c r="D384" s="124"/>
    </row>
    <row r="385" spans="2:4">
      <c r="B385" s="123"/>
      <c r="C385" s="124"/>
      <c r="D385" s="124"/>
    </row>
    <row r="386" spans="2:4">
      <c r="B386" s="123"/>
      <c r="C386" s="124"/>
      <c r="D386" s="124"/>
    </row>
    <row r="387" spans="2:4">
      <c r="B387" s="123"/>
      <c r="C387" s="124"/>
      <c r="D387" s="124"/>
    </row>
    <row r="388" spans="2:4">
      <c r="B388" s="123"/>
      <c r="C388" s="124"/>
      <c r="D388" s="124"/>
    </row>
    <row r="389" spans="2:4">
      <c r="B389" s="123"/>
      <c r="C389" s="124"/>
      <c r="D389" s="124"/>
    </row>
    <row r="390" spans="2:4">
      <c r="B390" s="123"/>
      <c r="C390" s="124"/>
      <c r="D390" s="124"/>
    </row>
    <row r="391" spans="2:4">
      <c r="B391" s="123"/>
      <c r="C391" s="124"/>
      <c r="D391" s="124"/>
    </row>
    <row r="392" spans="2:4">
      <c r="B392" s="123"/>
      <c r="C392" s="124"/>
      <c r="D392" s="124"/>
    </row>
    <row r="393" spans="2:4">
      <c r="B393" s="123"/>
      <c r="C393" s="124"/>
      <c r="D393" s="124"/>
    </row>
    <row r="394" spans="2:4">
      <c r="B394" s="123"/>
      <c r="C394" s="124"/>
      <c r="D394" s="124"/>
    </row>
    <row r="395" spans="2:4">
      <c r="B395" s="123"/>
      <c r="C395" s="124"/>
      <c r="D395" s="124"/>
    </row>
    <row r="396" spans="2:4">
      <c r="B396" s="123"/>
      <c r="C396" s="124"/>
      <c r="D396" s="124"/>
    </row>
    <row r="397" spans="2:4">
      <c r="B397" s="123"/>
      <c r="C397" s="124"/>
      <c r="D397" s="124"/>
    </row>
    <row r="398" spans="2:4">
      <c r="B398" s="123"/>
      <c r="C398" s="124"/>
      <c r="D398" s="124"/>
    </row>
    <row r="399" spans="2:4">
      <c r="B399" s="123"/>
      <c r="C399" s="124"/>
      <c r="D399" s="124"/>
    </row>
    <row r="400" spans="2:4">
      <c r="B400" s="123"/>
      <c r="C400" s="124"/>
      <c r="D400" s="124"/>
    </row>
    <row r="401" spans="2:4">
      <c r="B401" s="123"/>
      <c r="C401" s="124"/>
      <c r="D401" s="124"/>
    </row>
    <row r="402" spans="2:4">
      <c r="B402" s="123"/>
      <c r="C402" s="124"/>
      <c r="D402" s="124"/>
    </row>
    <row r="403" spans="2:4">
      <c r="B403" s="123"/>
      <c r="C403" s="124"/>
      <c r="D403" s="124"/>
    </row>
    <row r="404" spans="2:4">
      <c r="B404" s="123"/>
      <c r="C404" s="124"/>
      <c r="D404" s="124"/>
    </row>
    <row r="405" spans="2:4">
      <c r="B405" s="123"/>
      <c r="C405" s="124"/>
      <c r="D405" s="124"/>
    </row>
    <row r="406" spans="2:4">
      <c r="B406" s="123"/>
      <c r="C406" s="124"/>
      <c r="D406" s="124"/>
    </row>
    <row r="407" spans="2:4">
      <c r="B407" s="123"/>
      <c r="C407" s="124"/>
      <c r="D407" s="124"/>
    </row>
    <row r="408" spans="2:4">
      <c r="B408" s="123"/>
      <c r="C408" s="124"/>
      <c r="D408" s="124"/>
    </row>
    <row r="409" spans="2:4">
      <c r="B409" s="123"/>
      <c r="C409" s="124"/>
      <c r="D409" s="124"/>
    </row>
    <row r="410" spans="2:4">
      <c r="B410" s="123"/>
      <c r="C410" s="124"/>
      <c r="D410" s="124"/>
    </row>
    <row r="411" spans="2:4">
      <c r="B411" s="123"/>
      <c r="C411" s="124"/>
      <c r="D411" s="124"/>
    </row>
    <row r="412" spans="2:4">
      <c r="B412" s="123"/>
      <c r="C412" s="124"/>
      <c r="D412" s="124"/>
    </row>
    <row r="413" spans="2:4">
      <c r="B413" s="123"/>
      <c r="C413" s="124"/>
      <c r="D413" s="124"/>
    </row>
    <row r="414" spans="2:4">
      <c r="B414" s="123"/>
      <c r="C414" s="124"/>
      <c r="D414" s="124"/>
    </row>
    <row r="415" spans="2:4">
      <c r="B415" s="123"/>
      <c r="C415" s="124"/>
      <c r="D415" s="124"/>
    </row>
    <row r="416" spans="2:4">
      <c r="B416" s="123"/>
      <c r="C416" s="124"/>
      <c r="D416" s="124"/>
    </row>
    <row r="417" spans="2:4">
      <c r="B417" s="123"/>
      <c r="C417" s="124"/>
      <c r="D417" s="124"/>
    </row>
    <row r="418" spans="2:4">
      <c r="B418" s="123"/>
      <c r="C418" s="124"/>
      <c r="D418" s="124"/>
    </row>
    <row r="419" spans="2:4">
      <c r="B419" s="123"/>
      <c r="C419" s="124"/>
      <c r="D419" s="124"/>
    </row>
    <row r="420" spans="2:4">
      <c r="B420" s="123"/>
      <c r="C420" s="124"/>
      <c r="D420" s="124"/>
    </row>
    <row r="421" spans="2:4">
      <c r="B421" s="123"/>
      <c r="C421" s="124"/>
      <c r="D421" s="124"/>
    </row>
    <row r="422" spans="2:4">
      <c r="B422" s="123"/>
      <c r="C422" s="124"/>
      <c r="D422" s="124"/>
    </row>
    <row r="423" spans="2:4">
      <c r="B423" s="123"/>
      <c r="C423" s="124"/>
      <c r="D423" s="124"/>
    </row>
    <row r="424" spans="2:4">
      <c r="B424" s="123"/>
      <c r="C424" s="124"/>
      <c r="D424" s="124"/>
    </row>
    <row r="425" spans="2:4">
      <c r="B425" s="123"/>
      <c r="C425" s="124"/>
      <c r="D425" s="124"/>
    </row>
    <row r="426" spans="2:4">
      <c r="B426" s="123"/>
      <c r="C426" s="124"/>
      <c r="D426" s="124"/>
    </row>
    <row r="427" spans="2:4">
      <c r="B427" s="123"/>
      <c r="C427" s="124"/>
      <c r="D427" s="124"/>
    </row>
    <row r="428" spans="2:4">
      <c r="B428" s="123"/>
      <c r="C428" s="124"/>
      <c r="D428" s="124"/>
    </row>
    <row r="429" spans="2:4">
      <c r="B429" s="123"/>
      <c r="C429" s="124"/>
      <c r="D429" s="124"/>
    </row>
    <row r="430" spans="2:4">
      <c r="B430" s="123"/>
      <c r="C430" s="124"/>
      <c r="D430" s="124"/>
    </row>
    <row r="431" spans="2:4">
      <c r="B431" s="123"/>
      <c r="C431" s="124"/>
      <c r="D431" s="124"/>
    </row>
    <row r="432" spans="2:4">
      <c r="B432" s="123"/>
      <c r="C432" s="124"/>
      <c r="D432" s="124"/>
    </row>
    <row r="433" spans="2:4">
      <c r="B433" s="123"/>
      <c r="C433" s="124"/>
      <c r="D433" s="124"/>
    </row>
    <row r="434" spans="2:4">
      <c r="B434" s="123"/>
      <c r="C434" s="124"/>
      <c r="D434" s="124"/>
    </row>
    <row r="435" spans="2:4">
      <c r="B435" s="123"/>
      <c r="C435" s="124"/>
      <c r="D435" s="124"/>
    </row>
    <row r="436" spans="2:4">
      <c r="B436" s="123"/>
      <c r="C436" s="124"/>
      <c r="D436" s="124"/>
    </row>
    <row r="437" spans="2:4">
      <c r="B437" s="123"/>
      <c r="C437" s="124"/>
      <c r="D437" s="124"/>
    </row>
    <row r="438" spans="2:4">
      <c r="B438" s="123"/>
      <c r="C438" s="124"/>
      <c r="D438" s="124"/>
    </row>
    <row r="439" spans="2:4">
      <c r="B439" s="123"/>
      <c r="C439" s="124"/>
      <c r="D439" s="124"/>
    </row>
    <row r="440" spans="2:4">
      <c r="B440" s="123"/>
      <c r="C440" s="124"/>
      <c r="D440" s="124"/>
    </row>
    <row r="441" spans="2:4">
      <c r="B441" s="123"/>
      <c r="C441" s="124"/>
      <c r="D441" s="124"/>
    </row>
    <row r="442" spans="2:4">
      <c r="B442" s="123"/>
      <c r="C442" s="124"/>
      <c r="D442" s="124"/>
    </row>
    <row r="443" spans="2:4">
      <c r="B443" s="123"/>
      <c r="C443" s="124"/>
      <c r="D443" s="124"/>
    </row>
    <row r="444" spans="2:4">
      <c r="B444" s="123"/>
      <c r="C444" s="124"/>
      <c r="D444" s="124"/>
    </row>
    <row r="445" spans="2:4">
      <c r="B445" s="123"/>
      <c r="C445" s="124"/>
      <c r="D445" s="124"/>
    </row>
    <row r="446" spans="2:4">
      <c r="B446" s="123"/>
      <c r="C446" s="124"/>
      <c r="D446" s="124"/>
    </row>
    <row r="447" spans="2:4">
      <c r="B447" s="123"/>
      <c r="C447" s="124"/>
      <c r="D447" s="124"/>
    </row>
    <row r="448" spans="2:4">
      <c r="B448" s="123"/>
      <c r="C448" s="124"/>
      <c r="D448" s="124"/>
    </row>
    <row r="449" spans="2:4">
      <c r="B449" s="123"/>
      <c r="C449" s="124"/>
      <c r="D449" s="124"/>
    </row>
    <row r="450" spans="2:4">
      <c r="B450" s="123"/>
      <c r="C450" s="124"/>
      <c r="D450" s="124"/>
    </row>
    <row r="451" spans="2:4">
      <c r="B451" s="123"/>
      <c r="C451" s="124"/>
      <c r="D451" s="124"/>
    </row>
    <row r="452" spans="2:4">
      <c r="B452" s="123"/>
      <c r="C452" s="124"/>
      <c r="D452" s="124"/>
    </row>
    <row r="453" spans="2:4">
      <c r="B453" s="123"/>
      <c r="C453" s="124"/>
      <c r="D453" s="124"/>
    </row>
    <row r="454" spans="2:4">
      <c r="B454" s="123"/>
      <c r="C454" s="124"/>
      <c r="D454" s="124"/>
    </row>
    <row r="455" spans="2:4">
      <c r="B455" s="123"/>
      <c r="C455" s="124"/>
      <c r="D455" s="124"/>
    </row>
    <row r="456" spans="2:4">
      <c r="B456" s="123"/>
      <c r="C456" s="124"/>
      <c r="D456" s="124"/>
    </row>
    <row r="457" spans="2:4">
      <c r="B457" s="123"/>
      <c r="C457" s="124"/>
      <c r="D457" s="124"/>
    </row>
    <row r="458" spans="2:4">
      <c r="B458" s="123"/>
      <c r="C458" s="124"/>
      <c r="D458" s="124"/>
    </row>
    <row r="459" spans="2:4">
      <c r="B459" s="123"/>
      <c r="C459" s="124"/>
      <c r="D459" s="124"/>
    </row>
    <row r="460" spans="2:4">
      <c r="B460" s="123"/>
      <c r="C460" s="124"/>
      <c r="D460" s="124"/>
    </row>
    <row r="461" spans="2:4">
      <c r="B461" s="123"/>
      <c r="C461" s="124"/>
      <c r="D461" s="124"/>
    </row>
    <row r="462" spans="2:4">
      <c r="B462" s="123"/>
      <c r="C462" s="124"/>
      <c r="D462" s="124"/>
    </row>
    <row r="463" spans="2:4">
      <c r="B463" s="123"/>
      <c r="C463" s="124"/>
      <c r="D463" s="124"/>
    </row>
    <row r="464" spans="2:4">
      <c r="B464" s="123"/>
      <c r="C464" s="124"/>
      <c r="D464" s="124"/>
    </row>
    <row r="465" spans="2:4">
      <c r="B465" s="123"/>
      <c r="C465" s="124"/>
      <c r="D465" s="124"/>
    </row>
    <row r="466" spans="2:4">
      <c r="B466" s="123"/>
      <c r="C466" s="124"/>
      <c r="D466" s="124"/>
    </row>
    <row r="467" spans="2:4">
      <c r="B467" s="123"/>
      <c r="C467" s="124"/>
      <c r="D467" s="124"/>
    </row>
    <row r="468" spans="2:4">
      <c r="B468" s="123"/>
      <c r="C468" s="124"/>
      <c r="D468" s="124"/>
    </row>
    <row r="469" spans="2:4">
      <c r="B469" s="123"/>
      <c r="C469" s="124"/>
      <c r="D469" s="124"/>
    </row>
    <row r="470" spans="2:4">
      <c r="B470" s="123"/>
      <c r="C470" s="124"/>
      <c r="D470" s="124"/>
    </row>
    <row r="471" spans="2:4">
      <c r="B471" s="123"/>
      <c r="C471" s="124"/>
      <c r="D471" s="124"/>
    </row>
    <row r="472" spans="2:4">
      <c r="B472" s="123"/>
      <c r="C472" s="124"/>
      <c r="D472" s="124"/>
    </row>
    <row r="473" spans="2:4">
      <c r="B473" s="123"/>
      <c r="C473" s="124"/>
      <c r="D473" s="124"/>
    </row>
    <row r="474" spans="2:4">
      <c r="B474" s="123"/>
      <c r="C474" s="124"/>
      <c r="D474" s="124"/>
    </row>
    <row r="475" spans="2:4">
      <c r="B475" s="123"/>
      <c r="C475" s="124"/>
      <c r="D475" s="124"/>
    </row>
    <row r="476" spans="2:4">
      <c r="B476" s="123"/>
      <c r="C476" s="124"/>
      <c r="D476" s="124"/>
    </row>
    <row r="477" spans="2:4">
      <c r="B477" s="123"/>
      <c r="C477" s="124"/>
      <c r="D477" s="124"/>
    </row>
    <row r="478" spans="2:4">
      <c r="B478" s="123"/>
      <c r="C478" s="124"/>
      <c r="D478" s="124"/>
    </row>
    <row r="479" spans="2:4">
      <c r="B479" s="123"/>
      <c r="C479" s="124"/>
      <c r="D479" s="124"/>
    </row>
    <row r="480" spans="2:4">
      <c r="B480" s="123"/>
      <c r="C480" s="124"/>
      <c r="D480" s="124"/>
    </row>
    <row r="481" spans="2:4">
      <c r="B481" s="123"/>
      <c r="C481" s="124"/>
      <c r="D481" s="124"/>
    </row>
    <row r="482" spans="2:4">
      <c r="B482" s="123"/>
      <c r="C482" s="124"/>
      <c r="D482" s="124"/>
    </row>
    <row r="483" spans="2:4">
      <c r="B483" s="123"/>
      <c r="C483" s="124"/>
      <c r="D483" s="124"/>
    </row>
    <row r="484" spans="2:4">
      <c r="B484" s="123"/>
      <c r="C484" s="124"/>
      <c r="D484" s="124"/>
    </row>
    <row r="485" spans="2:4">
      <c r="B485" s="123"/>
      <c r="C485" s="124"/>
      <c r="D485" s="124"/>
    </row>
    <row r="486" spans="2:4">
      <c r="B486" s="123"/>
      <c r="C486" s="124"/>
      <c r="D486" s="124"/>
    </row>
    <row r="487" spans="2:4">
      <c r="B487" s="123"/>
      <c r="C487" s="124"/>
      <c r="D487" s="124"/>
    </row>
    <row r="488" spans="2:4">
      <c r="B488" s="123"/>
      <c r="C488" s="124"/>
      <c r="D488" s="124"/>
    </row>
    <row r="489" spans="2:4">
      <c r="B489" s="123"/>
      <c r="C489" s="124"/>
      <c r="D489" s="124"/>
    </row>
    <row r="490" spans="2:4">
      <c r="B490" s="123"/>
      <c r="C490" s="124"/>
      <c r="D490" s="124"/>
    </row>
    <row r="491" spans="2:4">
      <c r="B491" s="123"/>
      <c r="C491" s="124"/>
      <c r="D491" s="124"/>
    </row>
    <row r="492" spans="2:4">
      <c r="B492" s="123"/>
      <c r="C492" s="124"/>
      <c r="D492" s="124"/>
    </row>
    <row r="493" spans="2:4">
      <c r="B493" s="123"/>
      <c r="C493" s="124"/>
      <c r="D493" s="124"/>
    </row>
    <row r="494" spans="2:4">
      <c r="B494" s="123"/>
      <c r="C494" s="124"/>
      <c r="D494" s="124"/>
    </row>
    <row r="495" spans="2:4">
      <c r="B495" s="123"/>
      <c r="C495" s="124"/>
      <c r="D495" s="124"/>
    </row>
    <row r="496" spans="2:4">
      <c r="B496" s="123"/>
      <c r="C496" s="124"/>
      <c r="D496" s="124"/>
    </row>
    <row r="497" spans="2:4">
      <c r="B497" s="123"/>
      <c r="C497" s="124"/>
      <c r="D497" s="124"/>
    </row>
    <row r="498" spans="2:4">
      <c r="B498" s="123"/>
      <c r="C498" s="124"/>
      <c r="D498" s="124"/>
    </row>
    <row r="499" spans="2:4">
      <c r="B499" s="123"/>
      <c r="C499" s="124"/>
      <c r="D499" s="124"/>
    </row>
    <row r="500" spans="2:4">
      <c r="B500" s="123"/>
      <c r="C500" s="124"/>
      <c r="D500" s="124"/>
    </row>
    <row r="501" spans="2:4">
      <c r="B501" s="123"/>
      <c r="C501" s="124"/>
      <c r="D501" s="124"/>
    </row>
    <row r="502" spans="2:4">
      <c r="B502" s="123"/>
      <c r="C502" s="124"/>
      <c r="D502" s="124"/>
    </row>
    <row r="503" spans="2:4">
      <c r="B503" s="123"/>
      <c r="C503" s="124"/>
      <c r="D503" s="124"/>
    </row>
    <row r="504" spans="2:4">
      <c r="B504" s="123"/>
      <c r="C504" s="124"/>
      <c r="D504" s="124"/>
    </row>
    <row r="505" spans="2:4">
      <c r="B505" s="123"/>
      <c r="C505" s="124"/>
      <c r="D505" s="124"/>
    </row>
    <row r="506" spans="2:4">
      <c r="B506" s="123"/>
      <c r="C506" s="124"/>
      <c r="D506" s="124"/>
    </row>
    <row r="507" spans="2:4">
      <c r="B507" s="123"/>
      <c r="C507" s="124"/>
      <c r="D507" s="124"/>
    </row>
    <row r="508" spans="2:4">
      <c r="B508" s="123"/>
      <c r="C508" s="124"/>
      <c r="D508" s="124"/>
    </row>
    <row r="509" spans="2:4">
      <c r="B509" s="123"/>
      <c r="C509" s="124"/>
      <c r="D509" s="124"/>
    </row>
    <row r="510" spans="2:4">
      <c r="B510" s="123"/>
      <c r="C510" s="124"/>
      <c r="D510" s="124"/>
    </row>
    <row r="511" spans="2:4">
      <c r="B511" s="123"/>
      <c r="C511" s="124"/>
      <c r="D511" s="124"/>
    </row>
    <row r="512" spans="2:4">
      <c r="B512" s="123"/>
      <c r="C512" s="124"/>
      <c r="D512" s="124"/>
    </row>
    <row r="513" spans="2:4">
      <c r="B513" s="123"/>
      <c r="C513" s="124"/>
      <c r="D513" s="124"/>
    </row>
    <row r="514" spans="2:4">
      <c r="B514" s="123"/>
      <c r="C514" s="124"/>
      <c r="D514" s="124"/>
    </row>
    <row r="515" spans="2:4">
      <c r="B515" s="123"/>
      <c r="C515" s="124"/>
      <c r="D515" s="124"/>
    </row>
    <row r="516" spans="2:4">
      <c r="B516" s="123"/>
      <c r="C516" s="124"/>
      <c r="D516" s="124"/>
    </row>
    <row r="517" spans="2:4">
      <c r="B517" s="123"/>
      <c r="C517" s="124"/>
      <c r="D517" s="124"/>
    </row>
    <row r="518" spans="2:4">
      <c r="B518" s="123"/>
      <c r="C518" s="124"/>
      <c r="D518" s="124"/>
    </row>
    <row r="519" spans="2:4">
      <c r="B519" s="123"/>
      <c r="C519" s="124"/>
      <c r="D519" s="124"/>
    </row>
    <row r="520" spans="2:4">
      <c r="B520" s="123"/>
      <c r="C520" s="124"/>
      <c r="D520" s="124"/>
    </row>
    <row r="521" spans="2:4">
      <c r="B521" s="123"/>
      <c r="C521" s="124"/>
      <c r="D521" s="124"/>
    </row>
    <row r="522" spans="2:4">
      <c r="B522" s="123"/>
      <c r="C522" s="124"/>
      <c r="D522" s="124"/>
    </row>
    <row r="523" spans="2:4">
      <c r="B523" s="123"/>
      <c r="C523" s="124"/>
      <c r="D523" s="124"/>
    </row>
    <row r="524" spans="2:4">
      <c r="B524" s="123"/>
      <c r="C524" s="124"/>
      <c r="D524" s="124"/>
    </row>
    <row r="525" spans="2:4">
      <c r="B525" s="123"/>
      <c r="C525" s="124"/>
      <c r="D525" s="124"/>
    </row>
    <row r="526" spans="2:4">
      <c r="B526" s="123"/>
      <c r="C526" s="124"/>
      <c r="D526" s="124"/>
    </row>
    <row r="527" spans="2:4">
      <c r="B527" s="123"/>
      <c r="C527" s="124"/>
      <c r="D527" s="124"/>
    </row>
    <row r="528" spans="2:4">
      <c r="B528" s="123"/>
      <c r="C528" s="124"/>
      <c r="D528" s="124"/>
    </row>
    <row r="529" spans="2:4">
      <c r="B529" s="123"/>
      <c r="C529" s="124"/>
      <c r="D529" s="124"/>
    </row>
    <row r="530" spans="2:4">
      <c r="B530" s="123"/>
      <c r="C530" s="124"/>
      <c r="D530" s="124"/>
    </row>
    <row r="531" spans="2:4">
      <c r="B531" s="123"/>
      <c r="C531" s="124"/>
      <c r="D531" s="124"/>
    </row>
    <row r="532" spans="2:4">
      <c r="B532" s="123"/>
      <c r="C532" s="124"/>
      <c r="D532" s="124"/>
    </row>
    <row r="533" spans="2:4">
      <c r="B533" s="123"/>
      <c r="C533" s="124"/>
      <c r="D533" s="124"/>
    </row>
    <row r="534" spans="2:4">
      <c r="B534" s="123"/>
      <c r="C534" s="124"/>
      <c r="D534" s="124"/>
    </row>
    <row r="535" spans="2:4">
      <c r="B535" s="123"/>
      <c r="C535" s="124"/>
      <c r="D535" s="124"/>
    </row>
    <row r="536" spans="2:4">
      <c r="B536" s="123"/>
      <c r="C536" s="124"/>
      <c r="D536" s="124"/>
    </row>
    <row r="537" spans="2:4">
      <c r="B537" s="123"/>
      <c r="C537" s="124"/>
      <c r="D537" s="124"/>
    </row>
    <row r="538" spans="2:4">
      <c r="B538" s="123"/>
      <c r="C538" s="124"/>
      <c r="D538" s="124"/>
    </row>
    <row r="539" spans="2:4">
      <c r="B539" s="123"/>
      <c r="C539" s="124"/>
      <c r="D539" s="124"/>
    </row>
    <row r="540" spans="2:4">
      <c r="B540" s="123"/>
      <c r="C540" s="124"/>
      <c r="D540" s="124"/>
    </row>
    <row r="541" spans="2:4">
      <c r="B541" s="123"/>
      <c r="C541" s="124"/>
      <c r="D541" s="124"/>
    </row>
    <row r="542" spans="2:4">
      <c r="B542" s="123"/>
      <c r="C542" s="124"/>
      <c r="D542" s="124"/>
    </row>
    <row r="543" spans="2:4">
      <c r="B543" s="123"/>
      <c r="C543" s="124"/>
      <c r="D543" s="124"/>
    </row>
    <row r="544" spans="2:4">
      <c r="B544" s="123"/>
      <c r="C544" s="124"/>
      <c r="D544" s="124"/>
    </row>
    <row r="545" spans="2:4">
      <c r="B545" s="123"/>
      <c r="C545" s="124"/>
      <c r="D545" s="124"/>
    </row>
    <row r="546" spans="2:4">
      <c r="B546" s="123"/>
      <c r="C546" s="124"/>
      <c r="D546" s="124"/>
    </row>
    <row r="547" spans="2:4">
      <c r="B547" s="123"/>
      <c r="C547" s="124"/>
      <c r="D547" s="124"/>
    </row>
    <row r="548" spans="2:4">
      <c r="B548" s="123"/>
      <c r="C548" s="124"/>
      <c r="D548" s="124"/>
    </row>
    <row r="549" spans="2:4">
      <c r="B549" s="123"/>
      <c r="C549" s="124"/>
      <c r="D549" s="124"/>
    </row>
    <row r="550" spans="2:4">
      <c r="B550" s="123"/>
      <c r="C550" s="124"/>
      <c r="D550" s="124"/>
    </row>
    <row r="551" spans="2:4">
      <c r="B551" s="123"/>
      <c r="C551" s="124"/>
      <c r="D551" s="124"/>
    </row>
    <row r="552" spans="2:4">
      <c r="B552" s="123"/>
      <c r="C552" s="124"/>
      <c r="D552" s="124"/>
    </row>
    <row r="553" spans="2:4">
      <c r="B553" s="123"/>
      <c r="C553" s="124"/>
      <c r="D553" s="124"/>
    </row>
    <row r="554" spans="2:4">
      <c r="B554" s="123"/>
      <c r="C554" s="124"/>
      <c r="D554" s="124"/>
    </row>
    <row r="555" spans="2:4">
      <c r="B555" s="123"/>
      <c r="C555" s="124"/>
      <c r="D555" s="124"/>
    </row>
    <row r="556" spans="2:4">
      <c r="B556" s="123"/>
      <c r="C556" s="124"/>
      <c r="D556" s="124"/>
    </row>
    <row r="557" spans="2:4">
      <c r="B557" s="123"/>
      <c r="C557" s="124"/>
      <c r="D557" s="124"/>
    </row>
    <row r="558" spans="2:4">
      <c r="B558" s="123"/>
      <c r="C558" s="124"/>
      <c r="D558" s="124"/>
    </row>
    <row r="559" spans="2:4">
      <c r="B559" s="123"/>
      <c r="C559" s="124"/>
      <c r="D559" s="124"/>
    </row>
    <row r="560" spans="2:4">
      <c r="B560" s="123"/>
      <c r="C560" s="124"/>
      <c r="D560" s="124"/>
    </row>
    <row r="561" spans="2:4">
      <c r="B561" s="123"/>
      <c r="C561" s="124"/>
      <c r="D561" s="124"/>
    </row>
    <row r="562" spans="2:4">
      <c r="B562" s="123"/>
      <c r="C562" s="124"/>
      <c r="D562" s="124"/>
    </row>
    <row r="563" spans="2:4">
      <c r="B563" s="123"/>
      <c r="C563" s="124"/>
      <c r="D563" s="124"/>
    </row>
    <row r="564" spans="2:4">
      <c r="B564" s="123"/>
      <c r="C564" s="124"/>
      <c r="D564" s="124"/>
    </row>
    <row r="565" spans="2:4">
      <c r="B565" s="123"/>
      <c r="C565" s="124"/>
      <c r="D565" s="124"/>
    </row>
    <row r="566" spans="2:4">
      <c r="B566" s="123"/>
      <c r="C566" s="124"/>
      <c r="D566" s="124"/>
    </row>
    <row r="567" spans="2:4">
      <c r="B567" s="123"/>
      <c r="C567" s="124"/>
      <c r="D567" s="124"/>
    </row>
    <row r="568" spans="2:4">
      <c r="B568" s="123"/>
      <c r="C568" s="124"/>
      <c r="D568" s="124"/>
    </row>
    <row r="569" spans="2:4">
      <c r="B569" s="123"/>
      <c r="C569" s="124"/>
      <c r="D569" s="124"/>
    </row>
    <row r="570" spans="2:4">
      <c r="B570" s="123"/>
      <c r="C570" s="124"/>
      <c r="D570" s="124"/>
    </row>
    <row r="571" spans="2:4">
      <c r="B571" s="123"/>
      <c r="C571" s="124"/>
      <c r="D571" s="124"/>
    </row>
    <row r="572" spans="2:4">
      <c r="B572" s="123"/>
      <c r="C572" s="124"/>
      <c r="D572" s="124"/>
    </row>
    <row r="573" spans="2:4">
      <c r="B573" s="123"/>
      <c r="C573" s="124"/>
      <c r="D573" s="124"/>
    </row>
    <row r="574" spans="2:4">
      <c r="B574" s="123"/>
      <c r="C574" s="124"/>
      <c r="D574" s="124"/>
    </row>
    <row r="575" spans="2:4">
      <c r="B575" s="123"/>
      <c r="C575" s="124"/>
      <c r="D575" s="124"/>
    </row>
    <row r="576" spans="2:4">
      <c r="B576" s="123"/>
      <c r="C576" s="124"/>
      <c r="D576" s="124"/>
    </row>
    <row r="577" spans="2:4">
      <c r="B577" s="123"/>
      <c r="C577" s="124"/>
      <c r="D577" s="124"/>
    </row>
    <row r="578" spans="2:4">
      <c r="B578" s="123"/>
      <c r="C578" s="124"/>
      <c r="D578" s="124"/>
    </row>
    <row r="579" spans="2:4">
      <c r="B579" s="123"/>
      <c r="C579" s="124"/>
      <c r="D579" s="124"/>
    </row>
    <row r="580" spans="2:4">
      <c r="B580" s="123"/>
      <c r="C580" s="124"/>
      <c r="D580" s="124"/>
    </row>
    <row r="581" spans="2:4">
      <c r="B581" s="123"/>
      <c r="C581" s="124"/>
      <c r="D581" s="124"/>
    </row>
    <row r="582" spans="2:4">
      <c r="B582" s="123"/>
      <c r="C582" s="124"/>
      <c r="D582" s="124"/>
    </row>
    <row r="583" spans="2:4">
      <c r="B583" s="123"/>
      <c r="C583" s="124"/>
      <c r="D583" s="124"/>
    </row>
    <row r="584" spans="2:4">
      <c r="B584" s="123"/>
      <c r="C584" s="124"/>
      <c r="D584" s="124"/>
    </row>
    <row r="585" spans="2:4">
      <c r="B585" s="123"/>
      <c r="C585" s="124"/>
      <c r="D585" s="124"/>
    </row>
    <row r="586" spans="2:4">
      <c r="B586" s="123"/>
      <c r="C586" s="124"/>
      <c r="D586" s="124"/>
    </row>
    <row r="587" spans="2:4">
      <c r="B587" s="123"/>
      <c r="C587" s="124"/>
      <c r="D587" s="124"/>
    </row>
    <row r="588" spans="2:4">
      <c r="B588" s="123"/>
      <c r="C588" s="124"/>
      <c r="D588" s="124"/>
    </row>
    <row r="589" spans="2:4">
      <c r="B589" s="123"/>
      <c r="C589" s="124"/>
      <c r="D589" s="124"/>
    </row>
    <row r="590" spans="2:4">
      <c r="B590" s="123"/>
      <c r="C590" s="124"/>
      <c r="D590" s="124"/>
    </row>
    <row r="591" spans="2:4">
      <c r="B591" s="123"/>
      <c r="C591" s="124"/>
      <c r="D591" s="124"/>
    </row>
    <row r="592" spans="2:4">
      <c r="B592" s="123"/>
      <c r="C592" s="124"/>
      <c r="D592" s="124"/>
    </row>
    <row r="593" spans="2:4">
      <c r="B593" s="123"/>
      <c r="C593" s="124"/>
      <c r="D593" s="124"/>
    </row>
    <row r="594" spans="2:4">
      <c r="B594" s="123"/>
      <c r="C594" s="124"/>
      <c r="D594" s="124"/>
    </row>
    <row r="595" spans="2:4">
      <c r="B595" s="123"/>
      <c r="C595" s="124"/>
      <c r="D595" s="124"/>
    </row>
    <row r="596" spans="2:4">
      <c r="B596" s="123"/>
      <c r="C596" s="124"/>
      <c r="D596" s="124"/>
    </row>
    <row r="597" spans="2:4">
      <c r="B597" s="123"/>
      <c r="C597" s="124"/>
      <c r="D597" s="124"/>
    </row>
    <row r="598" spans="2:4">
      <c r="B598" s="123"/>
      <c r="C598" s="124"/>
      <c r="D598" s="124"/>
    </row>
    <row r="599" spans="2:4">
      <c r="B599" s="123"/>
      <c r="C599" s="124"/>
      <c r="D599" s="124"/>
    </row>
    <row r="600" spans="2:4">
      <c r="B600" s="123"/>
      <c r="C600" s="124"/>
      <c r="D600" s="124"/>
    </row>
    <row r="601" spans="2:4">
      <c r="B601" s="123"/>
      <c r="C601" s="124"/>
      <c r="D601" s="124"/>
    </row>
    <row r="602" spans="2:4">
      <c r="B602" s="123"/>
      <c r="C602" s="124"/>
      <c r="D602" s="124"/>
    </row>
    <row r="603" spans="2:4">
      <c r="B603" s="123"/>
      <c r="C603" s="124"/>
      <c r="D603" s="124"/>
    </row>
    <row r="604" spans="2:4">
      <c r="B604" s="123"/>
      <c r="C604" s="124"/>
      <c r="D604" s="124"/>
    </row>
    <row r="605" spans="2:4">
      <c r="B605" s="123"/>
      <c r="C605" s="124"/>
      <c r="D605" s="124"/>
    </row>
    <row r="606" spans="2:4">
      <c r="B606" s="123"/>
      <c r="C606" s="124"/>
      <c r="D606" s="124"/>
    </row>
    <row r="607" spans="2:4">
      <c r="B607" s="123"/>
      <c r="C607" s="124"/>
      <c r="D607" s="124"/>
    </row>
    <row r="608" spans="2:4">
      <c r="B608" s="123"/>
      <c r="C608" s="124"/>
      <c r="D608" s="124"/>
    </row>
    <row r="609" spans="2:4">
      <c r="B609" s="123"/>
      <c r="C609" s="124"/>
      <c r="D609" s="124"/>
    </row>
    <row r="610" spans="2:4">
      <c r="B610" s="123"/>
      <c r="C610" s="124"/>
      <c r="D610" s="124"/>
    </row>
    <row r="611" spans="2:4">
      <c r="B611" s="123"/>
      <c r="C611" s="124"/>
      <c r="D611" s="124"/>
    </row>
    <row r="612" spans="2:4">
      <c r="B612" s="123"/>
      <c r="C612" s="124"/>
      <c r="D612" s="124"/>
    </row>
    <row r="613" spans="2:4">
      <c r="B613" s="123"/>
      <c r="C613" s="124"/>
      <c r="D613" s="124"/>
    </row>
    <row r="614" spans="2:4">
      <c r="B614" s="123"/>
      <c r="C614" s="124"/>
      <c r="D614" s="124"/>
    </row>
    <row r="615" spans="2:4">
      <c r="B615" s="123"/>
      <c r="C615" s="124"/>
      <c r="D615" s="124"/>
    </row>
    <row r="616" spans="2:4">
      <c r="B616" s="123"/>
      <c r="C616" s="124"/>
      <c r="D616" s="124"/>
    </row>
    <row r="617" spans="2:4">
      <c r="B617" s="123"/>
      <c r="C617" s="124"/>
      <c r="D617" s="124"/>
    </row>
    <row r="618" spans="2:4">
      <c r="B618" s="123"/>
      <c r="C618" s="124"/>
      <c r="D618" s="124"/>
    </row>
    <row r="619" spans="2:4">
      <c r="B619" s="123"/>
      <c r="C619" s="124"/>
      <c r="D619" s="124"/>
    </row>
    <row r="620" spans="2:4">
      <c r="B620" s="123"/>
      <c r="C620" s="124"/>
      <c r="D620" s="124"/>
    </row>
    <row r="621" spans="2:4">
      <c r="B621" s="123"/>
      <c r="C621" s="124"/>
      <c r="D621" s="124"/>
    </row>
    <row r="622" spans="2:4">
      <c r="B622" s="123"/>
      <c r="C622" s="124"/>
      <c r="D622" s="124"/>
    </row>
    <row r="623" spans="2:4">
      <c r="B623" s="123"/>
      <c r="C623" s="124"/>
      <c r="D623" s="124"/>
    </row>
    <row r="624" spans="2:4">
      <c r="B624" s="123"/>
      <c r="C624" s="124"/>
      <c r="D624" s="124"/>
    </row>
    <row r="625" spans="2:4">
      <c r="B625" s="123"/>
      <c r="C625" s="124"/>
      <c r="D625" s="124"/>
    </row>
    <row r="626" spans="2:4">
      <c r="B626" s="123"/>
      <c r="C626" s="124"/>
      <c r="D626" s="124"/>
    </row>
    <row r="627" spans="2:4">
      <c r="B627" s="123"/>
      <c r="C627" s="124"/>
      <c r="D627" s="124"/>
    </row>
    <row r="628" spans="2:4">
      <c r="B628" s="123"/>
      <c r="C628" s="124"/>
      <c r="D628" s="124"/>
    </row>
    <row r="629" spans="2:4">
      <c r="B629" s="123"/>
      <c r="C629" s="124"/>
      <c r="D629" s="124"/>
    </row>
    <row r="630" spans="2:4">
      <c r="B630" s="123"/>
      <c r="C630" s="124"/>
      <c r="D630" s="124"/>
    </row>
    <row r="631" spans="2:4">
      <c r="B631" s="123"/>
      <c r="C631" s="124"/>
      <c r="D631" s="124"/>
    </row>
    <row r="632" spans="2:4">
      <c r="B632" s="123"/>
      <c r="C632" s="124"/>
      <c r="D632" s="124"/>
    </row>
    <row r="633" spans="2:4">
      <c r="B633" s="123"/>
      <c r="C633" s="124"/>
      <c r="D633" s="124"/>
    </row>
    <row r="634" spans="2:4">
      <c r="B634" s="123"/>
      <c r="C634" s="124"/>
      <c r="D634" s="124"/>
    </row>
    <row r="635" spans="2:4">
      <c r="B635" s="123"/>
      <c r="C635" s="124"/>
      <c r="D635" s="124"/>
    </row>
    <row r="636" spans="2:4">
      <c r="B636" s="123"/>
      <c r="C636" s="124"/>
      <c r="D636" s="124"/>
    </row>
    <row r="637" spans="2:4">
      <c r="B637" s="123"/>
      <c r="C637" s="124"/>
      <c r="D637" s="124"/>
    </row>
    <row r="638" spans="2:4">
      <c r="B638" s="123"/>
      <c r="C638" s="124"/>
      <c r="D638" s="124"/>
    </row>
    <row r="639" spans="2:4">
      <c r="B639" s="123"/>
      <c r="C639" s="124"/>
      <c r="D639" s="124"/>
    </row>
    <row r="640" spans="2:4">
      <c r="B640" s="123"/>
      <c r="C640" s="124"/>
      <c r="D640" s="124"/>
    </row>
    <row r="641" spans="2:4">
      <c r="B641" s="123"/>
      <c r="C641" s="124"/>
      <c r="D641" s="124"/>
    </row>
    <row r="642" spans="2:4">
      <c r="B642" s="123"/>
      <c r="C642" s="124"/>
      <c r="D642" s="124"/>
    </row>
    <row r="643" spans="2:4">
      <c r="B643" s="123"/>
      <c r="C643" s="124"/>
      <c r="D643" s="124"/>
    </row>
    <row r="644" spans="2:4">
      <c r="B644" s="123"/>
      <c r="C644" s="124"/>
      <c r="D644" s="124"/>
    </row>
    <row r="645" spans="2:4">
      <c r="B645" s="123"/>
      <c r="C645" s="124"/>
      <c r="D645" s="124"/>
    </row>
    <row r="646" spans="2:4">
      <c r="B646" s="123"/>
      <c r="C646" s="124"/>
      <c r="D646" s="124"/>
    </row>
    <row r="647" spans="2:4">
      <c r="B647" s="123"/>
      <c r="C647" s="124"/>
      <c r="D647" s="124"/>
    </row>
    <row r="648" spans="2:4">
      <c r="B648" s="123"/>
      <c r="C648" s="124"/>
      <c r="D648" s="124"/>
    </row>
    <row r="649" spans="2:4">
      <c r="B649" s="123"/>
      <c r="C649" s="124"/>
      <c r="D649" s="124"/>
    </row>
    <row r="650" spans="2:4">
      <c r="B650" s="123"/>
      <c r="C650" s="124"/>
      <c r="D650" s="124"/>
    </row>
    <row r="651" spans="2:4">
      <c r="B651" s="123"/>
      <c r="C651" s="124"/>
      <c r="D651" s="124"/>
    </row>
    <row r="652" spans="2:4">
      <c r="B652" s="123"/>
      <c r="C652" s="124"/>
      <c r="D652" s="124"/>
    </row>
    <row r="653" spans="2:4">
      <c r="B653" s="123"/>
      <c r="C653" s="124"/>
      <c r="D653" s="124"/>
    </row>
    <row r="654" spans="2:4">
      <c r="B654" s="123"/>
      <c r="C654" s="124"/>
      <c r="D654" s="124"/>
    </row>
    <row r="655" spans="2:4">
      <c r="B655" s="123"/>
      <c r="C655" s="124"/>
      <c r="D655" s="124"/>
    </row>
    <row r="656" spans="2:4">
      <c r="B656" s="123"/>
      <c r="C656" s="124"/>
      <c r="D656" s="124"/>
    </row>
    <row r="657" spans="2:4">
      <c r="B657" s="123"/>
      <c r="C657" s="124"/>
      <c r="D657" s="124"/>
    </row>
    <row r="658" spans="2:4">
      <c r="B658" s="123"/>
      <c r="C658" s="124"/>
      <c r="D658" s="124"/>
    </row>
    <row r="659" spans="2:4">
      <c r="B659" s="123"/>
      <c r="C659" s="124"/>
      <c r="D659" s="124"/>
    </row>
    <row r="660" spans="2:4">
      <c r="B660" s="123"/>
      <c r="C660" s="124"/>
      <c r="D660" s="124"/>
    </row>
    <row r="661" spans="2:4">
      <c r="B661" s="123"/>
      <c r="C661" s="124"/>
      <c r="D661" s="124"/>
    </row>
    <row r="662" spans="2:4">
      <c r="B662" s="123"/>
      <c r="C662" s="124"/>
      <c r="D662" s="124"/>
    </row>
    <row r="663" spans="2:4">
      <c r="B663" s="123"/>
      <c r="C663" s="124"/>
      <c r="D663" s="124"/>
    </row>
    <row r="664" spans="2:4">
      <c r="B664" s="123"/>
      <c r="C664" s="124"/>
      <c r="D664" s="124"/>
    </row>
    <row r="665" spans="2:4">
      <c r="B665" s="123"/>
      <c r="C665" s="124"/>
      <c r="D665" s="124"/>
    </row>
    <row r="666" spans="2:4">
      <c r="B666" s="123"/>
      <c r="C666" s="124"/>
      <c r="D666" s="124"/>
    </row>
    <row r="667" spans="2:4">
      <c r="B667" s="123"/>
      <c r="C667" s="124"/>
      <c r="D667" s="124"/>
    </row>
    <row r="668" spans="2:4">
      <c r="B668" s="123"/>
      <c r="C668" s="124"/>
      <c r="D668" s="124"/>
    </row>
    <row r="669" spans="2:4">
      <c r="B669" s="123"/>
      <c r="C669" s="124"/>
      <c r="D669" s="124"/>
    </row>
    <row r="670" spans="2:4">
      <c r="B670" s="123"/>
      <c r="C670" s="124"/>
      <c r="D670" s="124"/>
    </row>
    <row r="671" spans="2:4">
      <c r="B671" s="123"/>
      <c r="C671" s="124"/>
      <c r="D671" s="124"/>
    </row>
    <row r="672" spans="2:4">
      <c r="B672" s="123"/>
      <c r="C672" s="124"/>
      <c r="D672" s="124"/>
    </row>
    <row r="673" spans="2:4">
      <c r="B673" s="123"/>
      <c r="C673" s="124"/>
      <c r="D673" s="124"/>
    </row>
    <row r="674" spans="2:4">
      <c r="B674" s="123"/>
      <c r="C674" s="124"/>
      <c r="D674" s="124"/>
    </row>
    <row r="675" spans="2:4">
      <c r="B675" s="123"/>
      <c r="C675" s="124"/>
      <c r="D675" s="124"/>
    </row>
    <row r="676" spans="2:4">
      <c r="B676" s="123"/>
      <c r="C676" s="124"/>
      <c r="D676" s="124"/>
    </row>
    <row r="677" spans="2:4">
      <c r="B677" s="123"/>
      <c r="C677" s="124"/>
      <c r="D677" s="124"/>
    </row>
    <row r="678" spans="2:4">
      <c r="B678" s="123"/>
      <c r="C678" s="124"/>
      <c r="D678" s="124"/>
    </row>
    <row r="679" spans="2:4">
      <c r="B679" s="123"/>
      <c r="C679" s="124"/>
      <c r="D679" s="124"/>
    </row>
    <row r="680" spans="2:4">
      <c r="B680" s="123"/>
      <c r="C680" s="124"/>
      <c r="D680" s="124"/>
    </row>
    <row r="681" spans="2:4">
      <c r="B681" s="123"/>
      <c r="C681" s="124"/>
      <c r="D681" s="124"/>
    </row>
    <row r="682" spans="2:4">
      <c r="B682" s="123"/>
      <c r="C682" s="124"/>
      <c r="D682" s="124"/>
    </row>
    <row r="683" spans="2:4">
      <c r="B683" s="123"/>
      <c r="C683" s="124"/>
      <c r="D683" s="124"/>
    </row>
    <row r="684" spans="2:4">
      <c r="B684" s="123"/>
      <c r="C684" s="124"/>
      <c r="D684" s="124"/>
    </row>
    <row r="685" spans="2:4">
      <c r="B685" s="123"/>
      <c r="C685" s="124"/>
      <c r="D685" s="124"/>
    </row>
    <row r="686" spans="2:4">
      <c r="B686" s="123"/>
      <c r="C686" s="124"/>
      <c r="D686" s="124"/>
    </row>
    <row r="687" spans="2:4">
      <c r="B687" s="123"/>
      <c r="C687" s="124"/>
      <c r="D687" s="124"/>
    </row>
    <row r="688" spans="2:4">
      <c r="B688" s="123"/>
      <c r="C688" s="124"/>
      <c r="D688" s="124"/>
    </row>
    <row r="689" spans="2:4">
      <c r="B689" s="123"/>
      <c r="C689" s="124"/>
      <c r="D689" s="124"/>
    </row>
    <row r="690" spans="2:4">
      <c r="B690" s="123"/>
      <c r="C690" s="124"/>
      <c r="D690" s="124"/>
    </row>
    <row r="691" spans="2:4">
      <c r="B691" s="123"/>
      <c r="C691" s="124"/>
      <c r="D691" s="124"/>
    </row>
    <row r="692" spans="2:4">
      <c r="B692" s="123"/>
      <c r="C692" s="124"/>
      <c r="D692" s="124"/>
    </row>
    <row r="693" spans="2:4">
      <c r="B693" s="123"/>
      <c r="C693" s="124"/>
      <c r="D693" s="124"/>
    </row>
    <row r="694" spans="2:4">
      <c r="B694" s="123"/>
      <c r="C694" s="124"/>
      <c r="D694" s="124"/>
    </row>
    <row r="695" spans="2:4">
      <c r="B695" s="123"/>
      <c r="C695" s="124"/>
      <c r="D695" s="124"/>
    </row>
    <row r="696" spans="2:4">
      <c r="B696" s="123"/>
      <c r="C696" s="124"/>
      <c r="D696" s="124"/>
    </row>
    <row r="697" spans="2:4">
      <c r="B697" s="123"/>
      <c r="C697" s="124"/>
      <c r="D697" s="124"/>
    </row>
    <row r="698" spans="2:4">
      <c r="B698" s="123"/>
      <c r="C698" s="124"/>
      <c r="D698" s="124"/>
    </row>
    <row r="699" spans="2:4">
      <c r="B699" s="123"/>
      <c r="C699" s="124"/>
      <c r="D699" s="124"/>
    </row>
    <row r="700" spans="2:4">
      <c r="B700" s="123"/>
      <c r="C700" s="124"/>
      <c r="D700" s="124"/>
    </row>
    <row r="701" spans="2:4">
      <c r="B701" s="123"/>
      <c r="C701" s="124"/>
      <c r="D701" s="124"/>
    </row>
    <row r="702" spans="2:4">
      <c r="B702" s="123"/>
      <c r="C702" s="124"/>
      <c r="D702" s="124"/>
    </row>
    <row r="703" spans="2:4">
      <c r="B703" s="123"/>
      <c r="C703" s="124"/>
      <c r="D703" s="124"/>
    </row>
    <row r="704" spans="2:4">
      <c r="B704" s="123"/>
      <c r="C704" s="124"/>
      <c r="D704" s="124"/>
    </row>
    <row r="705" spans="2:4">
      <c r="B705" s="123"/>
      <c r="C705" s="124"/>
      <c r="D705" s="124"/>
    </row>
    <row r="706" spans="2:4">
      <c r="B706" s="123"/>
      <c r="C706" s="124"/>
      <c r="D706" s="124"/>
    </row>
    <row r="707" spans="2:4">
      <c r="B707" s="123"/>
      <c r="C707" s="124"/>
      <c r="D707" s="124"/>
    </row>
    <row r="708" spans="2:4">
      <c r="B708" s="123"/>
      <c r="C708" s="124"/>
      <c r="D708" s="124"/>
    </row>
    <row r="709" spans="2:4">
      <c r="B709" s="123"/>
      <c r="C709" s="124"/>
      <c r="D709" s="124"/>
    </row>
    <row r="710" spans="2:4">
      <c r="B710" s="123"/>
      <c r="C710" s="124"/>
      <c r="D710" s="124"/>
    </row>
    <row r="711" spans="2:4">
      <c r="B711" s="123"/>
      <c r="C711" s="124"/>
      <c r="D711" s="124"/>
    </row>
    <row r="712" spans="2:4">
      <c r="B712" s="123"/>
      <c r="C712" s="124"/>
      <c r="D712" s="124"/>
    </row>
    <row r="713" spans="2:4">
      <c r="B713" s="123"/>
      <c r="C713" s="124"/>
      <c r="D713" s="124"/>
    </row>
    <row r="714" spans="2:4">
      <c r="B714" s="123"/>
      <c r="C714" s="124"/>
      <c r="D714" s="124"/>
    </row>
    <row r="715" spans="2:4">
      <c r="B715" s="123"/>
      <c r="C715" s="124"/>
      <c r="D715" s="124"/>
    </row>
    <row r="716" spans="2:4">
      <c r="B716" s="123"/>
      <c r="C716" s="124"/>
      <c r="D716" s="124"/>
    </row>
    <row r="717" spans="2:4">
      <c r="B717" s="123"/>
      <c r="C717" s="124"/>
      <c r="D717" s="124"/>
    </row>
    <row r="718" spans="2:4">
      <c r="B718" s="123"/>
      <c r="C718" s="124"/>
      <c r="D718" s="124"/>
    </row>
    <row r="719" spans="2:4">
      <c r="B719" s="123"/>
      <c r="C719" s="124"/>
      <c r="D719" s="124"/>
    </row>
    <row r="720" spans="2:4">
      <c r="B720" s="123"/>
      <c r="C720" s="124"/>
      <c r="D720" s="124"/>
    </row>
    <row r="721" spans="2:4">
      <c r="B721" s="123"/>
      <c r="C721" s="124"/>
      <c r="D721" s="124"/>
    </row>
    <row r="722" spans="2:4">
      <c r="B722" s="123"/>
      <c r="C722" s="124"/>
      <c r="D722" s="124"/>
    </row>
    <row r="723" spans="2:4">
      <c r="B723" s="123"/>
      <c r="C723" s="124"/>
      <c r="D723" s="124"/>
    </row>
    <row r="724" spans="2:4">
      <c r="B724" s="123"/>
      <c r="C724" s="124"/>
      <c r="D724" s="124"/>
    </row>
    <row r="725" spans="2:4">
      <c r="B725" s="123"/>
      <c r="C725" s="124"/>
      <c r="D725" s="124"/>
    </row>
    <row r="726" spans="2:4">
      <c r="B726" s="123"/>
      <c r="C726" s="124"/>
      <c r="D726" s="124"/>
    </row>
    <row r="727" spans="2:4">
      <c r="B727" s="123"/>
      <c r="C727" s="124"/>
      <c r="D727" s="124"/>
    </row>
    <row r="728" spans="2:4">
      <c r="B728" s="123"/>
      <c r="C728" s="124"/>
      <c r="D728" s="124"/>
    </row>
    <row r="729" spans="2:4">
      <c r="B729" s="123"/>
      <c r="C729" s="124"/>
      <c r="D729" s="124"/>
    </row>
    <row r="730" spans="2:4">
      <c r="B730" s="123"/>
      <c r="C730" s="124"/>
      <c r="D730" s="124"/>
    </row>
    <row r="731" spans="2:4">
      <c r="B731" s="123"/>
      <c r="C731" s="124"/>
      <c r="D731" s="124"/>
    </row>
    <row r="732" spans="2:4">
      <c r="B732" s="123"/>
      <c r="C732" s="124"/>
      <c r="D732" s="124"/>
    </row>
    <row r="733" spans="2:4">
      <c r="B733" s="123"/>
      <c r="C733" s="124"/>
      <c r="D733" s="124"/>
    </row>
    <row r="734" spans="2:4">
      <c r="B734" s="123"/>
      <c r="C734" s="124"/>
      <c r="D734" s="124"/>
    </row>
    <row r="735" spans="2:4">
      <c r="B735" s="123"/>
      <c r="C735" s="124"/>
      <c r="D735" s="124"/>
    </row>
    <row r="736" spans="2:4">
      <c r="B736" s="123"/>
      <c r="C736" s="124"/>
      <c r="D736" s="124"/>
    </row>
    <row r="737" spans="2:4">
      <c r="B737" s="123"/>
      <c r="C737" s="124"/>
      <c r="D737" s="124"/>
    </row>
    <row r="738" spans="2:4">
      <c r="B738" s="123"/>
      <c r="C738" s="124"/>
      <c r="D738" s="124"/>
    </row>
    <row r="739" spans="2:4">
      <c r="B739" s="123"/>
      <c r="C739" s="124"/>
      <c r="D739" s="124"/>
    </row>
    <row r="740" spans="2:4">
      <c r="B740" s="123"/>
      <c r="C740" s="124"/>
      <c r="D740" s="124"/>
    </row>
    <row r="741" spans="2:4">
      <c r="B741" s="123"/>
      <c r="C741" s="124"/>
      <c r="D741" s="124"/>
    </row>
    <row r="742" spans="2:4">
      <c r="B742" s="123"/>
      <c r="C742" s="124"/>
      <c r="D742" s="124"/>
    </row>
    <row r="743" spans="2:4">
      <c r="B743" s="123"/>
      <c r="C743" s="124"/>
      <c r="D743" s="124"/>
    </row>
    <row r="744" spans="2:4">
      <c r="B744" s="123"/>
      <c r="C744" s="124"/>
      <c r="D744" s="124"/>
    </row>
    <row r="745" spans="2:4">
      <c r="B745" s="123"/>
      <c r="C745" s="124"/>
      <c r="D745" s="124"/>
    </row>
    <row r="746" spans="2:4">
      <c r="B746" s="123"/>
      <c r="C746" s="124"/>
      <c r="D746" s="124"/>
    </row>
    <row r="747" spans="2:4">
      <c r="B747" s="123"/>
      <c r="C747" s="124"/>
      <c r="D747" s="124"/>
    </row>
    <row r="748" spans="2:4">
      <c r="B748" s="123"/>
      <c r="C748" s="124"/>
      <c r="D748" s="124"/>
    </row>
    <row r="749" spans="2:4">
      <c r="B749" s="123"/>
      <c r="C749" s="124"/>
      <c r="D749" s="124"/>
    </row>
    <row r="750" spans="2:4">
      <c r="B750" s="123"/>
      <c r="C750" s="124"/>
      <c r="D750" s="124"/>
    </row>
    <row r="751" spans="2:4">
      <c r="B751" s="123"/>
      <c r="C751" s="124"/>
      <c r="D751" s="124"/>
    </row>
    <row r="752" spans="2:4">
      <c r="B752" s="123"/>
      <c r="C752" s="124"/>
      <c r="D752" s="124"/>
    </row>
    <row r="753" spans="2:4">
      <c r="B753" s="123"/>
      <c r="C753" s="124"/>
      <c r="D753" s="124"/>
    </row>
    <row r="754" spans="2:4">
      <c r="B754" s="123"/>
      <c r="C754" s="124"/>
      <c r="D754" s="124"/>
    </row>
    <row r="755" spans="2:4">
      <c r="B755" s="123"/>
      <c r="C755" s="124"/>
      <c r="D755" s="124"/>
    </row>
    <row r="756" spans="2:4">
      <c r="B756" s="123"/>
      <c r="C756" s="124"/>
      <c r="D756" s="124"/>
    </row>
    <row r="757" spans="2:4">
      <c r="B757" s="123"/>
      <c r="C757" s="124"/>
      <c r="D757" s="124"/>
    </row>
    <row r="758" spans="2:4">
      <c r="B758" s="123"/>
      <c r="C758" s="124"/>
      <c r="D758" s="124"/>
    </row>
    <row r="759" spans="2:4">
      <c r="B759" s="123"/>
      <c r="C759" s="124"/>
      <c r="D759" s="124"/>
    </row>
    <row r="760" spans="2:4">
      <c r="B760" s="123"/>
      <c r="C760" s="124"/>
      <c r="D760" s="124"/>
    </row>
    <row r="761" spans="2:4">
      <c r="B761" s="123"/>
      <c r="C761" s="124"/>
      <c r="D761" s="124"/>
    </row>
    <row r="762" spans="2:4">
      <c r="B762" s="123"/>
      <c r="C762" s="124"/>
      <c r="D762" s="124"/>
    </row>
    <row r="763" spans="2:4">
      <c r="B763" s="123"/>
      <c r="C763" s="124"/>
      <c r="D763" s="124"/>
    </row>
    <row r="764" spans="2:4">
      <c r="B764" s="123"/>
      <c r="C764" s="124"/>
      <c r="D764" s="124"/>
    </row>
    <row r="765" spans="2:4">
      <c r="B765" s="123"/>
      <c r="C765" s="124"/>
      <c r="D765" s="124"/>
    </row>
    <row r="766" spans="2:4">
      <c r="B766" s="123"/>
      <c r="C766" s="124"/>
      <c r="D766" s="124"/>
    </row>
    <row r="767" spans="2:4">
      <c r="B767" s="123"/>
      <c r="C767" s="124"/>
      <c r="D767" s="124"/>
    </row>
    <row r="768" spans="2:4">
      <c r="B768" s="123"/>
      <c r="C768" s="124"/>
      <c r="D768" s="124"/>
    </row>
    <row r="769" spans="2:4">
      <c r="B769" s="123"/>
      <c r="C769" s="124"/>
      <c r="D769" s="124"/>
    </row>
    <row r="770" spans="2:4">
      <c r="B770" s="123"/>
      <c r="C770" s="124"/>
      <c r="D770" s="124"/>
    </row>
    <row r="771" spans="2:4">
      <c r="B771" s="123"/>
      <c r="C771" s="124"/>
      <c r="D771" s="124"/>
    </row>
    <row r="772" spans="2:4">
      <c r="B772" s="123"/>
      <c r="C772" s="124"/>
      <c r="D772" s="124"/>
    </row>
    <row r="773" spans="2:4">
      <c r="B773" s="123"/>
      <c r="C773" s="124"/>
      <c r="D773" s="124"/>
    </row>
    <row r="774" spans="2:4">
      <c r="B774" s="123"/>
      <c r="C774" s="124"/>
      <c r="D774" s="124"/>
    </row>
    <row r="775" spans="2:4">
      <c r="B775" s="123"/>
      <c r="C775" s="124"/>
      <c r="D775" s="124"/>
    </row>
    <row r="776" spans="2:4">
      <c r="B776" s="123"/>
      <c r="C776" s="124"/>
      <c r="D776" s="124"/>
    </row>
    <row r="777" spans="2:4">
      <c r="B777" s="123"/>
      <c r="C777" s="124"/>
      <c r="D777" s="124"/>
    </row>
    <row r="778" spans="2:4">
      <c r="B778" s="123"/>
      <c r="C778" s="124"/>
      <c r="D778" s="124"/>
    </row>
    <row r="779" spans="2:4">
      <c r="B779" s="123"/>
      <c r="C779" s="124"/>
      <c r="D779" s="124"/>
    </row>
    <row r="780" spans="2:4">
      <c r="B780" s="123"/>
      <c r="C780" s="124"/>
      <c r="D780" s="124"/>
    </row>
    <row r="781" spans="2:4">
      <c r="B781" s="123"/>
      <c r="C781" s="124"/>
      <c r="D781" s="124"/>
    </row>
    <row r="782" spans="2:4">
      <c r="B782" s="123"/>
      <c r="C782" s="124"/>
      <c r="D782" s="124"/>
    </row>
    <row r="783" spans="2:4">
      <c r="B783" s="123"/>
      <c r="C783" s="124"/>
      <c r="D783" s="124"/>
    </row>
    <row r="784" spans="2:4">
      <c r="B784" s="123"/>
      <c r="C784" s="124"/>
      <c r="D784" s="124"/>
    </row>
    <row r="785" spans="2:4">
      <c r="B785" s="123"/>
      <c r="C785" s="124"/>
      <c r="D785" s="124"/>
    </row>
    <row r="786" spans="2:4">
      <c r="B786" s="123"/>
      <c r="C786" s="124"/>
      <c r="D786" s="124"/>
    </row>
    <row r="787" spans="2:4">
      <c r="B787" s="123"/>
      <c r="C787" s="124"/>
      <c r="D787" s="124"/>
    </row>
    <row r="788" spans="2:4">
      <c r="B788" s="123"/>
      <c r="C788" s="124"/>
      <c r="D788" s="124"/>
    </row>
    <row r="789" spans="2:4">
      <c r="B789" s="123"/>
      <c r="C789" s="124"/>
      <c r="D789" s="124"/>
    </row>
    <row r="790" spans="2:4">
      <c r="B790" s="123"/>
      <c r="C790" s="124"/>
      <c r="D790" s="124"/>
    </row>
    <row r="791" spans="2:4">
      <c r="B791" s="123"/>
      <c r="C791" s="124"/>
      <c r="D791" s="124"/>
    </row>
    <row r="792" spans="2:4">
      <c r="B792" s="123"/>
      <c r="C792" s="124"/>
      <c r="D792" s="124"/>
    </row>
    <row r="793" spans="2:4">
      <c r="B793" s="123"/>
      <c r="C793" s="124"/>
      <c r="D793" s="124"/>
    </row>
    <row r="794" spans="2:4">
      <c r="B794" s="123"/>
      <c r="C794" s="124"/>
      <c r="D794" s="124"/>
    </row>
    <row r="795" spans="2:4">
      <c r="B795" s="123"/>
      <c r="C795" s="124"/>
      <c r="D795" s="124"/>
    </row>
    <row r="796" spans="2:4">
      <c r="B796" s="123"/>
      <c r="C796" s="124"/>
      <c r="D796" s="124"/>
    </row>
    <row r="797" spans="2:4">
      <c r="B797" s="123"/>
      <c r="C797" s="124"/>
      <c r="D797" s="124"/>
    </row>
    <row r="798" spans="2:4">
      <c r="B798" s="123"/>
      <c r="C798" s="124"/>
      <c r="D798" s="124"/>
    </row>
    <row r="799" spans="2:4">
      <c r="B799" s="123"/>
      <c r="C799" s="124"/>
      <c r="D799" s="124"/>
    </row>
    <row r="800" spans="2:4">
      <c r="B800" s="123"/>
      <c r="C800" s="124"/>
      <c r="D800" s="124"/>
    </row>
    <row r="801" spans="2:4">
      <c r="B801" s="123"/>
      <c r="C801" s="124"/>
      <c r="D801" s="124"/>
    </row>
    <row r="802" spans="2:4">
      <c r="B802" s="123"/>
      <c r="C802" s="124"/>
      <c r="D802" s="124"/>
    </row>
    <row r="803" spans="2:4">
      <c r="B803" s="123"/>
      <c r="C803" s="124"/>
      <c r="D803" s="124"/>
    </row>
    <row r="804" spans="2:4">
      <c r="B804" s="123"/>
      <c r="C804" s="124"/>
      <c r="D804" s="124"/>
    </row>
    <row r="805" spans="2:4">
      <c r="B805" s="123"/>
      <c r="C805" s="124"/>
      <c r="D805" s="124"/>
    </row>
    <row r="806" spans="2:4">
      <c r="B806" s="123"/>
      <c r="C806" s="124"/>
      <c r="D806" s="124"/>
    </row>
    <row r="807" spans="2:4">
      <c r="B807" s="123"/>
      <c r="C807" s="124"/>
      <c r="D807" s="124"/>
    </row>
    <row r="808" spans="2:4">
      <c r="B808" s="123"/>
      <c r="C808" s="124"/>
      <c r="D808" s="124"/>
    </row>
    <row r="809" spans="2:4">
      <c r="B809" s="123"/>
      <c r="C809" s="124"/>
      <c r="D809" s="124"/>
    </row>
    <row r="810" spans="2:4">
      <c r="B810" s="123"/>
      <c r="C810" s="124"/>
      <c r="D810" s="124"/>
    </row>
    <row r="811" spans="2:4">
      <c r="B811" s="123"/>
      <c r="C811" s="124"/>
      <c r="D811" s="124"/>
    </row>
    <row r="812" spans="2:4">
      <c r="B812" s="123"/>
      <c r="C812" s="124"/>
      <c r="D812" s="124"/>
    </row>
    <row r="813" spans="2:4">
      <c r="B813" s="123"/>
      <c r="C813" s="124"/>
      <c r="D813" s="124"/>
    </row>
    <row r="814" spans="2:4">
      <c r="B814" s="123"/>
      <c r="C814" s="124"/>
      <c r="D814" s="124"/>
    </row>
    <row r="815" spans="2:4">
      <c r="B815" s="123"/>
      <c r="C815" s="124"/>
      <c r="D815" s="124"/>
    </row>
    <row r="816" spans="2:4">
      <c r="B816" s="123"/>
      <c r="C816" s="124"/>
      <c r="D816" s="124"/>
    </row>
    <row r="817" spans="2:4">
      <c r="B817" s="123"/>
      <c r="C817" s="124"/>
      <c r="D817" s="124"/>
    </row>
    <row r="818" spans="2:4">
      <c r="B818" s="123"/>
      <c r="C818" s="124"/>
      <c r="D818" s="124"/>
    </row>
    <row r="819" spans="2:4">
      <c r="B819" s="123"/>
      <c r="C819" s="124"/>
      <c r="D819" s="124"/>
    </row>
    <row r="820" spans="2:4">
      <c r="B820" s="123"/>
      <c r="C820" s="124"/>
      <c r="D820" s="124"/>
    </row>
    <row r="821" spans="2:4">
      <c r="B821" s="123"/>
      <c r="C821" s="124"/>
      <c r="D821" s="124"/>
    </row>
    <row r="822" spans="2:4">
      <c r="B822" s="123"/>
      <c r="C822" s="124"/>
      <c r="D822" s="124"/>
    </row>
    <row r="823" spans="2:4">
      <c r="B823" s="123"/>
      <c r="C823" s="124"/>
      <c r="D823" s="124"/>
    </row>
    <row r="824" spans="2:4">
      <c r="B824" s="123"/>
      <c r="C824" s="124"/>
      <c r="D824" s="124"/>
    </row>
    <row r="825" spans="2:4">
      <c r="B825" s="123"/>
      <c r="C825" s="124"/>
      <c r="D825" s="124"/>
    </row>
    <row r="826" spans="2:4">
      <c r="B826" s="123"/>
      <c r="C826" s="124"/>
      <c r="D826" s="124"/>
    </row>
    <row r="827" spans="2:4">
      <c r="B827" s="123"/>
      <c r="C827" s="124"/>
      <c r="D827" s="124"/>
    </row>
    <row r="828" spans="2:4">
      <c r="B828" s="123"/>
      <c r="C828" s="124"/>
      <c r="D828" s="124"/>
    </row>
    <row r="829" spans="2:4">
      <c r="B829" s="123"/>
      <c r="C829" s="124"/>
      <c r="D829" s="124"/>
    </row>
    <row r="830" spans="2:4">
      <c r="B830" s="123"/>
      <c r="C830" s="124"/>
      <c r="D830" s="124"/>
    </row>
    <row r="831" spans="2:4">
      <c r="B831" s="123"/>
      <c r="C831" s="124"/>
      <c r="D831" s="124"/>
    </row>
    <row r="832" spans="2:4">
      <c r="B832" s="123"/>
      <c r="C832" s="124"/>
      <c r="D832" s="124"/>
    </row>
    <row r="833" spans="2:4">
      <c r="B833" s="123"/>
      <c r="C833" s="124"/>
      <c r="D833" s="124"/>
    </row>
    <row r="834" spans="2:4">
      <c r="B834" s="123"/>
      <c r="C834" s="124"/>
      <c r="D834" s="124"/>
    </row>
    <row r="835" spans="2:4">
      <c r="B835" s="123"/>
      <c r="C835" s="124"/>
      <c r="D835" s="124"/>
    </row>
    <row r="836" spans="2:4">
      <c r="B836" s="123"/>
      <c r="C836" s="124"/>
      <c r="D836" s="124"/>
    </row>
    <row r="837" spans="2:4">
      <c r="B837" s="123"/>
      <c r="C837" s="124"/>
      <c r="D837" s="124"/>
    </row>
    <row r="838" spans="2:4">
      <c r="B838" s="123"/>
      <c r="C838" s="124"/>
      <c r="D838" s="124"/>
    </row>
    <row r="839" spans="2:4">
      <c r="B839" s="123"/>
      <c r="C839" s="124"/>
      <c r="D839" s="124"/>
    </row>
    <row r="840" spans="2:4">
      <c r="B840" s="123"/>
      <c r="C840" s="124"/>
      <c r="D840" s="124"/>
    </row>
    <row r="841" spans="2:4">
      <c r="B841" s="123"/>
      <c r="C841" s="124"/>
      <c r="D841" s="124"/>
    </row>
    <row r="842" spans="2:4">
      <c r="B842" s="123"/>
      <c r="C842" s="124"/>
      <c r="D842" s="124"/>
    </row>
    <row r="843" spans="2:4">
      <c r="B843" s="123"/>
      <c r="C843" s="124"/>
      <c r="D843" s="124"/>
    </row>
    <row r="844" spans="2:4">
      <c r="B844" s="123"/>
      <c r="C844" s="124"/>
      <c r="D844" s="124"/>
    </row>
    <row r="845" spans="2:4">
      <c r="B845" s="123"/>
      <c r="C845" s="124"/>
      <c r="D845" s="124"/>
    </row>
    <row r="846" spans="2:4">
      <c r="B846" s="123"/>
      <c r="C846" s="124"/>
      <c r="D846" s="124"/>
    </row>
    <row r="847" spans="2:4">
      <c r="B847" s="123"/>
      <c r="C847" s="124"/>
      <c r="D847" s="124"/>
    </row>
    <row r="848" spans="2:4">
      <c r="B848" s="123"/>
      <c r="C848" s="124"/>
      <c r="D848" s="124"/>
    </row>
    <row r="849" spans="2:4">
      <c r="B849" s="123"/>
      <c r="C849" s="124"/>
      <c r="D849" s="124"/>
    </row>
    <row r="850" spans="2:4">
      <c r="B850" s="123"/>
      <c r="C850" s="124"/>
      <c r="D850" s="124"/>
    </row>
    <row r="851" spans="2:4">
      <c r="B851" s="123"/>
      <c r="C851" s="124"/>
      <c r="D851" s="124"/>
    </row>
    <row r="852" spans="2:4">
      <c r="B852" s="123"/>
      <c r="C852" s="124"/>
      <c r="D852" s="124"/>
    </row>
    <row r="853" spans="2:4">
      <c r="B853" s="123"/>
      <c r="C853" s="124"/>
      <c r="D853" s="124"/>
    </row>
    <row r="854" spans="2:4">
      <c r="B854" s="123"/>
      <c r="C854" s="124"/>
      <c r="D854" s="124"/>
    </row>
    <row r="855" spans="2:4">
      <c r="B855" s="123"/>
      <c r="C855" s="124"/>
      <c r="D855" s="124"/>
    </row>
    <row r="856" spans="2:4">
      <c r="B856" s="123"/>
      <c r="C856" s="124"/>
      <c r="D856" s="124"/>
    </row>
    <row r="857" spans="2:4">
      <c r="B857" s="123"/>
      <c r="C857" s="124"/>
      <c r="D857" s="124"/>
    </row>
    <row r="858" spans="2:4">
      <c r="B858" s="123"/>
      <c r="C858" s="124"/>
      <c r="D858" s="124"/>
    </row>
    <row r="859" spans="2:4">
      <c r="B859" s="123"/>
      <c r="C859" s="124"/>
      <c r="D859" s="124"/>
    </row>
    <row r="860" spans="2:4">
      <c r="B860" s="123"/>
      <c r="C860" s="124"/>
      <c r="D860" s="124"/>
    </row>
    <row r="861" spans="2:4">
      <c r="B861" s="123"/>
      <c r="C861" s="124"/>
      <c r="D861" s="124"/>
    </row>
    <row r="862" spans="2:4">
      <c r="B862" s="123"/>
      <c r="C862" s="124"/>
      <c r="D862" s="124"/>
    </row>
    <row r="863" spans="2:4">
      <c r="B863" s="123"/>
      <c r="C863" s="124"/>
      <c r="D863" s="124"/>
    </row>
    <row r="864" spans="2:4">
      <c r="B864" s="123"/>
      <c r="C864" s="124"/>
      <c r="D864" s="124"/>
    </row>
    <row r="865" spans="2:4">
      <c r="B865" s="123"/>
      <c r="C865" s="124"/>
      <c r="D865" s="124"/>
    </row>
    <row r="866" spans="2:4">
      <c r="B866" s="123"/>
      <c r="C866" s="124"/>
      <c r="D866" s="124"/>
    </row>
    <row r="867" spans="2:4">
      <c r="B867" s="123"/>
      <c r="C867" s="124"/>
      <c r="D867" s="124"/>
    </row>
    <row r="868" spans="2:4">
      <c r="B868" s="123"/>
      <c r="C868" s="124"/>
      <c r="D868" s="124"/>
    </row>
    <row r="869" spans="2:4">
      <c r="B869" s="123"/>
      <c r="C869" s="124"/>
      <c r="D869" s="124"/>
    </row>
    <row r="870" spans="2:4">
      <c r="B870" s="123"/>
      <c r="C870" s="124"/>
      <c r="D870" s="124"/>
    </row>
    <row r="871" spans="2:4">
      <c r="B871" s="123"/>
      <c r="C871" s="124"/>
      <c r="D871" s="124"/>
    </row>
    <row r="872" spans="2:4">
      <c r="B872" s="123"/>
      <c r="C872" s="124"/>
      <c r="D872" s="124"/>
    </row>
    <row r="873" spans="2:4">
      <c r="B873" s="123"/>
      <c r="C873" s="124"/>
      <c r="D873" s="124"/>
    </row>
    <row r="874" spans="2:4">
      <c r="B874" s="123"/>
      <c r="C874" s="124"/>
      <c r="D874" s="124"/>
    </row>
    <row r="875" spans="2:4">
      <c r="B875" s="123"/>
      <c r="C875" s="124"/>
      <c r="D875" s="124"/>
    </row>
    <row r="876" spans="2:4">
      <c r="B876" s="123"/>
      <c r="C876" s="124"/>
      <c r="D876" s="124"/>
    </row>
    <row r="877" spans="2:4">
      <c r="B877" s="123"/>
      <c r="C877" s="124"/>
      <c r="D877" s="124"/>
    </row>
    <row r="878" spans="2:4">
      <c r="B878" s="123"/>
      <c r="C878" s="124"/>
      <c r="D878" s="124"/>
    </row>
    <row r="879" spans="2:4">
      <c r="B879" s="123"/>
      <c r="C879" s="124"/>
      <c r="D879" s="124"/>
    </row>
    <row r="880" spans="2:4">
      <c r="B880" s="123"/>
      <c r="C880" s="124"/>
      <c r="D880" s="124"/>
    </row>
    <row r="881" spans="2:4">
      <c r="B881" s="123"/>
      <c r="C881" s="124"/>
      <c r="D881" s="124"/>
    </row>
    <row r="882" spans="2:4">
      <c r="B882" s="123"/>
      <c r="C882" s="124"/>
      <c r="D882" s="124"/>
    </row>
    <row r="883" spans="2:4">
      <c r="B883" s="123"/>
      <c r="C883" s="124"/>
      <c r="D883" s="124"/>
    </row>
    <row r="884" spans="2:4">
      <c r="B884" s="123"/>
      <c r="C884" s="124"/>
      <c r="D884" s="124"/>
    </row>
    <row r="885" spans="2:4">
      <c r="B885" s="123"/>
      <c r="C885" s="124"/>
      <c r="D885" s="124"/>
    </row>
    <row r="886" spans="2:4">
      <c r="B886" s="123"/>
      <c r="C886" s="124"/>
      <c r="D886" s="124"/>
    </row>
    <row r="887" spans="2:4">
      <c r="B887" s="123"/>
      <c r="C887" s="124"/>
      <c r="D887" s="124"/>
    </row>
    <row r="888" spans="2:4">
      <c r="B888" s="123"/>
      <c r="C888" s="124"/>
      <c r="D888" s="124"/>
    </row>
    <row r="889" spans="2:4">
      <c r="B889" s="123"/>
      <c r="C889" s="124"/>
      <c r="D889" s="124"/>
    </row>
    <row r="890" spans="2:4">
      <c r="B890" s="123"/>
      <c r="C890" s="124"/>
      <c r="D890" s="124"/>
    </row>
    <row r="891" spans="2:4">
      <c r="B891" s="123"/>
      <c r="C891" s="124"/>
      <c r="D891" s="124"/>
    </row>
    <row r="892" spans="2:4">
      <c r="B892" s="123"/>
      <c r="C892" s="124"/>
      <c r="D892" s="124"/>
    </row>
    <row r="893" spans="2:4">
      <c r="B893" s="123"/>
      <c r="C893" s="124"/>
      <c r="D893" s="124"/>
    </row>
    <row r="894" spans="2:4">
      <c r="B894" s="123"/>
      <c r="C894" s="124"/>
      <c r="D894" s="124"/>
    </row>
    <row r="895" spans="2:4">
      <c r="B895" s="123"/>
      <c r="C895" s="124"/>
      <c r="D895" s="124"/>
    </row>
    <row r="896" spans="2:4">
      <c r="B896" s="123"/>
      <c r="C896" s="124"/>
      <c r="D896" s="124"/>
    </row>
    <row r="897" spans="2:4">
      <c r="B897" s="123"/>
      <c r="C897" s="124"/>
      <c r="D897" s="124"/>
    </row>
    <row r="898" spans="2:4">
      <c r="B898" s="123"/>
      <c r="C898" s="124"/>
      <c r="D898" s="124"/>
    </row>
    <row r="899" spans="2:4">
      <c r="B899" s="123"/>
      <c r="C899" s="124"/>
      <c r="D899" s="124"/>
    </row>
    <row r="900" spans="2:4">
      <c r="B900" s="123"/>
      <c r="C900" s="124"/>
      <c r="D900" s="124"/>
    </row>
    <row r="901" spans="2:4">
      <c r="B901" s="123"/>
      <c r="C901" s="124"/>
      <c r="D901" s="124"/>
    </row>
    <row r="902" spans="2:4">
      <c r="B902" s="123"/>
      <c r="C902" s="124"/>
      <c r="D902" s="124"/>
    </row>
    <row r="903" spans="2:4">
      <c r="B903" s="123"/>
      <c r="C903" s="124"/>
      <c r="D903" s="124"/>
    </row>
    <row r="904" spans="2:4">
      <c r="B904" s="123"/>
      <c r="C904" s="124"/>
      <c r="D904" s="124"/>
    </row>
    <row r="905" spans="2:4">
      <c r="B905" s="123"/>
      <c r="C905" s="124"/>
      <c r="D905" s="124"/>
    </row>
    <row r="906" spans="2:4">
      <c r="B906" s="123"/>
      <c r="C906" s="124"/>
      <c r="D906" s="124"/>
    </row>
    <row r="907" spans="2:4">
      <c r="B907" s="123"/>
      <c r="C907" s="124"/>
      <c r="D907" s="124"/>
    </row>
    <row r="908" spans="2:4">
      <c r="B908" s="123"/>
      <c r="C908" s="124"/>
      <c r="D908" s="124"/>
    </row>
    <row r="909" spans="2:4">
      <c r="B909" s="123"/>
      <c r="C909" s="124"/>
      <c r="D909" s="124"/>
    </row>
    <row r="910" spans="2:4">
      <c r="B910" s="123"/>
      <c r="C910" s="124"/>
      <c r="D910" s="124"/>
    </row>
    <row r="911" spans="2:4">
      <c r="B911" s="123"/>
      <c r="C911" s="124"/>
      <c r="D911" s="124"/>
    </row>
    <row r="912" spans="2:4">
      <c r="B912" s="123"/>
      <c r="C912" s="124"/>
      <c r="D912" s="124"/>
    </row>
    <row r="913" spans="2:4">
      <c r="B913" s="123"/>
      <c r="C913" s="124"/>
      <c r="D913" s="124"/>
    </row>
    <row r="914" spans="2:4">
      <c r="B914" s="123"/>
      <c r="C914" s="124"/>
      <c r="D914" s="124"/>
    </row>
    <row r="915" spans="2:4">
      <c r="B915" s="123"/>
      <c r="C915" s="124"/>
      <c r="D915" s="124"/>
    </row>
    <row r="916" spans="2:4">
      <c r="B916" s="123"/>
      <c r="C916" s="124"/>
      <c r="D916" s="124"/>
    </row>
    <row r="917" spans="2:4">
      <c r="B917" s="123"/>
      <c r="C917" s="124"/>
      <c r="D917" s="124"/>
    </row>
    <row r="918" spans="2:4">
      <c r="B918" s="123"/>
      <c r="C918" s="124"/>
      <c r="D918" s="124"/>
    </row>
    <row r="919" spans="2:4">
      <c r="B919" s="123"/>
      <c r="C919" s="124"/>
      <c r="D919" s="124"/>
    </row>
    <row r="920" spans="2:4">
      <c r="B920" s="123"/>
      <c r="C920" s="124"/>
      <c r="D920" s="124"/>
    </row>
    <row r="921" spans="2:4">
      <c r="B921" s="123"/>
      <c r="C921" s="124"/>
      <c r="D921" s="124"/>
    </row>
    <row r="922" spans="2:4">
      <c r="B922" s="123"/>
      <c r="C922" s="124"/>
      <c r="D922" s="124"/>
    </row>
    <row r="923" spans="2:4">
      <c r="B923" s="123"/>
      <c r="C923" s="124"/>
      <c r="D923" s="124"/>
    </row>
    <row r="924" spans="2:4">
      <c r="B924" s="123"/>
      <c r="C924" s="124"/>
      <c r="D924" s="124"/>
    </row>
    <row r="925" spans="2:4">
      <c r="B925" s="123"/>
      <c r="C925" s="124"/>
      <c r="D925" s="124"/>
    </row>
    <row r="926" spans="2:4">
      <c r="B926" s="123"/>
      <c r="C926" s="124"/>
      <c r="D926" s="124"/>
    </row>
    <row r="927" spans="2:4">
      <c r="B927" s="123"/>
      <c r="C927" s="124"/>
      <c r="D927" s="124"/>
    </row>
    <row r="928" spans="2:4">
      <c r="B928" s="123"/>
      <c r="C928" s="124"/>
      <c r="D928" s="124"/>
    </row>
    <row r="929" spans="2:4">
      <c r="B929" s="123"/>
      <c r="C929" s="124"/>
      <c r="D929" s="124"/>
    </row>
    <row r="930" spans="2:4">
      <c r="B930" s="123"/>
      <c r="C930" s="124"/>
      <c r="D930" s="124"/>
    </row>
    <row r="931" spans="2:4">
      <c r="B931" s="123"/>
      <c r="C931" s="124"/>
      <c r="D931" s="124"/>
    </row>
    <row r="932" spans="2:4">
      <c r="B932" s="123"/>
      <c r="C932" s="124"/>
      <c r="D932" s="124"/>
    </row>
    <row r="933" spans="2:4">
      <c r="B933" s="123"/>
      <c r="C933" s="124"/>
      <c r="D933" s="124"/>
    </row>
    <row r="934" spans="2:4">
      <c r="B934" s="123"/>
      <c r="C934" s="124"/>
      <c r="D934" s="124"/>
    </row>
    <row r="935" spans="2:4">
      <c r="B935" s="123"/>
      <c r="C935" s="124"/>
      <c r="D935" s="124"/>
    </row>
    <row r="936" spans="2:4">
      <c r="B936" s="123"/>
      <c r="C936" s="124"/>
      <c r="D936" s="124"/>
    </row>
    <row r="937" spans="2:4">
      <c r="B937" s="123"/>
      <c r="C937" s="124"/>
      <c r="D937" s="124"/>
    </row>
    <row r="938" spans="2:4">
      <c r="B938" s="123"/>
      <c r="C938" s="124"/>
      <c r="D938" s="124"/>
    </row>
    <row r="939" spans="2:4">
      <c r="B939" s="123"/>
      <c r="C939" s="124"/>
      <c r="D939" s="124"/>
    </row>
    <row r="940" spans="2:4">
      <c r="B940" s="123"/>
      <c r="C940" s="124"/>
      <c r="D940" s="124"/>
    </row>
    <row r="941" spans="2:4">
      <c r="B941" s="123"/>
      <c r="C941" s="124"/>
      <c r="D941" s="124"/>
    </row>
    <row r="942" spans="2:4">
      <c r="B942" s="123"/>
      <c r="C942" s="124"/>
      <c r="D942" s="124"/>
    </row>
    <row r="943" spans="2:4">
      <c r="B943" s="123"/>
      <c r="C943" s="124"/>
      <c r="D943" s="124"/>
    </row>
    <row r="944" spans="2:4">
      <c r="B944" s="123"/>
      <c r="C944" s="124"/>
      <c r="D944" s="124"/>
    </row>
    <row r="945" spans="2:4">
      <c r="B945" s="123"/>
      <c r="C945" s="124"/>
      <c r="D945" s="124"/>
    </row>
    <row r="946" spans="2:4">
      <c r="B946" s="123"/>
      <c r="C946" s="124"/>
      <c r="D946" s="124"/>
    </row>
    <row r="947" spans="2:4">
      <c r="B947" s="123"/>
      <c r="C947" s="124"/>
      <c r="D947" s="124"/>
    </row>
    <row r="948" spans="2:4">
      <c r="B948" s="123"/>
      <c r="C948" s="124"/>
      <c r="D948" s="124"/>
    </row>
    <row r="949" spans="2:4">
      <c r="B949" s="123"/>
      <c r="C949" s="124"/>
      <c r="D949" s="124"/>
    </row>
    <row r="950" spans="2:4">
      <c r="B950" s="123"/>
      <c r="C950" s="124"/>
      <c r="D950" s="124"/>
    </row>
    <row r="951" spans="2:4">
      <c r="B951" s="123"/>
      <c r="C951" s="124"/>
      <c r="D951" s="124"/>
    </row>
    <row r="952" spans="2:4">
      <c r="B952" s="123"/>
      <c r="C952" s="124"/>
      <c r="D952" s="124"/>
    </row>
    <row r="953" spans="2:4">
      <c r="B953" s="123"/>
      <c r="C953" s="124"/>
      <c r="D953" s="124"/>
    </row>
    <row r="954" spans="2:4">
      <c r="B954" s="123"/>
      <c r="C954" s="124"/>
      <c r="D954" s="124"/>
    </row>
    <row r="955" spans="2:4">
      <c r="B955" s="123"/>
      <c r="C955" s="124"/>
      <c r="D955" s="124"/>
    </row>
    <row r="956" spans="2:4">
      <c r="B956" s="123"/>
      <c r="C956" s="124"/>
      <c r="D956" s="124"/>
    </row>
    <row r="957" spans="2:4">
      <c r="B957" s="123"/>
      <c r="C957" s="124"/>
      <c r="D957" s="124"/>
    </row>
    <row r="958" spans="2:4">
      <c r="B958" s="123"/>
      <c r="C958" s="124"/>
      <c r="D958" s="124"/>
    </row>
    <row r="959" spans="2:4">
      <c r="B959" s="123"/>
      <c r="C959" s="124"/>
      <c r="D959" s="124"/>
    </row>
    <row r="960" spans="2:4">
      <c r="B960" s="123"/>
      <c r="C960" s="124"/>
      <c r="D960" s="124"/>
    </row>
    <row r="961" spans="2:4">
      <c r="B961" s="123"/>
      <c r="C961" s="124"/>
      <c r="D961" s="124"/>
    </row>
    <row r="962" spans="2:4">
      <c r="B962" s="123"/>
      <c r="C962" s="124"/>
      <c r="D962" s="124"/>
    </row>
    <row r="963" spans="2:4">
      <c r="B963" s="123"/>
      <c r="C963" s="124"/>
      <c r="D963" s="124"/>
    </row>
    <row r="964" spans="2:4">
      <c r="B964" s="123"/>
      <c r="C964" s="124"/>
      <c r="D964" s="124"/>
    </row>
    <row r="965" spans="2:4">
      <c r="B965" s="123"/>
      <c r="C965" s="124"/>
      <c r="D965" s="124"/>
    </row>
    <row r="966" spans="2:4">
      <c r="B966" s="123"/>
      <c r="C966" s="124"/>
      <c r="D966" s="124"/>
    </row>
    <row r="967" spans="2:4">
      <c r="B967" s="123"/>
      <c r="C967" s="124"/>
      <c r="D967" s="124"/>
    </row>
  </sheetData>
  <sheetProtection sheet="1" objects="1" scenarios="1"/>
  <mergeCells count="1">
    <mergeCell ref="B6:D6"/>
  </mergeCells>
  <phoneticPr fontId="5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56" t="s">
        <v>134</v>
      </c>
      <c r="C1" s="77" t="s" vm="1">
        <v>204</v>
      </c>
    </row>
    <row r="2" spans="2:16">
      <c r="B2" s="56" t="s">
        <v>133</v>
      </c>
      <c r="C2" s="77" t="s">
        <v>205</v>
      </c>
    </row>
    <row r="3" spans="2:16">
      <c r="B3" s="56" t="s">
        <v>135</v>
      </c>
      <c r="C3" s="77" t="s">
        <v>206</v>
      </c>
    </row>
    <row r="4" spans="2:16">
      <c r="B4" s="56" t="s">
        <v>136</v>
      </c>
      <c r="C4" s="77">
        <v>2148</v>
      </c>
    </row>
    <row r="6" spans="2:16" ht="26.25" customHeight="1">
      <c r="B6" s="149" t="s">
        <v>168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2" t="s">
        <v>108</v>
      </c>
      <c r="C7" s="30" t="s">
        <v>42</v>
      </c>
      <c r="D7" s="30" t="s">
        <v>59</v>
      </c>
      <c r="E7" s="30" t="s">
        <v>15</v>
      </c>
      <c r="F7" s="30" t="s">
        <v>60</v>
      </c>
      <c r="G7" s="30" t="s">
        <v>94</v>
      </c>
      <c r="H7" s="30" t="s">
        <v>18</v>
      </c>
      <c r="I7" s="30" t="s">
        <v>93</v>
      </c>
      <c r="J7" s="30" t="s">
        <v>17</v>
      </c>
      <c r="K7" s="30" t="s">
        <v>166</v>
      </c>
      <c r="L7" s="30" t="s">
        <v>187</v>
      </c>
      <c r="M7" s="30" t="s">
        <v>167</v>
      </c>
      <c r="N7" s="30" t="s">
        <v>55</v>
      </c>
      <c r="O7" s="30" t="s">
        <v>137</v>
      </c>
      <c r="P7" s="31" t="s">
        <v>139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189</v>
      </c>
      <c r="M8" s="32" t="s">
        <v>185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20" t="s">
        <v>7</v>
      </c>
      <c r="J9" s="20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20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1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1" t="s">
        <v>104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1" t="s">
        <v>188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3"/>
      <c r="D397" s="1"/>
    </row>
    <row r="398" spans="2:4">
      <c r="B398" s="43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6"/>
  <sheetViews>
    <sheetView rightToLeft="1" zoomScale="85" zoomScaleNormal="85" workbookViewId="0">
      <selection activeCell="P13" sqref="P1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42578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6.85546875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56" t="s">
        <v>134</v>
      </c>
      <c r="C1" s="77" t="s" vm="1">
        <v>204</v>
      </c>
    </row>
    <row r="2" spans="2:12">
      <c r="B2" s="56" t="s">
        <v>133</v>
      </c>
      <c r="C2" s="77" t="s">
        <v>205</v>
      </c>
    </row>
    <row r="3" spans="2:12">
      <c r="B3" s="56" t="s">
        <v>135</v>
      </c>
      <c r="C3" s="77" t="s">
        <v>206</v>
      </c>
    </row>
    <row r="4" spans="2:12">
      <c r="B4" s="56" t="s">
        <v>136</v>
      </c>
      <c r="C4" s="77">
        <v>2148</v>
      </c>
    </row>
    <row r="6" spans="2:12" ht="26.25" customHeight="1">
      <c r="B6" s="138" t="s">
        <v>157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</row>
    <row r="7" spans="2:12" s="3" customFormat="1" ht="63">
      <c r="B7" s="12" t="s">
        <v>107</v>
      </c>
      <c r="C7" s="13" t="s">
        <v>42</v>
      </c>
      <c r="D7" s="13" t="s">
        <v>109</v>
      </c>
      <c r="E7" s="13" t="s">
        <v>15</v>
      </c>
      <c r="F7" s="13" t="s">
        <v>60</v>
      </c>
      <c r="G7" s="13" t="s">
        <v>93</v>
      </c>
      <c r="H7" s="13" t="s">
        <v>17</v>
      </c>
      <c r="I7" s="13" t="s">
        <v>19</v>
      </c>
      <c r="J7" s="13" t="s">
        <v>56</v>
      </c>
      <c r="K7" s="13" t="s">
        <v>137</v>
      </c>
      <c r="L7" s="13" t="s">
        <v>138</v>
      </c>
    </row>
    <row r="8" spans="2:12" s="3" customFormat="1" ht="28.5" customHeight="1">
      <c r="B8" s="15"/>
      <c r="C8" s="16"/>
      <c r="D8" s="16"/>
      <c r="E8" s="16"/>
      <c r="F8" s="16"/>
      <c r="G8" s="16"/>
      <c r="H8" s="16" t="s">
        <v>20</v>
      </c>
      <c r="I8" s="16" t="s">
        <v>20</v>
      </c>
      <c r="J8" s="16" t="s">
        <v>185</v>
      </c>
      <c r="K8" s="16" t="s">
        <v>20</v>
      </c>
      <c r="L8" s="16" t="s">
        <v>20</v>
      </c>
    </row>
    <row r="9" spans="2:12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</row>
    <row r="10" spans="2:12" s="4" customFormat="1" ht="18" customHeight="1">
      <c r="B10" s="104" t="s">
        <v>41</v>
      </c>
      <c r="C10" s="105"/>
      <c r="D10" s="105"/>
      <c r="E10" s="105"/>
      <c r="F10" s="105"/>
      <c r="G10" s="105"/>
      <c r="H10" s="105"/>
      <c r="I10" s="105"/>
      <c r="J10" s="106">
        <f>J11</f>
        <v>90.496062208000012</v>
      </c>
      <c r="K10" s="107">
        <v>1</v>
      </c>
      <c r="L10" s="107">
        <f>J10/'סכום נכסי הקרן'!$C$42</f>
        <v>2.3067428537418579E-2</v>
      </c>
    </row>
    <row r="11" spans="2:12">
      <c r="B11" s="108" t="s">
        <v>179</v>
      </c>
      <c r="C11" s="105"/>
      <c r="D11" s="105"/>
      <c r="E11" s="105"/>
      <c r="F11" s="105"/>
      <c r="G11" s="105"/>
      <c r="H11" s="105"/>
      <c r="I11" s="105"/>
      <c r="J11" s="106">
        <f>J12+J19</f>
        <v>90.496062208000012</v>
      </c>
      <c r="K11" s="107">
        <v>1</v>
      </c>
      <c r="L11" s="107">
        <f>J11/'סכום נכסי הקרן'!$C$42</f>
        <v>2.3067428537418579E-2</v>
      </c>
    </row>
    <row r="12" spans="2:12">
      <c r="B12" s="99" t="s">
        <v>39</v>
      </c>
      <c r="C12" s="81"/>
      <c r="D12" s="81"/>
      <c r="E12" s="81"/>
      <c r="F12" s="81"/>
      <c r="G12" s="81"/>
      <c r="H12" s="81"/>
      <c r="I12" s="81"/>
      <c r="J12" s="90">
        <f>SUM(J13:J17)</f>
        <v>62.779360141000005</v>
      </c>
      <c r="K12" s="91">
        <v>0.69369092442891689</v>
      </c>
      <c r="L12" s="91">
        <f>J12/'סכום נכסי הקרן'!$C$42</f>
        <v>1.600244660755374E-2</v>
      </c>
    </row>
    <row r="13" spans="2:12">
      <c r="B13" s="86" t="s">
        <v>1213</v>
      </c>
      <c r="C13" s="83" t="s">
        <v>1214</v>
      </c>
      <c r="D13" s="83">
        <v>11</v>
      </c>
      <c r="E13" s="83" t="s">
        <v>291</v>
      </c>
      <c r="F13" s="83" t="s">
        <v>292</v>
      </c>
      <c r="G13" s="96" t="s">
        <v>121</v>
      </c>
      <c r="H13" s="97">
        <v>0</v>
      </c>
      <c r="I13" s="97">
        <v>0</v>
      </c>
      <c r="J13" s="93">
        <v>4.3256079859999996</v>
      </c>
      <c r="K13" s="94">
        <v>4.7804135581198552E-2</v>
      </c>
      <c r="L13" s="94">
        <f>J13/'סכום נכסי הקרן'!$C$42</f>
        <v>1.102596628664372E-3</v>
      </c>
    </row>
    <row r="14" spans="2:12">
      <c r="B14" s="86" t="s">
        <v>1215</v>
      </c>
      <c r="C14" s="83" t="s">
        <v>1216</v>
      </c>
      <c r="D14" s="83">
        <v>12</v>
      </c>
      <c r="E14" s="83" t="s">
        <v>291</v>
      </c>
      <c r="F14" s="83" t="s">
        <v>292</v>
      </c>
      <c r="G14" s="96" t="s">
        <v>121</v>
      </c>
      <c r="H14" s="97">
        <v>0</v>
      </c>
      <c r="I14" s="97">
        <v>0</v>
      </c>
      <c r="J14" s="93">
        <v>12.22462844</v>
      </c>
      <c r="K14" s="94">
        <v>0.1350995738094922</v>
      </c>
      <c r="L14" s="94">
        <f>J14/'סכום נכסי הקרן'!$C$42</f>
        <v>3.1160553957370568E-3</v>
      </c>
    </row>
    <row r="15" spans="2:12">
      <c r="B15" s="86" t="s">
        <v>1217</v>
      </c>
      <c r="C15" s="83" t="s">
        <v>1218</v>
      </c>
      <c r="D15" s="83">
        <v>10</v>
      </c>
      <c r="E15" s="83" t="s">
        <v>291</v>
      </c>
      <c r="F15" s="83" t="s">
        <v>292</v>
      </c>
      <c r="G15" s="96" t="s">
        <v>121</v>
      </c>
      <c r="H15" s="97">
        <v>0</v>
      </c>
      <c r="I15" s="97">
        <v>0</v>
      </c>
      <c r="J15" s="93">
        <v>37.794188283000004</v>
      </c>
      <c r="K15" s="94">
        <v>0.41767966646755633</v>
      </c>
      <c r="L15" s="94">
        <f>J15/'סכום נכסי הקרן'!$C$42</f>
        <v>9.6337311931211887E-3</v>
      </c>
    </row>
    <row r="16" spans="2:12">
      <c r="B16" s="86" t="s">
        <v>1219</v>
      </c>
      <c r="C16" s="83" t="s">
        <v>1220</v>
      </c>
      <c r="D16" s="83">
        <v>20</v>
      </c>
      <c r="E16" s="83" t="s">
        <v>291</v>
      </c>
      <c r="F16" s="83" t="s">
        <v>292</v>
      </c>
      <c r="G16" s="96" t="s">
        <v>121</v>
      </c>
      <c r="H16" s="97">
        <v>0</v>
      </c>
      <c r="I16" s="97">
        <v>0</v>
      </c>
      <c r="J16" s="93">
        <v>7.7357754320000005</v>
      </c>
      <c r="K16" s="94">
        <v>8.5491347984817792E-2</v>
      </c>
      <c r="L16" s="94">
        <f>J16/'סכום נכסי הקרן'!$C$42</f>
        <v>1.9718476429287498E-3</v>
      </c>
    </row>
    <row r="17" spans="2:12">
      <c r="B17" s="86" t="s">
        <v>1221</v>
      </c>
      <c r="C17" s="83" t="s">
        <v>1222</v>
      </c>
      <c r="D17" s="83">
        <v>26</v>
      </c>
      <c r="E17" s="83" t="s">
        <v>291</v>
      </c>
      <c r="F17" s="83" t="s">
        <v>292</v>
      </c>
      <c r="G17" s="96" t="s">
        <v>121</v>
      </c>
      <c r="H17" s="97">
        <v>0</v>
      </c>
      <c r="I17" s="97">
        <v>0</v>
      </c>
      <c r="J17" s="93">
        <v>0.69916</v>
      </c>
      <c r="K17" s="94">
        <v>7.6162005858518862E-3</v>
      </c>
      <c r="L17" s="94">
        <f>J17/'סכום נכסי הקרן'!$C$42</f>
        <v>1.7821574710237333E-4</v>
      </c>
    </row>
    <row r="18" spans="2:12">
      <c r="B18" s="82"/>
      <c r="C18" s="83"/>
      <c r="D18" s="83"/>
      <c r="E18" s="83"/>
      <c r="F18" s="83"/>
      <c r="G18" s="83"/>
      <c r="H18" s="83"/>
      <c r="I18" s="83"/>
      <c r="J18" s="83"/>
      <c r="K18" s="94"/>
      <c r="L18" s="83"/>
    </row>
    <row r="19" spans="2:12">
      <c r="B19" s="99" t="s">
        <v>40</v>
      </c>
      <c r="C19" s="81"/>
      <c r="D19" s="81"/>
      <c r="E19" s="81"/>
      <c r="F19" s="81"/>
      <c r="G19" s="81"/>
      <c r="H19" s="81"/>
      <c r="I19" s="81"/>
      <c r="J19" s="90">
        <v>27.716702067000007</v>
      </c>
      <c r="K19" s="91">
        <v>0.30630907557108311</v>
      </c>
      <c r="L19" s="91">
        <f>J19/'סכום נכסי הקרן'!$C$42</f>
        <v>7.0649819298648402E-3</v>
      </c>
    </row>
    <row r="20" spans="2:12">
      <c r="B20" s="86" t="s">
        <v>1215</v>
      </c>
      <c r="C20" s="83" t="s">
        <v>1224</v>
      </c>
      <c r="D20" s="83">
        <v>12</v>
      </c>
      <c r="E20" s="83" t="s">
        <v>291</v>
      </c>
      <c r="F20" s="83" t="s">
        <v>292</v>
      </c>
      <c r="G20" s="96" t="s">
        <v>120</v>
      </c>
      <c r="H20" s="97">
        <v>0</v>
      </c>
      <c r="I20" s="97">
        <v>0</v>
      </c>
      <c r="J20" s="93">
        <v>6.607127E-3</v>
      </c>
      <c r="K20" s="94">
        <v>7.3018173614542079E-5</v>
      </c>
      <c r="L20" s="94">
        <f>J20/'סכום נכסי הקרן'!$C$42</f>
        <v>1.6841553786047007E-6</v>
      </c>
    </row>
    <row r="21" spans="2:12">
      <c r="B21" s="86" t="s">
        <v>1215</v>
      </c>
      <c r="C21" s="83" t="s">
        <v>1225</v>
      </c>
      <c r="D21" s="83">
        <v>12</v>
      </c>
      <c r="E21" s="83" t="s">
        <v>291</v>
      </c>
      <c r="F21" s="83" t="s">
        <v>292</v>
      </c>
      <c r="G21" s="96" t="s">
        <v>122</v>
      </c>
      <c r="H21" s="97">
        <v>0</v>
      </c>
      <c r="I21" s="97">
        <v>0</v>
      </c>
      <c r="J21" s="93">
        <v>8.7440300000000005E-4</v>
      </c>
      <c r="K21" s="94">
        <v>9.6633998503549938E-6</v>
      </c>
      <c r="L21" s="94">
        <f>J21/'סכום נכסי הקרן'!$C$42</f>
        <v>2.2288515348926791E-7</v>
      </c>
    </row>
    <row r="22" spans="2:12">
      <c r="B22" s="86" t="s">
        <v>1217</v>
      </c>
      <c r="C22" s="83" t="s">
        <v>1226</v>
      </c>
      <c r="D22" s="83">
        <v>10</v>
      </c>
      <c r="E22" s="83" t="s">
        <v>291</v>
      </c>
      <c r="F22" s="83" t="s">
        <v>292</v>
      </c>
      <c r="G22" s="96" t="s">
        <v>122</v>
      </c>
      <c r="H22" s="97">
        <v>0</v>
      </c>
      <c r="I22" s="97">
        <v>0</v>
      </c>
      <c r="J22" s="93">
        <v>0.26479298700000004</v>
      </c>
      <c r="K22" s="94">
        <v>2.9263400410918673E-3</v>
      </c>
      <c r="L22" s="94">
        <f>J22/'סכום נכסי הקרן'!$C$42</f>
        <v>6.749568053903832E-5</v>
      </c>
    </row>
    <row r="23" spans="2:12">
      <c r="B23" s="86" t="s">
        <v>1217</v>
      </c>
      <c r="C23" s="83" t="s">
        <v>1227</v>
      </c>
      <c r="D23" s="83">
        <v>10</v>
      </c>
      <c r="E23" s="83" t="s">
        <v>291</v>
      </c>
      <c r="F23" s="83" t="s">
        <v>292</v>
      </c>
      <c r="G23" s="96" t="s">
        <v>123</v>
      </c>
      <c r="H23" s="97">
        <v>0</v>
      </c>
      <c r="I23" s="97">
        <v>0</v>
      </c>
      <c r="J23" s="93">
        <v>0.21978081300000002</v>
      </c>
      <c r="K23" s="94">
        <v>2.4288913412409368E-3</v>
      </c>
      <c r="L23" s="94">
        <f>J23/'סכום נכסי הקרן'!$C$42</f>
        <v>5.6022086199957105E-5</v>
      </c>
    </row>
    <row r="24" spans="2:12">
      <c r="B24" s="86" t="s">
        <v>1217</v>
      </c>
      <c r="C24" s="83" t="s">
        <v>1228</v>
      </c>
      <c r="D24" s="83">
        <v>10</v>
      </c>
      <c r="E24" s="83" t="s">
        <v>291</v>
      </c>
      <c r="F24" s="83" t="s">
        <v>292</v>
      </c>
      <c r="G24" s="96" t="s">
        <v>120</v>
      </c>
      <c r="H24" s="97">
        <v>0</v>
      </c>
      <c r="I24" s="97">
        <v>0</v>
      </c>
      <c r="J24" s="93">
        <v>26.212226441000002</v>
      </c>
      <c r="K24" s="94">
        <v>0.28968247486276993</v>
      </c>
      <c r="L24" s="94">
        <f>J24/'סכום נכסי הקרן'!$C$42</f>
        <v>6.6814913873782817E-3</v>
      </c>
    </row>
    <row r="25" spans="2:12">
      <c r="B25" s="86" t="s">
        <v>1219</v>
      </c>
      <c r="C25" s="83" t="s">
        <v>1229</v>
      </c>
      <c r="D25" s="83">
        <v>20</v>
      </c>
      <c r="E25" s="83" t="s">
        <v>291</v>
      </c>
      <c r="F25" s="83" t="s">
        <v>292</v>
      </c>
      <c r="G25" s="96" t="s">
        <v>122</v>
      </c>
      <c r="H25" s="97">
        <v>0</v>
      </c>
      <c r="I25" s="97">
        <v>0</v>
      </c>
      <c r="J25" s="93">
        <v>8.4085999999999994E-5</v>
      </c>
      <c r="K25" s="94">
        <v>9.2927018756448668E-7</v>
      </c>
      <c r="L25" s="94">
        <f>J25/'סכום נכסי הקרן'!$C$42</f>
        <v>2.1433504935708796E-8</v>
      </c>
    </row>
    <row r="26" spans="2:12">
      <c r="B26" s="86" t="s">
        <v>1219</v>
      </c>
      <c r="C26" s="83" t="s">
        <v>1230</v>
      </c>
      <c r="D26" s="83">
        <v>20</v>
      </c>
      <c r="E26" s="83" t="s">
        <v>291</v>
      </c>
      <c r="F26" s="83" t="s">
        <v>292</v>
      </c>
      <c r="G26" s="96" t="s">
        <v>120</v>
      </c>
      <c r="H26" s="97">
        <v>0</v>
      </c>
      <c r="I26" s="97">
        <v>0</v>
      </c>
      <c r="J26" s="93">
        <v>2.9760253E-2</v>
      </c>
      <c r="K26" s="94">
        <v>3.2889322702086648E-4</v>
      </c>
      <c r="L26" s="94">
        <f>J26/'סכום נכסי הקרן'!$C$42</f>
        <v>7.5858826625531317E-6</v>
      </c>
    </row>
    <row r="27" spans="2:12">
      <c r="B27" s="86" t="s">
        <v>1219</v>
      </c>
      <c r="C27" s="83" t="s">
        <v>1223</v>
      </c>
      <c r="D27" s="83">
        <v>20</v>
      </c>
      <c r="E27" s="83" t="s">
        <v>291</v>
      </c>
      <c r="F27" s="83" t="s">
        <v>292</v>
      </c>
      <c r="G27" s="96" t="s">
        <v>123</v>
      </c>
      <c r="H27" s="97">
        <v>0</v>
      </c>
      <c r="I27" s="97">
        <v>0</v>
      </c>
      <c r="J27" s="93">
        <v>4.2125956999999999E-2</v>
      </c>
      <c r="K27" s="94">
        <v>4.6555188691010994E-4</v>
      </c>
      <c r="L27" s="94">
        <f>J27/'סכום נכסי הקרן'!$C$42</f>
        <v>1.0737898190911169E-5</v>
      </c>
    </row>
    <row r="28" spans="2:12">
      <c r="B28" s="86" t="s">
        <v>1221</v>
      </c>
      <c r="C28" s="83" t="s">
        <v>1231</v>
      </c>
      <c r="D28" s="83">
        <v>26</v>
      </c>
      <c r="E28" s="83" t="s">
        <v>291</v>
      </c>
      <c r="F28" s="83" t="s">
        <v>292</v>
      </c>
      <c r="G28" s="96" t="s">
        <v>120</v>
      </c>
      <c r="H28" s="97">
        <v>0</v>
      </c>
      <c r="I28" s="97">
        <v>0</v>
      </c>
      <c r="J28" s="93">
        <v>0.59436</v>
      </c>
      <c r="K28" s="94">
        <v>6.568525422553438E-3</v>
      </c>
      <c r="L28" s="94">
        <f>J28/'סכום נכסי הקרן'!$C$42</f>
        <v>1.515022476225279E-4</v>
      </c>
    </row>
    <row r="29" spans="2:12">
      <c r="B29" s="86" t="s">
        <v>1221</v>
      </c>
      <c r="C29" s="83" t="s">
        <v>1232</v>
      </c>
      <c r="D29" s="83">
        <v>26</v>
      </c>
      <c r="E29" s="83" t="s">
        <v>291</v>
      </c>
      <c r="F29" s="83" t="s">
        <v>292</v>
      </c>
      <c r="G29" s="96" t="s">
        <v>122</v>
      </c>
      <c r="H29" s="97">
        <v>0</v>
      </c>
      <c r="I29" s="97">
        <v>0</v>
      </c>
      <c r="J29" s="93">
        <v>0.34608999999999995</v>
      </c>
      <c r="K29" s="94">
        <v>3.82478794584346E-3</v>
      </c>
      <c r="L29" s="94">
        <f>J29/'סכום נכסי הקרן'!$C$42</f>
        <v>8.8218273234539135E-5</v>
      </c>
    </row>
    <row r="30" spans="2:1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2:1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2:12">
      <c r="B32" s="121" t="s">
        <v>198</v>
      </c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>
      <c r="B33" s="122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</row>
    <row r="130" spans="2:12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</row>
    <row r="131" spans="2:12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</row>
    <row r="132" spans="2:12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</row>
    <row r="133" spans="2:12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</row>
    <row r="134" spans="2:12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</row>
    <row r="135" spans="2:12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</row>
    <row r="136" spans="2:12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</row>
    <row r="137" spans="2:12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</row>
    <row r="138" spans="2:12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</row>
    <row r="139" spans="2:12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</row>
    <row r="140" spans="2:12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</row>
    <row r="141" spans="2:12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</row>
    <row r="142" spans="2:12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</row>
    <row r="143" spans="2:12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</row>
    <row r="144" spans="2:12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</row>
    <row r="145" spans="2:12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</row>
    <row r="146" spans="2:12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</row>
    <row r="147" spans="2:12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</row>
    <row r="148" spans="2:12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</row>
    <row r="149" spans="2:12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</row>
    <row r="150" spans="2:12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</row>
    <row r="151" spans="2:12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</row>
    <row r="152" spans="2:12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</row>
    <row r="153" spans="2:12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</row>
    <row r="154" spans="2:12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</row>
    <row r="155" spans="2:12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</row>
    <row r="156" spans="2:12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</row>
    <row r="157" spans="2:12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</row>
    <row r="158" spans="2:12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</row>
    <row r="159" spans="2:12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</row>
    <row r="160" spans="2:12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</row>
    <row r="161" spans="2:12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</row>
    <row r="162" spans="2:12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</row>
    <row r="163" spans="2:12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</row>
    <row r="164" spans="2:12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</row>
    <row r="165" spans="2:12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</row>
    <row r="166" spans="2:12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</row>
    <row r="167" spans="2:12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</row>
    <row r="256" spans="2:12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</row>
    <row r="257" spans="2:12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</row>
    <row r="258" spans="2:12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</row>
    <row r="259" spans="2:12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</row>
    <row r="260" spans="2:12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</row>
    <row r="261" spans="2:12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</row>
    <row r="262" spans="2:12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</row>
    <row r="263" spans="2:12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</row>
    <row r="264" spans="2:12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</row>
    <row r="265" spans="2:12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</row>
    <row r="266" spans="2:12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</row>
    <row r="267" spans="2:12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</row>
    <row r="268" spans="2:12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</row>
    <row r="269" spans="2:12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</row>
    <row r="270" spans="2:12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</row>
    <row r="271" spans="2:12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</row>
    <row r="272" spans="2:12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</row>
    <row r="273" spans="2:12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</row>
    <row r="274" spans="2:12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</row>
    <row r="275" spans="2:12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</row>
    <row r="276" spans="2:12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</row>
    <row r="277" spans="2:12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</row>
    <row r="278" spans="2:12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</row>
    <row r="279" spans="2:12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</row>
    <row r="280" spans="2:12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</row>
    <row r="281" spans="2:12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</row>
    <row r="282" spans="2:12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</row>
    <row r="283" spans="2:12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</row>
    <row r="284" spans="2:12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</row>
    <row r="285" spans="2:12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</row>
    <row r="286" spans="2:12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</row>
    <row r="287" spans="2:12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</row>
    <row r="288" spans="2:12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</row>
    <row r="289" spans="2:12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</row>
    <row r="290" spans="2:12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</row>
    <row r="291" spans="2:12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</row>
    <row r="292" spans="2:12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</row>
    <row r="293" spans="2:12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</row>
    <row r="294" spans="2:12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</row>
    <row r="295" spans="2:12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</row>
    <row r="296" spans="2:12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</row>
    <row r="297" spans="2:12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</row>
    <row r="298" spans="2:12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</row>
    <row r="299" spans="2:12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</row>
    <row r="300" spans="2:12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</row>
    <row r="301" spans="2:12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</row>
    <row r="302" spans="2:12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</row>
    <row r="303" spans="2:12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</row>
    <row r="304" spans="2:12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</row>
    <row r="305" spans="2:12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</row>
    <row r="306" spans="2:12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</row>
    <row r="307" spans="2:12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</row>
    <row r="308" spans="2:12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</row>
    <row r="309" spans="2:12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</row>
    <row r="310" spans="2:12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</row>
    <row r="311" spans="2:12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</row>
    <row r="312" spans="2:12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</row>
    <row r="313" spans="2:12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</row>
    <row r="314" spans="2:12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</row>
    <row r="315" spans="2:12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</row>
    <row r="316" spans="2:12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</row>
    <row r="317" spans="2:12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</row>
    <row r="318" spans="2:12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</row>
    <row r="319" spans="2:12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</row>
    <row r="320" spans="2:12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</row>
    <row r="321" spans="2:12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</row>
    <row r="322" spans="2:12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</row>
    <row r="323" spans="2:12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</row>
    <row r="324" spans="2:12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</row>
    <row r="325" spans="2:12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</row>
    <row r="326" spans="2:12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</row>
    <row r="327" spans="2:12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</row>
    <row r="328" spans="2:12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</row>
    <row r="329" spans="2:12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</row>
    <row r="330" spans="2:12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</row>
    <row r="331" spans="2:12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</row>
    <row r="332" spans="2:12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</row>
    <row r="333" spans="2:12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</row>
    <row r="334" spans="2:12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</row>
    <row r="335" spans="2:12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</row>
    <row r="336" spans="2:12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</row>
    <row r="337" spans="2:12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</row>
    <row r="338" spans="2:12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</row>
    <row r="339" spans="2:12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</row>
    <row r="340" spans="2:12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</row>
    <row r="341" spans="2:12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</row>
    <row r="342" spans="2:12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</row>
    <row r="343" spans="2:12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</row>
    <row r="344" spans="2:12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</row>
    <row r="345" spans="2:12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</row>
    <row r="346" spans="2:12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</row>
    <row r="347" spans="2:12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</row>
    <row r="348" spans="2:12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</row>
    <row r="349" spans="2:12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</row>
    <row r="350" spans="2:12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</row>
    <row r="351" spans="2:12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</row>
    <row r="352" spans="2:12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</row>
    <row r="353" spans="2:12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</row>
    <row r="354" spans="2:12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</row>
    <row r="355" spans="2:12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</row>
    <row r="356" spans="2:12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</row>
    <row r="357" spans="2:12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</row>
    <row r="358" spans="2:12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</row>
    <row r="359" spans="2:12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</row>
    <row r="360" spans="2:12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</row>
    <row r="361" spans="2:12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</row>
    <row r="362" spans="2:12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</row>
    <row r="363" spans="2:12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</row>
    <row r="364" spans="2:12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</row>
    <row r="365" spans="2:12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</row>
    <row r="366" spans="2:12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</row>
    <row r="367" spans="2:12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</row>
    <row r="368" spans="2:12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</row>
    <row r="369" spans="2:12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</row>
    <row r="370" spans="2:12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</row>
    <row r="371" spans="2:12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</row>
    <row r="372" spans="2:12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</row>
    <row r="373" spans="2:12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</row>
    <row r="374" spans="2:12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</row>
    <row r="375" spans="2:12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</row>
    <row r="376" spans="2:12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</row>
    <row r="377" spans="2:12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</row>
    <row r="378" spans="2:12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</row>
    <row r="379" spans="2:12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</row>
    <row r="380" spans="2:12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</row>
    <row r="381" spans="2:12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</row>
    <row r="382" spans="2:12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</row>
    <row r="383" spans="2:12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</row>
    <row r="384" spans="2:12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</row>
    <row r="385" spans="2:12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</row>
    <row r="386" spans="2:12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</row>
    <row r="387" spans="2:12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</row>
    <row r="388" spans="2:12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</row>
    <row r="389" spans="2:12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</row>
    <row r="390" spans="2:12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</row>
    <row r="391" spans="2:12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</row>
    <row r="392" spans="2:12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</row>
    <row r="393" spans="2:12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</row>
    <row r="394" spans="2:12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</row>
    <row r="395" spans="2:12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</row>
    <row r="396" spans="2:12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</row>
    <row r="397" spans="2:12">
      <c r="B397" s="123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</row>
    <row r="398" spans="2:12">
      <c r="B398" s="123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</row>
    <row r="399" spans="2:12">
      <c r="B399" s="123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</row>
    <row r="400" spans="2:12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</row>
    <row r="401" spans="2:12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</row>
    <row r="402" spans="2:12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</row>
    <row r="403" spans="2:12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</row>
    <row r="404" spans="2:12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</row>
    <row r="405" spans="2:12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</row>
    <row r="406" spans="2:12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</row>
    <row r="407" spans="2:12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</row>
    <row r="408" spans="2:12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</row>
    <row r="409" spans="2:12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</row>
    <row r="410" spans="2:12">
      <c r="B410" s="123"/>
      <c r="C410" s="123"/>
      <c r="D410" s="124"/>
      <c r="E410" s="124"/>
      <c r="F410" s="124"/>
      <c r="G410" s="124"/>
      <c r="H410" s="124"/>
      <c r="I410" s="124"/>
      <c r="J410" s="124"/>
      <c r="K410" s="124"/>
      <c r="L410" s="124"/>
    </row>
    <row r="411" spans="2:12">
      <c r="B411" s="123"/>
      <c r="C411" s="123"/>
      <c r="D411" s="124"/>
      <c r="E411" s="124"/>
      <c r="F411" s="124"/>
      <c r="G411" s="124"/>
      <c r="H411" s="124"/>
      <c r="I411" s="124"/>
      <c r="J411" s="124"/>
      <c r="K411" s="124"/>
      <c r="L411" s="124"/>
    </row>
    <row r="412" spans="2:12">
      <c r="B412" s="123"/>
      <c r="C412" s="123"/>
      <c r="D412" s="124"/>
      <c r="E412" s="124"/>
      <c r="F412" s="124"/>
      <c r="G412" s="124"/>
      <c r="H412" s="124"/>
      <c r="I412" s="124"/>
      <c r="J412" s="124"/>
      <c r="K412" s="124"/>
      <c r="L412" s="124"/>
    </row>
    <row r="413" spans="2:12">
      <c r="B413" s="123"/>
      <c r="C413" s="123"/>
      <c r="D413" s="124"/>
      <c r="E413" s="124"/>
      <c r="F413" s="124"/>
      <c r="G413" s="124"/>
      <c r="H413" s="124"/>
      <c r="I413" s="124"/>
      <c r="J413" s="124"/>
      <c r="K413" s="124"/>
      <c r="L413" s="124"/>
    </row>
    <row r="414" spans="2:12">
      <c r="B414" s="123"/>
      <c r="C414" s="123"/>
      <c r="D414" s="124"/>
      <c r="E414" s="124"/>
      <c r="F414" s="124"/>
      <c r="G414" s="124"/>
      <c r="H414" s="124"/>
      <c r="I414" s="124"/>
      <c r="J414" s="124"/>
      <c r="K414" s="124"/>
      <c r="L414" s="124"/>
    </row>
    <row r="415" spans="2:12">
      <c r="B415" s="123"/>
      <c r="C415" s="123"/>
      <c r="D415" s="124"/>
      <c r="E415" s="124"/>
      <c r="F415" s="124"/>
      <c r="G415" s="124"/>
      <c r="H415" s="124"/>
      <c r="I415" s="124"/>
      <c r="J415" s="124"/>
      <c r="K415" s="124"/>
      <c r="L415" s="124"/>
    </row>
    <row r="416" spans="2:12">
      <c r="B416" s="123"/>
      <c r="C416" s="123"/>
      <c r="D416" s="124"/>
      <c r="E416" s="124"/>
      <c r="F416" s="124"/>
      <c r="G416" s="124"/>
      <c r="H416" s="124"/>
      <c r="I416" s="124"/>
      <c r="J416" s="124"/>
      <c r="K416" s="124"/>
      <c r="L416" s="124"/>
    </row>
    <row r="417" spans="2:12">
      <c r="B417" s="123"/>
      <c r="C417" s="123"/>
      <c r="D417" s="124"/>
      <c r="E417" s="124"/>
      <c r="F417" s="124"/>
      <c r="G417" s="124"/>
      <c r="H417" s="124"/>
      <c r="I417" s="124"/>
      <c r="J417" s="124"/>
      <c r="K417" s="124"/>
      <c r="L417" s="124"/>
    </row>
    <row r="418" spans="2:12">
      <c r="B418" s="123"/>
      <c r="C418" s="123"/>
      <c r="D418" s="124"/>
      <c r="E418" s="124"/>
      <c r="F418" s="124"/>
      <c r="G418" s="124"/>
      <c r="H418" s="124"/>
      <c r="I418" s="124"/>
      <c r="J418" s="124"/>
      <c r="K418" s="124"/>
      <c r="L418" s="124"/>
    </row>
    <row r="419" spans="2:12">
      <c r="B419" s="123"/>
      <c r="C419" s="123"/>
      <c r="D419" s="124"/>
      <c r="E419" s="124"/>
      <c r="F419" s="124"/>
      <c r="G419" s="124"/>
      <c r="H419" s="124"/>
      <c r="I419" s="124"/>
      <c r="J419" s="124"/>
      <c r="K419" s="124"/>
      <c r="L419" s="124"/>
    </row>
    <row r="420" spans="2:12">
      <c r="B420" s="123"/>
      <c r="C420" s="123"/>
      <c r="D420" s="124"/>
      <c r="E420" s="124"/>
      <c r="F420" s="124"/>
      <c r="G420" s="124"/>
      <c r="H420" s="124"/>
      <c r="I420" s="124"/>
      <c r="J420" s="124"/>
      <c r="K420" s="124"/>
      <c r="L420" s="124"/>
    </row>
    <row r="421" spans="2:12">
      <c r="B421" s="123"/>
      <c r="C421" s="123"/>
      <c r="D421" s="124"/>
      <c r="E421" s="124"/>
      <c r="F421" s="124"/>
      <c r="G421" s="124"/>
      <c r="H421" s="124"/>
      <c r="I421" s="124"/>
      <c r="J421" s="124"/>
      <c r="K421" s="124"/>
      <c r="L421" s="124"/>
    </row>
    <row r="422" spans="2:12">
      <c r="B422" s="123"/>
      <c r="C422" s="123"/>
      <c r="D422" s="124"/>
      <c r="E422" s="124"/>
      <c r="F422" s="124"/>
      <c r="G422" s="124"/>
      <c r="H422" s="124"/>
      <c r="I422" s="124"/>
      <c r="J422" s="124"/>
      <c r="K422" s="124"/>
      <c r="L422" s="124"/>
    </row>
    <row r="423" spans="2:12">
      <c r="B423" s="123"/>
      <c r="C423" s="123"/>
      <c r="D423" s="124"/>
      <c r="E423" s="124"/>
      <c r="F423" s="124"/>
      <c r="G423" s="124"/>
      <c r="H423" s="124"/>
      <c r="I423" s="124"/>
      <c r="J423" s="124"/>
      <c r="K423" s="124"/>
      <c r="L423" s="124"/>
    </row>
    <row r="424" spans="2:12">
      <c r="B424" s="123"/>
      <c r="C424" s="123"/>
      <c r="D424" s="124"/>
      <c r="E424" s="124"/>
      <c r="F424" s="124"/>
      <c r="G424" s="124"/>
      <c r="H424" s="124"/>
      <c r="I424" s="124"/>
      <c r="J424" s="124"/>
      <c r="K424" s="124"/>
      <c r="L424" s="124"/>
    </row>
    <row r="425" spans="2:12">
      <c r="B425" s="123"/>
      <c r="C425" s="123"/>
      <c r="D425" s="124"/>
      <c r="E425" s="124"/>
      <c r="F425" s="124"/>
      <c r="G425" s="124"/>
      <c r="H425" s="124"/>
      <c r="I425" s="124"/>
      <c r="J425" s="124"/>
      <c r="K425" s="124"/>
      <c r="L425" s="124"/>
    </row>
    <row r="426" spans="2:12">
      <c r="B426" s="123"/>
      <c r="C426" s="123"/>
      <c r="D426" s="124"/>
      <c r="E426" s="124"/>
      <c r="F426" s="124"/>
      <c r="G426" s="124"/>
      <c r="H426" s="124"/>
      <c r="I426" s="124"/>
      <c r="J426" s="124"/>
      <c r="K426" s="124"/>
      <c r="L426" s="124"/>
    </row>
    <row r="427" spans="2:12">
      <c r="B427" s="123"/>
      <c r="C427" s="123"/>
      <c r="D427" s="124"/>
      <c r="E427" s="124"/>
      <c r="F427" s="124"/>
      <c r="G427" s="124"/>
      <c r="H427" s="124"/>
      <c r="I427" s="124"/>
      <c r="J427" s="124"/>
      <c r="K427" s="124"/>
      <c r="L427" s="124"/>
    </row>
    <row r="428" spans="2:12">
      <c r="B428" s="123"/>
      <c r="C428" s="123"/>
      <c r="D428" s="124"/>
      <c r="E428" s="124"/>
      <c r="F428" s="124"/>
      <c r="G428" s="124"/>
      <c r="H428" s="124"/>
      <c r="I428" s="124"/>
      <c r="J428" s="124"/>
      <c r="K428" s="124"/>
      <c r="L428" s="124"/>
    </row>
    <row r="429" spans="2:12">
      <c r="B429" s="123"/>
      <c r="C429" s="123"/>
      <c r="D429" s="124"/>
      <c r="E429" s="124"/>
      <c r="F429" s="124"/>
      <c r="G429" s="124"/>
      <c r="H429" s="124"/>
      <c r="I429" s="124"/>
      <c r="J429" s="124"/>
      <c r="K429" s="124"/>
      <c r="L429" s="124"/>
    </row>
    <row r="430" spans="2:12">
      <c r="B430" s="123"/>
      <c r="C430" s="123"/>
      <c r="D430" s="124"/>
      <c r="E430" s="124"/>
      <c r="F430" s="124"/>
      <c r="G430" s="124"/>
      <c r="H430" s="124"/>
      <c r="I430" s="124"/>
      <c r="J430" s="124"/>
      <c r="K430" s="124"/>
      <c r="L430" s="124"/>
    </row>
    <row r="431" spans="2:12">
      <c r="B431" s="123"/>
      <c r="C431" s="123"/>
      <c r="D431" s="124"/>
      <c r="E431" s="124"/>
      <c r="F431" s="124"/>
      <c r="G431" s="124"/>
      <c r="H431" s="124"/>
      <c r="I431" s="124"/>
      <c r="J431" s="124"/>
      <c r="K431" s="124"/>
      <c r="L431" s="124"/>
    </row>
    <row r="432" spans="2:12">
      <c r="B432" s="123"/>
      <c r="C432" s="123"/>
      <c r="D432" s="124"/>
      <c r="E432" s="124"/>
      <c r="F432" s="124"/>
      <c r="G432" s="124"/>
      <c r="H432" s="124"/>
      <c r="I432" s="124"/>
      <c r="J432" s="124"/>
      <c r="K432" s="124"/>
      <c r="L432" s="124"/>
    </row>
    <row r="433" spans="2:12">
      <c r="B433" s="123"/>
      <c r="C433" s="123"/>
      <c r="D433" s="124"/>
      <c r="E433" s="124"/>
      <c r="F433" s="124"/>
      <c r="G433" s="124"/>
      <c r="H433" s="124"/>
      <c r="I433" s="124"/>
      <c r="J433" s="124"/>
      <c r="K433" s="124"/>
      <c r="L433" s="124"/>
    </row>
    <row r="434" spans="2:12">
      <c r="B434" s="123"/>
      <c r="C434" s="123"/>
      <c r="D434" s="124"/>
      <c r="E434" s="124"/>
      <c r="F434" s="124"/>
      <c r="G434" s="124"/>
      <c r="H434" s="124"/>
      <c r="I434" s="124"/>
      <c r="J434" s="124"/>
      <c r="K434" s="124"/>
      <c r="L434" s="124"/>
    </row>
    <row r="435" spans="2:12">
      <c r="B435" s="123"/>
      <c r="C435" s="123"/>
      <c r="D435" s="124"/>
      <c r="E435" s="124"/>
      <c r="F435" s="124"/>
      <c r="G435" s="124"/>
      <c r="H435" s="124"/>
      <c r="I435" s="124"/>
      <c r="J435" s="124"/>
      <c r="K435" s="124"/>
      <c r="L435" s="124"/>
    </row>
    <row r="436" spans="2:12">
      <c r="B436" s="123"/>
      <c r="C436" s="123"/>
      <c r="D436" s="124"/>
      <c r="E436" s="124"/>
      <c r="F436" s="124"/>
      <c r="G436" s="124"/>
      <c r="H436" s="124"/>
      <c r="I436" s="124"/>
      <c r="J436" s="124"/>
      <c r="K436" s="124"/>
      <c r="L436" s="124"/>
    </row>
    <row r="437" spans="2:12">
      <c r="B437" s="123"/>
      <c r="C437" s="123"/>
      <c r="D437" s="124"/>
      <c r="E437" s="124"/>
      <c r="F437" s="124"/>
      <c r="G437" s="124"/>
      <c r="H437" s="124"/>
      <c r="I437" s="124"/>
      <c r="J437" s="124"/>
      <c r="K437" s="124"/>
      <c r="L437" s="124"/>
    </row>
    <row r="438" spans="2:12">
      <c r="B438" s="123"/>
      <c r="C438" s="123"/>
      <c r="D438" s="124"/>
      <c r="E438" s="124"/>
      <c r="F438" s="124"/>
      <c r="G438" s="124"/>
      <c r="H438" s="124"/>
      <c r="I438" s="124"/>
      <c r="J438" s="124"/>
      <c r="K438" s="124"/>
      <c r="L438" s="124"/>
    </row>
    <row r="439" spans="2:12">
      <c r="B439" s="123"/>
      <c r="C439" s="123"/>
      <c r="D439" s="124"/>
      <c r="E439" s="124"/>
      <c r="F439" s="124"/>
      <c r="G439" s="124"/>
      <c r="H439" s="124"/>
      <c r="I439" s="124"/>
      <c r="J439" s="124"/>
      <c r="K439" s="124"/>
      <c r="L439" s="124"/>
    </row>
    <row r="440" spans="2:12">
      <c r="B440" s="123"/>
      <c r="C440" s="123"/>
      <c r="D440" s="124"/>
      <c r="E440" s="124"/>
      <c r="F440" s="124"/>
      <c r="G440" s="124"/>
      <c r="H440" s="124"/>
      <c r="I440" s="124"/>
      <c r="J440" s="124"/>
      <c r="K440" s="124"/>
      <c r="L440" s="124"/>
    </row>
    <row r="441" spans="2:12">
      <c r="B441" s="123"/>
      <c r="C441" s="123"/>
      <c r="D441" s="124"/>
      <c r="E441" s="124"/>
      <c r="F441" s="124"/>
      <c r="G441" s="124"/>
      <c r="H441" s="124"/>
      <c r="I441" s="124"/>
      <c r="J441" s="124"/>
      <c r="K441" s="124"/>
      <c r="L441" s="124"/>
    </row>
    <row r="442" spans="2:12">
      <c r="B442" s="123"/>
      <c r="C442" s="123"/>
      <c r="D442" s="124"/>
      <c r="E442" s="124"/>
      <c r="F442" s="124"/>
      <c r="G442" s="124"/>
      <c r="H442" s="124"/>
      <c r="I442" s="124"/>
      <c r="J442" s="124"/>
      <c r="K442" s="124"/>
      <c r="L442" s="124"/>
    </row>
    <row r="443" spans="2:12">
      <c r="B443" s="123"/>
      <c r="C443" s="123"/>
      <c r="D443" s="124"/>
      <c r="E443" s="124"/>
      <c r="F443" s="124"/>
      <c r="G443" s="124"/>
      <c r="H443" s="124"/>
      <c r="I443" s="124"/>
      <c r="J443" s="124"/>
      <c r="K443" s="124"/>
      <c r="L443" s="124"/>
    </row>
    <row r="444" spans="2:12">
      <c r="B444" s="123"/>
      <c r="C444" s="123"/>
      <c r="D444" s="124"/>
      <c r="E444" s="124"/>
      <c r="F444" s="124"/>
      <c r="G444" s="124"/>
      <c r="H444" s="124"/>
      <c r="I444" s="124"/>
      <c r="J444" s="124"/>
      <c r="K444" s="124"/>
      <c r="L444" s="124"/>
    </row>
    <row r="445" spans="2:12">
      <c r="B445" s="123"/>
      <c r="C445" s="123"/>
      <c r="D445" s="124"/>
      <c r="E445" s="124"/>
      <c r="F445" s="124"/>
      <c r="G445" s="124"/>
      <c r="H445" s="124"/>
      <c r="I445" s="124"/>
      <c r="J445" s="124"/>
      <c r="K445" s="124"/>
      <c r="L445" s="124"/>
    </row>
    <row r="446" spans="2:12">
      <c r="B446" s="123"/>
      <c r="C446" s="123"/>
      <c r="D446" s="124"/>
      <c r="E446" s="124"/>
      <c r="F446" s="124"/>
      <c r="G446" s="124"/>
      <c r="H446" s="124"/>
      <c r="I446" s="124"/>
      <c r="J446" s="124"/>
      <c r="K446" s="124"/>
      <c r="L446" s="124"/>
    </row>
    <row r="447" spans="2:12">
      <c r="B447" s="123"/>
      <c r="C447" s="123"/>
      <c r="D447" s="124"/>
      <c r="E447" s="124"/>
      <c r="F447" s="124"/>
      <c r="G447" s="124"/>
      <c r="H447" s="124"/>
      <c r="I447" s="124"/>
      <c r="J447" s="124"/>
      <c r="K447" s="124"/>
      <c r="L447" s="124"/>
    </row>
    <row r="448" spans="2:12">
      <c r="B448" s="123"/>
      <c r="C448" s="123"/>
      <c r="D448" s="124"/>
      <c r="E448" s="124"/>
      <c r="F448" s="124"/>
      <c r="G448" s="124"/>
      <c r="H448" s="124"/>
      <c r="I448" s="124"/>
      <c r="J448" s="124"/>
      <c r="K448" s="124"/>
      <c r="L448" s="124"/>
    </row>
    <row r="449" spans="2:12">
      <c r="B449" s="123"/>
      <c r="C449" s="123"/>
      <c r="D449" s="124"/>
      <c r="E449" s="124"/>
      <c r="F449" s="124"/>
      <c r="G449" s="124"/>
      <c r="H449" s="124"/>
      <c r="I449" s="124"/>
      <c r="J449" s="124"/>
      <c r="K449" s="124"/>
      <c r="L449" s="124"/>
    </row>
    <row r="450" spans="2:12">
      <c r="B450" s="123"/>
      <c r="C450" s="123"/>
      <c r="D450" s="124"/>
      <c r="E450" s="124"/>
      <c r="F450" s="124"/>
      <c r="G450" s="124"/>
      <c r="H450" s="124"/>
      <c r="I450" s="124"/>
      <c r="J450" s="124"/>
      <c r="K450" s="124"/>
      <c r="L450" s="124"/>
    </row>
    <row r="451" spans="2:12">
      <c r="B451" s="123"/>
      <c r="C451" s="123"/>
      <c r="D451" s="124"/>
      <c r="E451" s="124"/>
      <c r="F451" s="124"/>
      <c r="G451" s="124"/>
      <c r="H451" s="124"/>
      <c r="I451" s="124"/>
      <c r="J451" s="124"/>
      <c r="K451" s="124"/>
      <c r="L451" s="124"/>
    </row>
    <row r="452" spans="2:12">
      <c r="B452" s="123"/>
      <c r="C452" s="123"/>
      <c r="D452" s="124"/>
      <c r="E452" s="124"/>
      <c r="F452" s="124"/>
      <c r="G452" s="124"/>
      <c r="H452" s="124"/>
      <c r="I452" s="124"/>
      <c r="J452" s="124"/>
      <c r="K452" s="124"/>
      <c r="L452" s="124"/>
    </row>
    <row r="453" spans="2:12">
      <c r="B453" s="123"/>
      <c r="C453" s="123"/>
      <c r="D453" s="124"/>
      <c r="E453" s="124"/>
      <c r="F453" s="124"/>
      <c r="G453" s="124"/>
      <c r="H453" s="124"/>
      <c r="I453" s="124"/>
      <c r="J453" s="124"/>
      <c r="K453" s="124"/>
      <c r="L453" s="124"/>
    </row>
    <row r="454" spans="2:12">
      <c r="B454" s="123"/>
      <c r="C454" s="123"/>
      <c r="D454" s="124"/>
      <c r="E454" s="124"/>
      <c r="F454" s="124"/>
      <c r="G454" s="124"/>
      <c r="H454" s="124"/>
      <c r="I454" s="124"/>
      <c r="J454" s="124"/>
      <c r="K454" s="124"/>
      <c r="L454" s="124"/>
    </row>
    <row r="455" spans="2:12">
      <c r="B455" s="123"/>
      <c r="C455" s="123"/>
      <c r="D455" s="124"/>
      <c r="E455" s="124"/>
      <c r="F455" s="124"/>
      <c r="G455" s="124"/>
      <c r="H455" s="124"/>
      <c r="I455" s="124"/>
      <c r="J455" s="124"/>
      <c r="K455" s="124"/>
      <c r="L455" s="124"/>
    </row>
    <row r="456" spans="2:12">
      <c r="B456" s="123"/>
      <c r="C456" s="123"/>
      <c r="D456" s="124"/>
      <c r="E456" s="124"/>
      <c r="F456" s="124"/>
      <c r="G456" s="124"/>
      <c r="H456" s="124"/>
      <c r="I456" s="124"/>
      <c r="J456" s="124"/>
      <c r="K456" s="124"/>
      <c r="L456" s="124"/>
    </row>
    <row r="457" spans="2:12">
      <c r="B457" s="123"/>
      <c r="C457" s="123"/>
      <c r="D457" s="124"/>
      <c r="E457" s="124"/>
      <c r="F457" s="124"/>
      <c r="G457" s="124"/>
      <c r="H457" s="124"/>
      <c r="I457" s="124"/>
      <c r="J457" s="124"/>
      <c r="K457" s="124"/>
      <c r="L457" s="124"/>
    </row>
    <row r="458" spans="2:12">
      <c r="B458" s="123"/>
      <c r="C458" s="123"/>
      <c r="D458" s="124"/>
      <c r="E458" s="124"/>
      <c r="F458" s="124"/>
      <c r="G458" s="124"/>
      <c r="H458" s="124"/>
      <c r="I458" s="124"/>
      <c r="J458" s="124"/>
      <c r="K458" s="124"/>
      <c r="L458" s="124"/>
    </row>
    <row r="459" spans="2:12">
      <c r="B459" s="123"/>
      <c r="C459" s="123"/>
      <c r="D459" s="124"/>
      <c r="E459" s="124"/>
      <c r="F459" s="124"/>
      <c r="G459" s="124"/>
      <c r="H459" s="124"/>
      <c r="I459" s="124"/>
      <c r="J459" s="124"/>
      <c r="K459" s="124"/>
      <c r="L459" s="124"/>
    </row>
    <row r="460" spans="2:12">
      <c r="B460" s="123"/>
      <c r="C460" s="123"/>
      <c r="D460" s="124"/>
      <c r="E460" s="124"/>
      <c r="F460" s="124"/>
      <c r="G460" s="124"/>
      <c r="H460" s="124"/>
      <c r="I460" s="124"/>
      <c r="J460" s="124"/>
      <c r="K460" s="124"/>
      <c r="L460" s="124"/>
    </row>
    <row r="461" spans="2:12">
      <c r="B461" s="123"/>
      <c r="C461" s="123"/>
      <c r="D461" s="124"/>
      <c r="E461" s="124"/>
      <c r="F461" s="124"/>
      <c r="G461" s="124"/>
      <c r="H461" s="124"/>
      <c r="I461" s="124"/>
      <c r="J461" s="124"/>
      <c r="K461" s="124"/>
      <c r="L461" s="124"/>
    </row>
    <row r="462" spans="2:12">
      <c r="B462" s="123"/>
      <c r="C462" s="123"/>
      <c r="D462" s="124"/>
      <c r="E462" s="124"/>
      <c r="F462" s="124"/>
      <c r="G462" s="124"/>
      <c r="H462" s="124"/>
      <c r="I462" s="124"/>
      <c r="J462" s="124"/>
      <c r="K462" s="124"/>
      <c r="L462" s="124"/>
    </row>
    <row r="463" spans="2:12">
      <c r="B463" s="123"/>
      <c r="C463" s="123"/>
      <c r="D463" s="124"/>
      <c r="E463" s="124"/>
      <c r="F463" s="124"/>
      <c r="G463" s="124"/>
      <c r="H463" s="124"/>
      <c r="I463" s="124"/>
      <c r="J463" s="124"/>
      <c r="K463" s="124"/>
      <c r="L463" s="124"/>
    </row>
    <row r="464" spans="2:12">
      <c r="B464" s="123"/>
      <c r="C464" s="123"/>
      <c r="D464" s="124"/>
      <c r="E464" s="124"/>
      <c r="F464" s="124"/>
      <c r="G464" s="124"/>
      <c r="H464" s="124"/>
      <c r="I464" s="124"/>
      <c r="J464" s="124"/>
      <c r="K464" s="124"/>
      <c r="L464" s="124"/>
    </row>
    <row r="465" spans="2:12">
      <c r="B465" s="123"/>
      <c r="C465" s="123"/>
      <c r="D465" s="124"/>
      <c r="E465" s="124"/>
      <c r="F465" s="124"/>
      <c r="G465" s="124"/>
      <c r="H465" s="124"/>
      <c r="I465" s="124"/>
      <c r="J465" s="124"/>
      <c r="K465" s="124"/>
      <c r="L465" s="124"/>
    </row>
    <row r="466" spans="2:12">
      <c r="B466" s="123"/>
      <c r="C466" s="123"/>
      <c r="D466" s="124"/>
      <c r="E466" s="124"/>
      <c r="F466" s="124"/>
      <c r="G466" s="124"/>
      <c r="H466" s="124"/>
      <c r="I466" s="124"/>
      <c r="J466" s="124"/>
      <c r="K466" s="124"/>
      <c r="L466" s="124"/>
    </row>
    <row r="467" spans="2:12">
      <c r="B467" s="123"/>
      <c r="C467" s="123"/>
      <c r="D467" s="124"/>
      <c r="E467" s="124"/>
      <c r="F467" s="124"/>
      <c r="G467" s="124"/>
      <c r="H467" s="124"/>
      <c r="I467" s="124"/>
      <c r="J467" s="124"/>
      <c r="K467" s="124"/>
      <c r="L467" s="124"/>
    </row>
    <row r="468" spans="2:12">
      <c r="B468" s="123"/>
      <c r="C468" s="123"/>
      <c r="D468" s="124"/>
      <c r="E468" s="124"/>
      <c r="F468" s="124"/>
      <c r="G468" s="124"/>
      <c r="H468" s="124"/>
      <c r="I468" s="124"/>
      <c r="J468" s="124"/>
      <c r="K468" s="124"/>
      <c r="L468" s="124"/>
    </row>
    <row r="469" spans="2:12">
      <c r="B469" s="123"/>
      <c r="C469" s="123"/>
      <c r="D469" s="124"/>
      <c r="E469" s="124"/>
      <c r="F469" s="124"/>
      <c r="G469" s="124"/>
      <c r="H469" s="124"/>
      <c r="I469" s="124"/>
      <c r="J469" s="124"/>
      <c r="K469" s="124"/>
      <c r="L469" s="124"/>
    </row>
    <row r="470" spans="2:12">
      <c r="B470" s="123"/>
      <c r="C470" s="123"/>
      <c r="D470" s="124"/>
      <c r="E470" s="124"/>
      <c r="F470" s="124"/>
      <c r="G470" s="124"/>
      <c r="H470" s="124"/>
      <c r="I470" s="124"/>
      <c r="J470" s="124"/>
      <c r="K470" s="124"/>
      <c r="L470" s="124"/>
    </row>
    <row r="471" spans="2:12">
      <c r="B471" s="123"/>
      <c r="C471" s="123"/>
      <c r="D471" s="124"/>
      <c r="E471" s="124"/>
      <c r="F471" s="124"/>
      <c r="G471" s="124"/>
      <c r="H471" s="124"/>
      <c r="I471" s="124"/>
      <c r="J471" s="124"/>
      <c r="K471" s="124"/>
      <c r="L471" s="124"/>
    </row>
    <row r="472" spans="2:12">
      <c r="B472" s="123"/>
      <c r="C472" s="123"/>
      <c r="D472" s="124"/>
      <c r="E472" s="124"/>
      <c r="F472" s="124"/>
      <c r="G472" s="124"/>
      <c r="H472" s="124"/>
      <c r="I472" s="124"/>
      <c r="J472" s="124"/>
      <c r="K472" s="124"/>
      <c r="L472" s="124"/>
    </row>
    <row r="473" spans="2:12">
      <c r="B473" s="123"/>
      <c r="C473" s="123"/>
      <c r="D473" s="124"/>
      <c r="E473" s="124"/>
      <c r="F473" s="124"/>
      <c r="G473" s="124"/>
      <c r="H473" s="124"/>
      <c r="I473" s="124"/>
      <c r="J473" s="124"/>
      <c r="K473" s="124"/>
      <c r="L473" s="124"/>
    </row>
    <row r="474" spans="2:12">
      <c r="B474" s="123"/>
      <c r="C474" s="123"/>
      <c r="D474" s="124"/>
      <c r="E474" s="124"/>
      <c r="F474" s="124"/>
      <c r="G474" s="124"/>
      <c r="H474" s="124"/>
      <c r="I474" s="124"/>
      <c r="J474" s="124"/>
      <c r="K474" s="124"/>
      <c r="L474" s="124"/>
    </row>
    <row r="475" spans="2:12">
      <c r="B475" s="123"/>
      <c r="C475" s="123"/>
      <c r="D475" s="124"/>
      <c r="E475" s="124"/>
      <c r="F475" s="124"/>
      <c r="G475" s="124"/>
      <c r="H475" s="124"/>
      <c r="I475" s="124"/>
      <c r="J475" s="124"/>
      <c r="K475" s="124"/>
      <c r="L475" s="124"/>
    </row>
    <row r="476" spans="2:12">
      <c r="B476" s="123"/>
      <c r="C476" s="123"/>
      <c r="D476" s="124"/>
      <c r="E476" s="124"/>
      <c r="F476" s="124"/>
      <c r="G476" s="124"/>
      <c r="H476" s="124"/>
      <c r="I476" s="124"/>
      <c r="J476" s="124"/>
      <c r="K476" s="124"/>
      <c r="L476" s="124"/>
    </row>
    <row r="477" spans="2:12">
      <c r="B477" s="123"/>
      <c r="C477" s="123"/>
      <c r="D477" s="124"/>
      <c r="E477" s="124"/>
      <c r="F477" s="124"/>
      <c r="G477" s="124"/>
      <c r="H477" s="124"/>
      <c r="I477" s="124"/>
      <c r="J477" s="124"/>
      <c r="K477" s="124"/>
      <c r="L477" s="124"/>
    </row>
    <row r="478" spans="2:12">
      <c r="B478" s="123"/>
      <c r="C478" s="123"/>
      <c r="D478" s="124"/>
      <c r="E478" s="124"/>
      <c r="F478" s="124"/>
      <c r="G478" s="124"/>
      <c r="H478" s="124"/>
      <c r="I478" s="124"/>
      <c r="J478" s="124"/>
      <c r="K478" s="124"/>
      <c r="L478" s="124"/>
    </row>
    <row r="479" spans="2:12">
      <c r="B479" s="123"/>
      <c r="C479" s="123"/>
      <c r="D479" s="124"/>
      <c r="E479" s="124"/>
      <c r="F479" s="124"/>
      <c r="G479" s="124"/>
      <c r="H479" s="124"/>
      <c r="I479" s="124"/>
      <c r="J479" s="124"/>
      <c r="K479" s="124"/>
      <c r="L479" s="124"/>
    </row>
    <row r="480" spans="2:12">
      <c r="B480" s="123"/>
      <c r="C480" s="123"/>
      <c r="D480" s="124"/>
      <c r="E480" s="124"/>
      <c r="F480" s="124"/>
      <c r="G480" s="124"/>
      <c r="H480" s="124"/>
      <c r="I480" s="124"/>
      <c r="J480" s="124"/>
      <c r="K480" s="124"/>
      <c r="L480" s="124"/>
    </row>
    <row r="481" spans="2:12">
      <c r="B481" s="123"/>
      <c r="C481" s="123"/>
      <c r="D481" s="124"/>
      <c r="E481" s="124"/>
      <c r="F481" s="124"/>
      <c r="G481" s="124"/>
      <c r="H481" s="124"/>
      <c r="I481" s="124"/>
      <c r="J481" s="124"/>
      <c r="K481" s="124"/>
      <c r="L481" s="124"/>
    </row>
    <row r="482" spans="2:12">
      <c r="B482" s="123"/>
      <c r="C482" s="123"/>
      <c r="D482" s="124"/>
      <c r="E482" s="124"/>
      <c r="F482" s="124"/>
      <c r="G482" s="124"/>
      <c r="H482" s="124"/>
      <c r="I482" s="124"/>
      <c r="J482" s="124"/>
      <c r="K482" s="124"/>
      <c r="L482" s="124"/>
    </row>
    <row r="483" spans="2:12">
      <c r="B483" s="123"/>
      <c r="C483" s="123"/>
      <c r="D483" s="124"/>
      <c r="E483" s="124"/>
      <c r="F483" s="124"/>
      <c r="G483" s="124"/>
      <c r="H483" s="124"/>
      <c r="I483" s="124"/>
      <c r="J483" s="124"/>
      <c r="K483" s="124"/>
      <c r="L483" s="124"/>
    </row>
    <row r="484" spans="2:12">
      <c r="B484" s="123"/>
      <c r="C484" s="123"/>
      <c r="D484" s="124"/>
      <c r="E484" s="124"/>
      <c r="F484" s="124"/>
      <c r="G484" s="124"/>
      <c r="H484" s="124"/>
      <c r="I484" s="124"/>
      <c r="J484" s="124"/>
      <c r="K484" s="124"/>
      <c r="L484" s="124"/>
    </row>
    <row r="485" spans="2:12">
      <c r="B485" s="123"/>
      <c r="C485" s="123"/>
      <c r="D485" s="124"/>
      <c r="E485" s="124"/>
      <c r="F485" s="124"/>
      <c r="G485" s="124"/>
      <c r="H485" s="124"/>
      <c r="I485" s="124"/>
      <c r="J485" s="124"/>
      <c r="K485" s="124"/>
      <c r="L485" s="124"/>
    </row>
    <row r="486" spans="2:12">
      <c r="B486" s="123"/>
      <c r="C486" s="123"/>
      <c r="D486" s="124"/>
      <c r="E486" s="124"/>
      <c r="F486" s="124"/>
      <c r="G486" s="124"/>
      <c r="H486" s="124"/>
      <c r="I486" s="124"/>
      <c r="J486" s="124"/>
      <c r="K486" s="124"/>
      <c r="L486" s="124"/>
    </row>
    <row r="487" spans="2:12">
      <c r="B487" s="123"/>
      <c r="C487" s="123"/>
      <c r="D487" s="124"/>
      <c r="E487" s="124"/>
      <c r="F487" s="124"/>
      <c r="G487" s="124"/>
      <c r="H487" s="124"/>
      <c r="I487" s="124"/>
      <c r="J487" s="124"/>
      <c r="K487" s="124"/>
      <c r="L487" s="124"/>
    </row>
    <row r="488" spans="2:12">
      <c r="B488" s="123"/>
      <c r="C488" s="123"/>
      <c r="D488" s="124"/>
      <c r="E488" s="124"/>
      <c r="F488" s="124"/>
      <c r="G488" s="124"/>
      <c r="H488" s="124"/>
      <c r="I488" s="124"/>
      <c r="J488" s="124"/>
      <c r="K488" s="124"/>
      <c r="L488" s="124"/>
    </row>
    <row r="489" spans="2:12">
      <c r="B489" s="123"/>
      <c r="C489" s="123"/>
      <c r="D489" s="124"/>
      <c r="E489" s="124"/>
      <c r="F489" s="124"/>
      <c r="G489" s="124"/>
      <c r="H489" s="124"/>
      <c r="I489" s="124"/>
      <c r="J489" s="124"/>
      <c r="K489" s="124"/>
      <c r="L489" s="124"/>
    </row>
    <row r="490" spans="2:12">
      <c r="B490" s="123"/>
      <c r="C490" s="123"/>
      <c r="D490" s="124"/>
      <c r="E490" s="124"/>
      <c r="F490" s="124"/>
      <c r="G490" s="124"/>
      <c r="H490" s="124"/>
      <c r="I490" s="124"/>
      <c r="J490" s="124"/>
      <c r="K490" s="124"/>
      <c r="L490" s="124"/>
    </row>
    <row r="491" spans="2:12">
      <c r="B491" s="123"/>
      <c r="C491" s="123"/>
      <c r="D491" s="124"/>
      <c r="E491" s="124"/>
      <c r="F491" s="124"/>
      <c r="G491" s="124"/>
      <c r="H491" s="124"/>
      <c r="I491" s="124"/>
      <c r="J491" s="124"/>
      <c r="K491" s="124"/>
      <c r="L491" s="124"/>
    </row>
    <row r="492" spans="2:12">
      <c r="B492" s="123"/>
      <c r="C492" s="123"/>
      <c r="D492" s="124"/>
      <c r="E492" s="124"/>
      <c r="F492" s="124"/>
      <c r="G492" s="124"/>
      <c r="H492" s="124"/>
      <c r="I492" s="124"/>
      <c r="J492" s="124"/>
      <c r="K492" s="124"/>
      <c r="L492" s="124"/>
    </row>
    <row r="493" spans="2:12">
      <c r="B493" s="123"/>
      <c r="C493" s="123"/>
      <c r="D493" s="124"/>
      <c r="E493" s="124"/>
      <c r="F493" s="124"/>
      <c r="G493" s="124"/>
      <c r="H493" s="124"/>
      <c r="I493" s="124"/>
      <c r="J493" s="124"/>
      <c r="K493" s="124"/>
      <c r="L493" s="124"/>
    </row>
    <row r="494" spans="2:12">
      <c r="B494" s="123"/>
      <c r="C494" s="123"/>
      <c r="D494" s="124"/>
      <c r="E494" s="124"/>
      <c r="F494" s="124"/>
      <c r="G494" s="124"/>
      <c r="H494" s="124"/>
      <c r="I494" s="124"/>
      <c r="J494" s="124"/>
      <c r="K494" s="124"/>
      <c r="L494" s="124"/>
    </row>
    <row r="495" spans="2:12">
      <c r="B495" s="123"/>
      <c r="C495" s="123"/>
      <c r="D495" s="124"/>
      <c r="E495" s="124"/>
      <c r="F495" s="124"/>
      <c r="G495" s="124"/>
      <c r="H495" s="124"/>
      <c r="I495" s="124"/>
      <c r="J495" s="124"/>
      <c r="K495" s="124"/>
      <c r="L495" s="124"/>
    </row>
    <row r="496" spans="2:12">
      <c r="B496" s="123"/>
      <c r="C496" s="123"/>
      <c r="D496" s="124"/>
      <c r="E496" s="124"/>
      <c r="F496" s="124"/>
      <c r="G496" s="124"/>
      <c r="H496" s="124"/>
      <c r="I496" s="124"/>
      <c r="J496" s="124"/>
      <c r="K496" s="124"/>
      <c r="L496" s="124"/>
    </row>
    <row r="497" spans="2:12">
      <c r="B497" s="123"/>
      <c r="C497" s="123"/>
      <c r="D497" s="124"/>
      <c r="E497" s="124"/>
      <c r="F497" s="124"/>
      <c r="G497" s="124"/>
      <c r="H497" s="124"/>
      <c r="I497" s="124"/>
      <c r="J497" s="124"/>
      <c r="K497" s="124"/>
      <c r="L497" s="124"/>
    </row>
    <row r="498" spans="2:12">
      <c r="B498" s="123"/>
      <c r="C498" s="123"/>
      <c r="D498" s="124"/>
      <c r="E498" s="124"/>
      <c r="F498" s="124"/>
      <c r="G498" s="124"/>
      <c r="H498" s="124"/>
      <c r="I498" s="124"/>
      <c r="J498" s="124"/>
      <c r="K498" s="124"/>
      <c r="L498" s="124"/>
    </row>
    <row r="499" spans="2:12">
      <c r="B499" s="123"/>
      <c r="C499" s="123"/>
      <c r="D499" s="124"/>
      <c r="E499" s="124"/>
      <c r="F499" s="124"/>
      <c r="G499" s="124"/>
      <c r="H499" s="124"/>
      <c r="I499" s="124"/>
      <c r="J499" s="124"/>
      <c r="K499" s="124"/>
      <c r="L499" s="124"/>
    </row>
    <row r="500" spans="2:12">
      <c r="B500" s="123"/>
      <c r="C500" s="123"/>
      <c r="D500" s="124"/>
      <c r="E500" s="124"/>
      <c r="F500" s="124"/>
      <c r="G500" s="124"/>
      <c r="H500" s="124"/>
      <c r="I500" s="124"/>
      <c r="J500" s="124"/>
      <c r="K500" s="124"/>
      <c r="L500" s="124"/>
    </row>
    <row r="501" spans="2:12">
      <c r="B501" s="123"/>
      <c r="C501" s="123"/>
      <c r="D501" s="124"/>
      <c r="E501" s="124"/>
      <c r="F501" s="124"/>
      <c r="G501" s="124"/>
      <c r="H501" s="124"/>
      <c r="I501" s="124"/>
      <c r="J501" s="124"/>
      <c r="K501" s="124"/>
      <c r="L501" s="124"/>
    </row>
    <row r="502" spans="2:12">
      <c r="B502" s="123"/>
      <c r="C502" s="123"/>
      <c r="D502" s="124"/>
      <c r="E502" s="124"/>
      <c r="F502" s="124"/>
      <c r="G502" s="124"/>
      <c r="H502" s="124"/>
      <c r="I502" s="124"/>
      <c r="J502" s="124"/>
      <c r="K502" s="124"/>
      <c r="L502" s="124"/>
    </row>
    <row r="503" spans="2:12">
      <c r="B503" s="123"/>
      <c r="C503" s="123"/>
      <c r="D503" s="124"/>
      <c r="E503" s="124"/>
      <c r="F503" s="124"/>
      <c r="G503" s="124"/>
      <c r="H503" s="124"/>
      <c r="I503" s="124"/>
      <c r="J503" s="124"/>
      <c r="K503" s="124"/>
      <c r="L503" s="124"/>
    </row>
    <row r="504" spans="2:12">
      <c r="B504" s="123"/>
      <c r="C504" s="123"/>
      <c r="D504" s="124"/>
      <c r="E504" s="124"/>
      <c r="F504" s="124"/>
      <c r="G504" s="124"/>
      <c r="H504" s="124"/>
      <c r="I504" s="124"/>
      <c r="J504" s="124"/>
      <c r="K504" s="124"/>
      <c r="L504" s="124"/>
    </row>
    <row r="505" spans="2:12">
      <c r="B505" s="123"/>
      <c r="C505" s="123"/>
      <c r="D505" s="124"/>
      <c r="E505" s="124"/>
      <c r="F505" s="124"/>
      <c r="G505" s="124"/>
      <c r="H505" s="124"/>
      <c r="I505" s="124"/>
      <c r="J505" s="124"/>
      <c r="K505" s="124"/>
      <c r="L505" s="124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D512" s="1"/>
    </row>
    <row r="513" spans="4:5">
      <c r="D513" s="1"/>
    </row>
    <row r="514" spans="4:5">
      <c r="D514" s="1"/>
    </row>
    <row r="515" spans="4:5">
      <c r="D515" s="1"/>
    </row>
    <row r="516" spans="4:5">
      <c r="E516" s="2"/>
    </row>
  </sheetData>
  <sheetProtection sheet="1" objects="1" scenarios="1"/>
  <mergeCells count="1">
    <mergeCell ref="B6:L6"/>
  </mergeCells>
  <phoneticPr fontId="5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56" t="s">
        <v>134</v>
      </c>
      <c r="C1" s="77" t="s" vm="1">
        <v>204</v>
      </c>
    </row>
    <row r="2" spans="2:16">
      <c r="B2" s="56" t="s">
        <v>133</v>
      </c>
      <c r="C2" s="77" t="s">
        <v>205</v>
      </c>
    </row>
    <row r="3" spans="2:16">
      <c r="B3" s="56" t="s">
        <v>135</v>
      </c>
      <c r="C3" s="77" t="s">
        <v>206</v>
      </c>
    </row>
    <row r="4" spans="2:16">
      <c r="B4" s="56" t="s">
        <v>136</v>
      </c>
      <c r="C4" s="77">
        <v>2148</v>
      </c>
    </row>
    <row r="6" spans="2:16" ht="26.25" customHeight="1">
      <c r="B6" s="149" t="s">
        <v>169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2" t="s">
        <v>108</v>
      </c>
      <c r="C7" s="30" t="s">
        <v>42</v>
      </c>
      <c r="D7" s="30" t="s">
        <v>59</v>
      </c>
      <c r="E7" s="30" t="s">
        <v>15</v>
      </c>
      <c r="F7" s="30" t="s">
        <v>60</v>
      </c>
      <c r="G7" s="30" t="s">
        <v>94</v>
      </c>
      <c r="H7" s="30" t="s">
        <v>18</v>
      </c>
      <c r="I7" s="30" t="s">
        <v>93</v>
      </c>
      <c r="J7" s="30" t="s">
        <v>17</v>
      </c>
      <c r="K7" s="30" t="s">
        <v>166</v>
      </c>
      <c r="L7" s="30" t="s">
        <v>182</v>
      </c>
      <c r="M7" s="30" t="s">
        <v>167</v>
      </c>
      <c r="N7" s="30" t="s">
        <v>55</v>
      </c>
      <c r="O7" s="30" t="s">
        <v>137</v>
      </c>
      <c r="P7" s="31" t="s">
        <v>139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189</v>
      </c>
      <c r="M8" s="32" t="s">
        <v>185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1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1" t="s">
        <v>104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1" t="s">
        <v>188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2:16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2:16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2:16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2:16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2:16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2:16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2:16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2:16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2:16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2:16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2:16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2:16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2:16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2:16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2:16">
      <c r="B397" s="127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2:16">
      <c r="B398" s="127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2:16">
      <c r="B399" s="128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2:16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2:16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2:16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2:16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2:16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2:16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2:16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2:16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2:16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2:16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2:16">
      <c r="B410" s="123"/>
      <c r="C410" s="123"/>
      <c r="D410" s="123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2:16">
      <c r="B411" s="123"/>
      <c r="C411" s="123"/>
      <c r="D411" s="123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56" t="s">
        <v>134</v>
      </c>
      <c r="C1" s="77" t="s" vm="1">
        <v>204</v>
      </c>
    </row>
    <row r="2" spans="2:16">
      <c r="B2" s="56" t="s">
        <v>133</v>
      </c>
      <c r="C2" s="77" t="s">
        <v>205</v>
      </c>
    </row>
    <row r="3" spans="2:16">
      <c r="B3" s="56" t="s">
        <v>135</v>
      </c>
      <c r="C3" s="77" t="s">
        <v>206</v>
      </c>
    </row>
    <row r="4" spans="2:16">
      <c r="B4" s="56" t="s">
        <v>136</v>
      </c>
      <c r="C4" s="77">
        <v>2148</v>
      </c>
    </row>
    <row r="6" spans="2:16" ht="26.25" customHeight="1">
      <c r="B6" s="149" t="s">
        <v>171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</row>
    <row r="7" spans="2:16" s="3" customFormat="1" ht="78.75">
      <c r="B7" s="22" t="s">
        <v>108</v>
      </c>
      <c r="C7" s="30" t="s">
        <v>42</v>
      </c>
      <c r="D7" s="30" t="s">
        <v>59</v>
      </c>
      <c r="E7" s="30" t="s">
        <v>15</v>
      </c>
      <c r="F7" s="30" t="s">
        <v>60</v>
      </c>
      <c r="G7" s="30" t="s">
        <v>94</v>
      </c>
      <c r="H7" s="30" t="s">
        <v>18</v>
      </c>
      <c r="I7" s="30" t="s">
        <v>93</v>
      </c>
      <c r="J7" s="30" t="s">
        <v>17</v>
      </c>
      <c r="K7" s="30" t="s">
        <v>166</v>
      </c>
      <c r="L7" s="30" t="s">
        <v>182</v>
      </c>
      <c r="M7" s="30" t="s">
        <v>167</v>
      </c>
      <c r="N7" s="30" t="s">
        <v>55</v>
      </c>
      <c r="O7" s="30" t="s">
        <v>137</v>
      </c>
      <c r="P7" s="31" t="s">
        <v>139</v>
      </c>
    </row>
    <row r="8" spans="2:16" s="3" customFormat="1" ht="17.25" customHeight="1">
      <c r="B8" s="15"/>
      <c r="C8" s="32"/>
      <c r="D8" s="32"/>
      <c r="E8" s="32"/>
      <c r="F8" s="32"/>
      <c r="G8" s="32" t="s">
        <v>22</v>
      </c>
      <c r="H8" s="32" t="s">
        <v>21</v>
      </c>
      <c r="I8" s="32"/>
      <c r="J8" s="32" t="s">
        <v>20</v>
      </c>
      <c r="K8" s="32" t="s">
        <v>20</v>
      </c>
      <c r="L8" s="32" t="s">
        <v>189</v>
      </c>
      <c r="M8" s="32" t="s">
        <v>185</v>
      </c>
      <c r="N8" s="32" t="s">
        <v>20</v>
      </c>
      <c r="O8" s="32" t="s">
        <v>20</v>
      </c>
      <c r="P8" s="33" t="s">
        <v>20</v>
      </c>
    </row>
    <row r="9" spans="2:16" s="4" customFormat="1" ht="18" customHeight="1">
      <c r="B9" s="18"/>
      <c r="C9" s="19" t="s">
        <v>1</v>
      </c>
      <c r="D9" s="19" t="s">
        <v>2</v>
      </c>
      <c r="E9" s="19" t="s">
        <v>3</v>
      </c>
      <c r="F9" s="19" t="s">
        <v>4</v>
      </c>
      <c r="G9" s="19" t="s">
        <v>5</v>
      </c>
      <c r="H9" s="19" t="s">
        <v>6</v>
      </c>
      <c r="I9" s="19" t="s">
        <v>7</v>
      </c>
      <c r="J9" s="19" t="s">
        <v>8</v>
      </c>
      <c r="K9" s="19" t="s">
        <v>9</v>
      </c>
      <c r="L9" s="19" t="s">
        <v>10</v>
      </c>
      <c r="M9" s="19" t="s">
        <v>11</v>
      </c>
      <c r="N9" s="19" t="s">
        <v>12</v>
      </c>
      <c r="O9" s="19" t="s">
        <v>13</v>
      </c>
      <c r="P9" s="20" t="s">
        <v>14</v>
      </c>
    </row>
    <row r="10" spans="2:16" s="4" customFormat="1" ht="18" customHeight="1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</row>
    <row r="11" spans="2:16" ht="20.25" customHeight="1">
      <c r="B11" s="121" t="s">
        <v>198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2:16">
      <c r="B12" s="121" t="s">
        <v>104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</row>
    <row r="13" spans="2:16">
      <c r="B13" s="121" t="s">
        <v>188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2:16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</row>
    <row r="15" spans="2:16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2:16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2:16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</row>
    <row r="18" spans="2:16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2:16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</row>
    <row r="20" spans="2:16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</row>
    <row r="21" spans="2:16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</row>
    <row r="22" spans="2:16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2:16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</row>
    <row r="24" spans="2:16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2:16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</row>
    <row r="26" spans="2:16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</row>
    <row r="27" spans="2:16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2:16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2:16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</row>
    <row r="30" spans="2:16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</row>
    <row r="31" spans="2:16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2:16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</row>
    <row r="33" spans="2:16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  <row r="34" spans="2:16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</row>
    <row r="35" spans="2:16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</row>
    <row r="36" spans="2:16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</row>
    <row r="37" spans="2:16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</row>
    <row r="38" spans="2:16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2:16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</row>
    <row r="40" spans="2:16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2:16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</row>
    <row r="42" spans="2:16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2:16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</row>
    <row r="44" spans="2:16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2:16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2:16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2:16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</row>
    <row r="48" spans="2:16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</row>
    <row r="49" spans="2:16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</row>
    <row r="51" spans="2:16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</row>
    <row r="52" spans="2:16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</row>
    <row r="53" spans="2:16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</row>
    <row r="54" spans="2:16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</row>
    <row r="55" spans="2:16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</row>
    <row r="56" spans="2:16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</row>
    <row r="57" spans="2:16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</row>
    <row r="58" spans="2:16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</row>
    <row r="59" spans="2:16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</row>
    <row r="60" spans="2:16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</row>
    <row r="61" spans="2:16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</row>
    <row r="62" spans="2:16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</row>
    <row r="63" spans="2:16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</row>
    <row r="64" spans="2:16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</row>
    <row r="65" spans="2:16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</row>
    <row r="66" spans="2:16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</row>
    <row r="67" spans="2:16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</row>
    <row r="68" spans="2:16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</row>
    <row r="69" spans="2:16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</row>
    <row r="70" spans="2:16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</row>
    <row r="71" spans="2:16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</row>
    <row r="72" spans="2:16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</row>
    <row r="73" spans="2:16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</row>
    <row r="74" spans="2:16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</row>
    <row r="75" spans="2:16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</row>
    <row r="76" spans="2:16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</row>
    <row r="77" spans="2:16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</row>
    <row r="78" spans="2:16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</row>
    <row r="79" spans="2:16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</row>
    <row r="80" spans="2:16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</row>
    <row r="81" spans="2:16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</row>
    <row r="82" spans="2:16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</row>
    <row r="83" spans="2:16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</row>
    <row r="84" spans="2:16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</row>
    <row r="85" spans="2:16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</row>
    <row r="86" spans="2:16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</row>
    <row r="87" spans="2:16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</row>
    <row r="88" spans="2:16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</row>
    <row r="89" spans="2:16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</row>
    <row r="90" spans="2:16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</row>
    <row r="91" spans="2:16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</row>
    <row r="92" spans="2:16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</row>
    <row r="93" spans="2:16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</row>
    <row r="94" spans="2:16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</row>
    <row r="95" spans="2:16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</row>
    <row r="96" spans="2:16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</row>
    <row r="97" spans="2:16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</row>
    <row r="98" spans="2:16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</row>
    <row r="99" spans="2:16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</row>
    <row r="100" spans="2:16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</row>
    <row r="101" spans="2:16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</row>
    <row r="102" spans="2:16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</row>
    <row r="103" spans="2:16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</row>
    <row r="104" spans="2:16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</row>
    <row r="105" spans="2:16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</row>
    <row r="106" spans="2:16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</row>
    <row r="107" spans="2:16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</row>
    <row r="108" spans="2:16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</row>
    <row r="109" spans="2:16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</row>
    <row r="110" spans="2:16">
      <c r="B110" s="123"/>
      <c r="C110" s="123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</row>
    <row r="111" spans="2:16">
      <c r="B111" s="123"/>
      <c r="C111" s="123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</row>
    <row r="112" spans="2:16">
      <c r="B112" s="123"/>
      <c r="C112" s="123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</row>
    <row r="113" spans="2:16">
      <c r="B113" s="123"/>
      <c r="C113" s="123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</row>
    <row r="114" spans="2:16">
      <c r="B114" s="123"/>
      <c r="C114" s="123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</row>
    <row r="115" spans="2:16">
      <c r="B115" s="123"/>
      <c r="C115" s="123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</row>
    <row r="116" spans="2:16">
      <c r="B116" s="123"/>
      <c r="C116" s="123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</row>
    <row r="117" spans="2:16">
      <c r="B117" s="123"/>
      <c r="C117" s="123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</row>
    <row r="118" spans="2:16">
      <c r="B118" s="123"/>
      <c r="C118" s="123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</row>
    <row r="119" spans="2:16">
      <c r="B119" s="123"/>
      <c r="C119" s="123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</row>
    <row r="120" spans="2:16">
      <c r="B120" s="123"/>
      <c r="C120" s="123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</row>
    <row r="121" spans="2:16">
      <c r="B121" s="123"/>
      <c r="C121" s="123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</row>
    <row r="122" spans="2:16">
      <c r="B122" s="123"/>
      <c r="C122" s="123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</row>
    <row r="123" spans="2:16">
      <c r="B123" s="123"/>
      <c r="C123" s="123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</row>
    <row r="124" spans="2:16">
      <c r="B124" s="123"/>
      <c r="C124" s="123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</row>
    <row r="125" spans="2:16">
      <c r="B125" s="123"/>
      <c r="C125" s="123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</row>
    <row r="126" spans="2:16">
      <c r="B126" s="123"/>
      <c r="C126" s="123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</row>
    <row r="127" spans="2:16">
      <c r="B127" s="123"/>
      <c r="C127" s="123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</row>
    <row r="128" spans="2:16">
      <c r="B128" s="123"/>
      <c r="C128" s="123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</row>
    <row r="129" spans="2:16">
      <c r="B129" s="123"/>
      <c r="C129" s="123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</row>
    <row r="130" spans="2:16">
      <c r="B130" s="123"/>
      <c r="C130" s="123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</row>
    <row r="131" spans="2:16">
      <c r="B131" s="123"/>
      <c r="C131" s="123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</row>
    <row r="132" spans="2:16">
      <c r="B132" s="123"/>
      <c r="C132" s="123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</row>
    <row r="133" spans="2:16">
      <c r="B133" s="123"/>
      <c r="C133" s="123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</row>
    <row r="134" spans="2:16">
      <c r="B134" s="123"/>
      <c r="C134" s="123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</row>
    <row r="135" spans="2:16">
      <c r="B135" s="123"/>
      <c r="C135" s="123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</row>
    <row r="136" spans="2:16">
      <c r="B136" s="123"/>
      <c r="C136" s="123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</row>
    <row r="137" spans="2:16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</row>
    <row r="138" spans="2:16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</row>
    <row r="139" spans="2:16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</row>
    <row r="140" spans="2:16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</row>
    <row r="141" spans="2:16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</row>
    <row r="142" spans="2:16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</row>
    <row r="143" spans="2:16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</row>
    <row r="144" spans="2:16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</row>
    <row r="145" spans="2:16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</row>
    <row r="146" spans="2:16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</row>
    <row r="147" spans="2:16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</row>
    <row r="148" spans="2:16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</row>
    <row r="149" spans="2:16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</row>
    <row r="150" spans="2:16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</row>
    <row r="151" spans="2:16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</row>
    <row r="152" spans="2:16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</row>
    <row r="153" spans="2:16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</row>
    <row r="154" spans="2:16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</row>
    <row r="155" spans="2:16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</row>
    <row r="156" spans="2:16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</row>
    <row r="157" spans="2:16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</row>
    <row r="158" spans="2:16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</row>
    <row r="159" spans="2:16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</row>
    <row r="160" spans="2:16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</row>
    <row r="161" spans="2:16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</row>
    <row r="162" spans="2:16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</row>
    <row r="163" spans="2:16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</row>
    <row r="164" spans="2:16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</row>
    <row r="165" spans="2:16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</row>
    <row r="166" spans="2:16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</row>
    <row r="167" spans="2:16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</row>
    <row r="168" spans="2:16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</row>
    <row r="169" spans="2:16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</row>
    <row r="170" spans="2:16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</row>
    <row r="171" spans="2:16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</row>
    <row r="172" spans="2:16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</row>
    <row r="173" spans="2:16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</row>
    <row r="174" spans="2:16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</row>
    <row r="175" spans="2:16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</row>
    <row r="176" spans="2:16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</row>
    <row r="177" spans="2:16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</row>
    <row r="178" spans="2:16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</row>
    <row r="179" spans="2:16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</row>
    <row r="180" spans="2:16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</row>
    <row r="181" spans="2:16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</row>
    <row r="182" spans="2:16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</row>
    <row r="183" spans="2:16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</row>
    <row r="184" spans="2:16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</row>
    <row r="185" spans="2:16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</row>
    <row r="186" spans="2:16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</row>
    <row r="187" spans="2:16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</row>
    <row r="188" spans="2:16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</row>
    <row r="189" spans="2:16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</row>
    <row r="190" spans="2:16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</row>
    <row r="191" spans="2:16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</row>
    <row r="192" spans="2:16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</row>
    <row r="193" spans="2:16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</row>
    <row r="194" spans="2:16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</row>
    <row r="195" spans="2:16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</row>
    <row r="196" spans="2:16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</row>
    <row r="197" spans="2:16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</row>
    <row r="198" spans="2:16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</row>
    <row r="199" spans="2:16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</row>
    <row r="200" spans="2:16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</row>
    <row r="201" spans="2:16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</row>
    <row r="202" spans="2:16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</row>
    <row r="203" spans="2:16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</row>
    <row r="204" spans="2:16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</row>
    <row r="205" spans="2:16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</row>
    <row r="206" spans="2:16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</row>
    <row r="207" spans="2:16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</row>
    <row r="208" spans="2:16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</row>
    <row r="209" spans="2:16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</row>
    <row r="210" spans="2:16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</row>
    <row r="211" spans="2:16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</row>
    <row r="212" spans="2:16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</row>
    <row r="213" spans="2:16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</row>
    <row r="214" spans="2:16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</row>
    <row r="215" spans="2:16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</row>
    <row r="216" spans="2:16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</row>
    <row r="217" spans="2:16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</row>
    <row r="218" spans="2:16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</row>
    <row r="219" spans="2:16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</row>
    <row r="220" spans="2:16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</row>
    <row r="221" spans="2:16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</row>
    <row r="222" spans="2:16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</row>
    <row r="223" spans="2:16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</row>
    <row r="224" spans="2:16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</row>
    <row r="225" spans="2:16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</row>
    <row r="226" spans="2:16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</row>
    <row r="227" spans="2:16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</row>
    <row r="228" spans="2:16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</row>
    <row r="229" spans="2:16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</row>
    <row r="230" spans="2:16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</row>
    <row r="231" spans="2:16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</row>
    <row r="232" spans="2:16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</row>
    <row r="233" spans="2:16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</row>
    <row r="234" spans="2:16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</row>
    <row r="235" spans="2:16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</row>
    <row r="236" spans="2:16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</row>
    <row r="237" spans="2:16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</row>
    <row r="238" spans="2:16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</row>
    <row r="239" spans="2:16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</row>
    <row r="240" spans="2:16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</row>
    <row r="241" spans="2:16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</row>
    <row r="242" spans="2:16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</row>
    <row r="243" spans="2:16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</row>
    <row r="244" spans="2:16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</row>
    <row r="245" spans="2:16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</row>
    <row r="246" spans="2:16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</row>
    <row r="247" spans="2:16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</row>
    <row r="248" spans="2:16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</row>
    <row r="249" spans="2:16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</row>
    <row r="250" spans="2:16">
      <c r="B250" s="123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</row>
    <row r="251" spans="2:16">
      <c r="B251" s="123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</row>
    <row r="252" spans="2:16">
      <c r="B252" s="123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</row>
    <row r="253" spans="2:16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</row>
    <row r="254" spans="2:16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</row>
    <row r="255" spans="2:16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</row>
    <row r="256" spans="2:16">
      <c r="B256" s="123"/>
      <c r="C256" s="123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</row>
    <row r="257" spans="2:16">
      <c r="B257" s="123"/>
      <c r="C257" s="123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</row>
    <row r="258" spans="2:16">
      <c r="B258" s="123"/>
      <c r="C258" s="123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</row>
    <row r="259" spans="2:16">
      <c r="B259" s="123"/>
      <c r="C259" s="123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</row>
    <row r="260" spans="2:16">
      <c r="B260" s="123"/>
      <c r="C260" s="123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</row>
    <row r="261" spans="2:16">
      <c r="B261" s="123"/>
      <c r="C261" s="123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</row>
    <row r="262" spans="2:16">
      <c r="B262" s="123"/>
      <c r="C262" s="123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</row>
    <row r="263" spans="2:16">
      <c r="B263" s="123"/>
      <c r="C263" s="123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</row>
    <row r="264" spans="2:16">
      <c r="B264" s="123"/>
      <c r="C264" s="123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</row>
    <row r="265" spans="2:16">
      <c r="B265" s="123"/>
      <c r="C265" s="123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</row>
    <row r="266" spans="2:16">
      <c r="B266" s="123"/>
      <c r="C266" s="123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</row>
    <row r="267" spans="2:16">
      <c r="B267" s="123"/>
      <c r="C267" s="123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</row>
    <row r="268" spans="2:16">
      <c r="B268" s="123"/>
      <c r="C268" s="123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</row>
    <row r="269" spans="2:16">
      <c r="B269" s="123"/>
      <c r="C269" s="123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</row>
    <row r="270" spans="2:16">
      <c r="B270" s="123"/>
      <c r="C270" s="123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</row>
    <row r="271" spans="2:16">
      <c r="B271" s="123"/>
      <c r="C271" s="123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</row>
    <row r="272" spans="2:16">
      <c r="B272" s="123"/>
      <c r="C272" s="123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</row>
    <row r="273" spans="2:16">
      <c r="B273" s="123"/>
      <c r="C273" s="123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</row>
    <row r="274" spans="2:16">
      <c r="B274" s="123"/>
      <c r="C274" s="123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</row>
    <row r="275" spans="2:16">
      <c r="B275" s="123"/>
      <c r="C275" s="123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</row>
    <row r="276" spans="2:16">
      <c r="B276" s="123"/>
      <c r="C276" s="123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</row>
    <row r="277" spans="2:16">
      <c r="B277" s="123"/>
      <c r="C277" s="123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</row>
    <row r="278" spans="2:16">
      <c r="B278" s="123"/>
      <c r="C278" s="123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</row>
    <row r="279" spans="2:16">
      <c r="B279" s="123"/>
      <c r="C279" s="123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</row>
    <row r="280" spans="2:16">
      <c r="B280" s="123"/>
      <c r="C280" s="123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</row>
    <row r="281" spans="2:16">
      <c r="B281" s="123"/>
      <c r="C281" s="123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</row>
    <row r="282" spans="2:16">
      <c r="B282" s="123"/>
      <c r="C282" s="123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</row>
    <row r="283" spans="2:16">
      <c r="B283" s="123"/>
      <c r="C283" s="123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</row>
    <row r="284" spans="2:16">
      <c r="B284" s="123"/>
      <c r="C284" s="123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</row>
    <row r="285" spans="2:16">
      <c r="B285" s="123"/>
      <c r="C285" s="123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</row>
    <row r="286" spans="2:16">
      <c r="B286" s="123"/>
      <c r="C286" s="123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</row>
    <row r="287" spans="2:16">
      <c r="B287" s="123"/>
      <c r="C287" s="123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</row>
    <row r="288" spans="2:16">
      <c r="B288" s="123"/>
      <c r="C288" s="123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</row>
    <row r="289" spans="2:16">
      <c r="B289" s="123"/>
      <c r="C289" s="123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</row>
    <row r="290" spans="2:16">
      <c r="B290" s="123"/>
      <c r="C290" s="123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</row>
    <row r="291" spans="2:16">
      <c r="B291" s="123"/>
      <c r="C291" s="123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</row>
    <row r="292" spans="2:16">
      <c r="B292" s="123"/>
      <c r="C292" s="123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</row>
    <row r="293" spans="2:16">
      <c r="B293" s="123"/>
      <c r="C293" s="123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</row>
    <row r="294" spans="2:16">
      <c r="B294" s="123"/>
      <c r="C294" s="123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</row>
    <row r="295" spans="2:16">
      <c r="B295" s="123"/>
      <c r="C295" s="123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</row>
    <row r="296" spans="2:16">
      <c r="B296" s="123"/>
      <c r="C296" s="123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</row>
    <row r="297" spans="2:16">
      <c r="B297" s="123"/>
      <c r="C297" s="123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</row>
    <row r="298" spans="2:16">
      <c r="B298" s="123"/>
      <c r="C298" s="123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</row>
    <row r="299" spans="2:16">
      <c r="B299" s="123"/>
      <c r="C299" s="123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</row>
    <row r="300" spans="2:16">
      <c r="B300" s="123"/>
      <c r="C300" s="123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</row>
    <row r="301" spans="2:16">
      <c r="B301" s="123"/>
      <c r="C301" s="123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</row>
    <row r="302" spans="2:16">
      <c r="B302" s="123"/>
      <c r="C302" s="123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</row>
    <row r="303" spans="2:16">
      <c r="B303" s="123"/>
      <c r="C303" s="123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</row>
    <row r="304" spans="2:16">
      <c r="B304" s="123"/>
      <c r="C304" s="123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</row>
    <row r="305" spans="2:16">
      <c r="B305" s="123"/>
      <c r="C305" s="123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</row>
    <row r="306" spans="2:16">
      <c r="B306" s="123"/>
      <c r="C306" s="123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</row>
    <row r="307" spans="2:16">
      <c r="B307" s="123"/>
      <c r="C307" s="123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</row>
    <row r="308" spans="2:16">
      <c r="B308" s="123"/>
      <c r="C308" s="123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</row>
    <row r="309" spans="2:16">
      <c r="B309" s="123"/>
      <c r="C309" s="123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</row>
    <row r="310" spans="2:16">
      <c r="B310" s="123"/>
      <c r="C310" s="123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</row>
    <row r="311" spans="2:16">
      <c r="B311" s="123"/>
      <c r="C311" s="123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</row>
    <row r="312" spans="2:16">
      <c r="B312" s="123"/>
      <c r="C312" s="123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</row>
    <row r="313" spans="2:16">
      <c r="B313" s="123"/>
      <c r="C313" s="123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</row>
    <row r="314" spans="2:16">
      <c r="B314" s="123"/>
      <c r="C314" s="123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</row>
    <row r="315" spans="2:16">
      <c r="B315" s="123"/>
      <c r="C315" s="123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</row>
    <row r="316" spans="2:16">
      <c r="B316" s="123"/>
      <c r="C316" s="123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</row>
    <row r="317" spans="2:16">
      <c r="B317" s="123"/>
      <c r="C317" s="123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</row>
    <row r="318" spans="2:16">
      <c r="B318" s="123"/>
      <c r="C318" s="123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</row>
    <row r="319" spans="2:16">
      <c r="B319" s="123"/>
      <c r="C319" s="123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</row>
    <row r="320" spans="2:16">
      <c r="B320" s="123"/>
      <c r="C320" s="123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</row>
    <row r="321" spans="2:16">
      <c r="B321" s="123"/>
      <c r="C321" s="123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</row>
    <row r="322" spans="2:16">
      <c r="B322" s="123"/>
      <c r="C322" s="123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</row>
    <row r="323" spans="2:16">
      <c r="B323" s="123"/>
      <c r="C323" s="123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</row>
    <row r="324" spans="2:16">
      <c r="B324" s="123"/>
      <c r="C324" s="123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</row>
    <row r="325" spans="2:16">
      <c r="B325" s="123"/>
      <c r="C325" s="123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</row>
    <row r="326" spans="2:16">
      <c r="B326" s="123"/>
      <c r="C326" s="123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</row>
    <row r="327" spans="2:16">
      <c r="B327" s="123"/>
      <c r="C327" s="123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</row>
    <row r="328" spans="2:16">
      <c r="B328" s="123"/>
      <c r="C328" s="123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</row>
    <row r="329" spans="2:16">
      <c r="B329" s="123"/>
      <c r="C329" s="123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</row>
    <row r="330" spans="2:16">
      <c r="B330" s="123"/>
      <c r="C330" s="123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</row>
    <row r="331" spans="2:16">
      <c r="B331" s="123"/>
      <c r="C331" s="123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</row>
    <row r="332" spans="2:16">
      <c r="B332" s="123"/>
      <c r="C332" s="123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</row>
    <row r="333" spans="2:16">
      <c r="B333" s="123"/>
      <c r="C333" s="123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</row>
    <row r="334" spans="2:16">
      <c r="B334" s="123"/>
      <c r="C334" s="123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</row>
    <row r="335" spans="2:16">
      <c r="B335" s="123"/>
      <c r="C335" s="123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</row>
    <row r="336" spans="2:16">
      <c r="B336" s="123"/>
      <c r="C336" s="123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</row>
    <row r="337" spans="2:16">
      <c r="B337" s="123"/>
      <c r="C337" s="123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</row>
    <row r="338" spans="2:16">
      <c r="B338" s="123"/>
      <c r="C338" s="123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</row>
    <row r="339" spans="2:16">
      <c r="B339" s="123"/>
      <c r="C339" s="123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</row>
    <row r="340" spans="2:16">
      <c r="B340" s="123"/>
      <c r="C340" s="123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</row>
    <row r="341" spans="2:16">
      <c r="B341" s="123"/>
      <c r="C341" s="123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</row>
    <row r="342" spans="2:16">
      <c r="B342" s="123"/>
      <c r="C342" s="123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</row>
    <row r="343" spans="2:16">
      <c r="B343" s="123"/>
      <c r="C343" s="123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</row>
    <row r="344" spans="2:16">
      <c r="B344" s="123"/>
      <c r="C344" s="123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</row>
    <row r="345" spans="2:16">
      <c r="B345" s="123"/>
      <c r="C345" s="123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</row>
    <row r="346" spans="2:16">
      <c r="B346" s="123"/>
      <c r="C346" s="123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</row>
    <row r="347" spans="2:16">
      <c r="B347" s="123"/>
      <c r="C347" s="123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</row>
    <row r="348" spans="2:16">
      <c r="B348" s="123"/>
      <c r="C348" s="123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</row>
    <row r="349" spans="2:16">
      <c r="B349" s="123"/>
      <c r="C349" s="123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</row>
    <row r="350" spans="2:16">
      <c r="B350" s="123"/>
      <c r="C350" s="123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</row>
    <row r="351" spans="2:16">
      <c r="B351" s="123"/>
      <c r="C351" s="123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</row>
    <row r="352" spans="2:16">
      <c r="B352" s="123"/>
      <c r="C352" s="123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</row>
    <row r="353" spans="2:16">
      <c r="B353" s="123"/>
      <c r="C353" s="123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</row>
    <row r="354" spans="2:16">
      <c r="B354" s="123"/>
      <c r="C354" s="123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</row>
    <row r="355" spans="2:16">
      <c r="B355" s="123"/>
      <c r="C355" s="123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</row>
    <row r="356" spans="2:16">
      <c r="B356" s="123"/>
      <c r="C356" s="123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</row>
    <row r="357" spans="2:16">
      <c r="B357" s="123"/>
      <c r="C357" s="123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</row>
    <row r="358" spans="2:16">
      <c r="B358" s="123"/>
      <c r="C358" s="123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</row>
    <row r="359" spans="2:16">
      <c r="B359" s="123"/>
      <c r="C359" s="123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</row>
    <row r="360" spans="2:16">
      <c r="B360" s="123"/>
      <c r="C360" s="123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</row>
    <row r="361" spans="2:16">
      <c r="B361" s="123"/>
      <c r="C361" s="123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</row>
    <row r="362" spans="2:16">
      <c r="B362" s="123"/>
      <c r="C362" s="123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</row>
    <row r="363" spans="2:16">
      <c r="B363" s="123"/>
      <c r="C363" s="123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</row>
    <row r="364" spans="2:16">
      <c r="B364" s="123"/>
      <c r="C364" s="123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</row>
    <row r="365" spans="2:16">
      <c r="B365" s="123"/>
      <c r="C365" s="123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</row>
    <row r="366" spans="2:16">
      <c r="B366" s="123"/>
      <c r="C366" s="123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</row>
    <row r="367" spans="2:16">
      <c r="B367" s="123"/>
      <c r="C367" s="123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</row>
    <row r="368" spans="2:16">
      <c r="B368" s="123"/>
      <c r="C368" s="123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</row>
    <row r="369" spans="2:16">
      <c r="B369" s="123"/>
      <c r="C369" s="123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</row>
    <row r="370" spans="2:16">
      <c r="B370" s="123"/>
      <c r="C370" s="123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</row>
    <row r="371" spans="2:16">
      <c r="B371" s="123"/>
      <c r="C371" s="123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</row>
    <row r="372" spans="2:16">
      <c r="B372" s="123"/>
      <c r="C372" s="123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</row>
    <row r="373" spans="2:16">
      <c r="B373" s="123"/>
      <c r="C373" s="123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</row>
    <row r="374" spans="2:16">
      <c r="B374" s="123"/>
      <c r="C374" s="123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</row>
    <row r="375" spans="2:16">
      <c r="B375" s="123"/>
      <c r="C375" s="123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</row>
    <row r="376" spans="2:16">
      <c r="B376" s="123"/>
      <c r="C376" s="123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</row>
    <row r="377" spans="2:16">
      <c r="B377" s="123"/>
      <c r="C377" s="123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</row>
    <row r="378" spans="2:16">
      <c r="B378" s="123"/>
      <c r="C378" s="123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</row>
    <row r="379" spans="2:16">
      <c r="B379" s="123"/>
      <c r="C379" s="123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</row>
    <row r="380" spans="2:16">
      <c r="B380" s="123"/>
      <c r="C380" s="123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</row>
    <row r="381" spans="2:16">
      <c r="B381" s="123"/>
      <c r="C381" s="123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</row>
    <row r="382" spans="2:16">
      <c r="B382" s="123"/>
      <c r="C382" s="123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</row>
    <row r="383" spans="2:16">
      <c r="B383" s="123"/>
      <c r="C383" s="123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</row>
    <row r="384" spans="2:16">
      <c r="B384" s="123"/>
      <c r="C384" s="123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</row>
    <row r="385" spans="2:16">
      <c r="B385" s="123"/>
      <c r="C385" s="123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</row>
    <row r="386" spans="2:16">
      <c r="B386" s="123"/>
      <c r="C386" s="123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</row>
    <row r="387" spans="2:16">
      <c r="B387" s="123"/>
      <c r="C387" s="123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</row>
    <row r="388" spans="2:16">
      <c r="B388" s="123"/>
      <c r="C388" s="123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</row>
    <row r="389" spans="2:16">
      <c r="B389" s="123"/>
      <c r="C389" s="123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</row>
    <row r="390" spans="2:16">
      <c r="B390" s="123"/>
      <c r="C390" s="123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</row>
    <row r="391" spans="2:16">
      <c r="B391" s="123"/>
      <c r="C391" s="123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</row>
    <row r="392" spans="2:16">
      <c r="B392" s="123"/>
      <c r="C392" s="123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</row>
    <row r="393" spans="2:16">
      <c r="B393" s="123"/>
      <c r="C393" s="123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</row>
    <row r="394" spans="2:16">
      <c r="B394" s="123"/>
      <c r="C394" s="123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</row>
    <row r="395" spans="2:16">
      <c r="B395" s="123"/>
      <c r="C395" s="123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</row>
    <row r="396" spans="2:16">
      <c r="B396" s="123"/>
      <c r="C396" s="123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</row>
    <row r="397" spans="2:16">
      <c r="B397" s="127"/>
      <c r="C397" s="123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</row>
    <row r="398" spans="2:16">
      <c r="B398" s="127"/>
      <c r="C398" s="123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</row>
    <row r="399" spans="2:16">
      <c r="B399" s="128"/>
      <c r="C399" s="123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</row>
    <row r="400" spans="2:16">
      <c r="B400" s="123"/>
      <c r="C400" s="123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</row>
    <row r="401" spans="2:16">
      <c r="B401" s="123"/>
      <c r="C401" s="123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</row>
    <row r="402" spans="2:16">
      <c r="B402" s="123"/>
      <c r="C402" s="123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</row>
    <row r="403" spans="2:16">
      <c r="B403" s="123"/>
      <c r="C403" s="123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</row>
    <row r="404" spans="2:16">
      <c r="B404" s="123"/>
      <c r="C404" s="123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</row>
    <row r="405" spans="2:16">
      <c r="B405" s="123"/>
      <c r="C405" s="123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</row>
    <row r="406" spans="2:16">
      <c r="B406" s="123"/>
      <c r="C406" s="123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</row>
    <row r="407" spans="2:16">
      <c r="B407" s="123"/>
      <c r="C407" s="123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</row>
    <row r="408" spans="2:16">
      <c r="B408" s="123"/>
      <c r="C408" s="123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</row>
    <row r="409" spans="2:16">
      <c r="B409" s="123"/>
      <c r="C409" s="123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</row>
    <row r="410" spans="2:16">
      <c r="B410" s="123"/>
      <c r="C410" s="123"/>
      <c r="D410" s="123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</row>
    <row r="411" spans="2:16">
      <c r="B411" s="123"/>
      <c r="C411" s="123"/>
      <c r="D411" s="123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</row>
    <row r="412" spans="2:16">
      <c r="B412" s="123"/>
      <c r="C412" s="123"/>
      <c r="D412" s="123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</row>
    <row r="413" spans="2:16">
      <c r="B413" s="123"/>
      <c r="C413" s="123"/>
      <c r="D413" s="123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</row>
    <row r="414" spans="2:16">
      <c r="B414" s="123"/>
      <c r="C414" s="123"/>
      <c r="D414" s="123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</row>
    <row r="415" spans="2:16">
      <c r="B415" s="123"/>
      <c r="C415" s="123"/>
      <c r="D415" s="123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</row>
    <row r="416" spans="2:16">
      <c r="B416" s="123"/>
      <c r="C416" s="123"/>
      <c r="D416" s="123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</row>
    <row r="417" spans="2:16">
      <c r="B417" s="123"/>
      <c r="C417" s="123"/>
      <c r="D417" s="123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</row>
    <row r="418" spans="2:16">
      <c r="B418" s="123"/>
      <c r="C418" s="123"/>
      <c r="D418" s="123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</row>
    <row r="419" spans="2:16">
      <c r="B419" s="123"/>
      <c r="C419" s="123"/>
      <c r="D419" s="123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</row>
    <row r="420" spans="2:16">
      <c r="B420" s="123"/>
      <c r="C420" s="123"/>
      <c r="D420" s="123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</row>
    <row r="421" spans="2:16">
      <c r="B421" s="123"/>
      <c r="C421" s="123"/>
      <c r="D421" s="123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</row>
    <row r="422" spans="2:16">
      <c r="B422" s="123"/>
      <c r="C422" s="123"/>
      <c r="D422" s="123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</row>
    <row r="423" spans="2:16">
      <c r="B423" s="123"/>
      <c r="C423" s="123"/>
      <c r="D423" s="123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</row>
    <row r="424" spans="2:16">
      <c r="B424" s="123"/>
      <c r="C424" s="123"/>
      <c r="D424" s="123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</row>
    <row r="425" spans="2:16">
      <c r="B425" s="123"/>
      <c r="C425" s="123"/>
      <c r="D425" s="123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</row>
    <row r="426" spans="2:16">
      <c r="B426" s="123"/>
      <c r="C426" s="123"/>
      <c r="D426" s="123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</row>
    <row r="427" spans="2:16">
      <c r="B427" s="123"/>
      <c r="C427" s="123"/>
      <c r="D427" s="123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</row>
    <row r="428" spans="2:16">
      <c r="B428" s="123"/>
      <c r="C428" s="123"/>
      <c r="D428" s="123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</row>
    <row r="429" spans="2:16">
      <c r="B429" s="123"/>
      <c r="C429" s="123"/>
      <c r="D429" s="123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</row>
    <row r="430" spans="2:16">
      <c r="B430" s="123"/>
      <c r="C430" s="123"/>
      <c r="D430" s="123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</row>
    <row r="431" spans="2:16">
      <c r="B431" s="123"/>
      <c r="C431" s="123"/>
      <c r="D431" s="123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</row>
    <row r="432" spans="2:16">
      <c r="B432" s="123"/>
      <c r="C432" s="123"/>
      <c r="D432" s="123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</row>
    <row r="433" spans="2:16">
      <c r="B433" s="123"/>
      <c r="C433" s="123"/>
      <c r="D433" s="123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</row>
    <row r="434" spans="2:16">
      <c r="B434" s="123"/>
      <c r="C434" s="123"/>
      <c r="D434" s="123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</row>
    <row r="435" spans="2:16">
      <c r="B435" s="123"/>
      <c r="C435" s="123"/>
      <c r="D435" s="123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</row>
    <row r="436" spans="2:16">
      <c r="B436" s="123"/>
      <c r="C436" s="123"/>
      <c r="D436" s="123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</row>
    <row r="437" spans="2:16">
      <c r="B437" s="123"/>
      <c r="C437" s="123"/>
      <c r="D437" s="123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</row>
    <row r="438" spans="2:16">
      <c r="B438" s="123"/>
      <c r="C438" s="123"/>
      <c r="D438" s="123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</row>
    <row r="439" spans="2:16">
      <c r="B439" s="123"/>
      <c r="C439" s="123"/>
      <c r="D439" s="123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</row>
    <row r="440" spans="2:16">
      <c r="B440" s="123"/>
      <c r="C440" s="123"/>
      <c r="D440" s="123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</row>
    <row r="441" spans="2:16">
      <c r="B441" s="123"/>
      <c r="C441" s="123"/>
      <c r="D441" s="123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</row>
    <row r="442" spans="2:16">
      <c r="B442" s="123"/>
      <c r="C442" s="123"/>
      <c r="D442" s="123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</row>
    <row r="443" spans="2:16">
      <c r="B443" s="123"/>
      <c r="C443" s="123"/>
      <c r="D443" s="123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</row>
    <row r="444" spans="2:16">
      <c r="B444" s="123"/>
      <c r="C444" s="123"/>
      <c r="D444" s="123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</row>
    <row r="445" spans="2:16">
      <c r="B445" s="123"/>
      <c r="C445" s="123"/>
      <c r="D445" s="123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</row>
    <row r="446" spans="2:16">
      <c r="B446" s="123"/>
      <c r="C446" s="123"/>
      <c r="D446" s="123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</row>
    <row r="447" spans="2:16">
      <c r="B447" s="123"/>
      <c r="C447" s="123"/>
      <c r="D447" s="123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</row>
    <row r="448" spans="2:16">
      <c r="B448" s="123"/>
      <c r="C448" s="123"/>
      <c r="D448" s="123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</row>
    <row r="449" spans="2:16">
      <c r="B449" s="123"/>
      <c r="C449" s="123"/>
      <c r="D449" s="123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</row>
    <row r="450" spans="2:16">
      <c r="B450" s="123"/>
      <c r="C450" s="123"/>
      <c r="D450" s="123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</row>
    <row r="451" spans="2:16">
      <c r="B451" s="123"/>
      <c r="C451" s="123"/>
      <c r="D451" s="123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</row>
    <row r="452" spans="2:16">
      <c r="B452" s="123"/>
      <c r="C452" s="123"/>
      <c r="D452" s="123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</row>
    <row r="453" spans="2:16">
      <c r="B453" s="123"/>
      <c r="C453" s="123"/>
      <c r="D453" s="123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</row>
    <row r="454" spans="2:16">
      <c r="B454" s="123"/>
      <c r="C454" s="123"/>
      <c r="D454" s="123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</row>
    <row r="455" spans="2:16">
      <c r="B455" s="123"/>
      <c r="C455" s="123"/>
      <c r="D455" s="123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</row>
    <row r="456" spans="2:16">
      <c r="B456" s="123"/>
      <c r="C456" s="123"/>
      <c r="D456" s="123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</row>
    <row r="457" spans="2:16">
      <c r="B457" s="123"/>
      <c r="C457" s="123"/>
      <c r="D457" s="123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</row>
    <row r="458" spans="2:16">
      <c r="B458" s="123"/>
      <c r="C458" s="123"/>
      <c r="D458" s="123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</row>
    <row r="459" spans="2:16">
      <c r="B459" s="123"/>
      <c r="C459" s="123"/>
      <c r="D459" s="123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</row>
    <row r="460" spans="2:16">
      <c r="B460" s="123"/>
      <c r="C460" s="123"/>
      <c r="D460" s="123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</row>
    <row r="461" spans="2:16">
      <c r="B461" s="123"/>
      <c r="C461" s="123"/>
      <c r="D461" s="123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</row>
    <row r="462" spans="2:16">
      <c r="B462" s="123"/>
      <c r="C462" s="123"/>
      <c r="D462" s="123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</row>
    <row r="463" spans="2:16">
      <c r="B463" s="123"/>
      <c r="C463" s="123"/>
      <c r="D463" s="123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85" zoomScaleNormal="85" workbookViewId="0">
      <selection activeCell="H14" sqref="H14"/>
    </sheetView>
  </sheetViews>
  <sheetFormatPr defaultColWidth="9.140625" defaultRowHeight="18"/>
  <cols>
    <col min="1" max="1" width="6.28515625" style="1" customWidth="1"/>
    <col min="2" max="2" width="32" style="2" bestFit="1" customWidth="1"/>
    <col min="3" max="3" width="51.42578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6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56" t="s">
        <v>134</v>
      </c>
      <c r="C1" s="77" t="s" vm="1">
        <v>204</v>
      </c>
    </row>
    <row r="2" spans="2:18">
      <c r="B2" s="56" t="s">
        <v>133</v>
      </c>
      <c r="C2" s="77" t="s">
        <v>205</v>
      </c>
    </row>
    <row r="3" spans="2:18">
      <c r="B3" s="56" t="s">
        <v>135</v>
      </c>
      <c r="C3" s="77" t="s">
        <v>206</v>
      </c>
    </row>
    <row r="4" spans="2:18">
      <c r="B4" s="56" t="s">
        <v>136</v>
      </c>
      <c r="C4" s="77">
        <v>2148</v>
      </c>
    </row>
    <row r="6" spans="2:18" ht="21.75" customHeight="1">
      <c r="B6" s="140" t="s">
        <v>158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2"/>
    </row>
    <row r="7" spans="2:18" ht="27.75" customHeight="1">
      <c r="B7" s="143" t="s">
        <v>79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5"/>
    </row>
    <row r="8" spans="2:18" s="3" customFormat="1" ht="66" customHeight="1">
      <c r="B8" s="22" t="s">
        <v>107</v>
      </c>
      <c r="C8" s="30" t="s">
        <v>42</v>
      </c>
      <c r="D8" s="30" t="s">
        <v>111</v>
      </c>
      <c r="E8" s="30" t="s">
        <v>15</v>
      </c>
      <c r="F8" s="30" t="s">
        <v>60</v>
      </c>
      <c r="G8" s="30" t="s">
        <v>94</v>
      </c>
      <c r="H8" s="30" t="s">
        <v>18</v>
      </c>
      <c r="I8" s="30" t="s">
        <v>93</v>
      </c>
      <c r="J8" s="30" t="s">
        <v>17</v>
      </c>
      <c r="K8" s="30" t="s">
        <v>19</v>
      </c>
      <c r="L8" s="30" t="s">
        <v>182</v>
      </c>
      <c r="M8" s="30" t="s">
        <v>181</v>
      </c>
      <c r="N8" s="30" t="s">
        <v>197</v>
      </c>
      <c r="O8" s="30" t="s">
        <v>56</v>
      </c>
      <c r="P8" s="30" t="s">
        <v>184</v>
      </c>
      <c r="Q8" s="30" t="s">
        <v>137</v>
      </c>
      <c r="R8" s="71" t="s">
        <v>139</v>
      </c>
    </row>
    <row r="9" spans="2:18" s="3" customFormat="1" ht="21.75" customHeight="1">
      <c r="B9" s="15"/>
      <c r="C9" s="32"/>
      <c r="D9" s="32"/>
      <c r="E9" s="32"/>
      <c r="F9" s="32"/>
      <c r="G9" s="32" t="s">
        <v>22</v>
      </c>
      <c r="H9" s="32" t="s">
        <v>21</v>
      </c>
      <c r="I9" s="32"/>
      <c r="J9" s="32" t="s">
        <v>20</v>
      </c>
      <c r="K9" s="32" t="s">
        <v>20</v>
      </c>
      <c r="L9" s="32" t="s">
        <v>189</v>
      </c>
      <c r="M9" s="32"/>
      <c r="N9" s="16" t="s">
        <v>185</v>
      </c>
      <c r="O9" s="32" t="s">
        <v>190</v>
      </c>
      <c r="P9" s="32" t="s">
        <v>20</v>
      </c>
      <c r="Q9" s="32" t="s">
        <v>20</v>
      </c>
      <c r="R9" s="33" t="s">
        <v>20</v>
      </c>
    </row>
    <row r="10" spans="2:18" s="4" customFormat="1" ht="18" customHeight="1">
      <c r="B10" s="18"/>
      <c r="C10" s="34" t="s">
        <v>1</v>
      </c>
      <c r="D10" s="34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20" t="s">
        <v>105</v>
      </c>
      <c r="R10" s="20" t="s">
        <v>106</v>
      </c>
    </row>
    <row r="11" spans="2:18" s="4" customFormat="1" ht="18" customHeight="1">
      <c r="B11" s="78" t="s">
        <v>28</v>
      </c>
      <c r="C11" s="79"/>
      <c r="D11" s="79"/>
      <c r="E11" s="79"/>
      <c r="F11" s="79"/>
      <c r="G11" s="79"/>
      <c r="H11" s="87">
        <v>5.8267856683895252</v>
      </c>
      <c r="I11" s="79"/>
      <c r="J11" s="79"/>
      <c r="K11" s="88">
        <v>1.1291402580333708E-3</v>
      </c>
      <c r="L11" s="87"/>
      <c r="M11" s="89"/>
      <c r="N11" s="79"/>
      <c r="O11" s="87">
        <v>1647.7193853210001</v>
      </c>
      <c r="P11" s="79"/>
      <c r="Q11" s="88">
        <v>1</v>
      </c>
      <c r="R11" s="88">
        <f>O11/'סכום נכסי הקרן'!$C$42</f>
        <v>0.42000334868992134</v>
      </c>
    </row>
    <row r="12" spans="2:18" ht="22.5" customHeight="1">
      <c r="B12" s="80" t="s">
        <v>179</v>
      </c>
      <c r="C12" s="81"/>
      <c r="D12" s="81"/>
      <c r="E12" s="81"/>
      <c r="F12" s="81"/>
      <c r="G12" s="81"/>
      <c r="H12" s="90">
        <v>5.8267856683895261</v>
      </c>
      <c r="I12" s="81"/>
      <c r="J12" s="81"/>
      <c r="K12" s="91">
        <v>1.1291402580333708E-3</v>
      </c>
      <c r="L12" s="90"/>
      <c r="M12" s="92"/>
      <c r="N12" s="81"/>
      <c r="O12" s="90">
        <v>1647.7193853210001</v>
      </c>
      <c r="P12" s="81"/>
      <c r="Q12" s="91">
        <v>1</v>
      </c>
      <c r="R12" s="91">
        <f>O12/'סכום נכסי הקרן'!$C$42</f>
        <v>0.42000334868992134</v>
      </c>
    </row>
    <row r="13" spans="2:18">
      <c r="B13" s="82" t="s">
        <v>27</v>
      </c>
      <c r="C13" s="83"/>
      <c r="D13" s="83"/>
      <c r="E13" s="83"/>
      <c r="F13" s="83"/>
      <c r="G13" s="83"/>
      <c r="H13" s="93">
        <v>6.4318367067161821</v>
      </c>
      <c r="I13" s="83"/>
      <c r="J13" s="83"/>
      <c r="K13" s="94">
        <v>-6.5391228295942749E-3</v>
      </c>
      <c r="L13" s="93"/>
      <c r="M13" s="95"/>
      <c r="N13" s="83"/>
      <c r="O13" s="93">
        <v>612.07820632700009</v>
      </c>
      <c r="P13" s="83"/>
      <c r="Q13" s="94">
        <v>0.37146993097235315</v>
      </c>
      <c r="R13" s="94">
        <f>O13/'סכום נכסי הקרן'!$C$42</f>
        <v>0.15601861494600225</v>
      </c>
    </row>
    <row r="14" spans="2:18">
      <c r="B14" s="84" t="s">
        <v>26</v>
      </c>
      <c r="C14" s="81"/>
      <c r="D14" s="81"/>
      <c r="E14" s="81"/>
      <c r="F14" s="81"/>
      <c r="G14" s="81"/>
      <c r="H14" s="90">
        <v>6.4318367067161821</v>
      </c>
      <c r="I14" s="81"/>
      <c r="J14" s="81"/>
      <c r="K14" s="91">
        <v>-6.5391228295942749E-3</v>
      </c>
      <c r="L14" s="90"/>
      <c r="M14" s="92"/>
      <c r="N14" s="81"/>
      <c r="O14" s="90">
        <v>612.07820632700009</v>
      </c>
      <c r="P14" s="81"/>
      <c r="Q14" s="91">
        <v>0.37146993097235315</v>
      </c>
      <c r="R14" s="91">
        <f>O14/'סכום נכסי הקרן'!$C$42</f>
        <v>0.15601861494600225</v>
      </c>
    </row>
    <row r="15" spans="2:18">
      <c r="B15" s="85" t="s">
        <v>207</v>
      </c>
      <c r="C15" s="83" t="s">
        <v>208</v>
      </c>
      <c r="D15" s="96" t="s">
        <v>112</v>
      </c>
      <c r="E15" s="83" t="s">
        <v>209</v>
      </c>
      <c r="F15" s="83"/>
      <c r="G15" s="83"/>
      <c r="H15" s="93">
        <v>1.5400000000089871</v>
      </c>
      <c r="I15" s="96" t="s">
        <v>121</v>
      </c>
      <c r="J15" s="97">
        <v>0.04</v>
      </c>
      <c r="K15" s="94">
        <v>-9.6000000000422935E-3</v>
      </c>
      <c r="L15" s="93">
        <v>52559.725843</v>
      </c>
      <c r="M15" s="95">
        <v>143.96</v>
      </c>
      <c r="N15" s="83"/>
      <c r="O15" s="93">
        <v>75.664980507999999</v>
      </c>
      <c r="P15" s="94">
        <v>3.3805234296386622E-6</v>
      </c>
      <c r="Q15" s="94">
        <v>4.5921035573214031E-2</v>
      </c>
      <c r="R15" s="94">
        <f>O15/'סכום נכסי הקרן'!$C$42</f>
        <v>1.9286988716058894E-2</v>
      </c>
    </row>
    <row r="16" spans="2:18">
      <c r="B16" s="85" t="s">
        <v>210</v>
      </c>
      <c r="C16" s="83" t="s">
        <v>211</v>
      </c>
      <c r="D16" s="96" t="s">
        <v>112</v>
      </c>
      <c r="E16" s="83" t="s">
        <v>209</v>
      </c>
      <c r="F16" s="83"/>
      <c r="G16" s="83"/>
      <c r="H16" s="93">
        <v>4.2600000000199394</v>
      </c>
      <c r="I16" s="96" t="s">
        <v>121</v>
      </c>
      <c r="J16" s="97">
        <v>0.04</v>
      </c>
      <c r="K16" s="94">
        <v>-8.700000000017593E-3</v>
      </c>
      <c r="L16" s="93">
        <v>55047.602997000002</v>
      </c>
      <c r="M16" s="95">
        <v>154.88</v>
      </c>
      <c r="N16" s="83"/>
      <c r="O16" s="93">
        <v>85.257728255000004</v>
      </c>
      <c r="P16" s="94">
        <v>4.7381739751627963E-6</v>
      </c>
      <c r="Q16" s="94">
        <v>5.1742868970610874E-2</v>
      </c>
      <c r="R16" s="94">
        <f>O16/'סכום נכסי הקרן'!$C$42</f>
        <v>2.173217823848039E-2</v>
      </c>
    </row>
    <row r="17" spans="2:18">
      <c r="B17" s="85" t="s">
        <v>212</v>
      </c>
      <c r="C17" s="83" t="s">
        <v>213</v>
      </c>
      <c r="D17" s="96" t="s">
        <v>112</v>
      </c>
      <c r="E17" s="83" t="s">
        <v>209</v>
      </c>
      <c r="F17" s="83"/>
      <c r="G17" s="83"/>
      <c r="H17" s="93">
        <v>7.2200000001626581</v>
      </c>
      <c r="I17" s="96" t="s">
        <v>121</v>
      </c>
      <c r="J17" s="97">
        <v>7.4999999999999997E-3</v>
      </c>
      <c r="K17" s="94">
        <v>-6.7000000001836467E-3</v>
      </c>
      <c r="L17" s="93">
        <v>20203.388249</v>
      </c>
      <c r="M17" s="95">
        <v>113.2</v>
      </c>
      <c r="N17" s="83"/>
      <c r="O17" s="93">
        <v>22.870235373999996</v>
      </c>
      <c r="P17" s="94">
        <v>1.4251777931916807E-6</v>
      </c>
      <c r="Q17" s="94">
        <v>1.3879933426615925E-2</v>
      </c>
      <c r="R17" s="94">
        <f>O17/'סכום נכסי הקרן'!$C$42</f>
        <v>5.8296185187718631E-3</v>
      </c>
    </row>
    <row r="18" spans="2:18">
      <c r="B18" s="85" t="s">
        <v>214</v>
      </c>
      <c r="C18" s="83" t="s">
        <v>215</v>
      </c>
      <c r="D18" s="96" t="s">
        <v>112</v>
      </c>
      <c r="E18" s="83" t="s">
        <v>209</v>
      </c>
      <c r="F18" s="83"/>
      <c r="G18" s="83"/>
      <c r="H18" s="93">
        <v>13.199999999945302</v>
      </c>
      <c r="I18" s="96" t="s">
        <v>121</v>
      </c>
      <c r="J18" s="97">
        <v>0.04</v>
      </c>
      <c r="K18" s="94">
        <v>-5.9999999993846204E-4</v>
      </c>
      <c r="L18" s="93">
        <v>28842.144849</v>
      </c>
      <c r="M18" s="95">
        <v>202.83</v>
      </c>
      <c r="N18" s="83"/>
      <c r="O18" s="93">
        <v>58.500521805999995</v>
      </c>
      <c r="P18" s="94">
        <v>1.7780083046663145E-6</v>
      </c>
      <c r="Q18" s="94">
        <v>3.5503934909768164E-2</v>
      </c>
      <c r="R18" s="94">
        <f>O18/'סכום נכסי הקרן'!$C$42</f>
        <v>1.4911771553771628E-2</v>
      </c>
    </row>
    <row r="19" spans="2:18">
      <c r="B19" s="85" t="s">
        <v>216</v>
      </c>
      <c r="C19" s="83" t="s">
        <v>217</v>
      </c>
      <c r="D19" s="96" t="s">
        <v>112</v>
      </c>
      <c r="E19" s="83" t="s">
        <v>209</v>
      </c>
      <c r="F19" s="83"/>
      <c r="G19" s="83"/>
      <c r="H19" s="93">
        <v>17.590000000085567</v>
      </c>
      <c r="I19" s="96" t="s">
        <v>121</v>
      </c>
      <c r="J19" s="97">
        <v>2.75E-2</v>
      </c>
      <c r="K19" s="94">
        <v>2.9000000000554034E-3</v>
      </c>
      <c r="L19" s="93">
        <v>29668.514952000001</v>
      </c>
      <c r="M19" s="95">
        <v>164.26</v>
      </c>
      <c r="N19" s="83"/>
      <c r="O19" s="93">
        <v>48.733501637000003</v>
      </c>
      <c r="P19" s="94">
        <v>1.6785517674133853E-6</v>
      </c>
      <c r="Q19" s="94">
        <v>2.9576335674114797E-2</v>
      </c>
      <c r="R19" s="94">
        <f>O19/'סכום נכסי הקרן'!$C$42</f>
        <v>1.2422160025105397E-2</v>
      </c>
    </row>
    <row r="20" spans="2:18">
      <c r="B20" s="85" t="s">
        <v>218</v>
      </c>
      <c r="C20" s="83" t="s">
        <v>219</v>
      </c>
      <c r="D20" s="96" t="s">
        <v>112</v>
      </c>
      <c r="E20" s="83" t="s">
        <v>209</v>
      </c>
      <c r="F20" s="83"/>
      <c r="G20" s="83"/>
      <c r="H20" s="93">
        <v>3.6499999999985144</v>
      </c>
      <c r="I20" s="96" t="s">
        <v>121</v>
      </c>
      <c r="J20" s="97">
        <v>1.7500000000000002E-2</v>
      </c>
      <c r="K20" s="94">
        <v>-9.0000000000099011E-3</v>
      </c>
      <c r="L20" s="93">
        <v>89181.239642</v>
      </c>
      <c r="M20" s="95">
        <v>113.25</v>
      </c>
      <c r="N20" s="83"/>
      <c r="O20" s="93">
        <v>100.997760691</v>
      </c>
      <c r="P20" s="94">
        <v>5.3171008980099662E-6</v>
      </c>
      <c r="Q20" s="94">
        <v>6.1295486106892005E-2</v>
      </c>
      <c r="R20" s="94">
        <f>O20/'סכום נכסי הקרן'!$C$42</f>
        <v>2.5744309424471191E-2</v>
      </c>
    </row>
    <row r="21" spans="2:18">
      <c r="B21" s="85" t="s">
        <v>220</v>
      </c>
      <c r="C21" s="83" t="s">
        <v>221</v>
      </c>
      <c r="D21" s="96" t="s">
        <v>112</v>
      </c>
      <c r="E21" s="83" t="s">
        <v>209</v>
      </c>
      <c r="F21" s="83"/>
      <c r="G21" s="83"/>
      <c r="H21" s="93">
        <v>0.82999999998520724</v>
      </c>
      <c r="I21" s="96" t="s">
        <v>121</v>
      </c>
      <c r="J21" s="97">
        <v>1E-3</v>
      </c>
      <c r="K21" s="94">
        <v>-8.1999999996822288E-3</v>
      </c>
      <c r="L21" s="93">
        <v>17841.761450000002</v>
      </c>
      <c r="M21" s="95">
        <v>102.3</v>
      </c>
      <c r="N21" s="83"/>
      <c r="O21" s="93">
        <v>18.252121369000001</v>
      </c>
      <c r="P21" s="94">
        <v>1.1772513782015817E-6</v>
      </c>
      <c r="Q21" s="94">
        <v>1.1077202545289117E-2</v>
      </c>
      <c r="R21" s="94">
        <f>O21/'סכום נכסי הקרן'!$C$42</f>
        <v>4.6524621631379489E-3</v>
      </c>
    </row>
    <row r="22" spans="2:18">
      <c r="B22" s="85" t="s">
        <v>222</v>
      </c>
      <c r="C22" s="83" t="s">
        <v>223</v>
      </c>
      <c r="D22" s="96" t="s">
        <v>112</v>
      </c>
      <c r="E22" s="83" t="s">
        <v>209</v>
      </c>
      <c r="F22" s="83"/>
      <c r="G22" s="83"/>
      <c r="H22" s="93">
        <v>5.7299999999944307</v>
      </c>
      <c r="I22" s="96" t="s">
        <v>121</v>
      </c>
      <c r="J22" s="97">
        <v>7.4999999999999997E-3</v>
      </c>
      <c r="K22" s="94">
        <v>-8.0000000000718628E-3</v>
      </c>
      <c r="L22" s="93">
        <v>50304.098980000002</v>
      </c>
      <c r="M22" s="95">
        <v>110.65</v>
      </c>
      <c r="N22" s="83"/>
      <c r="O22" s="93">
        <v>55.661486347000007</v>
      </c>
      <c r="P22" s="94">
        <v>3.6811909355763333E-6</v>
      </c>
      <c r="Q22" s="94">
        <v>3.3780925831710308E-2</v>
      </c>
      <c r="R22" s="94">
        <f>O22/'סכום נכסי הקרן'!$C$42</f>
        <v>1.4188101971164196E-2</v>
      </c>
    </row>
    <row r="23" spans="2:18">
      <c r="B23" s="85" t="s">
        <v>224</v>
      </c>
      <c r="C23" s="83" t="s">
        <v>225</v>
      </c>
      <c r="D23" s="96" t="s">
        <v>112</v>
      </c>
      <c r="E23" s="83" t="s">
        <v>209</v>
      </c>
      <c r="F23" s="83"/>
      <c r="G23" s="83"/>
      <c r="H23" s="93">
        <v>9.2099999998870778</v>
      </c>
      <c r="I23" s="96" t="s">
        <v>121</v>
      </c>
      <c r="J23" s="97">
        <v>5.0000000000000001E-3</v>
      </c>
      <c r="K23" s="94">
        <v>-5.2999999999581767E-3</v>
      </c>
      <c r="L23" s="93">
        <v>21540.597392000003</v>
      </c>
      <c r="M23" s="95">
        <v>111</v>
      </c>
      <c r="N23" s="83"/>
      <c r="O23" s="93">
        <v>23.910063269999998</v>
      </c>
      <c r="P23" s="94">
        <v>2.5144022451098339E-6</v>
      </c>
      <c r="Q23" s="94">
        <v>1.4511004411920519E-2</v>
      </c>
      <c r="R23" s="94">
        <f>O23/'סכום נכסי הקרן'!$C$42</f>
        <v>6.0946704458608404E-3</v>
      </c>
    </row>
    <row r="24" spans="2:18">
      <c r="B24" s="85" t="s">
        <v>226</v>
      </c>
      <c r="C24" s="83" t="s">
        <v>227</v>
      </c>
      <c r="D24" s="96" t="s">
        <v>112</v>
      </c>
      <c r="E24" s="83" t="s">
        <v>209</v>
      </c>
      <c r="F24" s="83"/>
      <c r="G24" s="83"/>
      <c r="H24" s="93">
        <v>22.63000000018404</v>
      </c>
      <c r="I24" s="96" t="s">
        <v>121</v>
      </c>
      <c r="J24" s="97">
        <v>0.01</v>
      </c>
      <c r="K24" s="94">
        <v>5.7000000002849936E-3</v>
      </c>
      <c r="L24" s="93">
        <v>18418.337478000001</v>
      </c>
      <c r="M24" s="95">
        <v>112.4</v>
      </c>
      <c r="N24" s="83"/>
      <c r="O24" s="93">
        <v>20.702210912999998</v>
      </c>
      <c r="P24" s="94">
        <v>1.2460377886610339E-6</v>
      </c>
      <c r="Q24" s="94">
        <v>1.2564160558787686E-2</v>
      </c>
      <c r="R24" s="94">
        <f>O24/'סכום נכסי הקרן'!$C$42</f>
        <v>5.276989508168661E-3</v>
      </c>
    </row>
    <row r="25" spans="2:18">
      <c r="B25" s="85" t="s">
        <v>228</v>
      </c>
      <c r="C25" s="83" t="s">
        <v>229</v>
      </c>
      <c r="D25" s="96" t="s">
        <v>112</v>
      </c>
      <c r="E25" s="83" t="s">
        <v>209</v>
      </c>
      <c r="F25" s="83"/>
      <c r="G25" s="83"/>
      <c r="H25" s="93">
        <v>2.6700000000079784</v>
      </c>
      <c r="I25" s="96" t="s">
        <v>121</v>
      </c>
      <c r="J25" s="97">
        <v>2.75E-2</v>
      </c>
      <c r="K25" s="94">
        <v>-9.6000000000275761E-3</v>
      </c>
      <c r="L25" s="93">
        <v>87637.113240000006</v>
      </c>
      <c r="M25" s="95">
        <v>115.85</v>
      </c>
      <c r="N25" s="83"/>
      <c r="O25" s="93">
        <v>101.527596157</v>
      </c>
      <c r="P25" s="94">
        <v>5.2853172163239908E-6</v>
      </c>
      <c r="Q25" s="94">
        <v>6.161704296342968E-2</v>
      </c>
      <c r="R25" s="94">
        <f>O25/'סכום נכסי הקרן'!$C$42</f>
        <v>2.5879364381011218E-2</v>
      </c>
    </row>
    <row r="26" spans="2:18">
      <c r="B26" s="86"/>
      <c r="C26" s="83"/>
      <c r="D26" s="83"/>
      <c r="E26" s="83"/>
      <c r="F26" s="83"/>
      <c r="G26" s="83"/>
      <c r="H26" s="83"/>
      <c r="I26" s="83"/>
      <c r="J26" s="83"/>
      <c r="K26" s="94"/>
      <c r="L26" s="93"/>
      <c r="M26" s="95"/>
      <c r="N26" s="83"/>
      <c r="O26" s="83"/>
      <c r="P26" s="83"/>
      <c r="Q26" s="94"/>
      <c r="R26" s="83"/>
    </row>
    <row r="27" spans="2:18">
      <c r="B27" s="82" t="s">
        <v>43</v>
      </c>
      <c r="C27" s="83"/>
      <c r="D27" s="83"/>
      <c r="E27" s="83"/>
      <c r="F27" s="83"/>
      <c r="G27" s="83"/>
      <c r="H27" s="93">
        <v>5.4691921680663631</v>
      </c>
      <c r="I27" s="83"/>
      <c r="J27" s="83"/>
      <c r="K27" s="94">
        <v>5.6642816272140647E-3</v>
      </c>
      <c r="L27" s="93"/>
      <c r="M27" s="95"/>
      <c r="N27" s="83"/>
      <c r="O27" s="93">
        <v>1035.641178994</v>
      </c>
      <c r="P27" s="83"/>
      <c r="Q27" s="94">
        <v>0.62853006902764685</v>
      </c>
      <c r="R27" s="94">
        <f>O27/'סכום נכסי הקרן'!$C$42</f>
        <v>0.26398473374391906</v>
      </c>
    </row>
    <row r="28" spans="2:18">
      <c r="B28" s="84" t="s">
        <v>23</v>
      </c>
      <c r="C28" s="81"/>
      <c r="D28" s="81"/>
      <c r="E28" s="81"/>
      <c r="F28" s="81"/>
      <c r="G28" s="81"/>
      <c r="H28" s="90">
        <v>0.44721731127235514</v>
      </c>
      <c r="I28" s="81"/>
      <c r="J28" s="81"/>
      <c r="K28" s="91">
        <v>1.7484510466409303E-3</v>
      </c>
      <c r="L28" s="90"/>
      <c r="M28" s="92"/>
      <c r="N28" s="81"/>
      <c r="O28" s="90">
        <v>96.537168991000001</v>
      </c>
      <c r="P28" s="81"/>
      <c r="Q28" s="91">
        <v>5.8588355426912167E-2</v>
      </c>
      <c r="R28" s="91">
        <f>O28/'סכום נכסי הקרן'!$C$42</f>
        <v>2.4607305473538437E-2</v>
      </c>
    </row>
    <row r="29" spans="2:18">
      <c r="B29" s="85" t="s">
        <v>230</v>
      </c>
      <c r="C29" s="83" t="s">
        <v>231</v>
      </c>
      <c r="D29" s="96" t="s">
        <v>112</v>
      </c>
      <c r="E29" s="83" t="s">
        <v>209</v>
      </c>
      <c r="F29" s="83"/>
      <c r="G29" s="83"/>
      <c r="H29" s="93">
        <v>0.78999999998350945</v>
      </c>
      <c r="I29" s="96" t="s">
        <v>121</v>
      </c>
      <c r="J29" s="97">
        <v>0</v>
      </c>
      <c r="K29" s="94">
        <v>1.4000000001099374E-3</v>
      </c>
      <c r="L29" s="93">
        <v>9106.1049999999996</v>
      </c>
      <c r="M29" s="95">
        <v>99.89</v>
      </c>
      <c r="N29" s="83"/>
      <c r="O29" s="93">
        <v>9.0960882850000004</v>
      </c>
      <c r="P29" s="94">
        <v>1.0117894444444444E-6</v>
      </c>
      <c r="Q29" s="94">
        <v>5.5204110396673807E-3</v>
      </c>
      <c r="R29" s="94">
        <f>O29/'סכום נכסי הקרן'!$C$42</f>
        <v>2.3185911228051103E-3</v>
      </c>
    </row>
    <row r="30" spans="2:18">
      <c r="B30" s="85" t="s">
        <v>232</v>
      </c>
      <c r="C30" s="83" t="s">
        <v>233</v>
      </c>
      <c r="D30" s="96" t="s">
        <v>112</v>
      </c>
      <c r="E30" s="83" t="s">
        <v>209</v>
      </c>
      <c r="F30" s="83"/>
      <c r="G30" s="83"/>
      <c r="H30" s="93">
        <v>0.84000000002355291</v>
      </c>
      <c r="I30" s="96" t="s">
        <v>121</v>
      </c>
      <c r="J30" s="97">
        <v>0</v>
      </c>
      <c r="K30" s="94">
        <v>1.399999999793912E-3</v>
      </c>
      <c r="L30" s="93">
        <v>6801.3739999999998</v>
      </c>
      <c r="M30" s="95">
        <v>99.88</v>
      </c>
      <c r="N30" s="83"/>
      <c r="O30" s="93">
        <v>6.7932123510000002</v>
      </c>
      <c r="P30" s="94">
        <v>7.5570822222222216E-7</v>
      </c>
      <c r="Q30" s="94">
        <v>4.1227968861194059E-3</v>
      </c>
      <c r="R30" s="94">
        <f>O30/'סכום נכסי הקרן'!$C$42</f>
        <v>1.7315884981385305E-3</v>
      </c>
    </row>
    <row r="31" spans="2:18">
      <c r="B31" s="85" t="s">
        <v>234</v>
      </c>
      <c r="C31" s="83" t="s">
        <v>235</v>
      </c>
      <c r="D31" s="96" t="s">
        <v>112</v>
      </c>
      <c r="E31" s="83" t="s">
        <v>209</v>
      </c>
      <c r="F31" s="83"/>
      <c r="G31" s="83"/>
      <c r="H31" s="93">
        <v>1.999999991503084E-2</v>
      </c>
      <c r="I31" s="96" t="s">
        <v>121</v>
      </c>
      <c r="J31" s="97">
        <v>0</v>
      </c>
      <c r="K31" s="97">
        <v>0</v>
      </c>
      <c r="L31" s="93">
        <v>706.138553</v>
      </c>
      <c r="M31" s="95">
        <v>100</v>
      </c>
      <c r="N31" s="83"/>
      <c r="O31" s="93">
        <v>0.70613855299999995</v>
      </c>
      <c r="P31" s="94">
        <v>5.884487941666667E-8</v>
      </c>
      <c r="Q31" s="94">
        <v>4.2855510427974587E-4</v>
      </c>
      <c r="R31" s="94">
        <f>O31/'סכום נכסי הקרן'!$C$42</f>
        <v>1.7999457889565168E-4</v>
      </c>
    </row>
    <row r="32" spans="2:18">
      <c r="B32" s="85" t="s">
        <v>236</v>
      </c>
      <c r="C32" s="83" t="s">
        <v>237</v>
      </c>
      <c r="D32" s="96" t="s">
        <v>112</v>
      </c>
      <c r="E32" s="83" t="s">
        <v>209</v>
      </c>
      <c r="F32" s="83"/>
      <c r="G32" s="83"/>
      <c r="H32" s="93">
        <v>0.91999999975146685</v>
      </c>
      <c r="I32" s="96" t="s">
        <v>121</v>
      </c>
      <c r="J32" s="97">
        <v>0</v>
      </c>
      <c r="K32" s="94">
        <v>1.5000000020711094E-3</v>
      </c>
      <c r="L32" s="93">
        <v>967.02</v>
      </c>
      <c r="M32" s="95">
        <v>99.86</v>
      </c>
      <c r="N32" s="83"/>
      <c r="O32" s="93">
        <v>0.96566617199999993</v>
      </c>
      <c r="P32" s="94">
        <v>1.0744666666666667E-7</v>
      </c>
      <c r="Q32" s="94">
        <v>5.8606227528959606E-4</v>
      </c>
      <c r="R32" s="94">
        <f>O32/'סכום נכסי הקרן'!$C$42</f>
        <v>2.4614811816246485E-4</v>
      </c>
    </row>
    <row r="33" spans="2:18">
      <c r="B33" s="85" t="s">
        <v>238</v>
      </c>
      <c r="C33" s="83" t="s">
        <v>239</v>
      </c>
      <c r="D33" s="96" t="s">
        <v>112</v>
      </c>
      <c r="E33" s="83" t="s">
        <v>209</v>
      </c>
      <c r="F33" s="83"/>
      <c r="G33" s="83"/>
      <c r="H33" s="93">
        <v>9.9999999999999992E-2</v>
      </c>
      <c r="I33" s="96" t="s">
        <v>121</v>
      </c>
      <c r="J33" s="97">
        <v>0</v>
      </c>
      <c r="K33" s="94">
        <v>3.1000000000918791E-3</v>
      </c>
      <c r="L33" s="93">
        <v>10887.033499999998</v>
      </c>
      <c r="M33" s="95">
        <v>99.97</v>
      </c>
      <c r="N33" s="83"/>
      <c r="O33" s="93">
        <v>10.883767390000001</v>
      </c>
      <c r="P33" s="94">
        <v>9.0725279166666643E-7</v>
      </c>
      <c r="Q33" s="94">
        <v>6.6053525175220791E-3</v>
      </c>
      <c r="R33" s="94">
        <f>O33/'סכום נכסי הקרן'!$C$42</f>
        <v>2.7742701766366755E-3</v>
      </c>
    </row>
    <row r="34" spans="2:18">
      <c r="B34" s="85" t="s">
        <v>240</v>
      </c>
      <c r="C34" s="83" t="s">
        <v>241</v>
      </c>
      <c r="D34" s="96" t="s">
        <v>112</v>
      </c>
      <c r="E34" s="83" t="s">
        <v>209</v>
      </c>
      <c r="F34" s="83"/>
      <c r="G34" s="83"/>
      <c r="H34" s="93">
        <v>0.16999999999234819</v>
      </c>
      <c r="I34" s="96" t="s">
        <v>121</v>
      </c>
      <c r="J34" s="97">
        <v>0</v>
      </c>
      <c r="K34" s="94">
        <v>1.6999999999234819E-3</v>
      </c>
      <c r="L34" s="93">
        <v>11765.41</v>
      </c>
      <c r="M34" s="95">
        <v>99.97</v>
      </c>
      <c r="N34" s="83"/>
      <c r="O34" s="93">
        <v>11.761880376999999</v>
      </c>
      <c r="P34" s="94">
        <v>9.8045083333333332E-7</v>
      </c>
      <c r="Q34" s="94">
        <v>7.1382788123892892E-3</v>
      </c>
      <c r="R34" s="94">
        <f>O34/'סכום נכסי הקרן'!$C$42</f>
        <v>2.9981010050858163E-3</v>
      </c>
    </row>
    <row r="35" spans="2:18">
      <c r="B35" s="85" t="s">
        <v>242</v>
      </c>
      <c r="C35" s="83" t="s">
        <v>243</v>
      </c>
      <c r="D35" s="96" t="s">
        <v>112</v>
      </c>
      <c r="E35" s="83" t="s">
        <v>209</v>
      </c>
      <c r="F35" s="83"/>
      <c r="G35" s="83"/>
      <c r="H35" s="93">
        <v>0.27000000009960029</v>
      </c>
      <c r="I35" s="96" t="s">
        <v>121</v>
      </c>
      <c r="J35" s="97">
        <v>0</v>
      </c>
      <c r="K35" s="94">
        <v>1.8999999991772146E-3</v>
      </c>
      <c r="L35" s="93">
        <v>4620.769687</v>
      </c>
      <c r="M35" s="95">
        <v>99.95</v>
      </c>
      <c r="N35" s="83"/>
      <c r="O35" s="93">
        <v>4.6184593019999998</v>
      </c>
      <c r="P35" s="94">
        <v>4.6207696870000002E-7</v>
      </c>
      <c r="Q35" s="94">
        <v>2.8029404418885655E-3</v>
      </c>
      <c r="R35" s="94">
        <f>O35/'סכום נכסי הקרן'!$C$42</f>
        <v>1.1772443717716053E-3</v>
      </c>
    </row>
    <row r="36" spans="2:18">
      <c r="B36" s="85" t="s">
        <v>244</v>
      </c>
      <c r="C36" s="83" t="s">
        <v>245</v>
      </c>
      <c r="D36" s="96" t="s">
        <v>112</v>
      </c>
      <c r="E36" s="83" t="s">
        <v>209</v>
      </c>
      <c r="F36" s="83"/>
      <c r="G36" s="83"/>
      <c r="H36" s="93">
        <v>0.34999999999483133</v>
      </c>
      <c r="I36" s="96" t="s">
        <v>121</v>
      </c>
      <c r="J36" s="97">
        <v>0</v>
      </c>
      <c r="K36" s="94">
        <v>1.7000000000930349E-3</v>
      </c>
      <c r="L36" s="93">
        <v>19359.168247000001</v>
      </c>
      <c r="M36" s="95">
        <v>99.94</v>
      </c>
      <c r="N36" s="83"/>
      <c r="O36" s="93">
        <v>19.347552746000002</v>
      </c>
      <c r="P36" s="94">
        <v>1.9359168247000003E-6</v>
      </c>
      <c r="Q36" s="94">
        <v>1.174201925301183E-2</v>
      </c>
      <c r="R36" s="94">
        <f>O36/'סכום נכסי הקרן'!$C$42</f>
        <v>4.9316874066464974E-3</v>
      </c>
    </row>
    <row r="37" spans="2:18">
      <c r="B37" s="85" t="s">
        <v>246</v>
      </c>
      <c r="C37" s="83" t="s">
        <v>247</v>
      </c>
      <c r="D37" s="96" t="s">
        <v>112</v>
      </c>
      <c r="E37" s="83" t="s">
        <v>209</v>
      </c>
      <c r="F37" s="83"/>
      <c r="G37" s="83"/>
      <c r="H37" s="93">
        <v>0.4200000000024387</v>
      </c>
      <c r="I37" s="96" t="s">
        <v>121</v>
      </c>
      <c r="J37" s="97">
        <v>0</v>
      </c>
      <c r="K37" s="94">
        <v>1.6999999997195571E-3</v>
      </c>
      <c r="L37" s="93">
        <v>8207.0566589999999</v>
      </c>
      <c r="M37" s="95">
        <v>99.93</v>
      </c>
      <c r="N37" s="83"/>
      <c r="O37" s="93">
        <v>8.2013117189999996</v>
      </c>
      <c r="P37" s="94">
        <v>8.2070566589999998E-7</v>
      </c>
      <c r="Q37" s="94">
        <v>4.9773716277558165E-3</v>
      </c>
      <c r="R37" s="94">
        <f>O37/'סכום נכסי הקרן'!$C$42</f>
        <v>2.0905127513316476E-3</v>
      </c>
    </row>
    <row r="38" spans="2:18">
      <c r="B38" s="85" t="s">
        <v>248</v>
      </c>
      <c r="C38" s="83" t="s">
        <v>249</v>
      </c>
      <c r="D38" s="96" t="s">
        <v>112</v>
      </c>
      <c r="E38" s="83" t="s">
        <v>209</v>
      </c>
      <c r="F38" s="83"/>
      <c r="G38" s="83"/>
      <c r="H38" s="93">
        <v>0.51999999990414847</v>
      </c>
      <c r="I38" s="96" t="s">
        <v>121</v>
      </c>
      <c r="J38" s="97">
        <v>0</v>
      </c>
      <c r="K38" s="94">
        <v>1.7000000004107917E-3</v>
      </c>
      <c r="L38" s="93">
        <v>2923.8177999999998</v>
      </c>
      <c r="M38" s="95">
        <v>99.91</v>
      </c>
      <c r="N38" s="83"/>
      <c r="O38" s="93">
        <v>2.921186364</v>
      </c>
      <c r="P38" s="94">
        <v>3.2486864444444441E-7</v>
      </c>
      <c r="Q38" s="94">
        <v>1.7728664176824682E-3</v>
      </c>
      <c r="R38" s="94">
        <f>O38/'סכום נכסי הקרן'!$C$42</f>
        <v>7.4460983220654144E-4</v>
      </c>
    </row>
    <row r="39" spans="2:18">
      <c r="B39" s="85" t="s">
        <v>250</v>
      </c>
      <c r="C39" s="83" t="s">
        <v>251</v>
      </c>
      <c r="D39" s="96" t="s">
        <v>112</v>
      </c>
      <c r="E39" s="83" t="s">
        <v>209</v>
      </c>
      <c r="F39" s="83"/>
      <c r="G39" s="83"/>
      <c r="H39" s="93">
        <v>0.58999999999047426</v>
      </c>
      <c r="I39" s="96" t="s">
        <v>121</v>
      </c>
      <c r="J39" s="97">
        <v>0</v>
      </c>
      <c r="K39" s="94">
        <v>1.3000000001991729E-3</v>
      </c>
      <c r="L39" s="93">
        <v>11556.985116999998</v>
      </c>
      <c r="M39" s="95">
        <v>99.92</v>
      </c>
      <c r="N39" s="83"/>
      <c r="O39" s="93">
        <v>11.547739529000003</v>
      </c>
      <c r="P39" s="94">
        <v>1.2841094574444443E-6</v>
      </c>
      <c r="Q39" s="94">
        <v>7.0083168480477229E-3</v>
      </c>
      <c r="R39" s="94">
        <f>O39/'סכום נכסי הקרן'!$C$42</f>
        <v>2.9435165448600379E-3</v>
      </c>
    </row>
    <row r="40" spans="2:18">
      <c r="B40" s="85" t="s">
        <v>252</v>
      </c>
      <c r="C40" s="83" t="s">
        <v>253</v>
      </c>
      <c r="D40" s="96" t="s">
        <v>112</v>
      </c>
      <c r="E40" s="83" t="s">
        <v>209</v>
      </c>
      <c r="F40" s="83"/>
      <c r="G40" s="83"/>
      <c r="H40" s="93">
        <v>0.66999999999896853</v>
      </c>
      <c r="I40" s="96" t="s">
        <v>121</v>
      </c>
      <c r="J40" s="97">
        <v>0</v>
      </c>
      <c r="K40" s="94">
        <v>1.4999999995358032E-3</v>
      </c>
      <c r="L40" s="93">
        <v>9703.870073</v>
      </c>
      <c r="M40" s="95">
        <v>99.9</v>
      </c>
      <c r="N40" s="83"/>
      <c r="O40" s="93">
        <v>9.694166203</v>
      </c>
      <c r="P40" s="94">
        <v>1.078207785888889E-6</v>
      </c>
      <c r="Q40" s="94">
        <v>5.8833842032582706E-3</v>
      </c>
      <c r="R40" s="94">
        <f>O40/'סכום נכסי הקרן'!$C$42</f>
        <v>2.4710410669978584E-3</v>
      </c>
    </row>
    <row r="41" spans="2:18">
      <c r="B41" s="86"/>
      <c r="C41" s="83"/>
      <c r="D41" s="83"/>
      <c r="E41" s="83"/>
      <c r="F41" s="83"/>
      <c r="G41" s="83"/>
      <c r="H41" s="83"/>
      <c r="I41" s="83"/>
      <c r="J41" s="83"/>
      <c r="K41" s="94"/>
      <c r="L41" s="93"/>
      <c r="M41" s="95"/>
      <c r="N41" s="83"/>
      <c r="O41" s="83"/>
      <c r="P41" s="83"/>
      <c r="Q41" s="94"/>
      <c r="R41" s="83"/>
    </row>
    <row r="42" spans="2:18">
      <c r="B42" s="84" t="s">
        <v>24</v>
      </c>
      <c r="C42" s="81"/>
      <c r="D42" s="81"/>
      <c r="E42" s="81"/>
      <c r="F42" s="81"/>
      <c r="G42" s="81"/>
      <c r="H42" s="90">
        <v>5.9890475213593959</v>
      </c>
      <c r="I42" s="81"/>
      <c r="J42" s="81"/>
      <c r="K42" s="91">
        <v>6.0665051783632441E-3</v>
      </c>
      <c r="L42" s="90"/>
      <c r="M42" s="92"/>
      <c r="N42" s="81"/>
      <c r="O42" s="90">
        <v>938.49619810200011</v>
      </c>
      <c r="P42" s="81"/>
      <c r="Q42" s="91">
        <v>0.56957283288814808</v>
      </c>
      <c r="R42" s="91">
        <f>O42/'סכום נכסי הקרן'!$C$42</f>
        <v>0.23922249713582716</v>
      </c>
    </row>
    <row r="43" spans="2:18">
      <c r="B43" s="85" t="s">
        <v>254</v>
      </c>
      <c r="C43" s="83" t="s">
        <v>255</v>
      </c>
      <c r="D43" s="96" t="s">
        <v>112</v>
      </c>
      <c r="E43" s="83" t="s">
        <v>209</v>
      </c>
      <c r="F43" s="83"/>
      <c r="G43" s="83"/>
      <c r="H43" s="93">
        <v>5.8999999999729438</v>
      </c>
      <c r="I43" s="96" t="s">
        <v>121</v>
      </c>
      <c r="J43" s="97">
        <v>6.25E-2</v>
      </c>
      <c r="K43" s="94">
        <v>6.4999999998647216E-3</v>
      </c>
      <c r="L43" s="93">
        <v>13356.791032000001</v>
      </c>
      <c r="M43" s="95">
        <v>138.36000000000001</v>
      </c>
      <c r="N43" s="83"/>
      <c r="O43" s="93">
        <v>18.480456584999999</v>
      </c>
      <c r="P43" s="94">
        <v>8.1105924215532955E-7</v>
      </c>
      <c r="Q43" s="94">
        <v>1.1215779063860279E-2</v>
      </c>
      <c r="R43" s="94">
        <f>O43/'סכום נכסי הקרן'!$C$42</f>
        <v>4.7106647649876278E-3</v>
      </c>
    </row>
    <row r="44" spans="2:18">
      <c r="B44" s="85" t="s">
        <v>256</v>
      </c>
      <c r="C44" s="83" t="s">
        <v>257</v>
      </c>
      <c r="D44" s="96" t="s">
        <v>112</v>
      </c>
      <c r="E44" s="83" t="s">
        <v>209</v>
      </c>
      <c r="F44" s="83"/>
      <c r="G44" s="83"/>
      <c r="H44" s="93">
        <v>3.929999999964096</v>
      </c>
      <c r="I44" s="96" t="s">
        <v>121</v>
      </c>
      <c r="J44" s="97">
        <v>3.7499999999999999E-2</v>
      </c>
      <c r="K44" s="94">
        <v>3.9000000000531921E-3</v>
      </c>
      <c r="L44" s="93">
        <v>25713.752541000002</v>
      </c>
      <c r="M44" s="95">
        <v>116.98</v>
      </c>
      <c r="N44" s="83"/>
      <c r="O44" s="93">
        <v>30.079948355999996</v>
      </c>
      <c r="P44" s="94">
        <v>1.5846289964753775E-6</v>
      </c>
      <c r="Q44" s="94">
        <v>1.8255504319468801E-2</v>
      </c>
      <c r="R44" s="94">
        <f>O44/'סכום נכסי הקרן'!$C$42</f>
        <v>7.6673729462002193E-3</v>
      </c>
    </row>
    <row r="45" spans="2:18">
      <c r="B45" s="85" t="s">
        <v>258</v>
      </c>
      <c r="C45" s="83" t="s">
        <v>259</v>
      </c>
      <c r="D45" s="96" t="s">
        <v>112</v>
      </c>
      <c r="E45" s="83" t="s">
        <v>209</v>
      </c>
      <c r="F45" s="83"/>
      <c r="G45" s="83"/>
      <c r="H45" s="93">
        <v>18.770000000023362</v>
      </c>
      <c r="I45" s="96" t="s">
        <v>121</v>
      </c>
      <c r="J45" s="97">
        <v>3.7499999999999999E-2</v>
      </c>
      <c r="K45" s="94">
        <v>1.8700000000041607E-2</v>
      </c>
      <c r="L45" s="93">
        <v>87531.220845999997</v>
      </c>
      <c r="M45" s="95">
        <v>142.79</v>
      </c>
      <c r="N45" s="83"/>
      <c r="O45" s="93">
        <v>124.98583240400001</v>
      </c>
      <c r="P45" s="94">
        <v>6.0004535990359916E-6</v>
      </c>
      <c r="Q45" s="94">
        <v>7.5853833800499301E-2</v>
      </c>
      <c r="R45" s="94">
        <f>O45/'סכום נכסי הקרן'!$C$42</f>
        <v>3.1858864207178449E-2</v>
      </c>
    </row>
    <row r="46" spans="2:18">
      <c r="B46" s="85" t="s">
        <v>260</v>
      </c>
      <c r="C46" s="83" t="s">
        <v>261</v>
      </c>
      <c r="D46" s="96" t="s">
        <v>112</v>
      </c>
      <c r="E46" s="83" t="s">
        <v>209</v>
      </c>
      <c r="F46" s="83"/>
      <c r="G46" s="83"/>
      <c r="H46" s="93">
        <v>2.8800000000166359</v>
      </c>
      <c r="I46" s="96" t="s">
        <v>121</v>
      </c>
      <c r="J46" s="97">
        <v>1.2500000000000001E-2</v>
      </c>
      <c r="K46" s="94">
        <v>2.700000000065584E-3</v>
      </c>
      <c r="L46" s="93">
        <v>60718.18628400001</v>
      </c>
      <c r="M46" s="95">
        <v>102.96</v>
      </c>
      <c r="N46" s="83"/>
      <c r="O46" s="93">
        <v>62.515444017</v>
      </c>
      <c r="P46" s="94">
        <v>5.2261169444750562E-6</v>
      </c>
      <c r="Q46" s="94">
        <v>3.7940589018937265E-2</v>
      </c>
      <c r="R46" s="94">
        <f>O46/'סכום נכסי הקרן'!$C$42</f>
        <v>1.5935174439221707E-2</v>
      </c>
    </row>
    <row r="47" spans="2:18">
      <c r="B47" s="85" t="s">
        <v>262</v>
      </c>
      <c r="C47" s="83" t="s">
        <v>263</v>
      </c>
      <c r="D47" s="96" t="s">
        <v>112</v>
      </c>
      <c r="E47" s="83" t="s">
        <v>209</v>
      </c>
      <c r="F47" s="83"/>
      <c r="G47" s="83"/>
      <c r="H47" s="93">
        <v>3.8299999999613625</v>
      </c>
      <c r="I47" s="96" t="s">
        <v>121</v>
      </c>
      <c r="J47" s="97">
        <v>1.4999999999999999E-2</v>
      </c>
      <c r="K47" s="94">
        <v>3.4999999999528806E-3</v>
      </c>
      <c r="L47" s="93">
        <v>50728.282755000007</v>
      </c>
      <c r="M47" s="95">
        <v>104.59</v>
      </c>
      <c r="N47" s="83"/>
      <c r="O47" s="93">
        <v>53.056709335000001</v>
      </c>
      <c r="P47" s="94">
        <v>3.2201802990660405E-6</v>
      </c>
      <c r="Q47" s="94">
        <v>3.2200088077900334E-2</v>
      </c>
      <c r="R47" s="94">
        <f>O47/'סכום נכסי הקרן'!$C$42</f>
        <v>1.3524144820828553E-2</v>
      </c>
    </row>
    <row r="48" spans="2:18">
      <c r="B48" s="85" t="s">
        <v>264</v>
      </c>
      <c r="C48" s="83" t="s">
        <v>265</v>
      </c>
      <c r="D48" s="96" t="s">
        <v>112</v>
      </c>
      <c r="E48" s="83" t="s">
        <v>209</v>
      </c>
      <c r="F48" s="83"/>
      <c r="G48" s="83"/>
      <c r="H48" s="93">
        <v>1.0800000000027252</v>
      </c>
      <c r="I48" s="96" t="s">
        <v>121</v>
      </c>
      <c r="J48" s="97">
        <v>5.0000000000000001E-3</v>
      </c>
      <c r="K48" s="94">
        <v>1.4000000000476927E-3</v>
      </c>
      <c r="L48" s="93">
        <v>116428.208281</v>
      </c>
      <c r="M48" s="95">
        <v>100.85</v>
      </c>
      <c r="N48" s="83"/>
      <c r="O48" s="93">
        <v>117.41785299600001</v>
      </c>
      <c r="P48" s="94">
        <v>7.4424382041196317E-6</v>
      </c>
      <c r="Q48" s="94">
        <v>7.1260831208297806E-2</v>
      </c>
      <c r="R48" s="94">
        <f>O48/'סכום נכסי הקרן'!$C$42</f>
        <v>2.9929787737912331E-2</v>
      </c>
    </row>
    <row r="49" spans="2:18">
      <c r="B49" s="85" t="s">
        <v>266</v>
      </c>
      <c r="C49" s="83" t="s">
        <v>267</v>
      </c>
      <c r="D49" s="96" t="s">
        <v>112</v>
      </c>
      <c r="E49" s="83" t="s">
        <v>209</v>
      </c>
      <c r="F49" s="83"/>
      <c r="G49" s="83"/>
      <c r="H49" s="93">
        <v>1.9399999999942181</v>
      </c>
      <c r="I49" s="96" t="s">
        <v>121</v>
      </c>
      <c r="J49" s="97">
        <v>5.5E-2</v>
      </c>
      <c r="K49" s="94">
        <v>1.8000000000082601E-3</v>
      </c>
      <c r="L49" s="93">
        <v>104278.408039</v>
      </c>
      <c r="M49" s="95">
        <v>116.1</v>
      </c>
      <c r="N49" s="83"/>
      <c r="O49" s="93">
        <v>121.067228305</v>
      </c>
      <c r="P49" s="94">
        <v>5.8842759479135596E-6</v>
      </c>
      <c r="Q49" s="94">
        <v>7.347563510118825E-2</v>
      </c>
      <c r="R49" s="94">
        <f>O49/'סכום נכסי הקרן'!$C$42</f>
        <v>3.086001278961779E-2</v>
      </c>
    </row>
    <row r="50" spans="2:18">
      <c r="B50" s="85" t="s">
        <v>268</v>
      </c>
      <c r="C50" s="83" t="s">
        <v>269</v>
      </c>
      <c r="D50" s="96" t="s">
        <v>112</v>
      </c>
      <c r="E50" s="83" t="s">
        <v>209</v>
      </c>
      <c r="F50" s="83"/>
      <c r="G50" s="83"/>
      <c r="H50" s="93">
        <v>15.029999999943904</v>
      </c>
      <c r="I50" s="96" t="s">
        <v>121</v>
      </c>
      <c r="J50" s="97">
        <v>5.5E-2</v>
      </c>
      <c r="K50" s="94">
        <v>1.61999999999137E-2</v>
      </c>
      <c r="L50" s="93">
        <v>41989.171612999999</v>
      </c>
      <c r="M50" s="95">
        <v>176.61</v>
      </c>
      <c r="N50" s="83"/>
      <c r="O50" s="93">
        <v>74.157073971999992</v>
      </c>
      <c r="P50" s="94">
        <v>2.296545095212514E-6</v>
      </c>
      <c r="Q50" s="94">
        <v>4.5005887915528224E-2</v>
      </c>
      <c r="R50" s="94">
        <f>O50/'סכום נכסי הקרן'!$C$42</f>
        <v>1.8902623635285117E-2</v>
      </c>
    </row>
    <row r="51" spans="2:18">
      <c r="B51" s="85" t="s">
        <v>270</v>
      </c>
      <c r="C51" s="83" t="s">
        <v>271</v>
      </c>
      <c r="D51" s="96" t="s">
        <v>112</v>
      </c>
      <c r="E51" s="83" t="s">
        <v>209</v>
      </c>
      <c r="F51" s="83"/>
      <c r="G51" s="83"/>
      <c r="H51" s="93">
        <v>3.0300000000210274</v>
      </c>
      <c r="I51" s="96" t="s">
        <v>121</v>
      </c>
      <c r="J51" s="97">
        <v>4.2500000000000003E-2</v>
      </c>
      <c r="K51" s="94">
        <v>3.0000000000512867E-3</v>
      </c>
      <c r="L51" s="93">
        <v>67264.649061999997</v>
      </c>
      <c r="M51" s="95">
        <v>115.95</v>
      </c>
      <c r="N51" s="83"/>
      <c r="O51" s="93">
        <v>77.993363811999998</v>
      </c>
      <c r="P51" s="94">
        <v>3.9751729408409565E-6</v>
      </c>
      <c r="Q51" s="94">
        <v>4.7334130135760794E-2</v>
      </c>
      <c r="R51" s="94">
        <f>O51/'סכום נכסי הקרן'!$C$42</f>
        <v>1.9880493164344051E-2</v>
      </c>
    </row>
    <row r="52" spans="2:18">
      <c r="B52" s="85" t="s">
        <v>272</v>
      </c>
      <c r="C52" s="83" t="s">
        <v>273</v>
      </c>
      <c r="D52" s="96" t="s">
        <v>112</v>
      </c>
      <c r="E52" s="83" t="s">
        <v>209</v>
      </c>
      <c r="F52" s="83"/>
      <c r="G52" s="83"/>
      <c r="H52" s="93">
        <v>6.7500000000985283</v>
      </c>
      <c r="I52" s="96" t="s">
        <v>121</v>
      </c>
      <c r="J52" s="97">
        <v>0.02</v>
      </c>
      <c r="K52" s="94">
        <v>7.1999999999605886E-3</v>
      </c>
      <c r="L52" s="93">
        <v>27550.009486999999</v>
      </c>
      <c r="M52" s="95">
        <v>110.52</v>
      </c>
      <c r="N52" s="83"/>
      <c r="O52" s="93">
        <v>30.448270296</v>
      </c>
      <c r="P52" s="94">
        <v>1.6916818068656682E-6</v>
      </c>
      <c r="Q52" s="94">
        <v>1.8479038704802411E-2</v>
      </c>
      <c r="R52" s="94">
        <f>O52/'סכום נכסי הקרן'!$C$42</f>
        <v>7.7612581365876796E-3</v>
      </c>
    </row>
    <row r="53" spans="2:18">
      <c r="B53" s="85" t="s">
        <v>274</v>
      </c>
      <c r="C53" s="83" t="s">
        <v>275</v>
      </c>
      <c r="D53" s="96" t="s">
        <v>112</v>
      </c>
      <c r="E53" s="83" t="s">
        <v>209</v>
      </c>
      <c r="F53" s="83"/>
      <c r="G53" s="83"/>
      <c r="H53" s="93">
        <v>1.3200000000005794</v>
      </c>
      <c r="I53" s="96" t="s">
        <v>121</v>
      </c>
      <c r="J53" s="97">
        <v>0.01</v>
      </c>
      <c r="K53" s="94">
        <v>1.2999999999797169E-3</v>
      </c>
      <c r="L53" s="93">
        <v>67782.770957000001</v>
      </c>
      <c r="M53" s="95">
        <v>101.83</v>
      </c>
      <c r="N53" s="83"/>
      <c r="O53" s="93">
        <v>69.023198678</v>
      </c>
      <c r="P53" s="94">
        <v>4.5887310407450203E-6</v>
      </c>
      <c r="Q53" s="94">
        <v>4.1890141788040722E-2</v>
      </c>
      <c r="R53" s="94">
        <f>O53/'סכום נכסי הקרן'!$C$42</f>
        <v>1.759399982807271E-2</v>
      </c>
    </row>
    <row r="54" spans="2:18">
      <c r="B54" s="85" t="s">
        <v>276</v>
      </c>
      <c r="C54" s="83" t="s">
        <v>277</v>
      </c>
      <c r="D54" s="96" t="s">
        <v>112</v>
      </c>
      <c r="E54" s="83" t="s">
        <v>209</v>
      </c>
      <c r="F54" s="83"/>
      <c r="G54" s="83"/>
      <c r="H54" s="93">
        <v>2.5600000000087659</v>
      </c>
      <c r="I54" s="96" t="s">
        <v>121</v>
      </c>
      <c r="J54" s="97">
        <v>7.4999999999999997E-3</v>
      </c>
      <c r="K54" s="94">
        <v>2.2999999999803919E-3</v>
      </c>
      <c r="L54" s="93">
        <v>85288.918288999994</v>
      </c>
      <c r="M54" s="95">
        <v>101.65</v>
      </c>
      <c r="N54" s="83"/>
      <c r="O54" s="93">
        <v>86.696188478999986</v>
      </c>
      <c r="P54" s="94">
        <v>1.1358141194978436E-5</v>
      </c>
      <c r="Q54" s="94">
        <v>5.2615869699263317E-2</v>
      </c>
      <c r="R54" s="94">
        <f>O54/'סכום נכסי הקרן'!$C$42</f>
        <v>2.2098841467923156E-2</v>
      </c>
    </row>
    <row r="55" spans="2:18">
      <c r="B55" s="85" t="s">
        <v>278</v>
      </c>
      <c r="C55" s="83" t="s">
        <v>279</v>
      </c>
      <c r="D55" s="96" t="s">
        <v>112</v>
      </c>
      <c r="E55" s="83" t="s">
        <v>209</v>
      </c>
      <c r="F55" s="83"/>
      <c r="G55" s="83"/>
      <c r="H55" s="93">
        <v>5.4300000000234334</v>
      </c>
      <c r="I55" s="96" t="s">
        <v>121</v>
      </c>
      <c r="J55" s="97">
        <v>1.7500000000000002E-2</v>
      </c>
      <c r="K55" s="94">
        <v>5.4000000000520749E-3</v>
      </c>
      <c r="L55" s="93">
        <v>53673.889741999999</v>
      </c>
      <c r="M55" s="95">
        <v>107.33</v>
      </c>
      <c r="N55" s="83"/>
      <c r="O55" s="93">
        <v>57.608186155000006</v>
      </c>
      <c r="P55" s="94">
        <v>2.7515947656536041E-6</v>
      </c>
      <c r="Q55" s="94">
        <v>3.4962376887844336E-2</v>
      </c>
      <c r="R55" s="94">
        <f>O55/'סכום נכסי הקרן'!$C$42</f>
        <v>1.4684315371053729E-2</v>
      </c>
    </row>
    <row r="56" spans="2:18">
      <c r="B56" s="85" t="s">
        <v>280</v>
      </c>
      <c r="C56" s="83" t="s">
        <v>281</v>
      </c>
      <c r="D56" s="96" t="s">
        <v>112</v>
      </c>
      <c r="E56" s="83" t="s">
        <v>209</v>
      </c>
      <c r="F56" s="83"/>
      <c r="G56" s="83"/>
      <c r="H56" s="93">
        <v>8.0400000000829142</v>
      </c>
      <c r="I56" s="96" t="s">
        <v>121</v>
      </c>
      <c r="J56" s="97">
        <v>2.2499999999999999E-2</v>
      </c>
      <c r="K56" s="94">
        <v>8.499999999732534E-3</v>
      </c>
      <c r="L56" s="93">
        <v>13308.825981</v>
      </c>
      <c r="M56" s="95">
        <v>112.37</v>
      </c>
      <c r="N56" s="83"/>
      <c r="O56" s="93">
        <v>14.955127444</v>
      </c>
      <c r="P56" s="94">
        <v>8.5453717278885373E-7</v>
      </c>
      <c r="Q56" s="94">
        <v>9.0762587229539209E-3</v>
      </c>
      <c r="R56" s="94">
        <f>O56/'סכום נכסי הקרן'!$C$42</f>
        <v>3.8120590572167557E-3</v>
      </c>
    </row>
    <row r="57" spans="2:18">
      <c r="B57" s="85" t="s">
        <v>282</v>
      </c>
      <c r="C57" s="83" t="s">
        <v>283</v>
      </c>
      <c r="D57" s="96" t="s">
        <v>112</v>
      </c>
      <c r="E57" s="83" t="s">
        <v>209</v>
      </c>
      <c r="F57" s="83"/>
      <c r="G57" s="83"/>
      <c r="H57" s="93">
        <v>7.9999961121358959E-2</v>
      </c>
      <c r="I57" s="96" t="s">
        <v>121</v>
      </c>
      <c r="J57" s="97">
        <v>0.05</v>
      </c>
      <c r="K57" s="94">
        <v>3.5000001767210949E-3</v>
      </c>
      <c r="L57" s="93">
        <v>10.78143</v>
      </c>
      <c r="M57" s="95">
        <v>104.97</v>
      </c>
      <c r="N57" s="83"/>
      <c r="O57" s="93">
        <v>1.1317268000000002E-2</v>
      </c>
      <c r="P57" s="94">
        <v>1.4570141375654418E-9</v>
      </c>
      <c r="Q57" s="94">
        <v>6.8684438022771886E-6</v>
      </c>
      <c r="R57" s="94">
        <f>O57/'סכום נכסי הקרן'!$C$42</f>
        <v>2.8847693972449549E-6</v>
      </c>
    </row>
    <row r="58" spans="2:18">
      <c r="B58" s="86"/>
      <c r="C58" s="83"/>
      <c r="D58" s="83"/>
      <c r="E58" s="83"/>
      <c r="F58" s="83"/>
      <c r="G58" s="83"/>
      <c r="H58" s="83"/>
      <c r="I58" s="83"/>
      <c r="J58" s="83"/>
      <c r="K58" s="94"/>
      <c r="L58" s="93"/>
      <c r="M58" s="95"/>
      <c r="N58" s="83"/>
      <c r="O58" s="83"/>
      <c r="P58" s="83"/>
      <c r="Q58" s="94"/>
      <c r="R58" s="83"/>
    </row>
    <row r="59" spans="2:18">
      <c r="B59" s="84" t="s">
        <v>25</v>
      </c>
      <c r="C59" s="81"/>
      <c r="D59" s="81"/>
      <c r="E59" s="81"/>
      <c r="F59" s="81"/>
      <c r="G59" s="81"/>
      <c r="H59" s="90">
        <v>0.40999999932544917</v>
      </c>
      <c r="I59" s="81"/>
      <c r="J59" s="81"/>
      <c r="K59" s="91">
        <v>1.9999999967095085E-3</v>
      </c>
      <c r="L59" s="90"/>
      <c r="M59" s="92"/>
      <c r="N59" s="81"/>
      <c r="O59" s="90">
        <v>0.60781190100000004</v>
      </c>
      <c r="P59" s="81"/>
      <c r="Q59" s="91">
        <v>3.6888071258662125E-4</v>
      </c>
      <c r="R59" s="91">
        <f>O59/'סכום נכסי הקרן'!$C$42</f>
        <v>1.5493113455350533E-4</v>
      </c>
    </row>
    <row r="60" spans="2:18">
      <c r="B60" s="85" t="s">
        <v>284</v>
      </c>
      <c r="C60" s="83" t="s">
        <v>285</v>
      </c>
      <c r="D60" s="96" t="s">
        <v>112</v>
      </c>
      <c r="E60" s="83" t="s">
        <v>209</v>
      </c>
      <c r="F60" s="83"/>
      <c r="G60" s="83"/>
      <c r="H60" s="93">
        <v>0.40999999932544917</v>
      </c>
      <c r="I60" s="96" t="s">
        <v>121</v>
      </c>
      <c r="J60" s="97">
        <v>1.2999999999999999E-3</v>
      </c>
      <c r="K60" s="94">
        <v>1.9999999967095085E-3</v>
      </c>
      <c r="L60" s="93">
        <v>607.872705</v>
      </c>
      <c r="M60" s="95">
        <v>99.99</v>
      </c>
      <c r="N60" s="83"/>
      <c r="O60" s="93">
        <v>0.60781190100000004</v>
      </c>
      <c r="P60" s="94">
        <v>3.8248327076084643E-8</v>
      </c>
      <c r="Q60" s="94">
        <v>3.6888071258662125E-4</v>
      </c>
      <c r="R60" s="94">
        <f>O60/'סכום נכסי הקרן'!$C$42</f>
        <v>1.5493113455350533E-4</v>
      </c>
    </row>
    <row r="61" spans="2:18">
      <c r="B61" s="123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</row>
    <row r="62" spans="2:18">
      <c r="B62" s="123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</row>
    <row r="63" spans="2:18">
      <c r="B63" s="123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</row>
    <row r="64" spans="2:18">
      <c r="B64" s="121" t="s">
        <v>104</v>
      </c>
      <c r="C64" s="125"/>
      <c r="D64" s="125"/>
      <c r="E64" s="124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</row>
    <row r="65" spans="2:18">
      <c r="B65" s="121" t="s">
        <v>180</v>
      </c>
      <c r="C65" s="125"/>
      <c r="D65" s="125"/>
      <c r="E65" s="124"/>
      <c r="F65" s="124"/>
      <c r="G65" s="124"/>
      <c r="H65" s="124"/>
      <c r="I65" s="124"/>
      <c r="J65" s="124"/>
      <c r="K65" s="124"/>
      <c r="L65" s="124"/>
      <c r="M65" s="124"/>
      <c r="N65" s="124"/>
      <c r="O65" s="124"/>
      <c r="P65" s="124"/>
      <c r="Q65" s="124"/>
      <c r="R65" s="124"/>
    </row>
    <row r="66" spans="2:18">
      <c r="B66" s="146" t="s">
        <v>188</v>
      </c>
      <c r="C66" s="146"/>
      <c r="D66" s="146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</row>
    <row r="67" spans="2:18">
      <c r="B67" s="123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</row>
    <row r="68" spans="2:18">
      <c r="B68" s="123"/>
      <c r="C68" s="124"/>
      <c r="D68" s="124"/>
      <c r="E68" s="124"/>
      <c r="F68" s="124"/>
      <c r="G68" s="124"/>
      <c r="H68" s="124"/>
      <c r="I68" s="124"/>
      <c r="J68" s="124"/>
      <c r="K68" s="124"/>
      <c r="L68" s="124"/>
      <c r="M68" s="124"/>
      <c r="N68" s="124"/>
      <c r="O68" s="124"/>
      <c r="P68" s="124"/>
      <c r="Q68" s="124"/>
      <c r="R68" s="124"/>
    </row>
    <row r="69" spans="2:18">
      <c r="B69" s="123"/>
      <c r="C69" s="124"/>
      <c r="D69" s="124"/>
      <c r="E69" s="124"/>
      <c r="F69" s="124"/>
      <c r="G69" s="124"/>
      <c r="H69" s="124"/>
      <c r="I69" s="124"/>
      <c r="J69" s="124"/>
      <c r="K69" s="124"/>
      <c r="L69" s="124"/>
      <c r="M69" s="124"/>
      <c r="N69" s="124"/>
      <c r="O69" s="124"/>
      <c r="P69" s="124"/>
      <c r="Q69" s="124"/>
      <c r="R69" s="124"/>
    </row>
    <row r="70" spans="2:18">
      <c r="B70" s="123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24"/>
      <c r="Q70" s="124"/>
      <c r="R70" s="124"/>
    </row>
    <row r="71" spans="2:18">
      <c r="B71" s="123"/>
      <c r="C71" s="124"/>
      <c r="D71" s="124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</row>
    <row r="72" spans="2:18">
      <c r="B72" s="123"/>
      <c r="C72" s="124"/>
      <c r="D72" s="124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</row>
    <row r="73" spans="2:18">
      <c r="B73" s="123"/>
      <c r="C73" s="124"/>
      <c r="D73" s="124"/>
      <c r="E73" s="124"/>
      <c r="F73" s="124"/>
      <c r="G73" s="124"/>
      <c r="H73" s="124"/>
      <c r="I73" s="124"/>
      <c r="J73" s="124"/>
      <c r="K73" s="124"/>
      <c r="L73" s="124"/>
      <c r="M73" s="124"/>
      <c r="N73" s="124"/>
      <c r="O73" s="124"/>
      <c r="P73" s="124"/>
      <c r="Q73" s="124"/>
      <c r="R73" s="124"/>
    </row>
    <row r="74" spans="2:18">
      <c r="B74" s="123"/>
      <c r="C74" s="124"/>
      <c r="D74" s="124"/>
      <c r="E74" s="124"/>
      <c r="F74" s="124"/>
      <c r="G74" s="124"/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</row>
    <row r="75" spans="2:18">
      <c r="B75" s="123"/>
      <c r="C75" s="124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4"/>
      <c r="Q75" s="124"/>
      <c r="R75" s="124"/>
    </row>
    <row r="76" spans="2:18">
      <c r="B76" s="123"/>
      <c r="C76" s="124"/>
      <c r="D76" s="124"/>
      <c r="E76" s="124"/>
      <c r="F76" s="124"/>
      <c r="G76" s="124"/>
      <c r="H76" s="124"/>
      <c r="I76" s="124"/>
      <c r="J76" s="124"/>
      <c r="K76" s="124"/>
      <c r="L76" s="124"/>
      <c r="M76" s="124"/>
      <c r="N76" s="124"/>
      <c r="O76" s="124"/>
      <c r="P76" s="124"/>
      <c r="Q76" s="124"/>
      <c r="R76" s="124"/>
    </row>
    <row r="77" spans="2:18">
      <c r="B77" s="123"/>
      <c r="C77" s="124"/>
      <c r="D77" s="124"/>
      <c r="E77" s="124"/>
      <c r="F77" s="124"/>
      <c r="G77" s="124"/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</row>
    <row r="78" spans="2:18">
      <c r="B78" s="123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  <c r="N78" s="124"/>
      <c r="O78" s="124"/>
      <c r="P78" s="124"/>
      <c r="Q78" s="124"/>
      <c r="R78" s="124"/>
    </row>
    <row r="79" spans="2:18">
      <c r="B79" s="123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</row>
    <row r="80" spans="2:18">
      <c r="B80" s="123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</row>
    <row r="81" spans="2:18">
      <c r="B81" s="123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</row>
    <row r="82" spans="2:18">
      <c r="B82" s="123"/>
      <c r="C82" s="124"/>
      <c r="D82" s="124"/>
      <c r="E82" s="124"/>
      <c r="F82" s="124"/>
      <c r="G82" s="124"/>
      <c r="H82" s="124"/>
      <c r="I82" s="124"/>
      <c r="J82" s="124"/>
      <c r="K82" s="124"/>
      <c r="L82" s="124"/>
      <c r="M82" s="124"/>
      <c r="N82" s="124"/>
      <c r="O82" s="124"/>
      <c r="P82" s="124"/>
      <c r="Q82" s="124"/>
      <c r="R82" s="124"/>
    </row>
    <row r="83" spans="2:18">
      <c r="B83" s="123"/>
      <c r="C83" s="124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</row>
    <row r="84" spans="2:18"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</row>
    <row r="85" spans="2:18">
      <c r="B85" s="123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</row>
    <row r="86" spans="2:18">
      <c r="B86" s="123"/>
      <c r="C86" s="124"/>
      <c r="D86" s="124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</row>
    <row r="87" spans="2:18">
      <c r="B87" s="123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4"/>
      <c r="N87" s="124"/>
      <c r="O87" s="124"/>
      <c r="P87" s="124"/>
      <c r="Q87" s="124"/>
      <c r="R87" s="124"/>
    </row>
    <row r="88" spans="2:18">
      <c r="B88" s="123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</row>
    <row r="89" spans="2:18">
      <c r="B89" s="123"/>
      <c r="C89" s="124"/>
      <c r="D89" s="124"/>
      <c r="E89" s="124"/>
      <c r="F89" s="124"/>
      <c r="G89" s="124"/>
      <c r="H89" s="124"/>
      <c r="I89" s="124"/>
      <c r="J89" s="124"/>
      <c r="K89" s="124"/>
      <c r="L89" s="124"/>
      <c r="M89" s="124"/>
      <c r="N89" s="124"/>
      <c r="O89" s="124"/>
      <c r="P89" s="124"/>
      <c r="Q89" s="124"/>
      <c r="R89" s="124"/>
    </row>
    <row r="90" spans="2:18">
      <c r="B90" s="123"/>
      <c r="C90" s="124"/>
      <c r="D90" s="124"/>
      <c r="E90" s="124"/>
      <c r="F90" s="124"/>
      <c r="G90" s="124"/>
      <c r="H90" s="124"/>
      <c r="I90" s="124"/>
      <c r="J90" s="124"/>
      <c r="K90" s="124"/>
      <c r="L90" s="124"/>
      <c r="M90" s="124"/>
      <c r="N90" s="124"/>
      <c r="O90" s="124"/>
      <c r="P90" s="124"/>
      <c r="Q90" s="124"/>
      <c r="R90" s="124"/>
    </row>
    <row r="91" spans="2:18">
      <c r="B91" s="123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</row>
    <row r="92" spans="2:18">
      <c r="B92" s="123"/>
      <c r="C92" s="124"/>
      <c r="D92" s="124"/>
      <c r="E92" s="124"/>
      <c r="F92" s="124"/>
      <c r="G92" s="124"/>
      <c r="H92" s="124"/>
      <c r="I92" s="124"/>
      <c r="J92" s="124"/>
      <c r="K92" s="124"/>
      <c r="L92" s="124"/>
      <c r="M92" s="124"/>
      <c r="N92" s="124"/>
      <c r="O92" s="124"/>
      <c r="P92" s="124"/>
      <c r="Q92" s="124"/>
      <c r="R92" s="124"/>
    </row>
    <row r="93" spans="2:18">
      <c r="B93" s="123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</row>
    <row r="94" spans="2:18">
      <c r="B94" s="123"/>
      <c r="C94" s="124"/>
      <c r="D94" s="124"/>
      <c r="E94" s="124"/>
      <c r="F94" s="124"/>
      <c r="G94" s="124"/>
      <c r="H94" s="124"/>
      <c r="I94" s="124"/>
      <c r="J94" s="124"/>
      <c r="K94" s="124"/>
      <c r="L94" s="124"/>
      <c r="M94" s="124"/>
      <c r="N94" s="124"/>
      <c r="O94" s="124"/>
      <c r="P94" s="124"/>
      <c r="Q94" s="124"/>
      <c r="R94" s="124"/>
    </row>
    <row r="95" spans="2:18">
      <c r="B95" s="123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</row>
    <row r="96" spans="2:18">
      <c r="B96" s="123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</row>
    <row r="97" spans="2:18">
      <c r="B97" s="123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</row>
    <row r="98" spans="2:18">
      <c r="B98" s="123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</row>
    <row r="99" spans="2:18">
      <c r="B99" s="123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</row>
    <row r="100" spans="2:18">
      <c r="B100" s="123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</row>
    <row r="101" spans="2:18">
      <c r="B101" s="123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</row>
    <row r="102" spans="2:18">
      <c r="B102" s="123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</row>
    <row r="103" spans="2:18">
      <c r="B103" s="123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</row>
    <row r="104" spans="2:18">
      <c r="B104" s="123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  <c r="O104" s="124"/>
      <c r="P104" s="124"/>
      <c r="Q104" s="124"/>
      <c r="R104" s="124"/>
    </row>
    <row r="105" spans="2:18">
      <c r="B105" s="123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</row>
    <row r="106" spans="2:18">
      <c r="B106" s="123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  <c r="O106" s="124"/>
      <c r="P106" s="124"/>
      <c r="Q106" s="124"/>
      <c r="R106" s="124"/>
    </row>
    <row r="107" spans="2:18">
      <c r="B107" s="123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</row>
    <row r="108" spans="2:18">
      <c r="B108" s="123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  <c r="O108" s="124"/>
      <c r="P108" s="124"/>
      <c r="Q108" s="124"/>
      <c r="R108" s="124"/>
    </row>
    <row r="109" spans="2:18">
      <c r="B109" s="123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  <c r="O109" s="124"/>
      <c r="P109" s="124"/>
      <c r="Q109" s="124"/>
      <c r="R109" s="124"/>
    </row>
    <row r="110" spans="2:18">
      <c r="B110" s="123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</row>
    <row r="111" spans="2:18">
      <c r="B111" s="123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  <c r="P111" s="124"/>
      <c r="Q111" s="124"/>
      <c r="R111" s="124"/>
    </row>
    <row r="112" spans="2:18">
      <c r="B112" s="123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  <c r="P112" s="124"/>
      <c r="Q112" s="124"/>
      <c r="R112" s="124"/>
    </row>
    <row r="113" spans="2:18">
      <c r="B113" s="123"/>
      <c r="C113" s="124"/>
      <c r="D113" s="124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  <c r="P113" s="124"/>
      <c r="Q113" s="124"/>
      <c r="R113" s="124"/>
    </row>
    <row r="114" spans="2:18">
      <c r="B114" s="123"/>
      <c r="C114" s="124"/>
      <c r="D114" s="124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  <c r="P114" s="124"/>
      <c r="Q114" s="124"/>
      <c r="R114" s="124"/>
    </row>
    <row r="115" spans="2:18">
      <c r="B115" s="123"/>
      <c r="C115" s="124"/>
      <c r="D115" s="124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  <c r="P115" s="124"/>
      <c r="Q115" s="124"/>
      <c r="R115" s="124"/>
    </row>
    <row r="116" spans="2:18">
      <c r="B116" s="123"/>
      <c r="C116" s="124"/>
      <c r="D116" s="124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  <c r="P116" s="124"/>
      <c r="Q116" s="124"/>
      <c r="R116" s="124"/>
    </row>
    <row r="117" spans="2:18">
      <c r="B117" s="123"/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  <c r="P117" s="124"/>
      <c r="Q117" s="124"/>
      <c r="R117" s="124"/>
    </row>
    <row r="118" spans="2:18">
      <c r="B118" s="123"/>
      <c r="C118" s="124"/>
      <c r="D118" s="124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  <c r="P118" s="124"/>
      <c r="Q118" s="124"/>
      <c r="R118" s="124"/>
    </row>
    <row r="119" spans="2:18">
      <c r="B119" s="123"/>
      <c r="C119" s="124"/>
      <c r="D119" s="124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</row>
    <row r="120" spans="2:18">
      <c r="B120" s="123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  <c r="P120" s="124"/>
      <c r="Q120" s="124"/>
      <c r="R120" s="124"/>
    </row>
    <row r="121" spans="2:18">
      <c r="B121" s="123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  <c r="P121" s="124"/>
      <c r="Q121" s="124"/>
      <c r="R121" s="124"/>
    </row>
    <row r="122" spans="2:18">
      <c r="B122" s="123"/>
      <c r="C122" s="124"/>
      <c r="D122" s="124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  <c r="P122" s="124"/>
      <c r="Q122" s="124"/>
      <c r="R122" s="124"/>
    </row>
    <row r="123" spans="2:18">
      <c r="B123" s="123"/>
      <c r="C123" s="124"/>
      <c r="D123" s="124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  <c r="P123" s="124"/>
      <c r="Q123" s="124"/>
      <c r="R123" s="124"/>
    </row>
    <row r="124" spans="2:18">
      <c r="B124" s="123"/>
      <c r="C124" s="124"/>
      <c r="D124" s="124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  <c r="P124" s="124"/>
      <c r="Q124" s="124"/>
      <c r="R124" s="124"/>
    </row>
    <row r="125" spans="2:18">
      <c r="B125" s="123"/>
      <c r="C125" s="124"/>
      <c r="D125" s="124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  <c r="P125" s="124"/>
      <c r="Q125" s="124"/>
      <c r="R125" s="124"/>
    </row>
    <row r="126" spans="2:18">
      <c r="B126" s="123"/>
      <c r="C126" s="124"/>
      <c r="D126" s="124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  <c r="P126" s="124"/>
      <c r="Q126" s="124"/>
      <c r="R126" s="124"/>
    </row>
    <row r="127" spans="2:18">
      <c r="B127" s="123"/>
      <c r="C127" s="124"/>
      <c r="D127" s="124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</row>
    <row r="128" spans="2:18">
      <c r="B128" s="123"/>
      <c r="C128" s="124"/>
      <c r="D128" s="124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  <c r="P128" s="124"/>
      <c r="Q128" s="124"/>
      <c r="R128" s="124"/>
    </row>
    <row r="129" spans="2:18">
      <c r="B129" s="123"/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</row>
    <row r="130" spans="2:18">
      <c r="B130" s="123"/>
      <c r="C130" s="124"/>
      <c r="D130" s="124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  <c r="P130" s="124"/>
      <c r="Q130" s="124"/>
      <c r="R130" s="124"/>
    </row>
    <row r="131" spans="2:18">
      <c r="B131" s="123"/>
      <c r="C131" s="124"/>
      <c r="D131" s="124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  <c r="P131" s="124"/>
      <c r="Q131" s="124"/>
      <c r="R131" s="124"/>
    </row>
    <row r="132" spans="2:18">
      <c r="B132" s="123"/>
      <c r="C132" s="124"/>
      <c r="D132" s="124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  <c r="P132" s="124"/>
      <c r="Q132" s="124"/>
      <c r="R132" s="124"/>
    </row>
    <row r="133" spans="2:18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  <c r="P133" s="124"/>
      <c r="Q133" s="124"/>
      <c r="R133" s="124"/>
    </row>
    <row r="134" spans="2:18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  <c r="P134" s="124"/>
      <c r="Q134" s="124"/>
      <c r="R134" s="124"/>
    </row>
    <row r="135" spans="2:18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</row>
    <row r="136" spans="2:18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</row>
    <row r="137" spans="2:18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</row>
    <row r="138" spans="2:18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  <c r="P138" s="124"/>
      <c r="Q138" s="124"/>
      <c r="R138" s="124"/>
    </row>
    <row r="139" spans="2:18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  <c r="P139" s="124"/>
      <c r="Q139" s="124"/>
      <c r="R139" s="124"/>
    </row>
    <row r="140" spans="2:18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</row>
    <row r="141" spans="2:18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  <c r="P141" s="124"/>
      <c r="Q141" s="124"/>
      <c r="R141" s="124"/>
    </row>
    <row r="142" spans="2:18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  <c r="P142" s="124"/>
      <c r="Q142" s="124"/>
      <c r="R142" s="124"/>
    </row>
    <row r="143" spans="2:18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  <c r="P143" s="124"/>
      <c r="Q143" s="124"/>
      <c r="R143" s="124"/>
    </row>
    <row r="144" spans="2:18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  <c r="P144" s="124"/>
      <c r="Q144" s="124"/>
      <c r="R144" s="124"/>
    </row>
    <row r="145" spans="2:18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  <c r="P145" s="124"/>
      <c r="Q145" s="124"/>
      <c r="R145" s="124"/>
    </row>
    <row r="146" spans="2:18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</row>
    <row r="147" spans="2:18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  <c r="P147" s="124"/>
      <c r="Q147" s="124"/>
      <c r="R147" s="124"/>
    </row>
    <row r="148" spans="2:18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  <c r="P148" s="124"/>
      <c r="Q148" s="124"/>
      <c r="R148" s="124"/>
    </row>
    <row r="149" spans="2:18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  <c r="P149" s="124"/>
      <c r="Q149" s="124"/>
      <c r="R149" s="124"/>
    </row>
    <row r="150" spans="2:18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  <c r="P150" s="124"/>
      <c r="Q150" s="124"/>
      <c r="R150" s="124"/>
    </row>
    <row r="151" spans="2:18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</row>
    <row r="152" spans="2:18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  <c r="P152" s="124"/>
      <c r="Q152" s="124"/>
      <c r="R152" s="124"/>
    </row>
    <row r="153" spans="2:18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  <c r="P153" s="124"/>
      <c r="Q153" s="124"/>
      <c r="R153" s="124"/>
    </row>
    <row r="154" spans="2:18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  <c r="R154" s="124"/>
    </row>
    <row r="155" spans="2:18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  <c r="R155" s="124"/>
    </row>
    <row r="156" spans="2:18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</row>
    <row r="157" spans="2:18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</row>
    <row r="158" spans="2:18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  <c r="R158" s="124"/>
    </row>
    <row r="159" spans="2:18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  <c r="R159" s="124"/>
    </row>
    <row r="160" spans="2:18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  <c r="P160" s="124"/>
      <c r="Q160" s="124"/>
      <c r="R160" s="124"/>
    </row>
    <row r="161" spans="2:18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  <c r="R161" s="124"/>
    </row>
    <row r="162" spans="2:18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  <c r="R162" s="124"/>
    </row>
    <row r="163" spans="2:18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  <c r="R163" s="124"/>
    </row>
    <row r="164" spans="2:18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  <c r="R164" s="124"/>
    </row>
    <row r="165" spans="2:18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  <c r="R165" s="124"/>
    </row>
    <row r="166" spans="2:18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  <c r="R166" s="124"/>
    </row>
    <row r="167" spans="2:18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  <c r="P167" s="124"/>
      <c r="Q167" s="124"/>
      <c r="R167" s="124"/>
    </row>
    <row r="168" spans="2:18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  <c r="R168" s="124"/>
    </row>
    <row r="169" spans="2:18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  <c r="R169" s="124"/>
    </row>
    <row r="170" spans="2:18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  <c r="P170" s="124"/>
      <c r="Q170" s="124"/>
      <c r="R170" s="124"/>
    </row>
    <row r="171" spans="2:18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  <c r="P171" s="124"/>
      <c r="Q171" s="124"/>
      <c r="R171" s="124"/>
    </row>
    <row r="172" spans="2:18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  <c r="P172" s="124"/>
      <c r="Q172" s="124"/>
      <c r="R172" s="124"/>
    </row>
    <row r="173" spans="2:18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  <c r="P173" s="124"/>
      <c r="Q173" s="124"/>
      <c r="R173" s="124"/>
    </row>
    <row r="174" spans="2:18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  <c r="P174" s="124"/>
      <c r="Q174" s="124"/>
      <c r="R174" s="124"/>
    </row>
    <row r="175" spans="2:18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  <c r="P175" s="124"/>
      <c r="Q175" s="124"/>
      <c r="R175" s="124"/>
    </row>
    <row r="176" spans="2:18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</row>
    <row r="177" spans="2:18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  <c r="P177" s="124"/>
      <c r="Q177" s="124"/>
      <c r="R177" s="124"/>
    </row>
    <row r="178" spans="2:18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  <c r="P178" s="124"/>
      <c r="Q178" s="124"/>
      <c r="R178" s="124"/>
    </row>
    <row r="179" spans="2:18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  <c r="P179" s="124"/>
      <c r="Q179" s="124"/>
      <c r="R179" s="124"/>
    </row>
    <row r="180" spans="2:18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</row>
    <row r="181" spans="2:18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4"/>
    </row>
    <row r="182" spans="2:18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</row>
    <row r="183" spans="2:18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  <c r="P183" s="124"/>
      <c r="Q183" s="124"/>
      <c r="R183" s="124"/>
    </row>
    <row r="184" spans="2:18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  <c r="P184" s="124"/>
      <c r="Q184" s="124"/>
      <c r="R184" s="124"/>
    </row>
    <row r="185" spans="2:18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</row>
    <row r="186" spans="2:18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  <c r="P186" s="124"/>
      <c r="Q186" s="124"/>
      <c r="R186" s="124"/>
    </row>
    <row r="187" spans="2:18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  <c r="P187" s="124"/>
      <c r="Q187" s="124"/>
      <c r="R187" s="124"/>
    </row>
    <row r="188" spans="2:18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  <c r="P188" s="124"/>
      <c r="Q188" s="124"/>
      <c r="R188" s="124"/>
    </row>
    <row r="189" spans="2:18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  <c r="P189" s="124"/>
      <c r="Q189" s="124"/>
      <c r="R189" s="124"/>
    </row>
    <row r="190" spans="2:18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  <c r="P190" s="124"/>
      <c r="Q190" s="124"/>
      <c r="R190" s="124"/>
    </row>
    <row r="191" spans="2:18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  <c r="P191" s="124"/>
      <c r="Q191" s="124"/>
      <c r="R191" s="124"/>
    </row>
    <row r="192" spans="2:18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</row>
    <row r="193" spans="2:18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  <c r="P193" s="124"/>
      <c r="Q193" s="124"/>
      <c r="R193" s="124"/>
    </row>
    <row r="194" spans="2:18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  <c r="P194" s="124"/>
      <c r="Q194" s="124"/>
      <c r="R194" s="124"/>
    </row>
    <row r="195" spans="2:18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  <c r="P195" s="124"/>
      <c r="Q195" s="124"/>
      <c r="R195" s="124"/>
    </row>
    <row r="196" spans="2:18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  <c r="P196" s="124"/>
      <c r="Q196" s="124"/>
      <c r="R196" s="124"/>
    </row>
    <row r="197" spans="2:18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  <c r="P197" s="124"/>
      <c r="Q197" s="124"/>
      <c r="R197" s="124"/>
    </row>
    <row r="198" spans="2:18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</row>
    <row r="199" spans="2:18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  <c r="P199" s="124"/>
      <c r="Q199" s="124"/>
      <c r="R199" s="124"/>
    </row>
    <row r="200" spans="2:18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  <c r="P200" s="124"/>
      <c r="Q200" s="124"/>
      <c r="R200" s="124"/>
    </row>
    <row r="201" spans="2:18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  <c r="P201" s="124"/>
      <c r="Q201" s="124"/>
      <c r="R201" s="124"/>
    </row>
    <row r="202" spans="2:18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  <c r="P202" s="124"/>
      <c r="Q202" s="124"/>
      <c r="R202" s="124"/>
    </row>
    <row r="203" spans="2:18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  <c r="P203" s="124"/>
      <c r="Q203" s="124"/>
      <c r="R203" s="124"/>
    </row>
    <row r="204" spans="2:18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  <c r="P204" s="124"/>
      <c r="Q204" s="124"/>
      <c r="R204" s="124"/>
    </row>
    <row r="205" spans="2:18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  <c r="P205" s="124"/>
      <c r="Q205" s="124"/>
      <c r="R205" s="124"/>
    </row>
    <row r="206" spans="2:18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  <c r="P206" s="124"/>
      <c r="Q206" s="124"/>
      <c r="R206" s="124"/>
    </row>
    <row r="207" spans="2:18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  <c r="P207" s="124"/>
      <c r="Q207" s="124"/>
      <c r="R207" s="124"/>
    </row>
    <row r="208" spans="2:18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  <c r="P208" s="124"/>
      <c r="Q208" s="124"/>
      <c r="R208" s="124"/>
    </row>
    <row r="209" spans="2:18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  <c r="P209" s="124"/>
      <c r="Q209" s="124"/>
      <c r="R209" s="124"/>
    </row>
    <row r="210" spans="2:18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  <c r="P210" s="124"/>
      <c r="Q210" s="124"/>
      <c r="R210" s="124"/>
    </row>
    <row r="211" spans="2:18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  <c r="P211" s="124"/>
      <c r="Q211" s="124"/>
      <c r="R211" s="124"/>
    </row>
    <row r="212" spans="2:18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  <c r="P212" s="124"/>
      <c r="Q212" s="124"/>
      <c r="R212" s="124"/>
    </row>
    <row r="213" spans="2:18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  <c r="P213" s="124"/>
      <c r="Q213" s="124"/>
      <c r="R213" s="124"/>
    </row>
    <row r="214" spans="2:18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  <c r="P214" s="124"/>
      <c r="Q214" s="124"/>
      <c r="R214" s="124"/>
    </row>
    <row r="215" spans="2:18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  <c r="P215" s="124"/>
      <c r="Q215" s="124"/>
      <c r="R215" s="124"/>
    </row>
    <row r="216" spans="2:18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  <c r="P216" s="124"/>
      <c r="Q216" s="124"/>
      <c r="R216" s="124"/>
    </row>
    <row r="217" spans="2:18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  <c r="P217" s="124"/>
      <c r="Q217" s="124"/>
      <c r="R217" s="124"/>
    </row>
    <row r="218" spans="2:18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</row>
    <row r="219" spans="2:18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  <c r="P219" s="124"/>
      <c r="Q219" s="124"/>
      <c r="R219" s="124"/>
    </row>
    <row r="220" spans="2:18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  <c r="P220" s="124"/>
      <c r="Q220" s="124"/>
      <c r="R220" s="124"/>
    </row>
    <row r="221" spans="2:18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  <c r="P221" s="124"/>
      <c r="Q221" s="124"/>
      <c r="R221" s="124"/>
    </row>
    <row r="222" spans="2:18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  <c r="P222" s="124"/>
      <c r="Q222" s="124"/>
      <c r="R222" s="124"/>
    </row>
    <row r="223" spans="2:18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  <c r="P223" s="124"/>
      <c r="Q223" s="124"/>
      <c r="R223" s="124"/>
    </row>
    <row r="224" spans="2:18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  <c r="P224" s="124"/>
      <c r="Q224" s="124"/>
      <c r="R224" s="124"/>
    </row>
    <row r="225" spans="2:18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  <c r="P225" s="124"/>
      <c r="Q225" s="124"/>
      <c r="R225" s="124"/>
    </row>
    <row r="226" spans="2:18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  <c r="P226" s="124"/>
      <c r="Q226" s="124"/>
      <c r="R226" s="124"/>
    </row>
    <row r="227" spans="2:18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  <c r="P227" s="124"/>
      <c r="Q227" s="124"/>
      <c r="R227" s="124"/>
    </row>
    <row r="228" spans="2:18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  <c r="P228" s="124"/>
      <c r="Q228" s="124"/>
      <c r="R228" s="124"/>
    </row>
    <row r="229" spans="2:18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  <c r="P229" s="124"/>
      <c r="Q229" s="124"/>
      <c r="R229" s="124"/>
    </row>
    <row r="230" spans="2:18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  <c r="P230" s="124"/>
      <c r="Q230" s="124"/>
      <c r="R230" s="124"/>
    </row>
    <row r="231" spans="2:18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  <c r="P231" s="124"/>
      <c r="Q231" s="124"/>
      <c r="R231" s="124"/>
    </row>
    <row r="232" spans="2:18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  <c r="P232" s="124"/>
      <c r="Q232" s="124"/>
      <c r="R232" s="124"/>
    </row>
    <row r="233" spans="2:18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  <c r="P233" s="124"/>
      <c r="Q233" s="124"/>
      <c r="R233" s="124"/>
    </row>
    <row r="234" spans="2:18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  <c r="P234" s="124"/>
      <c r="Q234" s="124"/>
      <c r="R234" s="124"/>
    </row>
    <row r="235" spans="2:18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  <c r="P235" s="124"/>
      <c r="Q235" s="124"/>
      <c r="R235" s="124"/>
    </row>
    <row r="236" spans="2:18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  <c r="P236" s="124"/>
      <c r="Q236" s="124"/>
      <c r="R236" s="124"/>
    </row>
    <row r="237" spans="2:18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  <c r="P237" s="124"/>
      <c r="Q237" s="124"/>
      <c r="R237" s="124"/>
    </row>
    <row r="238" spans="2:18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  <c r="P238" s="124"/>
      <c r="Q238" s="124"/>
      <c r="R238" s="124"/>
    </row>
    <row r="239" spans="2:18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  <c r="P239" s="124"/>
      <c r="Q239" s="124"/>
      <c r="R239" s="124"/>
    </row>
    <row r="240" spans="2:18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  <c r="P240" s="124"/>
      <c r="Q240" s="124"/>
      <c r="R240" s="124"/>
    </row>
    <row r="241" spans="2:18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  <c r="P241" s="124"/>
      <c r="Q241" s="124"/>
      <c r="R241" s="124"/>
    </row>
    <row r="242" spans="2:18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  <c r="P242" s="124"/>
      <c r="Q242" s="124"/>
      <c r="R242" s="124"/>
    </row>
    <row r="243" spans="2:18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  <c r="P243" s="124"/>
      <c r="Q243" s="124"/>
      <c r="R243" s="124"/>
    </row>
    <row r="244" spans="2:18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</row>
    <row r="245" spans="2:18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</row>
    <row r="246" spans="2:18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</row>
    <row r="247" spans="2:18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</row>
    <row r="248" spans="2:18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</row>
    <row r="249" spans="2:18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</row>
    <row r="250" spans="2:18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</row>
    <row r="251" spans="2:18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</row>
    <row r="252" spans="2:18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</row>
    <row r="253" spans="2:18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</row>
    <row r="254" spans="2:18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</row>
    <row r="255" spans="2:18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</row>
    <row r="256" spans="2:18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</row>
    <row r="257" spans="2:18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</row>
    <row r="258" spans="2:18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</row>
    <row r="259" spans="2:18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</row>
    <row r="260" spans="2:18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</row>
    <row r="261" spans="2:18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</row>
    <row r="262" spans="2:18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</row>
    <row r="263" spans="2:18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</row>
    <row r="264" spans="2:18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</row>
    <row r="265" spans="2:18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</row>
    <row r="266" spans="2:18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</row>
    <row r="267" spans="2:18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</row>
    <row r="268" spans="2:18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</row>
    <row r="269" spans="2:18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</row>
    <row r="270" spans="2:18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</row>
    <row r="271" spans="2:18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</row>
    <row r="272" spans="2:18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</row>
    <row r="273" spans="2:18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</row>
    <row r="274" spans="2:18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</row>
    <row r="275" spans="2:18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</row>
    <row r="276" spans="2:18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</row>
    <row r="277" spans="2:18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</row>
    <row r="278" spans="2:18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</row>
    <row r="279" spans="2:18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</row>
    <row r="280" spans="2:18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</row>
    <row r="281" spans="2:18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</row>
    <row r="282" spans="2:18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</row>
    <row r="283" spans="2:18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</row>
    <row r="284" spans="2:18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</row>
    <row r="285" spans="2:18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</row>
    <row r="286" spans="2:18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</row>
    <row r="287" spans="2:18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</row>
    <row r="288" spans="2:18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</row>
    <row r="289" spans="2:18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</row>
    <row r="290" spans="2:18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</row>
    <row r="291" spans="2:18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</row>
    <row r="292" spans="2:18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</row>
    <row r="293" spans="2:18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</row>
    <row r="294" spans="2:18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</row>
    <row r="295" spans="2:18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</row>
    <row r="296" spans="2:18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</row>
    <row r="297" spans="2:18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</row>
    <row r="298" spans="2:18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</row>
    <row r="299" spans="2:18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</row>
    <row r="300" spans="2:18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</row>
    <row r="301" spans="2:18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</row>
    <row r="302" spans="2:18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</row>
    <row r="303" spans="2:18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</row>
    <row r="304" spans="2:18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</row>
    <row r="305" spans="2:18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</row>
    <row r="306" spans="2:18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</row>
    <row r="307" spans="2:18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</row>
    <row r="308" spans="2:18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</row>
    <row r="309" spans="2:18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</row>
    <row r="310" spans="2:18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</row>
    <row r="311" spans="2:18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</row>
    <row r="312" spans="2:18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</row>
    <row r="313" spans="2:18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</row>
    <row r="314" spans="2:18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</row>
    <row r="315" spans="2:18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</row>
    <row r="316" spans="2:18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</row>
    <row r="317" spans="2:18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</row>
    <row r="318" spans="2:18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</row>
    <row r="319" spans="2:18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</row>
    <row r="320" spans="2:18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</row>
    <row r="321" spans="2:18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</row>
    <row r="322" spans="2:18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</row>
    <row r="323" spans="2:18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</row>
    <row r="324" spans="2:18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</row>
    <row r="325" spans="2:18">
      <c r="B325" s="123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</row>
    <row r="326" spans="2:18">
      <c r="B326" s="123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</row>
    <row r="327" spans="2:18">
      <c r="B327" s="123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</row>
    <row r="328" spans="2:18">
      <c r="B328" s="123"/>
      <c r="C328" s="124"/>
      <c r="D328" s="124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</row>
    <row r="329" spans="2:18">
      <c r="B329" s="123"/>
      <c r="C329" s="124"/>
      <c r="D329" s="124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</row>
    <row r="330" spans="2:18">
      <c r="B330" s="123"/>
      <c r="C330" s="124"/>
      <c r="D330" s="124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</row>
    <row r="331" spans="2:18">
      <c r="B331" s="123"/>
      <c r="C331" s="124"/>
      <c r="D331" s="124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</row>
    <row r="332" spans="2:18">
      <c r="B332" s="123"/>
      <c r="C332" s="124"/>
      <c r="D332" s="124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</row>
    <row r="333" spans="2:18">
      <c r="B333" s="123"/>
      <c r="C333" s="124"/>
      <c r="D333" s="124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</row>
    <row r="334" spans="2:18">
      <c r="B334" s="123"/>
      <c r="C334" s="124"/>
      <c r="D334" s="124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</row>
    <row r="335" spans="2:18">
      <c r="B335" s="123"/>
      <c r="C335" s="124"/>
      <c r="D335" s="124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</row>
    <row r="336" spans="2:18">
      <c r="B336" s="123"/>
      <c r="C336" s="124"/>
      <c r="D336" s="124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</row>
    <row r="337" spans="2:18">
      <c r="B337" s="123"/>
      <c r="C337" s="124"/>
      <c r="D337" s="124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</row>
    <row r="338" spans="2:18">
      <c r="B338" s="123"/>
      <c r="C338" s="124"/>
      <c r="D338" s="124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</row>
    <row r="339" spans="2:18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</row>
    <row r="340" spans="2:18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</row>
    <row r="341" spans="2:18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</row>
    <row r="342" spans="2:18">
      <c r="B342" s="123"/>
      <c r="C342" s="124"/>
      <c r="D342" s="124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</row>
    <row r="343" spans="2:18">
      <c r="B343" s="123"/>
      <c r="C343" s="124"/>
      <c r="D343" s="124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</row>
    <row r="344" spans="2:18">
      <c r="B344" s="123"/>
      <c r="C344" s="124"/>
      <c r="D344" s="124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</row>
    <row r="345" spans="2:18">
      <c r="B345" s="123"/>
      <c r="C345" s="124"/>
      <c r="D345" s="124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</row>
    <row r="346" spans="2:18">
      <c r="B346" s="123"/>
      <c r="C346" s="124"/>
      <c r="D346" s="124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</row>
    <row r="347" spans="2:18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</row>
    <row r="348" spans="2:18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</row>
    <row r="349" spans="2:18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</row>
    <row r="350" spans="2:18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</row>
    <row r="351" spans="2:18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</row>
    <row r="352" spans="2:18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</row>
    <row r="353" spans="2:18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</row>
    <row r="354" spans="2:18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</row>
    <row r="355" spans="2:18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</row>
    <row r="356" spans="2:18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</row>
    <row r="357" spans="2:18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</row>
    <row r="358" spans="2:18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</row>
    <row r="359" spans="2:18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</row>
    <row r="360" spans="2:18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</row>
    <row r="361" spans="2:18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</row>
    <row r="362" spans="2:18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</row>
    <row r="363" spans="2:18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</row>
    <row r="364" spans="2:18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</row>
    <row r="365" spans="2:18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</row>
    <row r="366" spans="2:18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</row>
    <row r="367" spans="2:18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</row>
    <row r="368" spans="2:18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</row>
    <row r="369" spans="2:18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</row>
    <row r="370" spans="2:18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</row>
    <row r="371" spans="2:18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</row>
    <row r="372" spans="2:18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</row>
    <row r="373" spans="2:18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</row>
    <row r="374" spans="2:18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</row>
    <row r="375" spans="2:18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</row>
    <row r="376" spans="2:18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</row>
    <row r="377" spans="2:18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</row>
    <row r="378" spans="2:18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</row>
    <row r="379" spans="2:18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</row>
    <row r="380" spans="2:18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</row>
    <row r="381" spans="2:18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</row>
    <row r="382" spans="2:18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</row>
    <row r="383" spans="2:18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</row>
    <row r="384" spans="2:18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</row>
    <row r="385" spans="2:18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</row>
    <row r="386" spans="2:18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</row>
    <row r="387" spans="2:18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</row>
    <row r="388" spans="2:18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</row>
    <row r="389" spans="2:18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</row>
    <row r="390" spans="2:18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</row>
    <row r="391" spans="2:18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</row>
    <row r="392" spans="2:18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</row>
    <row r="393" spans="2:18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</row>
    <row r="394" spans="2:18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</row>
    <row r="395" spans="2:18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</row>
    <row r="396" spans="2:18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</row>
    <row r="397" spans="2:18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</row>
    <row r="398" spans="2:18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</row>
    <row r="399" spans="2:18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</row>
    <row r="400" spans="2:18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</row>
    <row r="401" spans="2:18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</row>
    <row r="402" spans="2:18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</row>
    <row r="403" spans="2:18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</row>
    <row r="404" spans="2:18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</row>
    <row r="405" spans="2:18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</row>
    <row r="406" spans="2:18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</row>
    <row r="407" spans="2:18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</row>
    <row r="408" spans="2:18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</row>
    <row r="409" spans="2:18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</row>
    <row r="410" spans="2:18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</row>
    <row r="411" spans="2:18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</row>
    <row r="412" spans="2:18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</row>
    <row r="413" spans="2:18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</row>
    <row r="414" spans="2:18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</row>
    <row r="415" spans="2:18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</row>
    <row r="416" spans="2:18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</row>
    <row r="417" spans="2:18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</row>
    <row r="418" spans="2:18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</row>
    <row r="419" spans="2:18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</row>
    <row r="420" spans="2:18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</row>
    <row r="421" spans="2:18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</row>
    <row r="422" spans="2:18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</row>
    <row r="423" spans="2:18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</row>
    <row r="424" spans="2:18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</row>
    <row r="425" spans="2:18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</row>
    <row r="426" spans="2:18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</row>
    <row r="427" spans="2:18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</row>
    <row r="428" spans="2:18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</row>
    <row r="429" spans="2:18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</row>
    <row r="430" spans="2:18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</row>
    <row r="431" spans="2:18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</row>
    <row r="432" spans="2:18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</row>
    <row r="433" spans="2:18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</row>
    <row r="434" spans="2:18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</row>
    <row r="435" spans="2:18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</row>
    <row r="436" spans="2:18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</row>
    <row r="437" spans="2:18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</row>
    <row r="438" spans="2:18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</row>
    <row r="439" spans="2:18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</row>
    <row r="440" spans="2:18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</row>
    <row r="441" spans="2:18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</row>
    <row r="442" spans="2:18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</row>
    <row r="443" spans="2:18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</row>
    <row r="444" spans="2:18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</row>
    <row r="445" spans="2:18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</row>
    <row r="446" spans="2:18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</row>
    <row r="447" spans="2:18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</row>
    <row r="448" spans="2:18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</row>
    <row r="449" spans="2:18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</row>
    <row r="450" spans="2:18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</row>
    <row r="451" spans="2:18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</row>
    <row r="452" spans="2:18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</row>
    <row r="453" spans="2:18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</row>
    <row r="454" spans="2:18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</row>
    <row r="455" spans="2:18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</row>
    <row r="456" spans="2:18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</row>
    <row r="457" spans="2:18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</row>
    <row r="458" spans="2:18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</row>
    <row r="459" spans="2:18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</row>
    <row r="460" spans="2:18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</row>
    <row r="461" spans="2:18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</row>
    <row r="462" spans="2:18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</row>
    <row r="463" spans="2:18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</row>
    <row r="464" spans="2:18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</row>
    <row r="465" spans="2:18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</row>
    <row r="466" spans="2:18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</row>
    <row r="467" spans="2:18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</row>
    <row r="468" spans="2:18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</row>
    <row r="469" spans="2:18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</row>
    <row r="470" spans="2:18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</row>
    <row r="471" spans="2:18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</row>
    <row r="472" spans="2:18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</row>
    <row r="473" spans="2:18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</row>
    <row r="474" spans="2:18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</row>
    <row r="475" spans="2:18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</row>
    <row r="476" spans="2:18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</row>
    <row r="477" spans="2:18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</row>
    <row r="478" spans="2:18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</row>
    <row r="479" spans="2:18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</row>
    <row r="480" spans="2:18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</row>
    <row r="481" spans="2:18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</row>
    <row r="482" spans="2:18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</row>
    <row r="483" spans="2:18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</row>
    <row r="484" spans="2:18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</row>
    <row r="485" spans="2:18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</row>
    <row r="486" spans="2:18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</row>
    <row r="487" spans="2:18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</row>
    <row r="488" spans="2:18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</row>
    <row r="489" spans="2:18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</row>
    <row r="490" spans="2:18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</row>
    <row r="491" spans="2:18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</row>
    <row r="492" spans="2:18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</row>
    <row r="493" spans="2:18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</row>
    <row r="494" spans="2:18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</row>
    <row r="495" spans="2:18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</row>
    <row r="496" spans="2:18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</row>
    <row r="497" spans="2:18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</row>
    <row r="498" spans="2:18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</row>
    <row r="499" spans="2:18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</row>
    <row r="500" spans="2:18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</row>
    <row r="501" spans="2:18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</row>
    <row r="502" spans="2:18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</row>
    <row r="503" spans="2:18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</row>
    <row r="504" spans="2:18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</row>
    <row r="505" spans="2:18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</row>
    <row r="506" spans="2:18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</row>
    <row r="507" spans="2:18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</row>
    <row r="508" spans="2:18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</row>
    <row r="509" spans="2:18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</row>
    <row r="510" spans="2:18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</row>
    <row r="511" spans="2:18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66:D66"/>
  </mergeCells>
  <phoneticPr fontId="5" type="noConversion"/>
  <dataValidations count="1">
    <dataValidation allowBlank="1" showInputMessage="1" showErrorMessage="1" sqref="N10:Q10 N9 N1:N7 N32:N1048576 C5:C29 O1:Q9 O11:Q1048576 C67:D1048576 E1:I30 D1:D29 A1:B1048576 E32:I1048576 C32:D65 J1:M1048576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56" t="s">
        <v>134</v>
      </c>
      <c r="C1" s="77" t="s" vm="1">
        <v>204</v>
      </c>
    </row>
    <row r="2" spans="2:20">
      <c r="B2" s="56" t="s">
        <v>133</v>
      </c>
      <c r="C2" s="77" t="s">
        <v>205</v>
      </c>
    </row>
    <row r="3" spans="2:20">
      <c r="B3" s="56" t="s">
        <v>135</v>
      </c>
      <c r="C3" s="77" t="s">
        <v>206</v>
      </c>
    </row>
    <row r="4" spans="2:20">
      <c r="B4" s="56" t="s">
        <v>136</v>
      </c>
      <c r="C4" s="77">
        <v>2148</v>
      </c>
    </row>
    <row r="6" spans="2:20" ht="26.25" customHeight="1">
      <c r="B6" s="143" t="s">
        <v>158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8"/>
    </row>
    <row r="7" spans="2:20" ht="26.25" customHeight="1">
      <c r="B7" s="143" t="s">
        <v>80</v>
      </c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</row>
    <row r="8" spans="2:20" s="3" customFormat="1" ht="78.75">
      <c r="B8" s="37" t="s">
        <v>107</v>
      </c>
      <c r="C8" s="13" t="s">
        <v>42</v>
      </c>
      <c r="D8" s="13" t="s">
        <v>111</v>
      </c>
      <c r="E8" s="13" t="s">
        <v>174</v>
      </c>
      <c r="F8" s="13" t="s">
        <v>109</v>
      </c>
      <c r="G8" s="13" t="s">
        <v>59</v>
      </c>
      <c r="H8" s="13" t="s">
        <v>15</v>
      </c>
      <c r="I8" s="13" t="s">
        <v>60</v>
      </c>
      <c r="J8" s="13" t="s">
        <v>94</v>
      </c>
      <c r="K8" s="13" t="s">
        <v>18</v>
      </c>
      <c r="L8" s="13" t="s">
        <v>93</v>
      </c>
      <c r="M8" s="13" t="s">
        <v>17</v>
      </c>
      <c r="N8" s="13" t="s">
        <v>19</v>
      </c>
      <c r="O8" s="13" t="s">
        <v>182</v>
      </c>
      <c r="P8" s="13" t="s">
        <v>181</v>
      </c>
      <c r="Q8" s="13" t="s">
        <v>56</v>
      </c>
      <c r="R8" s="13" t="s">
        <v>55</v>
      </c>
      <c r="S8" s="13" t="s">
        <v>137</v>
      </c>
      <c r="T8" s="38" t="s">
        <v>139</v>
      </c>
    </row>
    <row r="9" spans="2:20" s="3" customFormat="1" ht="20.25" customHeight="1">
      <c r="B9" s="39"/>
      <c r="C9" s="16"/>
      <c r="D9" s="16"/>
      <c r="E9" s="16"/>
      <c r="F9" s="16"/>
      <c r="G9" s="16"/>
      <c r="H9" s="16"/>
      <c r="I9" s="16"/>
      <c r="J9" s="16" t="s">
        <v>22</v>
      </c>
      <c r="K9" s="16" t="s">
        <v>21</v>
      </c>
      <c r="L9" s="16"/>
      <c r="M9" s="16" t="s">
        <v>20</v>
      </c>
      <c r="N9" s="16" t="s">
        <v>20</v>
      </c>
      <c r="O9" s="16" t="s">
        <v>189</v>
      </c>
      <c r="P9" s="16"/>
      <c r="Q9" s="16" t="s">
        <v>185</v>
      </c>
      <c r="R9" s="16" t="s">
        <v>20</v>
      </c>
      <c r="S9" s="16" t="s">
        <v>20</v>
      </c>
      <c r="T9" s="73" t="s">
        <v>20</v>
      </c>
    </row>
    <row r="10" spans="2:20" s="4" customFormat="1" ht="18" customHeight="1">
      <c r="B10" s="40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19" t="s">
        <v>14</v>
      </c>
      <c r="Q10" s="19" t="s">
        <v>105</v>
      </c>
      <c r="R10" s="19" t="s">
        <v>106</v>
      </c>
      <c r="S10" s="45" t="s">
        <v>140</v>
      </c>
      <c r="T10" s="72" t="s">
        <v>175</v>
      </c>
    </row>
    <row r="11" spans="2:20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</row>
    <row r="12" spans="2:20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</row>
    <row r="13" spans="2:20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</row>
    <row r="14" spans="2:20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</row>
    <row r="15" spans="2:20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</row>
    <row r="16" spans="2:20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</row>
    <row r="17" spans="2:20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</row>
    <row r="18" spans="2:20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</row>
    <row r="19" spans="2:20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</row>
    <row r="20" spans="2:20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</row>
    <row r="21" spans="2:20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</row>
    <row r="22" spans="2:20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</row>
    <row r="23" spans="2:20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</row>
    <row r="24" spans="2:20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</row>
    <row r="25" spans="2:20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</row>
    <row r="26" spans="2:20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</row>
    <row r="27" spans="2:20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</row>
    <row r="28" spans="2:20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</row>
    <row r="29" spans="2:20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</row>
    <row r="30" spans="2:20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</row>
    <row r="31" spans="2:20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</row>
    <row r="32" spans="2:20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</row>
    <row r="33" spans="2:20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</row>
    <row r="34" spans="2:20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</row>
    <row r="35" spans="2:20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</row>
    <row r="36" spans="2:20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</row>
    <row r="37" spans="2:20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</row>
    <row r="38" spans="2:20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</row>
    <row r="39" spans="2:20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</row>
    <row r="40" spans="2:20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</row>
    <row r="41" spans="2:20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</row>
    <row r="42" spans="2:20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2:20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</row>
    <row r="44" spans="2:20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</row>
    <row r="45" spans="2:20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</row>
    <row r="46" spans="2:20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</row>
    <row r="47" spans="2:20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</row>
    <row r="48" spans="2:20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</row>
    <row r="49" spans="2:20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</row>
    <row r="50" spans="2:20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</row>
    <row r="51" spans="2:20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</row>
    <row r="52" spans="2:20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</row>
    <row r="53" spans="2:20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</row>
    <row r="54" spans="2:20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</row>
    <row r="55" spans="2:20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</row>
    <row r="56" spans="2:20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</row>
    <row r="57" spans="2:20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</row>
    <row r="58" spans="2:20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</row>
    <row r="59" spans="2:20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</row>
    <row r="60" spans="2:20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</row>
    <row r="61" spans="2:20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</row>
    <row r="62" spans="2:20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</row>
    <row r="63" spans="2:20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</row>
    <row r="64" spans="2:20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2:20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</row>
    <row r="66" spans="2:20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</row>
    <row r="67" spans="2:20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</row>
    <row r="68" spans="2:20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</row>
    <row r="69" spans="2:20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</row>
    <row r="70" spans="2:20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</row>
    <row r="71" spans="2:20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</row>
    <row r="72" spans="2:20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</row>
    <row r="73" spans="2:20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</row>
    <row r="74" spans="2:20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</row>
    <row r="75" spans="2:20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2:20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</row>
    <row r="77" spans="2:20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</row>
    <row r="78" spans="2:20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</row>
    <row r="79" spans="2:20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</row>
    <row r="80" spans="2:20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</row>
    <row r="81" spans="2:20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</row>
    <row r="82" spans="2:20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</row>
    <row r="83" spans="2:20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</row>
    <row r="84" spans="2:20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</row>
    <row r="85" spans="2:20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</row>
    <row r="86" spans="2:20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</row>
    <row r="87" spans="2:20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</row>
    <row r="88" spans="2:20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</row>
    <row r="89" spans="2:20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</row>
    <row r="90" spans="2:20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</row>
    <row r="91" spans="2:20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</row>
    <row r="92" spans="2:20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</row>
    <row r="93" spans="2:20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</row>
    <row r="94" spans="2:20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</row>
    <row r="95" spans="2:20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</row>
    <row r="96" spans="2:20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</row>
    <row r="97" spans="2:20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</row>
    <row r="98" spans="2:20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</row>
    <row r="99" spans="2:20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</row>
    <row r="100" spans="2:20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</row>
    <row r="101" spans="2:20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</row>
    <row r="102" spans="2:20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</row>
    <row r="103" spans="2:20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</row>
    <row r="104" spans="2:20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</row>
    <row r="105" spans="2:20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</row>
    <row r="106" spans="2:20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</row>
    <row r="107" spans="2:20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</row>
    <row r="108" spans="2:20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</row>
    <row r="109" spans="2:20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</row>
    <row r="110" spans="2:20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3"/>
      <c r="C697" s="1"/>
      <c r="D697" s="1"/>
      <c r="E697" s="1"/>
      <c r="F697" s="1"/>
      <c r="G697" s="1"/>
    </row>
    <row r="698" spans="2:7">
      <c r="B698" s="43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5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29"/>
  <sheetViews>
    <sheetView rightToLeft="1" zoomScale="70" zoomScaleNormal="70" workbookViewId="0">
      <selection activeCell="O15" sqref="O15"/>
    </sheetView>
  </sheetViews>
  <sheetFormatPr defaultColWidth="9.140625" defaultRowHeight="18"/>
  <cols>
    <col min="1" max="1" width="6.28515625" style="1" customWidth="1"/>
    <col min="2" max="2" width="49.7109375" style="2" bestFit="1" customWidth="1"/>
    <col min="3" max="3" width="51.42578125" style="2" bestFit="1" customWidth="1"/>
    <col min="4" max="4" width="6.42578125" style="2" bestFit="1" customWidth="1"/>
    <col min="5" max="5" width="8" style="2" bestFit="1" customWidth="1"/>
    <col min="6" max="6" width="11.7109375" style="2" bestFit="1" customWidth="1"/>
    <col min="7" max="7" width="44.7109375" style="1" bestFit="1" customWidth="1"/>
    <col min="8" max="8" width="7.42578125" style="1" bestFit="1" customWidth="1"/>
    <col min="9" max="9" width="11.140625" style="1" bestFit="1" customWidth="1"/>
    <col min="10" max="10" width="7.140625" style="1" bestFit="1" customWidth="1"/>
    <col min="11" max="11" width="10.5703125" style="1" customWidth="1"/>
    <col min="12" max="12" width="12.28515625" style="1" bestFit="1" customWidth="1"/>
    <col min="13" max="13" width="6.85546875" style="1" bestFit="1" customWidth="1"/>
    <col min="14" max="14" width="13" style="1" customWidth="1"/>
    <col min="15" max="15" width="11.42578125" style="1" bestFit="1" customWidth="1"/>
    <col min="16" max="16" width="14.7109375" style="1" customWidth="1"/>
    <col min="17" max="17" width="8.28515625" style="1" bestFit="1" customWidth="1"/>
    <col min="18" max="18" width="9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56" t="s">
        <v>134</v>
      </c>
      <c r="C1" s="77" t="s" vm="1">
        <v>204</v>
      </c>
    </row>
    <row r="2" spans="2:21">
      <c r="B2" s="56" t="s">
        <v>133</v>
      </c>
      <c r="C2" s="77" t="s">
        <v>205</v>
      </c>
    </row>
    <row r="3" spans="2:21">
      <c r="B3" s="56" t="s">
        <v>135</v>
      </c>
      <c r="C3" s="77" t="s">
        <v>206</v>
      </c>
    </row>
    <row r="4" spans="2:21">
      <c r="B4" s="56" t="s">
        <v>136</v>
      </c>
      <c r="C4" s="77">
        <v>2148</v>
      </c>
    </row>
    <row r="6" spans="2:21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1"/>
    </row>
    <row r="7" spans="2:21" ht="26.25" customHeight="1">
      <c r="B7" s="149" t="s">
        <v>81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1"/>
    </row>
    <row r="8" spans="2:21" s="3" customFormat="1" ht="78.75">
      <c r="B8" s="22" t="s">
        <v>107</v>
      </c>
      <c r="C8" s="30" t="s">
        <v>42</v>
      </c>
      <c r="D8" s="30" t="s">
        <v>111</v>
      </c>
      <c r="E8" s="30" t="s">
        <v>174</v>
      </c>
      <c r="F8" s="30" t="s">
        <v>109</v>
      </c>
      <c r="G8" s="30" t="s">
        <v>59</v>
      </c>
      <c r="H8" s="30" t="s">
        <v>15</v>
      </c>
      <c r="I8" s="30" t="s">
        <v>60</v>
      </c>
      <c r="J8" s="30" t="s">
        <v>94</v>
      </c>
      <c r="K8" s="30" t="s">
        <v>18</v>
      </c>
      <c r="L8" s="30" t="s">
        <v>93</v>
      </c>
      <c r="M8" s="30" t="s">
        <v>17</v>
      </c>
      <c r="N8" s="30" t="s">
        <v>19</v>
      </c>
      <c r="O8" s="13" t="s">
        <v>182</v>
      </c>
      <c r="P8" s="30" t="s">
        <v>181</v>
      </c>
      <c r="Q8" s="30" t="s">
        <v>197</v>
      </c>
      <c r="R8" s="30" t="s">
        <v>56</v>
      </c>
      <c r="S8" s="13" t="s">
        <v>55</v>
      </c>
      <c r="T8" s="30" t="s">
        <v>137</v>
      </c>
      <c r="U8" s="14" t="s">
        <v>139</v>
      </c>
    </row>
    <row r="9" spans="2:21" s="3" customFormat="1">
      <c r="B9" s="15"/>
      <c r="C9" s="16"/>
      <c r="D9" s="16"/>
      <c r="E9" s="16"/>
      <c r="F9" s="16"/>
      <c r="G9" s="16"/>
      <c r="H9" s="32"/>
      <c r="I9" s="32"/>
      <c r="J9" s="32" t="s">
        <v>22</v>
      </c>
      <c r="K9" s="32" t="s">
        <v>21</v>
      </c>
      <c r="L9" s="32"/>
      <c r="M9" s="32" t="s">
        <v>20</v>
      </c>
      <c r="N9" s="32" t="s">
        <v>20</v>
      </c>
      <c r="O9" s="32" t="s">
        <v>189</v>
      </c>
      <c r="P9" s="32"/>
      <c r="Q9" s="16" t="s">
        <v>185</v>
      </c>
      <c r="R9" s="32" t="s">
        <v>185</v>
      </c>
      <c r="S9" s="16" t="s">
        <v>20</v>
      </c>
      <c r="T9" s="32" t="s">
        <v>185</v>
      </c>
      <c r="U9" s="17" t="s">
        <v>20</v>
      </c>
    </row>
    <row r="10" spans="2:21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19" t="s">
        <v>12</v>
      </c>
      <c r="O10" s="19" t="s">
        <v>13</v>
      </c>
      <c r="P10" s="34" t="s">
        <v>14</v>
      </c>
      <c r="Q10" s="42" t="s">
        <v>105</v>
      </c>
      <c r="R10" s="19" t="s">
        <v>106</v>
      </c>
      <c r="S10" s="19" t="s">
        <v>140</v>
      </c>
      <c r="T10" s="20" t="s">
        <v>175</v>
      </c>
      <c r="U10" s="20" t="s">
        <v>191</v>
      </c>
    </row>
    <row r="11" spans="2:21" s="4" customFormat="1" ht="18" customHeight="1">
      <c r="B11" s="78" t="s">
        <v>32</v>
      </c>
      <c r="C11" s="79"/>
      <c r="D11" s="79"/>
      <c r="E11" s="79"/>
      <c r="F11" s="79"/>
      <c r="G11" s="79"/>
      <c r="H11" s="79"/>
      <c r="I11" s="79"/>
      <c r="J11" s="79"/>
      <c r="K11" s="87">
        <v>4.7586996351452218</v>
      </c>
      <c r="L11" s="79"/>
      <c r="M11" s="79"/>
      <c r="N11" s="100">
        <v>1.563411401962142E-2</v>
      </c>
      <c r="O11" s="87"/>
      <c r="P11" s="89"/>
      <c r="Q11" s="87">
        <v>6.699179097</v>
      </c>
      <c r="R11" s="87">
        <v>1802.2899896470001</v>
      </c>
      <c r="S11" s="79"/>
      <c r="T11" s="88">
        <v>1</v>
      </c>
      <c r="U11" s="88">
        <f>R11/'סכום נכסי הקרן'!$C$42</f>
        <v>0.45940336546723043</v>
      </c>
    </row>
    <row r="12" spans="2:21">
      <c r="B12" s="80" t="s">
        <v>179</v>
      </c>
      <c r="C12" s="81"/>
      <c r="D12" s="81"/>
      <c r="E12" s="81"/>
      <c r="F12" s="81"/>
      <c r="G12" s="81"/>
      <c r="H12" s="81"/>
      <c r="I12" s="81"/>
      <c r="J12" s="81"/>
      <c r="K12" s="90">
        <v>4.5313457857441088</v>
      </c>
      <c r="L12" s="81"/>
      <c r="M12" s="81"/>
      <c r="N12" s="101">
        <v>1.2338842663044485E-2</v>
      </c>
      <c r="O12" s="90"/>
      <c r="P12" s="92"/>
      <c r="Q12" s="90">
        <v>6.6991790969999991</v>
      </c>
      <c r="R12" s="90">
        <v>1549.876975596</v>
      </c>
      <c r="S12" s="81"/>
      <c r="T12" s="91">
        <v>0.85994872329039662</v>
      </c>
      <c r="U12" s="91">
        <f>R12/'סכום נכסי הקרן'!$C$42</f>
        <v>0.39506333760885631</v>
      </c>
    </row>
    <row r="13" spans="2:21">
      <c r="B13" s="99" t="s">
        <v>31</v>
      </c>
      <c r="C13" s="81"/>
      <c r="D13" s="81"/>
      <c r="E13" s="81"/>
      <c r="F13" s="81"/>
      <c r="G13" s="81"/>
      <c r="H13" s="81"/>
      <c r="I13" s="81"/>
      <c r="J13" s="81"/>
      <c r="K13" s="90">
        <v>4.4989241340178028</v>
      </c>
      <c r="L13" s="81"/>
      <c r="M13" s="81"/>
      <c r="N13" s="101">
        <v>8.2809914376432564E-3</v>
      </c>
      <c r="O13" s="90"/>
      <c r="P13" s="92"/>
      <c r="Q13" s="90">
        <v>6.0462457049999996</v>
      </c>
      <c r="R13" s="90">
        <v>1165.1177432239999</v>
      </c>
      <c r="S13" s="81"/>
      <c r="T13" s="91">
        <v>0.64646519146022785</v>
      </c>
      <c r="U13" s="91">
        <f>R13/'סכום נכסי הקרן'!$C$42</f>
        <v>0.29698828461424615</v>
      </c>
    </row>
    <row r="14" spans="2:21">
      <c r="B14" s="86" t="s">
        <v>286</v>
      </c>
      <c r="C14" s="83" t="s">
        <v>287</v>
      </c>
      <c r="D14" s="96" t="s">
        <v>112</v>
      </c>
      <c r="E14" s="96" t="s">
        <v>288</v>
      </c>
      <c r="F14" s="83" t="s">
        <v>289</v>
      </c>
      <c r="G14" s="96" t="s">
        <v>290</v>
      </c>
      <c r="H14" s="83" t="s">
        <v>291</v>
      </c>
      <c r="I14" s="83" t="s">
        <v>292</v>
      </c>
      <c r="J14" s="83"/>
      <c r="K14" s="93">
        <v>2.8199999999957188</v>
      </c>
      <c r="L14" s="96" t="s">
        <v>121</v>
      </c>
      <c r="M14" s="97">
        <v>6.1999999999999998E-3</v>
      </c>
      <c r="N14" s="97">
        <v>-2.5000000000000001E-3</v>
      </c>
      <c r="O14" s="93">
        <f>17947.092131</f>
        <v>17947.092131000001</v>
      </c>
      <c r="P14" s="95">
        <v>104.12</v>
      </c>
      <c r="Q14" s="83"/>
      <c r="R14" s="93">
        <v>18.686512144000002</v>
      </c>
      <c r="S14" s="94">
        <v>3.6239130045248706E-6</v>
      </c>
      <c r="T14" s="94">
        <v>1.036820503434077E-2</v>
      </c>
      <c r="U14" s="94">
        <f>R14/'סכום נכסי הקרן'!$C$42</f>
        <v>4.763188286630431E-3</v>
      </c>
    </row>
    <row r="15" spans="2:21">
      <c r="B15" s="86" t="s">
        <v>293</v>
      </c>
      <c r="C15" s="83" t="s">
        <v>294</v>
      </c>
      <c r="D15" s="96" t="s">
        <v>112</v>
      </c>
      <c r="E15" s="96" t="s">
        <v>288</v>
      </c>
      <c r="F15" s="83" t="s">
        <v>295</v>
      </c>
      <c r="G15" s="96" t="s">
        <v>296</v>
      </c>
      <c r="H15" s="83" t="s">
        <v>291</v>
      </c>
      <c r="I15" s="83" t="s">
        <v>292</v>
      </c>
      <c r="J15" s="83"/>
      <c r="K15" s="93">
        <v>2.0500000003744723</v>
      </c>
      <c r="L15" s="96" t="s">
        <v>121</v>
      </c>
      <c r="M15" s="97">
        <v>3.5499999999999997E-2</v>
      </c>
      <c r="N15" s="97">
        <v>-2.6999999977531642E-3</v>
      </c>
      <c r="O15" s="93">
        <v>1572.9516659999999</v>
      </c>
      <c r="P15" s="95">
        <v>118.84</v>
      </c>
      <c r="Q15" s="83"/>
      <c r="R15" s="93">
        <v>1.8692957459999999</v>
      </c>
      <c r="S15" s="94">
        <v>5.5173185849554618E-6</v>
      </c>
      <c r="T15" s="94">
        <v>1.0371781215774958E-3</v>
      </c>
      <c r="U15" s="94">
        <f>R15/'סכום נכסי הקרן'!$C$42</f>
        <v>4.7648311964168185E-4</v>
      </c>
    </row>
    <row r="16" spans="2:21">
      <c r="B16" s="86" t="s">
        <v>297</v>
      </c>
      <c r="C16" s="83" t="s">
        <v>298</v>
      </c>
      <c r="D16" s="96" t="s">
        <v>112</v>
      </c>
      <c r="E16" s="96" t="s">
        <v>288</v>
      </c>
      <c r="F16" s="83" t="s">
        <v>295</v>
      </c>
      <c r="G16" s="96" t="s">
        <v>296</v>
      </c>
      <c r="H16" s="83" t="s">
        <v>291</v>
      </c>
      <c r="I16" s="83" t="s">
        <v>292</v>
      </c>
      <c r="J16" s="83"/>
      <c r="K16" s="93">
        <v>0.94000000089805302</v>
      </c>
      <c r="L16" s="96" t="s">
        <v>121</v>
      </c>
      <c r="M16" s="97">
        <v>4.6500000000000007E-2</v>
      </c>
      <c r="N16" s="97">
        <v>-4.3000000078966729E-3</v>
      </c>
      <c r="O16" s="93">
        <v>507.69722999999999</v>
      </c>
      <c r="P16" s="95">
        <v>127.21</v>
      </c>
      <c r="Q16" s="83"/>
      <c r="R16" s="93">
        <v>0.64584164300000002</v>
      </c>
      <c r="S16" s="94">
        <v>2.5560973669067906E-6</v>
      </c>
      <c r="T16" s="94">
        <v>3.5834502034075868E-4</v>
      </c>
      <c r="U16" s="94">
        <f>R16/'סכום נכסי הקרן'!$C$42</f>
        <v>1.6462490834296767E-4</v>
      </c>
    </row>
    <row r="17" spans="2:21">
      <c r="B17" s="86" t="s">
        <v>299</v>
      </c>
      <c r="C17" s="83" t="s">
        <v>300</v>
      </c>
      <c r="D17" s="96" t="s">
        <v>112</v>
      </c>
      <c r="E17" s="96" t="s">
        <v>288</v>
      </c>
      <c r="F17" s="83" t="s">
        <v>295</v>
      </c>
      <c r="G17" s="96" t="s">
        <v>296</v>
      </c>
      <c r="H17" s="83" t="s">
        <v>291</v>
      </c>
      <c r="I17" s="83" t="s">
        <v>292</v>
      </c>
      <c r="J17" s="83"/>
      <c r="K17" s="93">
        <v>4.9799999997859947</v>
      </c>
      <c r="L17" s="96" t="s">
        <v>121</v>
      </c>
      <c r="M17" s="97">
        <v>1.4999999999999999E-2</v>
      </c>
      <c r="N17" s="97">
        <v>-2.2000000006114464E-3</v>
      </c>
      <c r="O17" s="93">
        <v>4719.9625930000002</v>
      </c>
      <c r="P17" s="95">
        <v>110.88</v>
      </c>
      <c r="Q17" s="83"/>
      <c r="R17" s="93">
        <v>5.2334943439999995</v>
      </c>
      <c r="S17" s="94">
        <v>9.2335344899543315E-6</v>
      </c>
      <c r="T17" s="94">
        <v>2.9038025922926208E-3</v>
      </c>
      <c r="U17" s="94">
        <f>R17/'סכום נכסי הקרן'!$C$42</f>
        <v>1.3340166835516978E-3</v>
      </c>
    </row>
    <row r="18" spans="2:21">
      <c r="B18" s="86" t="s">
        <v>301</v>
      </c>
      <c r="C18" s="83" t="s">
        <v>302</v>
      </c>
      <c r="D18" s="96" t="s">
        <v>112</v>
      </c>
      <c r="E18" s="96" t="s">
        <v>288</v>
      </c>
      <c r="F18" s="83" t="s">
        <v>303</v>
      </c>
      <c r="G18" s="96" t="s">
        <v>296</v>
      </c>
      <c r="H18" s="83" t="s">
        <v>304</v>
      </c>
      <c r="I18" s="83" t="s">
        <v>119</v>
      </c>
      <c r="J18" s="83"/>
      <c r="K18" s="93">
        <v>5.679999999777043</v>
      </c>
      <c r="L18" s="96" t="s">
        <v>121</v>
      </c>
      <c r="M18" s="97">
        <v>1E-3</v>
      </c>
      <c r="N18" s="97">
        <v>-1.5000000007225434E-3</v>
      </c>
      <c r="O18" s="93">
        <v>4774.7651770000002</v>
      </c>
      <c r="P18" s="95">
        <v>101.45</v>
      </c>
      <c r="Q18" s="83"/>
      <c r="R18" s="93">
        <v>4.8439994310000003</v>
      </c>
      <c r="S18" s="94">
        <v>6.8210931100000004E-6</v>
      </c>
      <c r="T18" s="94">
        <v>2.6876914696445466E-3</v>
      </c>
      <c r="U18" s="94">
        <f>R18/'סכום נכסי הקרן'!$C$42</f>
        <v>1.2347345064922712E-3</v>
      </c>
    </row>
    <row r="19" spans="2:21">
      <c r="B19" s="86" t="s">
        <v>305</v>
      </c>
      <c r="C19" s="83" t="s">
        <v>306</v>
      </c>
      <c r="D19" s="96" t="s">
        <v>112</v>
      </c>
      <c r="E19" s="96" t="s">
        <v>288</v>
      </c>
      <c r="F19" s="83" t="s">
        <v>303</v>
      </c>
      <c r="G19" s="96" t="s">
        <v>296</v>
      </c>
      <c r="H19" s="83" t="s">
        <v>304</v>
      </c>
      <c r="I19" s="83" t="s">
        <v>119</v>
      </c>
      <c r="J19" s="83"/>
      <c r="K19" s="93">
        <v>0.7399999998865554</v>
      </c>
      <c r="L19" s="96" t="s">
        <v>121</v>
      </c>
      <c r="M19" s="97">
        <v>8.0000000000000002E-3</v>
      </c>
      <c r="N19" s="97">
        <v>5.1999999996906058E-3</v>
      </c>
      <c r="O19" s="93">
        <v>3763.7498820000001</v>
      </c>
      <c r="P19" s="95">
        <v>103.05</v>
      </c>
      <c r="Q19" s="83"/>
      <c r="R19" s="93">
        <v>3.8785442560000001</v>
      </c>
      <c r="S19" s="94">
        <v>8.7591491646041663E-6</v>
      </c>
      <c r="T19" s="94">
        <v>2.1520089876100679E-3</v>
      </c>
      <c r="U19" s="94">
        <f>R19/'סכום נכסי הקרן'!$C$42</f>
        <v>9.8864017142379253E-4</v>
      </c>
    </row>
    <row r="20" spans="2:21">
      <c r="B20" s="86" t="s">
        <v>307</v>
      </c>
      <c r="C20" s="83" t="s">
        <v>308</v>
      </c>
      <c r="D20" s="96" t="s">
        <v>112</v>
      </c>
      <c r="E20" s="96" t="s">
        <v>288</v>
      </c>
      <c r="F20" s="83" t="s">
        <v>309</v>
      </c>
      <c r="G20" s="96" t="s">
        <v>296</v>
      </c>
      <c r="H20" s="83" t="s">
        <v>304</v>
      </c>
      <c r="I20" s="83" t="s">
        <v>119</v>
      </c>
      <c r="J20" s="83"/>
      <c r="K20" s="93">
        <v>0.49999999997403516</v>
      </c>
      <c r="L20" s="96" t="s">
        <v>121</v>
      </c>
      <c r="M20" s="97">
        <v>5.8999999999999999E-3</v>
      </c>
      <c r="N20" s="97">
        <v>-4.3000000001194374E-3</v>
      </c>
      <c r="O20" s="93">
        <v>19009.669804000001</v>
      </c>
      <c r="P20" s="95">
        <v>101.3</v>
      </c>
      <c r="Q20" s="83"/>
      <c r="R20" s="93">
        <v>19.256795439000001</v>
      </c>
      <c r="S20" s="94">
        <v>3.5610963054435892E-6</v>
      </c>
      <c r="T20" s="94">
        <v>1.0684626530479522E-2</v>
      </c>
      <c r="U20" s="94">
        <f>R20/'סכום נכסי הקרן'!$C$42</f>
        <v>4.9085533868627506E-3</v>
      </c>
    </row>
    <row r="21" spans="2:21">
      <c r="B21" s="86" t="s">
        <v>310</v>
      </c>
      <c r="C21" s="83" t="s">
        <v>311</v>
      </c>
      <c r="D21" s="96" t="s">
        <v>112</v>
      </c>
      <c r="E21" s="96" t="s">
        <v>288</v>
      </c>
      <c r="F21" s="83" t="s">
        <v>309</v>
      </c>
      <c r="G21" s="96" t="s">
        <v>296</v>
      </c>
      <c r="H21" s="83" t="s">
        <v>304</v>
      </c>
      <c r="I21" s="83" t="s">
        <v>119</v>
      </c>
      <c r="J21" s="83"/>
      <c r="K21" s="93">
        <v>5.3899999997337336</v>
      </c>
      <c r="L21" s="96" t="s">
        <v>121</v>
      </c>
      <c r="M21" s="97">
        <v>8.3000000000000001E-3</v>
      </c>
      <c r="N21" s="97">
        <v>-3.0999999999394845E-3</v>
      </c>
      <c r="O21" s="93">
        <v>6153.35149</v>
      </c>
      <c r="P21" s="95">
        <v>107.42</v>
      </c>
      <c r="Q21" s="83"/>
      <c r="R21" s="93">
        <v>6.609930384000001</v>
      </c>
      <c r="S21" s="94">
        <v>4.7849883667581668E-6</v>
      </c>
      <c r="T21" s="94">
        <v>3.6675176702804825E-3</v>
      </c>
      <c r="U21" s="94">
        <f>R21/'סכום נכסי הקרן'!$C$42</f>
        <v>1.68486996063739E-3</v>
      </c>
    </row>
    <row r="22" spans="2:21">
      <c r="B22" s="86" t="s">
        <v>312</v>
      </c>
      <c r="C22" s="83" t="s">
        <v>313</v>
      </c>
      <c r="D22" s="96" t="s">
        <v>112</v>
      </c>
      <c r="E22" s="96" t="s">
        <v>288</v>
      </c>
      <c r="F22" s="83" t="s">
        <v>314</v>
      </c>
      <c r="G22" s="96" t="s">
        <v>296</v>
      </c>
      <c r="H22" s="83" t="s">
        <v>304</v>
      </c>
      <c r="I22" s="83" t="s">
        <v>119</v>
      </c>
      <c r="J22" s="83"/>
      <c r="K22" s="93">
        <v>1.199999999391838</v>
      </c>
      <c r="L22" s="96" t="s">
        <v>121</v>
      </c>
      <c r="M22" s="97">
        <v>4.0999999999999995E-3</v>
      </c>
      <c r="N22" s="97">
        <v>-2.6999999993918378E-3</v>
      </c>
      <c r="O22" s="93">
        <v>1299.3277849999999</v>
      </c>
      <c r="P22" s="95">
        <v>101.24</v>
      </c>
      <c r="Q22" s="83"/>
      <c r="R22" s="93">
        <v>1.315439504</v>
      </c>
      <c r="S22" s="94">
        <v>1.5808074657561514E-6</v>
      </c>
      <c r="T22" s="94">
        <v>7.2987117032017939E-4</v>
      </c>
      <c r="U22" s="94">
        <f>R22/'סכום נכסי הקרן'!$C$42</f>
        <v>3.3530527200259654E-4</v>
      </c>
    </row>
    <row r="23" spans="2:21">
      <c r="B23" s="86" t="s">
        <v>315</v>
      </c>
      <c r="C23" s="83" t="s">
        <v>316</v>
      </c>
      <c r="D23" s="96" t="s">
        <v>112</v>
      </c>
      <c r="E23" s="96" t="s">
        <v>288</v>
      </c>
      <c r="F23" s="83" t="s">
        <v>314</v>
      </c>
      <c r="G23" s="96" t="s">
        <v>296</v>
      </c>
      <c r="H23" s="83" t="s">
        <v>304</v>
      </c>
      <c r="I23" s="83" t="s">
        <v>119</v>
      </c>
      <c r="J23" s="83"/>
      <c r="K23" s="93">
        <v>8.9999999980204401E-2</v>
      </c>
      <c r="L23" s="96" t="s">
        <v>121</v>
      </c>
      <c r="M23" s="97">
        <v>6.4000000000000003E-3</v>
      </c>
      <c r="N23" s="97">
        <v>8.2999999996407458E-3</v>
      </c>
      <c r="O23" s="93">
        <v>13482.989189</v>
      </c>
      <c r="P23" s="95">
        <v>101.16</v>
      </c>
      <c r="Q23" s="83"/>
      <c r="R23" s="93">
        <v>13.639391202999999</v>
      </c>
      <c r="S23" s="94">
        <v>4.2801849433112332E-6</v>
      </c>
      <c r="T23" s="94">
        <v>7.5678116625790262E-3</v>
      </c>
      <c r="U23" s="94">
        <f>R23/'סכום נכסי הקרן'!$C$42</f>
        <v>3.4766781470109607E-3</v>
      </c>
    </row>
    <row r="24" spans="2:21">
      <c r="B24" s="86" t="s">
        <v>317</v>
      </c>
      <c r="C24" s="83" t="s">
        <v>318</v>
      </c>
      <c r="D24" s="96" t="s">
        <v>112</v>
      </c>
      <c r="E24" s="96" t="s">
        <v>288</v>
      </c>
      <c r="F24" s="83" t="s">
        <v>314</v>
      </c>
      <c r="G24" s="96" t="s">
        <v>296</v>
      </c>
      <c r="H24" s="83" t="s">
        <v>304</v>
      </c>
      <c r="I24" s="83" t="s">
        <v>119</v>
      </c>
      <c r="J24" s="83"/>
      <c r="K24" s="93">
        <v>1.5500000000356999</v>
      </c>
      <c r="L24" s="96" t="s">
        <v>121</v>
      </c>
      <c r="M24" s="97">
        <v>0.04</v>
      </c>
      <c r="N24" s="97">
        <v>-5.3000000000102002E-3</v>
      </c>
      <c r="O24" s="93">
        <v>8817.2658479999991</v>
      </c>
      <c r="P24" s="95">
        <v>111.19</v>
      </c>
      <c r="Q24" s="83"/>
      <c r="R24" s="93">
        <v>9.803918083000001</v>
      </c>
      <c r="S24" s="94">
        <v>4.2560616268023877E-6</v>
      </c>
      <c r="T24" s="94">
        <v>5.4397006804216977E-3</v>
      </c>
      <c r="U24" s="94">
        <f>R24/'סכום נכסי הקרן'!$C$42</f>
        <v>2.4990167997201111E-3</v>
      </c>
    </row>
    <row r="25" spans="2:21">
      <c r="B25" s="86" t="s">
        <v>319</v>
      </c>
      <c r="C25" s="83" t="s">
        <v>320</v>
      </c>
      <c r="D25" s="96" t="s">
        <v>112</v>
      </c>
      <c r="E25" s="96" t="s">
        <v>288</v>
      </c>
      <c r="F25" s="83" t="s">
        <v>314</v>
      </c>
      <c r="G25" s="96" t="s">
        <v>296</v>
      </c>
      <c r="H25" s="83" t="s">
        <v>304</v>
      </c>
      <c r="I25" s="83" t="s">
        <v>119</v>
      </c>
      <c r="J25" s="83"/>
      <c r="K25" s="93">
        <v>2.7099999999616813</v>
      </c>
      <c r="L25" s="96" t="s">
        <v>121</v>
      </c>
      <c r="M25" s="97">
        <v>9.8999999999999991E-3</v>
      </c>
      <c r="N25" s="97">
        <v>-3.999999999699467E-3</v>
      </c>
      <c r="O25" s="93">
        <v>12599.117061000001</v>
      </c>
      <c r="P25" s="95">
        <v>105.64</v>
      </c>
      <c r="Q25" s="83"/>
      <c r="R25" s="93">
        <v>13.309707281000003</v>
      </c>
      <c r="S25" s="94">
        <v>4.1803728559986257E-6</v>
      </c>
      <c r="T25" s="94">
        <v>7.3848866483505618E-3</v>
      </c>
      <c r="U25" s="94">
        <f>R25/'סכום נכסי הקרן'!$C$42</f>
        <v>3.3926417798462636E-3</v>
      </c>
    </row>
    <row r="26" spans="2:21">
      <c r="B26" s="86" t="s">
        <v>321</v>
      </c>
      <c r="C26" s="83" t="s">
        <v>322</v>
      </c>
      <c r="D26" s="96" t="s">
        <v>112</v>
      </c>
      <c r="E26" s="96" t="s">
        <v>288</v>
      </c>
      <c r="F26" s="83" t="s">
        <v>314</v>
      </c>
      <c r="G26" s="96" t="s">
        <v>296</v>
      </c>
      <c r="H26" s="83" t="s">
        <v>304</v>
      </c>
      <c r="I26" s="83" t="s">
        <v>119</v>
      </c>
      <c r="J26" s="83"/>
      <c r="K26" s="93">
        <v>4.6700000000581916</v>
      </c>
      <c r="L26" s="96" t="s">
        <v>121</v>
      </c>
      <c r="M26" s="97">
        <v>8.6E-3</v>
      </c>
      <c r="N26" s="97">
        <v>-2.5000000002049021E-3</v>
      </c>
      <c r="O26" s="93">
        <v>11380.418787000001</v>
      </c>
      <c r="P26" s="95">
        <v>107.21</v>
      </c>
      <c r="Q26" s="83"/>
      <c r="R26" s="93">
        <v>12.200946387</v>
      </c>
      <c r="S26" s="94">
        <v>4.5497088521363056E-6</v>
      </c>
      <c r="T26" s="94">
        <v>6.7696910358968927E-3</v>
      </c>
      <c r="U26" s="94">
        <f>R26/'סכום נכסי הקרן'!$C$42</f>
        <v>3.1100188450643739E-3</v>
      </c>
    </row>
    <row r="27" spans="2:21">
      <c r="B27" s="86" t="s">
        <v>323</v>
      </c>
      <c r="C27" s="83" t="s">
        <v>324</v>
      </c>
      <c r="D27" s="96" t="s">
        <v>112</v>
      </c>
      <c r="E27" s="96" t="s">
        <v>288</v>
      </c>
      <c r="F27" s="83" t="s">
        <v>314</v>
      </c>
      <c r="G27" s="96" t="s">
        <v>296</v>
      </c>
      <c r="H27" s="83" t="s">
        <v>304</v>
      </c>
      <c r="I27" s="83" t="s">
        <v>119</v>
      </c>
      <c r="J27" s="83"/>
      <c r="K27" s="93">
        <v>7.4300000070138852</v>
      </c>
      <c r="L27" s="96" t="s">
        <v>121</v>
      </c>
      <c r="M27" s="97">
        <v>1.2199999999999999E-2</v>
      </c>
      <c r="N27" s="97">
        <v>-9.9999999553255733E-5</v>
      </c>
      <c r="O27" s="93">
        <v>401.15</v>
      </c>
      <c r="P27" s="95">
        <v>111.6</v>
      </c>
      <c r="Q27" s="83"/>
      <c r="R27" s="93">
        <v>0.44768340200000001</v>
      </c>
      <c r="S27" s="94">
        <v>5.0043163241883808E-7</v>
      </c>
      <c r="T27" s="94">
        <v>2.4839698637380995E-4</v>
      </c>
      <c r="U27" s="94">
        <f>R27/'סכום נכסי הקרן'!$C$42</f>
        <v>1.1411441151204608E-4</v>
      </c>
    </row>
    <row r="28" spans="2:21">
      <c r="B28" s="86" t="s">
        <v>325</v>
      </c>
      <c r="C28" s="83" t="s">
        <v>326</v>
      </c>
      <c r="D28" s="96" t="s">
        <v>112</v>
      </c>
      <c r="E28" s="96" t="s">
        <v>288</v>
      </c>
      <c r="F28" s="83" t="s">
        <v>314</v>
      </c>
      <c r="G28" s="96" t="s">
        <v>296</v>
      </c>
      <c r="H28" s="83" t="s">
        <v>304</v>
      </c>
      <c r="I28" s="83" t="s">
        <v>119</v>
      </c>
      <c r="J28" s="83"/>
      <c r="K28" s="93">
        <v>6.4000000001098281</v>
      </c>
      <c r="L28" s="96" t="s">
        <v>121</v>
      </c>
      <c r="M28" s="97">
        <v>3.8E-3</v>
      </c>
      <c r="N28" s="97">
        <v>-1.3000000001586395E-3</v>
      </c>
      <c r="O28" s="93">
        <v>15969.366952</v>
      </c>
      <c r="P28" s="95">
        <v>102.63</v>
      </c>
      <c r="Q28" s="83"/>
      <c r="R28" s="93">
        <v>16.389361598000001</v>
      </c>
      <c r="S28" s="94">
        <v>5.3231223173333332E-6</v>
      </c>
      <c r="T28" s="94">
        <v>9.0936318195997141E-3</v>
      </c>
      <c r="U28" s="94">
        <f>R28/'סכום נכסי הקרן'!$C$42</f>
        <v>4.1776450622440032E-3</v>
      </c>
    </row>
    <row r="29" spans="2:21">
      <c r="B29" s="86" t="s">
        <v>327</v>
      </c>
      <c r="C29" s="83" t="s">
        <v>328</v>
      </c>
      <c r="D29" s="96" t="s">
        <v>112</v>
      </c>
      <c r="E29" s="96" t="s">
        <v>288</v>
      </c>
      <c r="F29" s="83" t="s">
        <v>314</v>
      </c>
      <c r="G29" s="96" t="s">
        <v>296</v>
      </c>
      <c r="H29" s="83" t="s">
        <v>304</v>
      </c>
      <c r="I29" s="83" t="s">
        <v>119</v>
      </c>
      <c r="J29" s="83"/>
      <c r="K29" s="93">
        <v>3.8200000001355545</v>
      </c>
      <c r="L29" s="96" t="s">
        <v>121</v>
      </c>
      <c r="M29" s="97">
        <v>1E-3</v>
      </c>
      <c r="N29" s="97">
        <v>-3.2000000003286171E-3</v>
      </c>
      <c r="O29" s="93">
        <v>4791.2665619999998</v>
      </c>
      <c r="P29" s="95">
        <v>101.62</v>
      </c>
      <c r="Q29" s="83"/>
      <c r="R29" s="93">
        <v>4.8688851870000001</v>
      </c>
      <c r="S29" s="94">
        <v>1.8833358078829196E-6</v>
      </c>
      <c r="T29" s="94">
        <v>2.7014993230660006E-3</v>
      </c>
      <c r="U29" s="94">
        <f>R29/'סכום נכסי הקרן'!$C$42</f>
        <v>1.2410778808239654E-3</v>
      </c>
    </row>
    <row r="30" spans="2:21">
      <c r="B30" s="86" t="s">
        <v>329</v>
      </c>
      <c r="C30" s="83" t="s">
        <v>330</v>
      </c>
      <c r="D30" s="96" t="s">
        <v>112</v>
      </c>
      <c r="E30" s="96" t="s">
        <v>288</v>
      </c>
      <c r="F30" s="83" t="s">
        <v>314</v>
      </c>
      <c r="G30" s="96" t="s">
        <v>296</v>
      </c>
      <c r="H30" s="83" t="s">
        <v>304</v>
      </c>
      <c r="I30" s="83" t="s">
        <v>119</v>
      </c>
      <c r="J30" s="83"/>
      <c r="K30" s="93">
        <v>10.259999999697246</v>
      </c>
      <c r="L30" s="96" t="s">
        <v>121</v>
      </c>
      <c r="M30" s="97">
        <v>3.0000000000000001E-3</v>
      </c>
      <c r="N30" s="97">
        <v>3.4999999998455347E-3</v>
      </c>
      <c r="O30" s="93">
        <v>3200.175248</v>
      </c>
      <c r="P30" s="95">
        <v>101.15</v>
      </c>
      <c r="Q30" s="83"/>
      <c r="R30" s="93">
        <v>3.2369773230000005</v>
      </c>
      <c r="S30" s="94">
        <v>4.5591282968171905E-6</v>
      </c>
      <c r="T30" s="94">
        <v>1.7960357886879243E-3</v>
      </c>
      <c r="U30" s="94">
        <f>R30/'סכום נכסי הקרן'!$C$42</f>
        <v>8.2510488582282385E-4</v>
      </c>
    </row>
    <row r="31" spans="2:21">
      <c r="B31" s="86" t="s">
        <v>331</v>
      </c>
      <c r="C31" s="83" t="s">
        <v>332</v>
      </c>
      <c r="D31" s="96" t="s">
        <v>112</v>
      </c>
      <c r="E31" s="96" t="s">
        <v>288</v>
      </c>
      <c r="F31" s="83" t="s">
        <v>333</v>
      </c>
      <c r="G31" s="96" t="s">
        <v>117</v>
      </c>
      <c r="H31" s="83" t="s">
        <v>291</v>
      </c>
      <c r="I31" s="83" t="s">
        <v>292</v>
      </c>
      <c r="J31" s="83"/>
      <c r="K31" s="93">
        <v>15.560000001011117</v>
      </c>
      <c r="L31" s="96" t="s">
        <v>121</v>
      </c>
      <c r="M31" s="97">
        <v>2.07E-2</v>
      </c>
      <c r="N31" s="97">
        <v>9.7000000000789927E-3</v>
      </c>
      <c r="O31" s="93">
        <v>5415.9556220000004</v>
      </c>
      <c r="P31" s="95">
        <v>116.87</v>
      </c>
      <c r="Q31" s="83"/>
      <c r="R31" s="93">
        <v>6.3296273350000005</v>
      </c>
      <c r="S31" s="94">
        <v>8.0835158537313439E-6</v>
      </c>
      <c r="T31" s="94">
        <v>3.5119916169759858E-3</v>
      </c>
      <c r="U31" s="94">
        <f>R31/'סכום נכסי הקרן'!$C$42</f>
        <v>1.6134207683314683E-3</v>
      </c>
    </row>
    <row r="32" spans="2:21">
      <c r="B32" s="86" t="s">
        <v>334</v>
      </c>
      <c r="C32" s="83" t="s">
        <v>335</v>
      </c>
      <c r="D32" s="96" t="s">
        <v>112</v>
      </c>
      <c r="E32" s="96" t="s">
        <v>288</v>
      </c>
      <c r="F32" s="83" t="s">
        <v>336</v>
      </c>
      <c r="G32" s="96" t="s">
        <v>296</v>
      </c>
      <c r="H32" s="83" t="s">
        <v>304</v>
      </c>
      <c r="I32" s="83" t="s">
        <v>119</v>
      </c>
      <c r="J32" s="83"/>
      <c r="K32" s="93">
        <v>2.4600000000029723</v>
      </c>
      <c r="L32" s="96" t="s">
        <v>121</v>
      </c>
      <c r="M32" s="97">
        <v>0.05</v>
      </c>
      <c r="N32" s="97">
        <v>-4.1000000002526247E-3</v>
      </c>
      <c r="O32" s="93">
        <v>16728.520433999998</v>
      </c>
      <c r="P32" s="95">
        <v>120.68</v>
      </c>
      <c r="Q32" s="83"/>
      <c r="R32" s="93">
        <v>20.187978489000002</v>
      </c>
      <c r="S32" s="94">
        <v>5.3079335189952293E-6</v>
      </c>
      <c r="T32" s="94">
        <v>1.1201293135381648E-2</v>
      </c>
      <c r="U32" s="94">
        <f>R32/'סכום נכסי הקרן'!$C$42</f>
        <v>5.1459117639793142E-3</v>
      </c>
    </row>
    <row r="33" spans="2:21">
      <c r="B33" s="86" t="s">
        <v>337</v>
      </c>
      <c r="C33" s="83" t="s">
        <v>338</v>
      </c>
      <c r="D33" s="96" t="s">
        <v>112</v>
      </c>
      <c r="E33" s="96" t="s">
        <v>288</v>
      </c>
      <c r="F33" s="83" t="s">
        <v>336</v>
      </c>
      <c r="G33" s="96" t="s">
        <v>296</v>
      </c>
      <c r="H33" s="83" t="s">
        <v>304</v>
      </c>
      <c r="I33" s="83" t="s">
        <v>119</v>
      </c>
      <c r="J33" s="83"/>
      <c r="K33" s="93">
        <v>0.70999999991449625</v>
      </c>
      <c r="L33" s="96" t="s">
        <v>121</v>
      </c>
      <c r="M33" s="97">
        <v>1.6E-2</v>
      </c>
      <c r="N33" s="97">
        <v>-1.3999999923046788E-3</v>
      </c>
      <c r="O33" s="93">
        <v>458.64384799999999</v>
      </c>
      <c r="P33" s="95">
        <v>102</v>
      </c>
      <c r="Q33" s="83"/>
      <c r="R33" s="93">
        <v>0.46781672400000002</v>
      </c>
      <c r="S33" s="94">
        <v>4.3696741060007753E-7</v>
      </c>
      <c r="T33" s="94">
        <v>2.5956795337448856E-4</v>
      </c>
      <c r="U33" s="94">
        <f>R33/'סכום נכסי הקרן'!$C$42</f>
        <v>1.1924639134768119E-4</v>
      </c>
    </row>
    <row r="34" spans="2:21">
      <c r="B34" s="86" t="s">
        <v>339</v>
      </c>
      <c r="C34" s="83" t="s">
        <v>340</v>
      </c>
      <c r="D34" s="96" t="s">
        <v>112</v>
      </c>
      <c r="E34" s="96" t="s">
        <v>288</v>
      </c>
      <c r="F34" s="83" t="s">
        <v>336</v>
      </c>
      <c r="G34" s="96" t="s">
        <v>296</v>
      </c>
      <c r="H34" s="83" t="s">
        <v>304</v>
      </c>
      <c r="I34" s="83" t="s">
        <v>119</v>
      </c>
      <c r="J34" s="83"/>
      <c r="K34" s="93">
        <v>1.7299999999206976</v>
      </c>
      <c r="L34" s="96" t="s">
        <v>121</v>
      </c>
      <c r="M34" s="97">
        <v>6.9999999999999993E-3</v>
      </c>
      <c r="N34" s="97">
        <v>-2.900000000542594E-3</v>
      </c>
      <c r="O34" s="93">
        <v>6876.2012109999996</v>
      </c>
      <c r="P34" s="95">
        <v>104.53</v>
      </c>
      <c r="Q34" s="83"/>
      <c r="R34" s="93">
        <v>7.1876932090000007</v>
      </c>
      <c r="S34" s="94">
        <v>2.418315984201694E-6</v>
      </c>
      <c r="T34" s="94">
        <v>3.9880891811465901E-3</v>
      </c>
      <c r="U34" s="94">
        <f>R34/'סכום נכסי הקרן'!$C$42</f>
        <v>1.8321415916021946E-3</v>
      </c>
    </row>
    <row r="35" spans="2:21">
      <c r="B35" s="86" t="s">
        <v>341</v>
      </c>
      <c r="C35" s="83" t="s">
        <v>342</v>
      </c>
      <c r="D35" s="96" t="s">
        <v>112</v>
      </c>
      <c r="E35" s="96" t="s">
        <v>288</v>
      </c>
      <c r="F35" s="83" t="s">
        <v>336</v>
      </c>
      <c r="G35" s="96" t="s">
        <v>296</v>
      </c>
      <c r="H35" s="83" t="s">
        <v>304</v>
      </c>
      <c r="I35" s="83" t="s">
        <v>119</v>
      </c>
      <c r="J35" s="83"/>
      <c r="K35" s="93">
        <v>4.3100000000422458</v>
      </c>
      <c r="L35" s="96" t="s">
        <v>121</v>
      </c>
      <c r="M35" s="97">
        <v>6.0000000000000001E-3</v>
      </c>
      <c r="N35" s="97">
        <v>-2.9999999997652954E-3</v>
      </c>
      <c r="O35" s="93">
        <v>8045.0990730000012</v>
      </c>
      <c r="P35" s="95">
        <v>105.92</v>
      </c>
      <c r="Q35" s="83"/>
      <c r="R35" s="93">
        <v>8.5213685440000013</v>
      </c>
      <c r="S35" s="94">
        <v>4.0190720344222165E-6</v>
      </c>
      <c r="T35" s="94">
        <v>4.7280784962185872E-3</v>
      </c>
      <c r="U35" s="94">
        <f>R35/'סכום נכסי הקרן'!$C$42</f>
        <v>2.1720951733560606E-3</v>
      </c>
    </row>
    <row r="36" spans="2:21">
      <c r="B36" s="86" t="s">
        <v>343</v>
      </c>
      <c r="C36" s="83" t="s">
        <v>344</v>
      </c>
      <c r="D36" s="96" t="s">
        <v>112</v>
      </c>
      <c r="E36" s="96" t="s">
        <v>288</v>
      </c>
      <c r="F36" s="83" t="s">
        <v>336</v>
      </c>
      <c r="G36" s="96" t="s">
        <v>296</v>
      </c>
      <c r="H36" s="83" t="s">
        <v>304</v>
      </c>
      <c r="I36" s="83" t="s">
        <v>119</v>
      </c>
      <c r="J36" s="83"/>
      <c r="K36" s="93">
        <v>5.7900000000626539</v>
      </c>
      <c r="L36" s="96" t="s">
        <v>121</v>
      </c>
      <c r="M36" s="97">
        <v>1.7500000000000002E-2</v>
      </c>
      <c r="N36" s="97">
        <v>-2.6000000000379725E-3</v>
      </c>
      <c r="O36" s="93">
        <v>18778.893595000001</v>
      </c>
      <c r="P36" s="95">
        <v>112.19</v>
      </c>
      <c r="Q36" s="83"/>
      <c r="R36" s="93">
        <v>21.068040992</v>
      </c>
      <c r="S36" s="94">
        <v>4.735705277042481E-6</v>
      </c>
      <c r="T36" s="94">
        <v>1.1689595521820785E-2</v>
      </c>
      <c r="U36" s="94">
        <f>R36/'סכום נכסי הקרן'!$C$42</f>
        <v>5.3702395236751342E-3</v>
      </c>
    </row>
    <row r="37" spans="2:21">
      <c r="B37" s="86" t="s">
        <v>345</v>
      </c>
      <c r="C37" s="83" t="s">
        <v>346</v>
      </c>
      <c r="D37" s="96" t="s">
        <v>112</v>
      </c>
      <c r="E37" s="96" t="s">
        <v>288</v>
      </c>
      <c r="F37" s="83" t="s">
        <v>303</v>
      </c>
      <c r="G37" s="96" t="s">
        <v>296</v>
      </c>
      <c r="H37" s="83" t="s">
        <v>347</v>
      </c>
      <c r="I37" s="83" t="s">
        <v>119</v>
      </c>
      <c r="J37" s="83"/>
      <c r="K37" s="93">
        <v>0.56999999979532034</v>
      </c>
      <c r="L37" s="96" t="s">
        <v>121</v>
      </c>
      <c r="M37" s="97">
        <v>3.1E-2</v>
      </c>
      <c r="N37" s="97">
        <v>3.7999999986354682E-3</v>
      </c>
      <c r="O37" s="93">
        <v>2239.728627</v>
      </c>
      <c r="P37" s="95">
        <v>111.25</v>
      </c>
      <c r="Q37" s="83"/>
      <c r="R37" s="93">
        <v>2.4916981430000003</v>
      </c>
      <c r="S37" s="94">
        <v>6.5101804439550883E-6</v>
      </c>
      <c r="T37" s="94">
        <v>1.3825178840881367E-3</v>
      </c>
      <c r="U37" s="94">
        <f>R37/'סכום נכסי הקרן'!$C$42</f>
        <v>6.3513336876872429E-4</v>
      </c>
    </row>
    <row r="38" spans="2:21">
      <c r="B38" s="86" t="s">
        <v>348</v>
      </c>
      <c r="C38" s="83" t="s">
        <v>349</v>
      </c>
      <c r="D38" s="96" t="s">
        <v>112</v>
      </c>
      <c r="E38" s="96" t="s">
        <v>288</v>
      </c>
      <c r="F38" s="83" t="s">
        <v>303</v>
      </c>
      <c r="G38" s="96" t="s">
        <v>296</v>
      </c>
      <c r="H38" s="83" t="s">
        <v>347</v>
      </c>
      <c r="I38" s="83" t="s">
        <v>119</v>
      </c>
      <c r="J38" s="83"/>
      <c r="K38" s="93">
        <v>0.71000000328463719</v>
      </c>
      <c r="L38" s="96" t="s">
        <v>121</v>
      </c>
      <c r="M38" s="97">
        <v>4.2000000000000003E-2</v>
      </c>
      <c r="N38" s="97">
        <v>6.4000000218975813E-3</v>
      </c>
      <c r="O38" s="93">
        <v>129.83867799999999</v>
      </c>
      <c r="P38" s="95">
        <v>126.62</v>
      </c>
      <c r="Q38" s="83"/>
      <c r="R38" s="93">
        <v>0.16440172599999997</v>
      </c>
      <c r="S38" s="94">
        <v>2.4889521527431658E-6</v>
      </c>
      <c r="T38" s="94">
        <v>9.1218242871226297E-5</v>
      </c>
      <c r="U38" s="94">
        <f>R38/'סכום נכסי הקרן'!$C$42</f>
        <v>4.1905967767048559E-5</v>
      </c>
    </row>
    <row r="39" spans="2:21">
      <c r="B39" s="86" t="s">
        <v>350</v>
      </c>
      <c r="C39" s="83" t="s">
        <v>351</v>
      </c>
      <c r="D39" s="96" t="s">
        <v>112</v>
      </c>
      <c r="E39" s="96" t="s">
        <v>288</v>
      </c>
      <c r="F39" s="83" t="s">
        <v>352</v>
      </c>
      <c r="G39" s="96" t="s">
        <v>296</v>
      </c>
      <c r="H39" s="83" t="s">
        <v>347</v>
      </c>
      <c r="I39" s="83" t="s">
        <v>119</v>
      </c>
      <c r="J39" s="83"/>
      <c r="K39" s="93">
        <v>1.4300000001326001</v>
      </c>
      <c r="L39" s="96" t="s">
        <v>121</v>
      </c>
      <c r="M39" s="97">
        <v>3.85E-2</v>
      </c>
      <c r="N39" s="97">
        <v>-1.6000000019541099E-3</v>
      </c>
      <c r="O39" s="93">
        <v>1245.1140230000001</v>
      </c>
      <c r="P39" s="95">
        <v>115.08</v>
      </c>
      <c r="Q39" s="83"/>
      <c r="R39" s="93">
        <v>1.4328772670000001</v>
      </c>
      <c r="S39" s="94">
        <v>3.8976835104738697E-6</v>
      </c>
      <c r="T39" s="94">
        <v>7.9503147397530971E-4</v>
      </c>
      <c r="U39" s="94">
        <f>R39/'סכום נכסי הקרן'!$C$42</f>
        <v>3.6524013479663004E-4</v>
      </c>
    </row>
    <row r="40" spans="2:21">
      <c r="B40" s="86" t="s">
        <v>353</v>
      </c>
      <c r="C40" s="83" t="s">
        <v>354</v>
      </c>
      <c r="D40" s="96" t="s">
        <v>112</v>
      </c>
      <c r="E40" s="96" t="s">
        <v>288</v>
      </c>
      <c r="F40" s="83" t="s">
        <v>352</v>
      </c>
      <c r="G40" s="96" t="s">
        <v>296</v>
      </c>
      <c r="H40" s="83" t="s">
        <v>347</v>
      </c>
      <c r="I40" s="83" t="s">
        <v>119</v>
      </c>
      <c r="J40" s="83"/>
      <c r="K40" s="93">
        <v>1.7999999999999998</v>
      </c>
      <c r="L40" s="96" t="s">
        <v>121</v>
      </c>
      <c r="M40" s="97">
        <v>4.7500000000000001E-2</v>
      </c>
      <c r="N40" s="97">
        <v>-4.6999999962871932E-3</v>
      </c>
      <c r="O40" s="93">
        <v>821.08993399999997</v>
      </c>
      <c r="P40" s="95">
        <v>131.21</v>
      </c>
      <c r="Q40" s="83"/>
      <c r="R40" s="93">
        <v>1.07735212</v>
      </c>
      <c r="S40" s="94">
        <v>3.7720200699102486E-6</v>
      </c>
      <c r="T40" s="94">
        <v>5.9776846466922469E-4</v>
      </c>
      <c r="U40" s="94">
        <f>R40/'סכום נכסי הקרן'!$C$42</f>
        <v>2.7461684443922101E-4</v>
      </c>
    </row>
    <row r="41" spans="2:21">
      <c r="B41" s="86" t="s">
        <v>355</v>
      </c>
      <c r="C41" s="83" t="s">
        <v>356</v>
      </c>
      <c r="D41" s="96" t="s">
        <v>112</v>
      </c>
      <c r="E41" s="96" t="s">
        <v>288</v>
      </c>
      <c r="F41" s="83" t="s">
        <v>357</v>
      </c>
      <c r="G41" s="96" t="s">
        <v>358</v>
      </c>
      <c r="H41" s="83" t="s">
        <v>359</v>
      </c>
      <c r="I41" s="83" t="s">
        <v>292</v>
      </c>
      <c r="J41" s="83"/>
      <c r="K41" s="93">
        <v>1.6400000015403065</v>
      </c>
      <c r="L41" s="96" t="s">
        <v>121</v>
      </c>
      <c r="M41" s="97">
        <v>3.6400000000000002E-2</v>
      </c>
      <c r="N41" s="97">
        <v>-5.9999999365756165E-4</v>
      </c>
      <c r="O41" s="93">
        <v>374.76280299999996</v>
      </c>
      <c r="P41" s="95">
        <v>117.8</v>
      </c>
      <c r="Q41" s="83"/>
      <c r="R41" s="93">
        <v>0.44147058799999994</v>
      </c>
      <c r="S41" s="94">
        <v>6.7984181950113376E-6</v>
      </c>
      <c r="T41" s="94">
        <v>2.4494980859682145E-4</v>
      </c>
      <c r="U41" s="94">
        <f>R41/'סכום נכסי הקרן'!$C$42</f>
        <v>1.1253076643993369E-4</v>
      </c>
    </row>
    <row r="42" spans="2:21">
      <c r="B42" s="86" t="s">
        <v>360</v>
      </c>
      <c r="C42" s="83" t="s">
        <v>361</v>
      </c>
      <c r="D42" s="96" t="s">
        <v>112</v>
      </c>
      <c r="E42" s="96" t="s">
        <v>288</v>
      </c>
      <c r="F42" s="83" t="s">
        <v>309</v>
      </c>
      <c r="G42" s="96" t="s">
        <v>296</v>
      </c>
      <c r="H42" s="83" t="s">
        <v>347</v>
      </c>
      <c r="I42" s="83" t="s">
        <v>119</v>
      </c>
      <c r="J42" s="83"/>
      <c r="K42" s="93">
        <v>0.8600000000663095</v>
      </c>
      <c r="L42" s="96" t="s">
        <v>121</v>
      </c>
      <c r="M42" s="97">
        <v>3.4000000000000002E-2</v>
      </c>
      <c r="N42" s="97">
        <v>-3.4000000015472222E-3</v>
      </c>
      <c r="O42" s="93">
        <v>2519.7643720000001</v>
      </c>
      <c r="P42" s="95">
        <v>107.73</v>
      </c>
      <c r="Q42" s="83"/>
      <c r="R42" s="93">
        <v>2.7145420370000002</v>
      </c>
      <c r="S42" s="94">
        <v>2.8190206052757089E-6</v>
      </c>
      <c r="T42" s="94">
        <v>1.5061627443936896E-3</v>
      </c>
      <c r="U42" s="94">
        <f>R42/'סכום נכסי הקרן'!$C$42</f>
        <v>6.9193623371582099E-4</v>
      </c>
    </row>
    <row r="43" spans="2:21">
      <c r="B43" s="86" t="s">
        <v>362</v>
      </c>
      <c r="C43" s="83" t="s">
        <v>363</v>
      </c>
      <c r="D43" s="96" t="s">
        <v>112</v>
      </c>
      <c r="E43" s="96" t="s">
        <v>288</v>
      </c>
      <c r="F43" s="83" t="s">
        <v>364</v>
      </c>
      <c r="G43" s="96" t="s">
        <v>358</v>
      </c>
      <c r="H43" s="83" t="s">
        <v>347</v>
      </c>
      <c r="I43" s="83" t="s">
        <v>119</v>
      </c>
      <c r="J43" s="83"/>
      <c r="K43" s="93">
        <v>5.5299999999656881</v>
      </c>
      <c r="L43" s="96" t="s">
        <v>121</v>
      </c>
      <c r="M43" s="97">
        <v>8.3000000000000001E-3</v>
      </c>
      <c r="N43" s="97">
        <v>-3.7999999998523269E-3</v>
      </c>
      <c r="O43" s="93">
        <v>21218.216872000001</v>
      </c>
      <c r="P43" s="95">
        <v>108.51</v>
      </c>
      <c r="Q43" s="83"/>
      <c r="R43" s="93">
        <v>23.023887143</v>
      </c>
      <c r="S43" s="94">
        <v>1.3855238381060217E-5</v>
      </c>
      <c r="T43" s="94">
        <v>1.2774796106762765E-2</v>
      </c>
      <c r="U43" s="94">
        <f>R43/'סכום נכסי הקרן'!$C$42</f>
        <v>5.8687843246044867E-3</v>
      </c>
    </row>
    <row r="44" spans="2:21">
      <c r="B44" s="86" t="s">
        <v>365</v>
      </c>
      <c r="C44" s="83" t="s">
        <v>366</v>
      </c>
      <c r="D44" s="96" t="s">
        <v>112</v>
      </c>
      <c r="E44" s="96" t="s">
        <v>288</v>
      </c>
      <c r="F44" s="83" t="s">
        <v>364</v>
      </c>
      <c r="G44" s="96" t="s">
        <v>358</v>
      </c>
      <c r="H44" s="83" t="s">
        <v>347</v>
      </c>
      <c r="I44" s="83" t="s">
        <v>119</v>
      </c>
      <c r="J44" s="83"/>
      <c r="K44" s="93">
        <v>9.3200000002158951</v>
      </c>
      <c r="L44" s="96" t="s">
        <v>121</v>
      </c>
      <c r="M44" s="97">
        <v>1.6500000000000001E-2</v>
      </c>
      <c r="N44" s="97">
        <v>3.7000000003061212E-3</v>
      </c>
      <c r="O44" s="93">
        <v>10864.152265999999</v>
      </c>
      <c r="P44" s="95">
        <v>114.26</v>
      </c>
      <c r="Q44" s="83"/>
      <c r="R44" s="93">
        <v>12.413380326</v>
      </c>
      <c r="S44" s="94">
        <v>7.441047283959918E-6</v>
      </c>
      <c r="T44" s="94">
        <v>6.8875599361406369E-3</v>
      </c>
      <c r="U44" s="94">
        <f>R44/'סכום נכסי הקרן'!$C$42</f>
        <v>3.1641682145202711E-3</v>
      </c>
    </row>
    <row r="45" spans="2:21">
      <c r="B45" s="86" t="s">
        <v>367</v>
      </c>
      <c r="C45" s="83" t="s">
        <v>368</v>
      </c>
      <c r="D45" s="96" t="s">
        <v>112</v>
      </c>
      <c r="E45" s="96" t="s">
        <v>288</v>
      </c>
      <c r="F45" s="83" t="s">
        <v>369</v>
      </c>
      <c r="G45" s="96" t="s">
        <v>117</v>
      </c>
      <c r="H45" s="83" t="s">
        <v>347</v>
      </c>
      <c r="I45" s="83" t="s">
        <v>119</v>
      </c>
      <c r="J45" s="83"/>
      <c r="K45" s="93">
        <v>9.2300000029564639</v>
      </c>
      <c r="L45" s="96" t="s">
        <v>121</v>
      </c>
      <c r="M45" s="97">
        <v>2.6499999999999999E-2</v>
      </c>
      <c r="N45" s="97">
        <v>3.1999999973123076E-3</v>
      </c>
      <c r="O45" s="93">
        <v>1073.4404970000001</v>
      </c>
      <c r="P45" s="95">
        <v>124.78</v>
      </c>
      <c r="Q45" s="83"/>
      <c r="R45" s="93">
        <v>1.339439048</v>
      </c>
      <c r="S45" s="94">
        <v>9.2316201712940162E-7</v>
      </c>
      <c r="T45" s="94">
        <v>7.4318730930883383E-4</v>
      </c>
      <c r="U45" s="94">
        <f>R45/'סכום נכסי הקרן'!$C$42</f>
        <v>3.4142275106901381E-4</v>
      </c>
    </row>
    <row r="46" spans="2:21">
      <c r="B46" s="86" t="s">
        <v>370</v>
      </c>
      <c r="C46" s="83" t="s">
        <v>371</v>
      </c>
      <c r="D46" s="96" t="s">
        <v>112</v>
      </c>
      <c r="E46" s="96" t="s">
        <v>288</v>
      </c>
      <c r="F46" s="83" t="s">
        <v>372</v>
      </c>
      <c r="G46" s="96" t="s">
        <v>358</v>
      </c>
      <c r="H46" s="83" t="s">
        <v>359</v>
      </c>
      <c r="I46" s="83" t="s">
        <v>292</v>
      </c>
      <c r="J46" s="83"/>
      <c r="K46" s="93">
        <v>2.7399999999601667</v>
      </c>
      <c r="L46" s="96" t="s">
        <v>121</v>
      </c>
      <c r="M46" s="97">
        <v>6.5000000000000006E-3</v>
      </c>
      <c r="N46" s="97">
        <v>-2.8000000005311077E-3</v>
      </c>
      <c r="O46" s="93">
        <v>7287.3051480000004</v>
      </c>
      <c r="P46" s="95">
        <v>103.35</v>
      </c>
      <c r="Q46" s="83"/>
      <c r="R46" s="93">
        <v>7.5314297450000005</v>
      </c>
      <c r="S46" s="94">
        <v>8.045319903168744E-6</v>
      </c>
      <c r="T46" s="94">
        <v>4.1788112835688118E-3</v>
      </c>
      <c r="U46" s="94">
        <f>R46/'סכום נכסי הקרן'!$C$42</f>
        <v>1.9197599673239489E-3</v>
      </c>
    </row>
    <row r="47" spans="2:21">
      <c r="B47" s="86" t="s">
        <v>373</v>
      </c>
      <c r="C47" s="83" t="s">
        <v>374</v>
      </c>
      <c r="D47" s="96" t="s">
        <v>112</v>
      </c>
      <c r="E47" s="96" t="s">
        <v>288</v>
      </c>
      <c r="F47" s="83" t="s">
        <v>372</v>
      </c>
      <c r="G47" s="96" t="s">
        <v>358</v>
      </c>
      <c r="H47" s="83" t="s">
        <v>347</v>
      </c>
      <c r="I47" s="83" t="s">
        <v>119</v>
      </c>
      <c r="J47" s="83"/>
      <c r="K47" s="93">
        <v>5.399999999960281</v>
      </c>
      <c r="L47" s="96" t="s">
        <v>121</v>
      </c>
      <c r="M47" s="97">
        <v>1.34E-2</v>
      </c>
      <c r="N47" s="97">
        <v>1.0000000004874697E-4</v>
      </c>
      <c r="O47" s="93">
        <v>48181.052250000001</v>
      </c>
      <c r="P47" s="95">
        <v>109.39</v>
      </c>
      <c r="Q47" s="93">
        <v>2.6828302160000002</v>
      </c>
      <c r="R47" s="93">
        <v>55.388083272999999</v>
      </c>
      <c r="S47" s="94">
        <v>1.3221846212396736E-5</v>
      </c>
      <c r="T47" s="94">
        <v>3.0732059541566013E-2</v>
      </c>
      <c r="U47" s="94">
        <f>R47/'סכום נכסי הקרן'!$C$42</f>
        <v>1.4118411581134737E-2</v>
      </c>
    </row>
    <row r="48" spans="2:21">
      <c r="B48" s="86" t="s">
        <v>375</v>
      </c>
      <c r="C48" s="83" t="s">
        <v>376</v>
      </c>
      <c r="D48" s="96" t="s">
        <v>112</v>
      </c>
      <c r="E48" s="96" t="s">
        <v>288</v>
      </c>
      <c r="F48" s="83" t="s">
        <v>372</v>
      </c>
      <c r="G48" s="96" t="s">
        <v>358</v>
      </c>
      <c r="H48" s="83" t="s">
        <v>347</v>
      </c>
      <c r="I48" s="83" t="s">
        <v>119</v>
      </c>
      <c r="J48" s="83"/>
      <c r="K48" s="93">
        <v>6.2700000000122431</v>
      </c>
      <c r="L48" s="96" t="s">
        <v>121</v>
      </c>
      <c r="M48" s="97">
        <v>1.77E-2</v>
      </c>
      <c r="N48" s="97">
        <v>2.7000000001224417E-3</v>
      </c>
      <c r="O48" s="93">
        <v>22183.174578999999</v>
      </c>
      <c r="P48" s="95">
        <v>110.45</v>
      </c>
      <c r="Q48" s="83"/>
      <c r="R48" s="93">
        <v>24.501316210000006</v>
      </c>
      <c r="S48" s="94">
        <v>9.1188551920913264E-6</v>
      </c>
      <c r="T48" s="94">
        <v>1.3594547132117668E-2</v>
      </c>
      <c r="U48" s="94">
        <f>R48/'סכום נכסי הקרן'!$C$42</f>
        <v>6.2453807044977423E-3</v>
      </c>
    </row>
    <row r="49" spans="2:21">
      <c r="B49" s="86" t="s">
        <v>377</v>
      </c>
      <c r="C49" s="83" t="s">
        <v>378</v>
      </c>
      <c r="D49" s="96" t="s">
        <v>112</v>
      </c>
      <c r="E49" s="96" t="s">
        <v>288</v>
      </c>
      <c r="F49" s="83" t="s">
        <v>372</v>
      </c>
      <c r="G49" s="96" t="s">
        <v>358</v>
      </c>
      <c r="H49" s="83" t="s">
        <v>347</v>
      </c>
      <c r="I49" s="83" t="s">
        <v>119</v>
      </c>
      <c r="J49" s="83"/>
      <c r="K49" s="93">
        <v>9.6000000002624404</v>
      </c>
      <c r="L49" s="96" t="s">
        <v>121</v>
      </c>
      <c r="M49" s="97">
        <v>2.4799999999999999E-2</v>
      </c>
      <c r="N49" s="97">
        <v>7.9000000004322522E-3</v>
      </c>
      <c r="O49" s="93">
        <v>10983.81256</v>
      </c>
      <c r="P49" s="95">
        <v>117.95</v>
      </c>
      <c r="Q49" s="83"/>
      <c r="R49" s="93">
        <v>12.955406935999999</v>
      </c>
      <c r="S49" s="94">
        <v>9.1833137078178218E-6</v>
      </c>
      <c r="T49" s="94">
        <v>7.1883032200259125E-3</v>
      </c>
      <c r="U49" s="94">
        <f>R49/'סכום נכסי הקרן'!$C$42</f>
        <v>3.3023306912788337E-3</v>
      </c>
    </row>
    <row r="50" spans="2:21">
      <c r="B50" s="86" t="s">
        <v>379</v>
      </c>
      <c r="C50" s="83" t="s">
        <v>380</v>
      </c>
      <c r="D50" s="96" t="s">
        <v>112</v>
      </c>
      <c r="E50" s="96" t="s">
        <v>288</v>
      </c>
      <c r="F50" s="83" t="s">
        <v>336</v>
      </c>
      <c r="G50" s="96" t="s">
        <v>296</v>
      </c>
      <c r="H50" s="83" t="s">
        <v>347</v>
      </c>
      <c r="I50" s="83" t="s">
        <v>119</v>
      </c>
      <c r="J50" s="83"/>
      <c r="K50" s="93">
        <v>2.320000000123033</v>
      </c>
      <c r="L50" s="96" t="s">
        <v>121</v>
      </c>
      <c r="M50" s="97">
        <v>4.2000000000000003E-2</v>
      </c>
      <c r="N50" s="97">
        <v>-4.6999999994727128E-3</v>
      </c>
      <c r="O50" s="93">
        <v>1948.6280850000001</v>
      </c>
      <c r="P50" s="95">
        <v>116.79</v>
      </c>
      <c r="Q50" s="83"/>
      <c r="R50" s="93">
        <v>2.2758026960000004</v>
      </c>
      <c r="S50" s="94">
        <v>1.9530537046948387E-6</v>
      </c>
      <c r="T50" s="94">
        <v>1.2627283672844143E-3</v>
      </c>
      <c r="U50" s="94">
        <f>R50/'סכום נכסי הקרן'!$C$42</f>
        <v>5.8010166160140091E-4</v>
      </c>
    </row>
    <row r="51" spans="2:21">
      <c r="B51" s="86" t="s">
        <v>381</v>
      </c>
      <c r="C51" s="83" t="s">
        <v>382</v>
      </c>
      <c r="D51" s="96" t="s">
        <v>112</v>
      </c>
      <c r="E51" s="96" t="s">
        <v>288</v>
      </c>
      <c r="F51" s="83" t="s">
        <v>336</v>
      </c>
      <c r="G51" s="96" t="s">
        <v>296</v>
      </c>
      <c r="H51" s="83" t="s">
        <v>347</v>
      </c>
      <c r="I51" s="83" t="s">
        <v>119</v>
      </c>
      <c r="J51" s="83"/>
      <c r="K51" s="93">
        <v>0.73000000003699017</v>
      </c>
      <c r="L51" s="96" t="s">
        <v>121</v>
      </c>
      <c r="M51" s="97">
        <v>4.0999999999999995E-2</v>
      </c>
      <c r="N51" s="97">
        <v>7.2000000004473217E-3</v>
      </c>
      <c r="O51" s="93">
        <v>9018.4263350000001</v>
      </c>
      <c r="P51" s="95">
        <v>128.9</v>
      </c>
      <c r="Q51" s="83"/>
      <c r="R51" s="93">
        <v>11.624751108999998</v>
      </c>
      <c r="S51" s="94">
        <v>5.7876359754202029E-6</v>
      </c>
      <c r="T51" s="94">
        <v>6.4499892779612249E-3</v>
      </c>
      <c r="U51" s="94">
        <f>R51/'סכום נכסי הקרן'!$C$42</f>
        <v>2.9631467815229382E-3</v>
      </c>
    </row>
    <row r="52" spans="2:21">
      <c r="B52" s="86" t="s">
        <v>383</v>
      </c>
      <c r="C52" s="83" t="s">
        <v>384</v>
      </c>
      <c r="D52" s="96" t="s">
        <v>112</v>
      </c>
      <c r="E52" s="96" t="s">
        <v>288</v>
      </c>
      <c r="F52" s="83" t="s">
        <v>336</v>
      </c>
      <c r="G52" s="96" t="s">
        <v>296</v>
      </c>
      <c r="H52" s="83" t="s">
        <v>347</v>
      </c>
      <c r="I52" s="83" t="s">
        <v>119</v>
      </c>
      <c r="J52" s="83"/>
      <c r="K52" s="93">
        <v>1.8900000000402315</v>
      </c>
      <c r="L52" s="96" t="s">
        <v>121</v>
      </c>
      <c r="M52" s="97">
        <v>0.04</v>
      </c>
      <c r="N52" s="97">
        <v>-5.0000000000000001E-3</v>
      </c>
      <c r="O52" s="93">
        <v>7268.5667229999999</v>
      </c>
      <c r="P52" s="95">
        <v>116.27</v>
      </c>
      <c r="Q52" s="83"/>
      <c r="R52" s="93">
        <v>8.4511624940000001</v>
      </c>
      <c r="S52" s="94">
        <v>3.3365025906028177E-6</v>
      </c>
      <c r="T52" s="94">
        <v>4.6891246927778032E-3</v>
      </c>
      <c r="U52" s="94">
        <f>R52/'סכום נכסי הקרן'!$C$42</f>
        <v>2.1541996649576158E-3</v>
      </c>
    </row>
    <row r="53" spans="2:21">
      <c r="B53" s="86" t="s">
        <v>385</v>
      </c>
      <c r="C53" s="83" t="s">
        <v>386</v>
      </c>
      <c r="D53" s="96" t="s">
        <v>112</v>
      </c>
      <c r="E53" s="96" t="s">
        <v>288</v>
      </c>
      <c r="F53" s="83" t="s">
        <v>387</v>
      </c>
      <c r="G53" s="96" t="s">
        <v>358</v>
      </c>
      <c r="H53" s="83" t="s">
        <v>388</v>
      </c>
      <c r="I53" s="83" t="s">
        <v>292</v>
      </c>
      <c r="J53" s="83"/>
      <c r="K53" s="93">
        <v>4.5399999999409477</v>
      </c>
      <c r="L53" s="96" t="s">
        <v>121</v>
      </c>
      <c r="M53" s="97">
        <v>2.3399999999999997E-2</v>
      </c>
      <c r="N53" s="97">
        <v>2.000000000060257E-3</v>
      </c>
      <c r="O53" s="93">
        <v>29508.444958</v>
      </c>
      <c r="P53" s="95">
        <v>112.48</v>
      </c>
      <c r="Q53" s="83"/>
      <c r="R53" s="93">
        <v>33.191100874</v>
      </c>
      <c r="S53" s="94">
        <v>8.9224751677635586E-6</v>
      </c>
      <c r="T53" s="94">
        <v>1.8416071256380263E-2</v>
      </c>
      <c r="U53" s="94">
        <f>R53/'סכום נכסי הקרן'!$C$42</f>
        <v>8.4604051138654195E-3</v>
      </c>
    </row>
    <row r="54" spans="2:21">
      <c r="B54" s="86" t="s">
        <v>389</v>
      </c>
      <c r="C54" s="83" t="s">
        <v>390</v>
      </c>
      <c r="D54" s="96" t="s">
        <v>112</v>
      </c>
      <c r="E54" s="96" t="s">
        <v>288</v>
      </c>
      <c r="F54" s="83" t="s">
        <v>387</v>
      </c>
      <c r="G54" s="96" t="s">
        <v>358</v>
      </c>
      <c r="H54" s="83" t="s">
        <v>388</v>
      </c>
      <c r="I54" s="83" t="s">
        <v>292</v>
      </c>
      <c r="J54" s="83"/>
      <c r="K54" s="93">
        <v>1.589999999965644</v>
      </c>
      <c r="L54" s="96" t="s">
        <v>121</v>
      </c>
      <c r="M54" s="97">
        <v>0.03</v>
      </c>
      <c r="N54" s="97">
        <v>-4.7000000001145197E-3</v>
      </c>
      <c r="O54" s="93">
        <v>7228.5709399999996</v>
      </c>
      <c r="P54" s="95">
        <v>108.72</v>
      </c>
      <c r="Q54" s="83"/>
      <c r="R54" s="93">
        <v>7.8589026530000003</v>
      </c>
      <c r="S54" s="94">
        <v>1.7168075738161466E-5</v>
      </c>
      <c r="T54" s="94">
        <v>4.360509517416373E-3</v>
      </c>
      <c r="U54" s="94">
        <f>R54/'סכום נכסי הקרן'!$C$42</f>
        <v>2.0032327474529704E-3</v>
      </c>
    </row>
    <row r="55" spans="2:21">
      <c r="B55" s="86" t="s">
        <v>391</v>
      </c>
      <c r="C55" s="83" t="s">
        <v>392</v>
      </c>
      <c r="D55" s="96" t="s">
        <v>112</v>
      </c>
      <c r="E55" s="96" t="s">
        <v>288</v>
      </c>
      <c r="F55" s="83" t="s">
        <v>387</v>
      </c>
      <c r="G55" s="96" t="s">
        <v>358</v>
      </c>
      <c r="H55" s="83" t="s">
        <v>388</v>
      </c>
      <c r="I55" s="83" t="s">
        <v>292</v>
      </c>
      <c r="J55" s="83"/>
      <c r="K55" s="93">
        <v>8.4699999997397306</v>
      </c>
      <c r="L55" s="96" t="s">
        <v>121</v>
      </c>
      <c r="M55" s="97">
        <v>6.5000000000000006E-3</v>
      </c>
      <c r="N55" s="97">
        <v>6.7999999989322209E-3</v>
      </c>
      <c r="O55" s="93">
        <v>4500.2646480000003</v>
      </c>
      <c r="P55" s="95">
        <v>99.89</v>
      </c>
      <c r="Q55" s="83"/>
      <c r="R55" s="93">
        <v>4.4953145109999992</v>
      </c>
      <c r="S55" s="94">
        <v>1.500088216E-5</v>
      </c>
      <c r="T55" s="94">
        <v>2.4942237580093643E-3</v>
      </c>
      <c r="U55" s="94">
        <f>R55/'סכום נכסי הקרן'!$C$42</f>
        <v>1.145854788657825E-3</v>
      </c>
    </row>
    <row r="56" spans="2:21">
      <c r="B56" s="86" t="s">
        <v>393</v>
      </c>
      <c r="C56" s="83" t="s">
        <v>394</v>
      </c>
      <c r="D56" s="96" t="s">
        <v>112</v>
      </c>
      <c r="E56" s="96" t="s">
        <v>288</v>
      </c>
      <c r="F56" s="83" t="s">
        <v>395</v>
      </c>
      <c r="G56" s="96" t="s">
        <v>358</v>
      </c>
      <c r="H56" s="83" t="s">
        <v>396</v>
      </c>
      <c r="I56" s="83" t="s">
        <v>119</v>
      </c>
      <c r="J56" s="83"/>
      <c r="K56" s="93">
        <v>1.4800000000402396</v>
      </c>
      <c r="L56" s="96" t="s">
        <v>121</v>
      </c>
      <c r="M56" s="97">
        <v>4.8000000000000001E-2</v>
      </c>
      <c r="N56" s="97">
        <v>-5.1999999999999989E-3</v>
      </c>
      <c r="O56" s="93">
        <v>21928.143551000001</v>
      </c>
      <c r="P56" s="95">
        <v>113.33</v>
      </c>
      <c r="Q56" s="83"/>
      <c r="R56" s="93">
        <v>24.851166850000002</v>
      </c>
      <c r="S56" s="94">
        <v>1.7921132455654724E-5</v>
      </c>
      <c r="T56" s="94">
        <v>1.3788661643106279E-2</v>
      </c>
      <c r="U56" s="94">
        <f>R56/'סכום נכסי הקרן'!$C$42</f>
        <v>6.3345575641319358E-3</v>
      </c>
    </row>
    <row r="57" spans="2:21">
      <c r="B57" s="86" t="s">
        <v>397</v>
      </c>
      <c r="C57" s="83" t="s">
        <v>398</v>
      </c>
      <c r="D57" s="96" t="s">
        <v>112</v>
      </c>
      <c r="E57" s="96" t="s">
        <v>288</v>
      </c>
      <c r="F57" s="83" t="s">
        <v>395</v>
      </c>
      <c r="G57" s="96" t="s">
        <v>358</v>
      </c>
      <c r="H57" s="83" t="s">
        <v>396</v>
      </c>
      <c r="I57" s="83" t="s">
        <v>119</v>
      </c>
      <c r="J57" s="83"/>
      <c r="K57" s="93">
        <v>1</v>
      </c>
      <c r="L57" s="96" t="s">
        <v>121</v>
      </c>
      <c r="M57" s="97">
        <v>4.9000000000000002E-2</v>
      </c>
      <c r="N57" s="97">
        <v>-1.6999999996284002E-3</v>
      </c>
      <c r="O57" s="93">
        <v>1410.1658640000001</v>
      </c>
      <c r="P57" s="95">
        <v>114.5</v>
      </c>
      <c r="Q57" s="83"/>
      <c r="R57" s="93">
        <v>1.6146399180000002</v>
      </c>
      <c r="S57" s="94">
        <v>1.4236641074485159E-5</v>
      </c>
      <c r="T57" s="94">
        <v>8.9588242029588509E-4</v>
      </c>
      <c r="U57" s="94">
        <f>R57/'סכום נכסי הקרן'!$C$42</f>
        <v>4.1157139894685744E-4</v>
      </c>
    </row>
    <row r="58" spans="2:21">
      <c r="B58" s="86" t="s">
        <v>399</v>
      </c>
      <c r="C58" s="83" t="s">
        <v>400</v>
      </c>
      <c r="D58" s="96" t="s">
        <v>112</v>
      </c>
      <c r="E58" s="96" t="s">
        <v>288</v>
      </c>
      <c r="F58" s="83" t="s">
        <v>395</v>
      </c>
      <c r="G58" s="96" t="s">
        <v>358</v>
      </c>
      <c r="H58" s="83" t="s">
        <v>396</v>
      </c>
      <c r="I58" s="83" t="s">
        <v>119</v>
      </c>
      <c r="J58" s="83"/>
      <c r="K58" s="93">
        <v>5.3900000000978743</v>
      </c>
      <c r="L58" s="96" t="s">
        <v>121</v>
      </c>
      <c r="M58" s="97">
        <v>3.2000000000000001E-2</v>
      </c>
      <c r="N58" s="97">
        <v>1.0999999999045985E-3</v>
      </c>
      <c r="O58" s="93">
        <v>23604.204591999998</v>
      </c>
      <c r="P58" s="95">
        <v>119.9</v>
      </c>
      <c r="Q58" s="83"/>
      <c r="R58" s="93">
        <v>28.301442757</v>
      </c>
      <c r="S58" s="94">
        <v>1.4308908613883472E-5</v>
      </c>
      <c r="T58" s="94">
        <v>1.5703046080027983E-2</v>
      </c>
      <c r="U58" s="94">
        <f>R58/'סכום נכסי הקרן'!$C$42</f>
        <v>7.2140322172518558E-3</v>
      </c>
    </row>
    <row r="59" spans="2:21">
      <c r="B59" s="86" t="s">
        <v>401</v>
      </c>
      <c r="C59" s="83" t="s">
        <v>402</v>
      </c>
      <c r="D59" s="96" t="s">
        <v>112</v>
      </c>
      <c r="E59" s="96" t="s">
        <v>288</v>
      </c>
      <c r="F59" s="83" t="s">
        <v>395</v>
      </c>
      <c r="G59" s="96" t="s">
        <v>358</v>
      </c>
      <c r="H59" s="83" t="s">
        <v>396</v>
      </c>
      <c r="I59" s="83" t="s">
        <v>119</v>
      </c>
      <c r="J59" s="83"/>
      <c r="K59" s="93">
        <v>7.8300000002684973</v>
      </c>
      <c r="L59" s="96" t="s">
        <v>121</v>
      </c>
      <c r="M59" s="97">
        <v>1.1399999999999999E-2</v>
      </c>
      <c r="N59" s="97">
        <v>6.4000000004921275E-3</v>
      </c>
      <c r="O59" s="93">
        <v>13378.747738</v>
      </c>
      <c r="P59" s="95">
        <v>103.28</v>
      </c>
      <c r="Q59" s="83"/>
      <c r="R59" s="93">
        <v>13.817570663</v>
      </c>
      <c r="S59" s="94">
        <v>1.3340274386668847E-5</v>
      </c>
      <c r="T59" s="94">
        <v>7.6666744765676335E-3</v>
      </c>
      <c r="U59" s="94">
        <f>R59/'סכום נכסי הקרן'!$C$42</f>
        <v>3.522096056476888E-3</v>
      </c>
    </row>
    <row r="60" spans="2:21">
      <c r="B60" s="86" t="s">
        <v>403</v>
      </c>
      <c r="C60" s="83" t="s">
        <v>404</v>
      </c>
      <c r="D60" s="96" t="s">
        <v>112</v>
      </c>
      <c r="E60" s="96" t="s">
        <v>288</v>
      </c>
      <c r="F60" s="83" t="s">
        <v>405</v>
      </c>
      <c r="G60" s="96" t="s">
        <v>358</v>
      </c>
      <c r="H60" s="83" t="s">
        <v>388</v>
      </c>
      <c r="I60" s="83" t="s">
        <v>292</v>
      </c>
      <c r="J60" s="83"/>
      <c r="K60" s="93">
        <v>6.2700000001086895</v>
      </c>
      <c r="L60" s="96" t="s">
        <v>121</v>
      </c>
      <c r="M60" s="97">
        <v>1.8200000000000001E-2</v>
      </c>
      <c r="N60" s="97">
        <v>2.8999999997035703E-3</v>
      </c>
      <c r="O60" s="93">
        <v>7303.2363529999993</v>
      </c>
      <c r="P60" s="95">
        <v>110.86</v>
      </c>
      <c r="Q60" s="83"/>
      <c r="R60" s="93">
        <v>8.0963680560000011</v>
      </c>
      <c r="S60" s="94">
        <v>1.6252890515188604E-5</v>
      </c>
      <c r="T60" s="94">
        <v>4.4922671171168027E-3</v>
      </c>
      <c r="U60" s="94">
        <f>R60/'סכום נכסי הקרן'!$C$42</f>
        <v>2.0637626321812321E-3</v>
      </c>
    </row>
    <row r="61" spans="2:21">
      <c r="B61" s="86" t="s">
        <v>406</v>
      </c>
      <c r="C61" s="83" t="s">
        <v>407</v>
      </c>
      <c r="D61" s="96" t="s">
        <v>112</v>
      </c>
      <c r="E61" s="96" t="s">
        <v>288</v>
      </c>
      <c r="F61" s="83" t="s">
        <v>405</v>
      </c>
      <c r="G61" s="96" t="s">
        <v>358</v>
      </c>
      <c r="H61" s="83" t="s">
        <v>388</v>
      </c>
      <c r="I61" s="83" t="s">
        <v>292</v>
      </c>
      <c r="J61" s="83"/>
      <c r="K61" s="93">
        <v>7.0699999948289758</v>
      </c>
      <c r="L61" s="96" t="s">
        <v>121</v>
      </c>
      <c r="M61" s="97">
        <v>7.8000000000000005E-3</v>
      </c>
      <c r="N61" s="97">
        <v>4.899999993832724E-3</v>
      </c>
      <c r="O61" s="93">
        <v>413.030237</v>
      </c>
      <c r="P61" s="95">
        <v>102.07</v>
      </c>
      <c r="Q61" s="83"/>
      <c r="R61" s="93">
        <v>0.42157997399999997</v>
      </c>
      <c r="S61" s="94">
        <v>8.604796604166667E-7</v>
      </c>
      <c r="T61" s="94">
        <v>2.3391350804904121E-4</v>
      </c>
      <c r="U61" s="94">
        <f>R61/'סכום נכסי הקרן'!$C$42</f>
        <v>1.0746065282597563E-4</v>
      </c>
    </row>
    <row r="62" spans="2:21">
      <c r="B62" s="86" t="s">
        <v>408</v>
      </c>
      <c r="C62" s="83" t="s">
        <v>409</v>
      </c>
      <c r="D62" s="96" t="s">
        <v>112</v>
      </c>
      <c r="E62" s="96" t="s">
        <v>288</v>
      </c>
      <c r="F62" s="83" t="s">
        <v>405</v>
      </c>
      <c r="G62" s="96" t="s">
        <v>358</v>
      </c>
      <c r="H62" s="83" t="s">
        <v>388</v>
      </c>
      <c r="I62" s="83" t="s">
        <v>292</v>
      </c>
      <c r="J62" s="83"/>
      <c r="K62" s="93">
        <v>5.2900000001758309</v>
      </c>
      <c r="L62" s="96" t="s">
        <v>121</v>
      </c>
      <c r="M62" s="97">
        <v>2E-3</v>
      </c>
      <c r="N62" s="97">
        <v>7.0000000035922317E-4</v>
      </c>
      <c r="O62" s="93">
        <v>5273.8960120000002</v>
      </c>
      <c r="P62" s="95">
        <v>100.29</v>
      </c>
      <c r="Q62" s="83"/>
      <c r="R62" s="93">
        <v>5.2891903830000002</v>
      </c>
      <c r="S62" s="94">
        <v>1.4063722698666667E-5</v>
      </c>
      <c r="T62" s="94">
        <v>2.9347055209666627E-3</v>
      </c>
      <c r="U62" s="94">
        <f>R62/'סכום נכסי הקרן'!$C$42</f>
        <v>1.3482135929873465E-3</v>
      </c>
    </row>
    <row r="63" spans="2:21">
      <c r="B63" s="86" t="s">
        <v>410</v>
      </c>
      <c r="C63" s="83" t="s">
        <v>411</v>
      </c>
      <c r="D63" s="96" t="s">
        <v>112</v>
      </c>
      <c r="E63" s="96" t="s">
        <v>288</v>
      </c>
      <c r="F63" s="83" t="s">
        <v>309</v>
      </c>
      <c r="G63" s="96" t="s">
        <v>296</v>
      </c>
      <c r="H63" s="83" t="s">
        <v>396</v>
      </c>
      <c r="I63" s="83" t="s">
        <v>119</v>
      </c>
      <c r="J63" s="83"/>
      <c r="K63" s="93">
        <v>1.0700000000151377</v>
      </c>
      <c r="L63" s="96" t="s">
        <v>121</v>
      </c>
      <c r="M63" s="97">
        <v>0.04</v>
      </c>
      <c r="N63" s="97">
        <v>-3.4999999999601634E-3</v>
      </c>
      <c r="O63" s="93">
        <v>10928.450939</v>
      </c>
      <c r="P63" s="95">
        <v>114.85</v>
      </c>
      <c r="Q63" s="83"/>
      <c r="R63" s="93">
        <v>12.551326483</v>
      </c>
      <c r="S63" s="94">
        <v>8.0951608365345725E-6</v>
      </c>
      <c r="T63" s="94">
        <v>6.9640993153706233E-3</v>
      </c>
      <c r="U63" s="94">
        <f>R63/'סכום נכסי הקרן'!$C$42</f>
        <v>3.1993306629292994E-3</v>
      </c>
    </row>
    <row r="64" spans="2:21">
      <c r="B64" s="86" t="s">
        <v>412</v>
      </c>
      <c r="C64" s="83" t="s">
        <v>413</v>
      </c>
      <c r="D64" s="96" t="s">
        <v>112</v>
      </c>
      <c r="E64" s="96" t="s">
        <v>288</v>
      </c>
      <c r="F64" s="83" t="s">
        <v>414</v>
      </c>
      <c r="G64" s="96" t="s">
        <v>358</v>
      </c>
      <c r="H64" s="83" t="s">
        <v>396</v>
      </c>
      <c r="I64" s="83" t="s">
        <v>119</v>
      </c>
      <c r="J64" s="83"/>
      <c r="K64" s="93">
        <v>3.5299999999796317</v>
      </c>
      <c r="L64" s="96" t="s">
        <v>121</v>
      </c>
      <c r="M64" s="97">
        <v>4.7500000000000001E-2</v>
      </c>
      <c r="N64" s="97">
        <v>-6.0000000012168245E-4</v>
      </c>
      <c r="O64" s="93">
        <v>25965.584316000004</v>
      </c>
      <c r="P64" s="95">
        <v>145.59</v>
      </c>
      <c r="Q64" s="83"/>
      <c r="R64" s="93">
        <v>37.803295409</v>
      </c>
      <c r="S64" s="94">
        <v>1.3758058769670961E-5</v>
      </c>
      <c r="T64" s="94">
        <v>2.0975145856746518E-2</v>
      </c>
      <c r="U64" s="94">
        <f>R64/'סכום נכסי הקרן'!$C$42</f>
        <v>9.6360525977553842E-3</v>
      </c>
    </row>
    <row r="65" spans="2:21">
      <c r="B65" s="86" t="s">
        <v>415</v>
      </c>
      <c r="C65" s="83" t="s">
        <v>416</v>
      </c>
      <c r="D65" s="96" t="s">
        <v>112</v>
      </c>
      <c r="E65" s="96" t="s">
        <v>288</v>
      </c>
      <c r="F65" s="83" t="s">
        <v>417</v>
      </c>
      <c r="G65" s="96" t="s">
        <v>418</v>
      </c>
      <c r="H65" s="83" t="s">
        <v>388</v>
      </c>
      <c r="I65" s="83" t="s">
        <v>292</v>
      </c>
      <c r="J65" s="83"/>
      <c r="K65" s="93">
        <v>1.4899999828442738</v>
      </c>
      <c r="L65" s="96" t="s">
        <v>121</v>
      </c>
      <c r="M65" s="97">
        <v>4.6500000000000007E-2</v>
      </c>
      <c r="N65" s="94">
        <v>6.8274957216988948E-7</v>
      </c>
      <c r="O65" s="93">
        <v>34.591886000000002</v>
      </c>
      <c r="P65" s="95">
        <v>129.75</v>
      </c>
      <c r="Q65" s="83"/>
      <c r="R65" s="93">
        <v>4.4882973E-2</v>
      </c>
      <c r="S65" s="94">
        <v>6.8274957216988948E-7</v>
      </c>
      <c r="T65" s="94">
        <v>2.4903302608250553E-5</v>
      </c>
      <c r="U65" s="94">
        <f>R65/'סכום נכסי הקרן'!$C$42</f>
        <v>1.1440661029479161E-5</v>
      </c>
    </row>
    <row r="66" spans="2:21">
      <c r="B66" s="86" t="s">
        <v>419</v>
      </c>
      <c r="C66" s="83" t="s">
        <v>420</v>
      </c>
      <c r="D66" s="96" t="s">
        <v>112</v>
      </c>
      <c r="E66" s="96" t="s">
        <v>288</v>
      </c>
      <c r="F66" s="83" t="s">
        <v>421</v>
      </c>
      <c r="G66" s="96" t="s">
        <v>422</v>
      </c>
      <c r="H66" s="83" t="s">
        <v>396</v>
      </c>
      <c r="I66" s="83" t="s">
        <v>119</v>
      </c>
      <c r="J66" s="83"/>
      <c r="K66" s="93">
        <v>7.15</v>
      </c>
      <c r="L66" s="96" t="s">
        <v>121</v>
      </c>
      <c r="M66" s="97">
        <v>3.85E-2</v>
      </c>
      <c r="N66" s="97">
        <v>3.9000000001639099E-3</v>
      </c>
      <c r="O66" s="93">
        <v>18772.015891999999</v>
      </c>
      <c r="P66" s="95">
        <v>130</v>
      </c>
      <c r="Q66" s="83"/>
      <c r="R66" s="93">
        <v>24.40362064</v>
      </c>
      <c r="S66" s="94">
        <v>6.9688273002810655E-6</v>
      </c>
      <c r="T66" s="94">
        <v>1.3540340777667937E-2</v>
      </c>
      <c r="U66" s="94">
        <f>R66/'סכום נכסי הקרן'!$C$42</f>
        <v>6.2204781228338262E-3</v>
      </c>
    </row>
    <row r="67" spans="2:21">
      <c r="B67" s="86" t="s">
        <v>423</v>
      </c>
      <c r="C67" s="83" t="s">
        <v>424</v>
      </c>
      <c r="D67" s="96" t="s">
        <v>112</v>
      </c>
      <c r="E67" s="96" t="s">
        <v>288</v>
      </c>
      <c r="F67" s="83" t="s">
        <v>421</v>
      </c>
      <c r="G67" s="96" t="s">
        <v>422</v>
      </c>
      <c r="H67" s="83" t="s">
        <v>396</v>
      </c>
      <c r="I67" s="83" t="s">
        <v>119</v>
      </c>
      <c r="J67" s="83"/>
      <c r="K67" s="93">
        <v>5.0900000000446637</v>
      </c>
      <c r="L67" s="96" t="s">
        <v>121</v>
      </c>
      <c r="M67" s="97">
        <v>4.4999999999999998E-2</v>
      </c>
      <c r="N67" s="97">
        <v>-6.0000000006050038E-4</v>
      </c>
      <c r="O67" s="93">
        <v>43235.914519999998</v>
      </c>
      <c r="P67" s="95">
        <v>129.97999999999999</v>
      </c>
      <c r="Q67" s="83"/>
      <c r="R67" s="93">
        <v>56.198040061</v>
      </c>
      <c r="S67" s="94">
        <v>1.463808362773279E-5</v>
      </c>
      <c r="T67" s="94">
        <v>3.1181463795405675E-2</v>
      </c>
      <c r="U67" s="94">
        <f>R67/'סכום נכסי הקרן'!$C$42</f>
        <v>1.4324869407803966E-2</v>
      </c>
    </row>
    <row r="68" spans="2:21">
      <c r="B68" s="86" t="s">
        <v>425</v>
      </c>
      <c r="C68" s="83" t="s">
        <v>426</v>
      </c>
      <c r="D68" s="96" t="s">
        <v>112</v>
      </c>
      <c r="E68" s="96" t="s">
        <v>288</v>
      </c>
      <c r="F68" s="83" t="s">
        <v>421</v>
      </c>
      <c r="G68" s="96" t="s">
        <v>422</v>
      </c>
      <c r="H68" s="83" t="s">
        <v>396</v>
      </c>
      <c r="I68" s="83" t="s">
        <v>119</v>
      </c>
      <c r="J68" s="83"/>
      <c r="K68" s="93">
        <v>9.7899999999432747</v>
      </c>
      <c r="L68" s="96" t="s">
        <v>121</v>
      </c>
      <c r="M68" s="97">
        <v>2.3900000000000001E-2</v>
      </c>
      <c r="N68" s="97">
        <v>7.3999999997773434E-3</v>
      </c>
      <c r="O68" s="93">
        <v>15929.056</v>
      </c>
      <c r="P68" s="95">
        <v>118.42</v>
      </c>
      <c r="Q68" s="83"/>
      <c r="R68" s="93">
        <v>18.863188633</v>
      </c>
      <c r="S68" s="94">
        <v>1.2854420108635568E-5</v>
      </c>
      <c r="T68" s="94">
        <v>1.0466233925371011E-2</v>
      </c>
      <c r="U68" s="94">
        <f>R68/'סכום נכסי הקרן'!$C$42</f>
        <v>4.8082230890827441E-3</v>
      </c>
    </row>
    <row r="69" spans="2:21">
      <c r="B69" s="86" t="s">
        <v>427</v>
      </c>
      <c r="C69" s="83" t="s">
        <v>428</v>
      </c>
      <c r="D69" s="96" t="s">
        <v>112</v>
      </c>
      <c r="E69" s="96" t="s">
        <v>288</v>
      </c>
      <c r="F69" s="83" t="s">
        <v>429</v>
      </c>
      <c r="G69" s="96" t="s">
        <v>358</v>
      </c>
      <c r="H69" s="83" t="s">
        <v>396</v>
      </c>
      <c r="I69" s="83" t="s">
        <v>119</v>
      </c>
      <c r="J69" s="83"/>
      <c r="K69" s="93">
        <v>5.5200000001014695</v>
      </c>
      <c r="L69" s="96" t="s">
        <v>121</v>
      </c>
      <c r="M69" s="97">
        <v>1.5800000000000002E-2</v>
      </c>
      <c r="N69" s="97">
        <v>2.9000000007610213E-3</v>
      </c>
      <c r="O69" s="93">
        <v>5411.9610899999998</v>
      </c>
      <c r="P69" s="95">
        <v>109.26</v>
      </c>
      <c r="Q69" s="83"/>
      <c r="R69" s="93">
        <v>5.9131083950000001</v>
      </c>
      <c r="S69" s="94">
        <v>1.1956981718233409E-5</v>
      </c>
      <c r="T69" s="94">
        <v>3.2808862219548545E-3</v>
      </c>
      <c r="U69" s="94">
        <f>R69/'סכום נכסי הקרן'!$C$42</f>
        <v>1.5072501720811268E-3</v>
      </c>
    </row>
    <row r="70" spans="2:21">
      <c r="B70" s="86" t="s">
        <v>430</v>
      </c>
      <c r="C70" s="83" t="s">
        <v>431</v>
      </c>
      <c r="D70" s="96" t="s">
        <v>112</v>
      </c>
      <c r="E70" s="96" t="s">
        <v>288</v>
      </c>
      <c r="F70" s="83" t="s">
        <v>429</v>
      </c>
      <c r="G70" s="96" t="s">
        <v>358</v>
      </c>
      <c r="H70" s="83" t="s">
        <v>396</v>
      </c>
      <c r="I70" s="83" t="s">
        <v>119</v>
      </c>
      <c r="J70" s="83"/>
      <c r="K70" s="93">
        <v>8.4500000004228006</v>
      </c>
      <c r="L70" s="96" t="s">
        <v>121</v>
      </c>
      <c r="M70" s="97">
        <v>8.3999999999999995E-3</v>
      </c>
      <c r="N70" s="97">
        <v>6.9000000008456013E-3</v>
      </c>
      <c r="O70" s="93">
        <v>4551.1150960000004</v>
      </c>
      <c r="P70" s="95">
        <v>101.34</v>
      </c>
      <c r="Q70" s="83"/>
      <c r="R70" s="93">
        <v>4.6121001690000005</v>
      </c>
      <c r="S70" s="94">
        <v>1.8204460384E-5</v>
      </c>
      <c r="T70" s="94">
        <v>2.5590222414226108E-3</v>
      </c>
      <c r="U70" s="94">
        <f>R70/'סכום נכסי הקרן'!$C$42</f>
        <v>1.1756234300150429E-3</v>
      </c>
    </row>
    <row r="71" spans="2:21">
      <c r="B71" s="86" t="s">
        <v>432</v>
      </c>
      <c r="C71" s="83" t="s">
        <v>433</v>
      </c>
      <c r="D71" s="96" t="s">
        <v>112</v>
      </c>
      <c r="E71" s="96" t="s">
        <v>288</v>
      </c>
      <c r="F71" s="83" t="s">
        <v>434</v>
      </c>
      <c r="G71" s="96" t="s">
        <v>418</v>
      </c>
      <c r="H71" s="83" t="s">
        <v>396</v>
      </c>
      <c r="I71" s="83" t="s">
        <v>119</v>
      </c>
      <c r="J71" s="83"/>
      <c r="K71" s="93">
        <v>0.90000000227805077</v>
      </c>
      <c r="L71" s="96" t="s">
        <v>121</v>
      </c>
      <c r="M71" s="97">
        <v>4.8899999999999999E-2</v>
      </c>
      <c r="N71" s="97">
        <v>2.6000000546732211E-3</v>
      </c>
      <c r="O71" s="93">
        <v>68.509050000000002</v>
      </c>
      <c r="P71" s="95">
        <v>128.15</v>
      </c>
      <c r="Q71" s="83"/>
      <c r="R71" s="93">
        <v>8.7794352000000006E-2</v>
      </c>
      <c r="S71" s="94">
        <v>1.8408481292668952E-6</v>
      </c>
      <c r="T71" s="94">
        <v>4.8712666942790699E-5</v>
      </c>
      <c r="U71" s="94">
        <f>R71/'סכום נכסי הקרן'!$C$42</f>
        <v>2.2378763134402349E-5</v>
      </c>
    </row>
    <row r="72" spans="2:21">
      <c r="B72" s="86" t="s">
        <v>435</v>
      </c>
      <c r="C72" s="83" t="s">
        <v>436</v>
      </c>
      <c r="D72" s="96" t="s">
        <v>112</v>
      </c>
      <c r="E72" s="96" t="s">
        <v>288</v>
      </c>
      <c r="F72" s="83" t="s">
        <v>309</v>
      </c>
      <c r="G72" s="96" t="s">
        <v>296</v>
      </c>
      <c r="H72" s="83" t="s">
        <v>388</v>
      </c>
      <c r="I72" s="83" t="s">
        <v>292</v>
      </c>
      <c r="J72" s="83"/>
      <c r="K72" s="93">
        <v>3.4799999998406506</v>
      </c>
      <c r="L72" s="96" t="s">
        <v>121</v>
      </c>
      <c r="M72" s="97">
        <v>1.6399999999999998E-2</v>
      </c>
      <c r="N72" s="97">
        <v>7.999999999241194E-3</v>
      </c>
      <c r="O72" s="93">
        <f>5074.5475/50000</f>
        <v>0.10149095</v>
      </c>
      <c r="P72" s="95">
        <v>5194000</v>
      </c>
      <c r="Q72" s="83"/>
      <c r="R72" s="93">
        <v>5.2714402329999999</v>
      </c>
      <c r="S72" s="94">
        <f>41.3371415770609%/50000</f>
        <v>8.2674283154121791E-6</v>
      </c>
      <c r="T72" s="94">
        <v>2.9248568561558034E-3</v>
      </c>
      <c r="U72" s="94">
        <f>R72/'סכום נכסי הקרן'!$C$42</f>
        <v>1.3436890832278791E-3</v>
      </c>
    </row>
    <row r="73" spans="2:21">
      <c r="B73" s="86" t="s">
        <v>437</v>
      </c>
      <c r="C73" s="83" t="s">
        <v>438</v>
      </c>
      <c r="D73" s="96" t="s">
        <v>112</v>
      </c>
      <c r="E73" s="96" t="s">
        <v>288</v>
      </c>
      <c r="F73" s="83" t="s">
        <v>309</v>
      </c>
      <c r="G73" s="96" t="s">
        <v>296</v>
      </c>
      <c r="H73" s="83" t="s">
        <v>388</v>
      </c>
      <c r="I73" s="83" t="s">
        <v>292</v>
      </c>
      <c r="J73" s="83"/>
      <c r="K73" s="93">
        <v>7.6800000005245419</v>
      </c>
      <c r="L73" s="96" t="s">
        <v>121</v>
      </c>
      <c r="M73" s="97">
        <v>2.7799999999999998E-2</v>
      </c>
      <c r="N73" s="97">
        <v>1.6500000002810048E-2</v>
      </c>
      <c r="O73" s="93">
        <f>1937.5545/50000</f>
        <v>3.8751090000000002E-2</v>
      </c>
      <c r="P73" s="95">
        <v>5510023</v>
      </c>
      <c r="Q73" s="83"/>
      <c r="R73" s="93">
        <v>2.1351941160000001</v>
      </c>
      <c r="S73" s="94">
        <f>46.3308106169297%/50000</f>
        <v>9.2661621233859398E-6</v>
      </c>
      <c r="T73" s="94">
        <v>1.1847117435403408E-3</v>
      </c>
      <c r="U73" s="94">
        <f>R73/'סכום נכסי הקרן'!$C$42</f>
        <v>5.4426056209098289E-4</v>
      </c>
    </row>
    <row r="74" spans="2:21">
      <c r="B74" s="86" t="s">
        <v>439</v>
      </c>
      <c r="C74" s="83" t="s">
        <v>440</v>
      </c>
      <c r="D74" s="96" t="s">
        <v>112</v>
      </c>
      <c r="E74" s="96" t="s">
        <v>288</v>
      </c>
      <c r="F74" s="83" t="s">
        <v>309</v>
      </c>
      <c r="G74" s="96" t="s">
        <v>296</v>
      </c>
      <c r="H74" s="83" t="s">
        <v>388</v>
      </c>
      <c r="I74" s="83" t="s">
        <v>292</v>
      </c>
      <c r="J74" s="83"/>
      <c r="K74" s="93">
        <v>4.8300000002375896</v>
      </c>
      <c r="L74" s="96" t="s">
        <v>121</v>
      </c>
      <c r="M74" s="97">
        <v>2.4199999999999999E-2</v>
      </c>
      <c r="N74" s="97">
        <v>1.0700000001018239E-2</v>
      </c>
      <c r="O74" s="93">
        <f>4031.5575/50000</f>
        <v>8.0631149999999999E-2</v>
      </c>
      <c r="P74" s="95">
        <v>5481000</v>
      </c>
      <c r="Q74" s="83"/>
      <c r="R74" s="93">
        <v>4.4193929650000001</v>
      </c>
      <c r="S74" s="94">
        <f>13.9872931339555%/50000</f>
        <v>2.7974586267910999E-6</v>
      </c>
      <c r="T74" s="94">
        <v>2.4520987135181228E-3</v>
      </c>
      <c r="U74" s="94">
        <f>R74/'סכום נכסי הקרן'!$C$42</f>
        <v>1.1265024014480917E-3</v>
      </c>
    </row>
    <row r="75" spans="2:21">
      <c r="B75" s="86" t="s">
        <v>441</v>
      </c>
      <c r="C75" s="83" t="s">
        <v>442</v>
      </c>
      <c r="D75" s="96" t="s">
        <v>112</v>
      </c>
      <c r="E75" s="96" t="s">
        <v>288</v>
      </c>
      <c r="F75" s="83" t="s">
        <v>309</v>
      </c>
      <c r="G75" s="96" t="s">
        <v>296</v>
      </c>
      <c r="H75" s="83" t="s">
        <v>388</v>
      </c>
      <c r="I75" s="83" t="s">
        <v>292</v>
      </c>
      <c r="J75" s="83"/>
      <c r="K75" s="93">
        <v>4.5499999998993319</v>
      </c>
      <c r="L75" s="96" t="s">
        <v>121</v>
      </c>
      <c r="M75" s="97">
        <v>1.95E-2</v>
      </c>
      <c r="N75" s="97">
        <v>9.6000000000732114E-3</v>
      </c>
      <c r="O75" s="93">
        <f>5224.97875/50000</f>
        <v>0.10449957500000001</v>
      </c>
      <c r="P75" s="95">
        <v>5228300</v>
      </c>
      <c r="Q75" s="83"/>
      <c r="R75" s="93">
        <v>5.4635511010000011</v>
      </c>
      <c r="S75" s="94">
        <f>21.0523338974173%/50000</f>
        <v>4.2104667794834598E-6</v>
      </c>
      <c r="T75" s="94">
        <v>3.0314495072294679E-3</v>
      </c>
      <c r="U75" s="94">
        <f>R75/'סכום נכסי הקרן'!$C$42</f>
        <v>1.3926581058651948E-3</v>
      </c>
    </row>
    <row r="76" spans="2:21">
      <c r="B76" s="86" t="s">
        <v>443</v>
      </c>
      <c r="C76" s="83" t="s">
        <v>444</v>
      </c>
      <c r="D76" s="96" t="s">
        <v>112</v>
      </c>
      <c r="E76" s="96" t="s">
        <v>288</v>
      </c>
      <c r="F76" s="83" t="s">
        <v>309</v>
      </c>
      <c r="G76" s="96" t="s">
        <v>296</v>
      </c>
      <c r="H76" s="83" t="s">
        <v>396</v>
      </c>
      <c r="I76" s="83" t="s">
        <v>119</v>
      </c>
      <c r="J76" s="83"/>
      <c r="K76" s="93">
        <v>0.59999999997479114</v>
      </c>
      <c r="L76" s="96" t="s">
        <v>121</v>
      </c>
      <c r="M76" s="97">
        <v>0.05</v>
      </c>
      <c r="N76" s="97">
        <v>-1.0999999995336351E-3</v>
      </c>
      <c r="O76" s="93">
        <v>6892.8726589999997</v>
      </c>
      <c r="P76" s="95">
        <v>115.1</v>
      </c>
      <c r="Q76" s="83"/>
      <c r="R76" s="93">
        <v>7.9336968670000001</v>
      </c>
      <c r="S76" s="94">
        <v>6.8928795518795511E-6</v>
      </c>
      <c r="T76" s="94">
        <v>4.4020090621231878E-3</v>
      </c>
      <c r="U76" s="94">
        <f>R76/'סכום נכסי הקרן'!$C$42</f>
        <v>2.0222977779566389E-3</v>
      </c>
    </row>
    <row r="77" spans="2:21">
      <c r="B77" s="86" t="s">
        <v>445</v>
      </c>
      <c r="C77" s="83" t="s">
        <v>446</v>
      </c>
      <c r="D77" s="96" t="s">
        <v>112</v>
      </c>
      <c r="E77" s="96" t="s">
        <v>288</v>
      </c>
      <c r="F77" s="83" t="s">
        <v>447</v>
      </c>
      <c r="G77" s="96" t="s">
        <v>358</v>
      </c>
      <c r="H77" s="83" t="s">
        <v>388</v>
      </c>
      <c r="I77" s="83" t="s">
        <v>292</v>
      </c>
      <c r="J77" s="83"/>
      <c r="K77" s="93">
        <v>0.52000000005816793</v>
      </c>
      <c r="L77" s="96" t="s">
        <v>121</v>
      </c>
      <c r="M77" s="97">
        <v>5.0999999999999997E-2</v>
      </c>
      <c r="N77" s="97">
        <v>-1.4000000009556158E-3</v>
      </c>
      <c r="O77" s="93">
        <v>4042.5847760000001</v>
      </c>
      <c r="P77" s="95">
        <v>114.77</v>
      </c>
      <c r="Q77" s="93">
        <v>0.173976714</v>
      </c>
      <c r="R77" s="93">
        <v>4.8136512610000004</v>
      </c>
      <c r="S77" s="94">
        <v>9.2150215672568211E-6</v>
      </c>
      <c r="T77" s="94">
        <v>2.6708527976359738E-3</v>
      </c>
      <c r="U77" s="94">
        <f>R77/'סכום נכסי הקרן'!$C$42</f>
        <v>1.226998763901534E-3</v>
      </c>
    </row>
    <row r="78" spans="2:21">
      <c r="B78" s="86" t="s">
        <v>448</v>
      </c>
      <c r="C78" s="83" t="s">
        <v>449</v>
      </c>
      <c r="D78" s="96" t="s">
        <v>112</v>
      </c>
      <c r="E78" s="96" t="s">
        <v>288</v>
      </c>
      <c r="F78" s="83" t="s">
        <v>447</v>
      </c>
      <c r="G78" s="96" t="s">
        <v>358</v>
      </c>
      <c r="H78" s="83" t="s">
        <v>388</v>
      </c>
      <c r="I78" s="83" t="s">
        <v>292</v>
      </c>
      <c r="J78" s="83"/>
      <c r="K78" s="93">
        <v>1.940000000034132</v>
      </c>
      <c r="L78" s="96" t="s">
        <v>121</v>
      </c>
      <c r="M78" s="97">
        <v>2.5499999999999998E-2</v>
      </c>
      <c r="N78" s="97">
        <v>-1E-3</v>
      </c>
      <c r="O78" s="93">
        <v>16041.713205</v>
      </c>
      <c r="P78" s="95">
        <v>107.1</v>
      </c>
      <c r="Q78" s="93">
        <v>0.39825776799999996</v>
      </c>
      <c r="R78" s="93">
        <v>17.578932609999999</v>
      </c>
      <c r="S78" s="94">
        <v>1.4725465326851126E-5</v>
      </c>
      <c r="T78" s="94">
        <v>9.7536648990893208E-3</v>
      </c>
      <c r="U78" s="94">
        <f>R78/'סכום נכסי הקרן'!$C$42</f>
        <v>4.480866480281228E-3</v>
      </c>
    </row>
    <row r="79" spans="2:21">
      <c r="B79" s="86" t="s">
        <v>450</v>
      </c>
      <c r="C79" s="83" t="s">
        <v>451</v>
      </c>
      <c r="D79" s="96" t="s">
        <v>112</v>
      </c>
      <c r="E79" s="96" t="s">
        <v>288</v>
      </c>
      <c r="F79" s="83" t="s">
        <v>447</v>
      </c>
      <c r="G79" s="96" t="s">
        <v>358</v>
      </c>
      <c r="H79" s="83" t="s">
        <v>388</v>
      </c>
      <c r="I79" s="83" t="s">
        <v>292</v>
      </c>
      <c r="J79" s="83"/>
      <c r="K79" s="93">
        <v>6.2500000000374616</v>
      </c>
      <c r="L79" s="96" t="s">
        <v>121</v>
      </c>
      <c r="M79" s="97">
        <v>2.35E-2</v>
      </c>
      <c r="N79" s="97">
        <v>4.4000000002996972E-3</v>
      </c>
      <c r="O79" s="93">
        <v>11582.747185</v>
      </c>
      <c r="P79" s="95">
        <v>115.23</v>
      </c>
      <c r="Q79" s="83"/>
      <c r="R79" s="93">
        <v>13.34679989</v>
      </c>
      <c r="S79" s="94">
        <v>1.4600737349674295E-5</v>
      </c>
      <c r="T79" s="94">
        <v>7.4054674700901654E-3</v>
      </c>
      <c r="U79" s="94">
        <f>R79/'סכום נכסי הקרן'!$C$42</f>
        <v>3.4020966786175184E-3</v>
      </c>
    </row>
    <row r="80" spans="2:21">
      <c r="B80" s="86" t="s">
        <v>452</v>
      </c>
      <c r="C80" s="83" t="s">
        <v>453</v>
      </c>
      <c r="D80" s="96" t="s">
        <v>112</v>
      </c>
      <c r="E80" s="96" t="s">
        <v>288</v>
      </c>
      <c r="F80" s="83" t="s">
        <v>447</v>
      </c>
      <c r="G80" s="96" t="s">
        <v>358</v>
      </c>
      <c r="H80" s="83" t="s">
        <v>388</v>
      </c>
      <c r="I80" s="83" t="s">
        <v>292</v>
      </c>
      <c r="J80" s="83"/>
      <c r="K80" s="93">
        <v>5.02999999990924</v>
      </c>
      <c r="L80" s="96" t="s">
        <v>121</v>
      </c>
      <c r="M80" s="97">
        <v>1.7600000000000001E-2</v>
      </c>
      <c r="N80" s="97">
        <v>1.9000000001673241E-3</v>
      </c>
      <c r="O80" s="93">
        <v>17525.758482000001</v>
      </c>
      <c r="P80" s="95">
        <v>110.5</v>
      </c>
      <c r="Q80" s="93">
        <v>0.35625436999999999</v>
      </c>
      <c r="R80" s="93">
        <v>19.722217492999999</v>
      </c>
      <c r="S80" s="94">
        <v>1.3865311436065896E-5</v>
      </c>
      <c r="T80" s="94">
        <v>1.0942865802002722E-2</v>
      </c>
      <c r="U80" s="94">
        <f>R80/'סכום נכסי הקרן'!$C$42</f>
        <v>5.0271893772963145E-3</v>
      </c>
    </row>
    <row r="81" spans="2:21">
      <c r="B81" s="86" t="s">
        <v>454</v>
      </c>
      <c r="C81" s="83" t="s">
        <v>455</v>
      </c>
      <c r="D81" s="96" t="s">
        <v>112</v>
      </c>
      <c r="E81" s="96" t="s">
        <v>288</v>
      </c>
      <c r="F81" s="83" t="s">
        <v>447</v>
      </c>
      <c r="G81" s="96" t="s">
        <v>358</v>
      </c>
      <c r="H81" s="83" t="s">
        <v>388</v>
      </c>
      <c r="I81" s="83" t="s">
        <v>292</v>
      </c>
      <c r="J81" s="83"/>
      <c r="K81" s="93">
        <v>5.5900000001043724</v>
      </c>
      <c r="L81" s="96" t="s">
        <v>121</v>
      </c>
      <c r="M81" s="97">
        <v>2.1499999999999998E-2</v>
      </c>
      <c r="N81" s="97">
        <v>2.8999999999450663E-3</v>
      </c>
      <c r="O81" s="93">
        <v>15969.835415000001</v>
      </c>
      <c r="P81" s="95">
        <v>113.99</v>
      </c>
      <c r="Q81" s="83"/>
      <c r="R81" s="93">
        <v>18.204015090000002</v>
      </c>
      <c r="S81" s="94">
        <v>1.2667425019624122E-5</v>
      </c>
      <c r="T81" s="94">
        <v>1.0100491704759164E-2</v>
      </c>
      <c r="U81" s="94">
        <f>R81/'סכום נכסי הקרן'!$C$42</f>
        <v>4.6401998820402033E-3</v>
      </c>
    </row>
    <row r="82" spans="2:21">
      <c r="B82" s="86" t="s">
        <v>456</v>
      </c>
      <c r="C82" s="83" t="s">
        <v>457</v>
      </c>
      <c r="D82" s="96" t="s">
        <v>112</v>
      </c>
      <c r="E82" s="96" t="s">
        <v>288</v>
      </c>
      <c r="F82" s="83" t="s">
        <v>336</v>
      </c>
      <c r="G82" s="96" t="s">
        <v>296</v>
      </c>
      <c r="H82" s="83" t="s">
        <v>388</v>
      </c>
      <c r="I82" s="83" t="s">
        <v>292</v>
      </c>
      <c r="J82" s="83"/>
      <c r="K82" s="93">
        <v>0.48999999999749244</v>
      </c>
      <c r="L82" s="96" t="s">
        <v>121</v>
      </c>
      <c r="M82" s="97">
        <v>6.5000000000000002E-2</v>
      </c>
      <c r="N82" s="97">
        <v>-5.1000000000250758E-3</v>
      </c>
      <c r="O82" s="93">
        <v>13567.165695</v>
      </c>
      <c r="P82" s="95">
        <v>115.76</v>
      </c>
      <c r="Q82" s="93">
        <v>0.24656304700000001</v>
      </c>
      <c r="R82" s="93">
        <v>15.951914995999999</v>
      </c>
      <c r="S82" s="94">
        <v>8.6140734571428572E-6</v>
      </c>
      <c r="T82" s="94">
        <v>8.8509147182936811E-3</v>
      </c>
      <c r="U82" s="94">
        <f>R82/'סכום נכסי הקרן'!$C$42</f>
        <v>4.0661400090475606E-3</v>
      </c>
    </row>
    <row r="83" spans="2:21">
      <c r="B83" s="86" t="s">
        <v>458</v>
      </c>
      <c r="C83" s="83" t="s">
        <v>459</v>
      </c>
      <c r="D83" s="96" t="s">
        <v>112</v>
      </c>
      <c r="E83" s="96" t="s">
        <v>288</v>
      </c>
      <c r="F83" s="83" t="s">
        <v>460</v>
      </c>
      <c r="G83" s="96" t="s">
        <v>358</v>
      </c>
      <c r="H83" s="83" t="s">
        <v>388</v>
      </c>
      <c r="I83" s="83" t="s">
        <v>292</v>
      </c>
      <c r="J83" s="83"/>
      <c r="K83" s="93">
        <v>7.2699999993312909</v>
      </c>
      <c r="L83" s="96" t="s">
        <v>121</v>
      </c>
      <c r="M83" s="97">
        <v>3.5000000000000003E-2</v>
      </c>
      <c r="N83" s="97">
        <v>5.2999999992569911E-3</v>
      </c>
      <c r="O83" s="93">
        <v>4440.4515680000004</v>
      </c>
      <c r="P83" s="95">
        <v>127.3</v>
      </c>
      <c r="Q83" s="83"/>
      <c r="R83" s="93">
        <v>5.6526952140000013</v>
      </c>
      <c r="S83" s="94">
        <v>1.0045990955455314E-5</v>
      </c>
      <c r="T83" s="94">
        <v>3.1363960552802874E-3</v>
      </c>
      <c r="U83" s="94">
        <f>R83/'סכום נכסי הקרן'!$C$42</f>
        <v>1.4408709032339097E-3</v>
      </c>
    </row>
    <row r="84" spans="2:21">
      <c r="B84" s="86" t="s">
        <v>461</v>
      </c>
      <c r="C84" s="83" t="s">
        <v>462</v>
      </c>
      <c r="D84" s="96" t="s">
        <v>112</v>
      </c>
      <c r="E84" s="96" t="s">
        <v>288</v>
      </c>
      <c r="F84" s="83" t="s">
        <v>460</v>
      </c>
      <c r="G84" s="96" t="s">
        <v>358</v>
      </c>
      <c r="H84" s="83" t="s">
        <v>388</v>
      </c>
      <c r="I84" s="83" t="s">
        <v>292</v>
      </c>
      <c r="J84" s="83"/>
      <c r="K84" s="93">
        <v>3.0799999996637251</v>
      </c>
      <c r="L84" s="96" t="s">
        <v>121</v>
      </c>
      <c r="M84" s="97">
        <v>0.04</v>
      </c>
      <c r="N84" s="97">
        <v>-2.3000000002726556E-3</v>
      </c>
      <c r="O84" s="93">
        <v>3816.4744270000001</v>
      </c>
      <c r="P84" s="95">
        <v>115.32</v>
      </c>
      <c r="Q84" s="83"/>
      <c r="R84" s="93">
        <v>4.4011583559999998</v>
      </c>
      <c r="S84" s="94">
        <v>5.7609998965594331E-6</v>
      </c>
      <c r="T84" s="94">
        <v>2.4419812467925978E-3</v>
      </c>
      <c r="U84" s="94">
        <f>R84/'סכום נכסי הקרן'!$C$42</f>
        <v>1.1218544031843828E-3</v>
      </c>
    </row>
    <row r="85" spans="2:21">
      <c r="B85" s="86" t="s">
        <v>463</v>
      </c>
      <c r="C85" s="83" t="s">
        <v>464</v>
      </c>
      <c r="D85" s="96" t="s">
        <v>112</v>
      </c>
      <c r="E85" s="96" t="s">
        <v>288</v>
      </c>
      <c r="F85" s="83" t="s">
        <v>460</v>
      </c>
      <c r="G85" s="96" t="s">
        <v>358</v>
      </c>
      <c r="H85" s="83" t="s">
        <v>388</v>
      </c>
      <c r="I85" s="83" t="s">
        <v>292</v>
      </c>
      <c r="J85" s="83"/>
      <c r="K85" s="93">
        <v>5.8200000001600563</v>
      </c>
      <c r="L85" s="96" t="s">
        <v>121</v>
      </c>
      <c r="M85" s="97">
        <v>0.04</v>
      </c>
      <c r="N85" s="97">
        <v>2.4000000001231205E-3</v>
      </c>
      <c r="O85" s="93">
        <v>12831.139913000001</v>
      </c>
      <c r="P85" s="95">
        <v>126.6</v>
      </c>
      <c r="Q85" s="83"/>
      <c r="R85" s="93">
        <v>16.244222969999999</v>
      </c>
      <c r="S85" s="94">
        <v>1.2752051967244296E-5</v>
      </c>
      <c r="T85" s="94">
        <v>9.0131017002328378E-3</v>
      </c>
      <c r="U85" s="94">
        <f>R85/'סכום נכסי הקרן'!$C$42</f>
        <v>4.1406492543853823E-3</v>
      </c>
    </row>
    <row r="86" spans="2:21">
      <c r="B86" s="86" t="s">
        <v>465</v>
      </c>
      <c r="C86" s="83" t="s">
        <v>466</v>
      </c>
      <c r="D86" s="96" t="s">
        <v>112</v>
      </c>
      <c r="E86" s="96" t="s">
        <v>288</v>
      </c>
      <c r="F86" s="83" t="s">
        <v>467</v>
      </c>
      <c r="G86" s="96" t="s">
        <v>116</v>
      </c>
      <c r="H86" s="83" t="s">
        <v>388</v>
      </c>
      <c r="I86" s="83" t="s">
        <v>292</v>
      </c>
      <c r="J86" s="83"/>
      <c r="K86" s="93">
        <v>4.5300000001264005</v>
      </c>
      <c r="L86" s="96" t="s">
        <v>121</v>
      </c>
      <c r="M86" s="97">
        <v>4.2999999999999997E-2</v>
      </c>
      <c r="N86" s="97">
        <v>9.9999999907511767E-4</v>
      </c>
      <c r="O86" s="93">
        <v>2665.7261430000003</v>
      </c>
      <c r="P86" s="95">
        <v>121.68</v>
      </c>
      <c r="Q86" s="83"/>
      <c r="R86" s="93">
        <v>3.2436558030000002</v>
      </c>
      <c r="S86" s="94">
        <v>2.904364994751657E-6</v>
      </c>
      <c r="T86" s="94">
        <v>1.7997413410897926E-3</v>
      </c>
      <c r="U86" s="94">
        <f>R86/'סכום נכסי הקרן'!$C$42</f>
        <v>8.2680722906715732E-4</v>
      </c>
    </row>
    <row r="87" spans="2:21">
      <c r="B87" s="86" t="s">
        <v>468</v>
      </c>
      <c r="C87" s="83" t="s">
        <v>469</v>
      </c>
      <c r="D87" s="96" t="s">
        <v>112</v>
      </c>
      <c r="E87" s="96" t="s">
        <v>288</v>
      </c>
      <c r="F87" s="83" t="s">
        <v>470</v>
      </c>
      <c r="G87" s="96" t="s">
        <v>471</v>
      </c>
      <c r="H87" s="83" t="s">
        <v>472</v>
      </c>
      <c r="I87" s="83" t="s">
        <v>292</v>
      </c>
      <c r="J87" s="83"/>
      <c r="K87" s="93">
        <v>7.7200000000469995</v>
      </c>
      <c r="L87" s="96" t="s">
        <v>121</v>
      </c>
      <c r="M87" s="97">
        <v>5.1500000000000004E-2</v>
      </c>
      <c r="N87" s="97">
        <v>1.1700000000171096E-2</v>
      </c>
      <c r="O87" s="93">
        <v>29935.811341000001</v>
      </c>
      <c r="P87" s="95">
        <v>162.05000000000001</v>
      </c>
      <c r="Q87" s="83"/>
      <c r="R87" s="93">
        <v>48.510981600999997</v>
      </c>
      <c r="S87" s="94">
        <v>8.4301959664006595E-6</v>
      </c>
      <c r="T87" s="94">
        <v>2.6916301971194684E-2</v>
      </c>
      <c r="U87" s="94">
        <f>R87/'סכום נכסי הקרן'!$C$42</f>
        <v>1.2365439711499086E-2</v>
      </c>
    </row>
    <row r="88" spans="2:21">
      <c r="B88" s="86" t="s">
        <v>473</v>
      </c>
      <c r="C88" s="83" t="s">
        <v>474</v>
      </c>
      <c r="D88" s="96" t="s">
        <v>112</v>
      </c>
      <c r="E88" s="96" t="s">
        <v>288</v>
      </c>
      <c r="F88" s="83" t="s">
        <v>475</v>
      </c>
      <c r="G88" s="96" t="s">
        <v>142</v>
      </c>
      <c r="H88" s="83" t="s">
        <v>472</v>
      </c>
      <c r="I88" s="83" t="s">
        <v>292</v>
      </c>
      <c r="J88" s="83"/>
      <c r="K88" s="93">
        <v>1.8799999999007273</v>
      </c>
      <c r="L88" s="96" t="s">
        <v>121</v>
      </c>
      <c r="M88" s="97">
        <v>3.7000000000000005E-2</v>
      </c>
      <c r="N88" s="97">
        <v>-2.0999999996690901E-3</v>
      </c>
      <c r="O88" s="93">
        <v>11824.51802</v>
      </c>
      <c r="P88" s="95">
        <v>112.45</v>
      </c>
      <c r="Q88" s="83"/>
      <c r="R88" s="93">
        <v>13.296671064</v>
      </c>
      <c r="S88" s="94">
        <v>7.883070006451681E-6</v>
      </c>
      <c r="T88" s="94">
        <v>7.3776535076934598E-3</v>
      </c>
      <c r="U88" s="94">
        <f>R88/'סכום נכסי הקרן'!$C$42</f>
        <v>3.3893188506854931E-3</v>
      </c>
    </row>
    <row r="89" spans="2:21">
      <c r="B89" s="86" t="s">
        <v>476</v>
      </c>
      <c r="C89" s="83" t="s">
        <v>477</v>
      </c>
      <c r="D89" s="96" t="s">
        <v>112</v>
      </c>
      <c r="E89" s="96" t="s">
        <v>288</v>
      </c>
      <c r="F89" s="83" t="s">
        <v>475</v>
      </c>
      <c r="G89" s="96" t="s">
        <v>142</v>
      </c>
      <c r="H89" s="83" t="s">
        <v>472</v>
      </c>
      <c r="I89" s="83" t="s">
        <v>292</v>
      </c>
      <c r="J89" s="83"/>
      <c r="K89" s="93">
        <v>4.5200000001038321</v>
      </c>
      <c r="L89" s="96" t="s">
        <v>121</v>
      </c>
      <c r="M89" s="97">
        <v>2.2000000000000002E-2</v>
      </c>
      <c r="N89" s="97">
        <v>5.2000000003893723E-3</v>
      </c>
      <c r="O89" s="93">
        <v>14153.974458000001</v>
      </c>
      <c r="P89" s="95">
        <v>108.87</v>
      </c>
      <c r="Q89" s="83"/>
      <c r="R89" s="93">
        <v>15.409432020000001</v>
      </c>
      <c r="S89" s="94">
        <v>1.6053345121656131E-5</v>
      </c>
      <c r="T89" s="94">
        <v>8.5499182198854259E-3</v>
      </c>
      <c r="U89" s="94">
        <f>R89/'סכום נכסי הקרן'!$C$42</f>
        <v>3.927861204684956E-3</v>
      </c>
    </row>
    <row r="90" spans="2:21">
      <c r="B90" s="86" t="s">
        <v>478</v>
      </c>
      <c r="C90" s="83" t="s">
        <v>479</v>
      </c>
      <c r="D90" s="96" t="s">
        <v>112</v>
      </c>
      <c r="E90" s="96" t="s">
        <v>288</v>
      </c>
      <c r="F90" s="83" t="s">
        <v>405</v>
      </c>
      <c r="G90" s="96" t="s">
        <v>358</v>
      </c>
      <c r="H90" s="83" t="s">
        <v>480</v>
      </c>
      <c r="I90" s="83" t="s">
        <v>119</v>
      </c>
      <c r="J90" s="83"/>
      <c r="K90" s="93">
        <v>1.9500000000657045</v>
      </c>
      <c r="L90" s="96" t="s">
        <v>121</v>
      </c>
      <c r="M90" s="97">
        <v>2.8500000000000001E-2</v>
      </c>
      <c r="N90" s="97">
        <v>1.3000000003942286E-3</v>
      </c>
      <c r="O90" s="93">
        <v>3511.6730739999998</v>
      </c>
      <c r="P90" s="95">
        <v>108.35</v>
      </c>
      <c r="Q90" s="83"/>
      <c r="R90" s="93">
        <v>3.8048977450000003</v>
      </c>
      <c r="S90" s="94">
        <v>8.2028863033422858E-6</v>
      </c>
      <c r="T90" s="94">
        <v>2.1111462455302406E-3</v>
      </c>
      <c r="U90" s="94">
        <f>R90/'סכום נכסי הקרן'!$C$42</f>
        <v>9.698676901901004E-4</v>
      </c>
    </row>
    <row r="91" spans="2:21">
      <c r="B91" s="86" t="s">
        <v>481</v>
      </c>
      <c r="C91" s="83" t="s">
        <v>482</v>
      </c>
      <c r="D91" s="96" t="s">
        <v>112</v>
      </c>
      <c r="E91" s="96" t="s">
        <v>288</v>
      </c>
      <c r="F91" s="83" t="s">
        <v>405</v>
      </c>
      <c r="G91" s="96" t="s">
        <v>358</v>
      </c>
      <c r="H91" s="83" t="s">
        <v>480</v>
      </c>
      <c r="I91" s="83" t="s">
        <v>119</v>
      </c>
      <c r="J91" s="83"/>
      <c r="K91" s="93">
        <v>1.9999999999999997E-2</v>
      </c>
      <c r="L91" s="96" t="s">
        <v>121</v>
      </c>
      <c r="M91" s="97">
        <v>3.7699999999999997E-2</v>
      </c>
      <c r="N91" s="97">
        <v>1.5999999999999999E-3</v>
      </c>
      <c r="O91" s="93">
        <v>2583.0621030000002</v>
      </c>
      <c r="P91" s="95">
        <v>111.76</v>
      </c>
      <c r="Q91" s="83"/>
      <c r="R91" s="93">
        <v>2.8868302500000005</v>
      </c>
      <c r="S91" s="94">
        <v>7.5665752404392845E-6</v>
      </c>
      <c r="T91" s="94">
        <v>1.6017568019480709E-3</v>
      </c>
      <c r="U91" s="94">
        <f>R91/'סכום נכסי הקרן'!$C$42</f>
        <v>7.3585246547497177E-4</v>
      </c>
    </row>
    <row r="92" spans="2:21">
      <c r="B92" s="86" t="s">
        <v>483</v>
      </c>
      <c r="C92" s="83" t="s">
        <v>484</v>
      </c>
      <c r="D92" s="96" t="s">
        <v>112</v>
      </c>
      <c r="E92" s="96" t="s">
        <v>288</v>
      </c>
      <c r="F92" s="83" t="s">
        <v>405</v>
      </c>
      <c r="G92" s="96" t="s">
        <v>358</v>
      </c>
      <c r="H92" s="83" t="s">
        <v>480</v>
      </c>
      <c r="I92" s="83" t="s">
        <v>119</v>
      </c>
      <c r="J92" s="83"/>
      <c r="K92" s="93">
        <v>3.890000000177241</v>
      </c>
      <c r="L92" s="96" t="s">
        <v>121</v>
      </c>
      <c r="M92" s="97">
        <v>2.5000000000000001E-2</v>
      </c>
      <c r="N92" s="97">
        <v>4.0999999995909803E-3</v>
      </c>
      <c r="O92" s="93">
        <v>2676.6213919999996</v>
      </c>
      <c r="P92" s="95">
        <v>109.61</v>
      </c>
      <c r="Q92" s="83"/>
      <c r="R92" s="93">
        <v>2.9338447319999998</v>
      </c>
      <c r="S92" s="94">
        <v>5.9136497427336566E-6</v>
      </c>
      <c r="T92" s="94">
        <v>1.6278427716144772E-3</v>
      </c>
      <c r="U92" s="94">
        <f>R92/'סכום נכסי הקרן'!$C$42</f>
        <v>7.4783644773119488E-4</v>
      </c>
    </row>
    <row r="93" spans="2:21">
      <c r="B93" s="86" t="s">
        <v>485</v>
      </c>
      <c r="C93" s="83" t="s">
        <v>486</v>
      </c>
      <c r="D93" s="96" t="s">
        <v>112</v>
      </c>
      <c r="E93" s="96" t="s">
        <v>288</v>
      </c>
      <c r="F93" s="83" t="s">
        <v>405</v>
      </c>
      <c r="G93" s="96" t="s">
        <v>358</v>
      </c>
      <c r="H93" s="83" t="s">
        <v>480</v>
      </c>
      <c r="I93" s="83" t="s">
        <v>119</v>
      </c>
      <c r="J93" s="83"/>
      <c r="K93" s="93">
        <v>4.9099999992752483</v>
      </c>
      <c r="L93" s="96" t="s">
        <v>121</v>
      </c>
      <c r="M93" s="97">
        <v>1.34E-2</v>
      </c>
      <c r="N93" s="97">
        <v>1.6000000009544066E-3</v>
      </c>
      <c r="O93" s="93">
        <v>3106.8098049999999</v>
      </c>
      <c r="P93" s="95">
        <v>107.92</v>
      </c>
      <c r="Q93" s="83"/>
      <c r="R93" s="93">
        <v>3.3528690729999999</v>
      </c>
      <c r="S93" s="94">
        <v>7.8919593990198907E-6</v>
      </c>
      <c r="T93" s="94">
        <v>1.8603382875453352E-3</v>
      </c>
      <c r="U93" s="94">
        <f>R93/'סכום נכסי הקרן'!$C$42</f>
        <v>8.5464567020587117E-4</v>
      </c>
    </row>
    <row r="94" spans="2:21">
      <c r="B94" s="86" t="s">
        <v>487</v>
      </c>
      <c r="C94" s="83" t="s">
        <v>488</v>
      </c>
      <c r="D94" s="96" t="s">
        <v>112</v>
      </c>
      <c r="E94" s="96" t="s">
        <v>288</v>
      </c>
      <c r="F94" s="83" t="s">
        <v>405</v>
      </c>
      <c r="G94" s="96" t="s">
        <v>358</v>
      </c>
      <c r="H94" s="83" t="s">
        <v>480</v>
      </c>
      <c r="I94" s="83" t="s">
        <v>119</v>
      </c>
      <c r="J94" s="83"/>
      <c r="K94" s="93">
        <v>5.0400000003320038</v>
      </c>
      <c r="L94" s="96" t="s">
        <v>121</v>
      </c>
      <c r="M94" s="97">
        <v>1.95E-2</v>
      </c>
      <c r="N94" s="97">
        <v>5.6000000007453169E-3</v>
      </c>
      <c r="O94" s="93">
        <v>5422.5550249999997</v>
      </c>
      <c r="P94" s="95">
        <v>108.87</v>
      </c>
      <c r="Q94" s="83"/>
      <c r="R94" s="93">
        <v>5.9035356009999997</v>
      </c>
      <c r="S94" s="94">
        <v>8.2858036217388184E-6</v>
      </c>
      <c r="T94" s="94">
        <v>3.275574760394845E-3</v>
      </c>
      <c r="U94" s="94">
        <f>R94/'סכום נכסי הקרן'!$C$42</f>
        <v>1.5048100687649086E-3</v>
      </c>
    </row>
    <row r="95" spans="2:21">
      <c r="B95" s="86" t="s">
        <v>489</v>
      </c>
      <c r="C95" s="83" t="s">
        <v>490</v>
      </c>
      <c r="D95" s="96" t="s">
        <v>112</v>
      </c>
      <c r="E95" s="96" t="s">
        <v>288</v>
      </c>
      <c r="F95" s="83" t="s">
        <v>405</v>
      </c>
      <c r="G95" s="96" t="s">
        <v>358</v>
      </c>
      <c r="H95" s="83" t="s">
        <v>480</v>
      </c>
      <c r="I95" s="83" t="s">
        <v>119</v>
      </c>
      <c r="J95" s="83"/>
      <c r="K95" s="93">
        <v>5.9599999999585886</v>
      </c>
      <c r="L95" s="96" t="s">
        <v>121</v>
      </c>
      <c r="M95" s="97">
        <v>3.3500000000000002E-2</v>
      </c>
      <c r="N95" s="97">
        <v>8.3999999996376539E-3</v>
      </c>
      <c r="O95" s="93">
        <v>6583.8129719999988</v>
      </c>
      <c r="P95" s="95">
        <v>117.37</v>
      </c>
      <c r="Q95" s="83"/>
      <c r="R95" s="93">
        <v>7.7274215670000004</v>
      </c>
      <c r="S95" s="94">
        <v>1.3296039089526645E-5</v>
      </c>
      <c r="T95" s="94">
        <v>4.2875572806757405E-3</v>
      </c>
      <c r="U95" s="94">
        <f>R95/'סכום נכסי הקרן'!$C$42</f>
        <v>1.9697182443759618E-3</v>
      </c>
    </row>
    <row r="96" spans="2:21">
      <c r="B96" s="86" t="s">
        <v>491</v>
      </c>
      <c r="C96" s="83" t="s">
        <v>492</v>
      </c>
      <c r="D96" s="96" t="s">
        <v>112</v>
      </c>
      <c r="E96" s="96" t="s">
        <v>288</v>
      </c>
      <c r="F96" s="83" t="s">
        <v>303</v>
      </c>
      <c r="G96" s="96" t="s">
        <v>296</v>
      </c>
      <c r="H96" s="83" t="s">
        <v>480</v>
      </c>
      <c r="I96" s="83" t="s">
        <v>119</v>
      </c>
      <c r="J96" s="83"/>
      <c r="K96" s="93">
        <v>1.4600000000936266</v>
      </c>
      <c r="L96" s="96" t="s">
        <v>121</v>
      </c>
      <c r="M96" s="97">
        <v>2.7999999999999997E-2</v>
      </c>
      <c r="N96" s="97">
        <v>5.5000000007802211E-3</v>
      </c>
      <c r="O96" s="93">
        <f>6602.929/50000</f>
        <v>0.13205858000000001</v>
      </c>
      <c r="P96" s="95">
        <v>5338000</v>
      </c>
      <c r="Q96" s="83"/>
      <c r="R96" s="93">
        <v>7.049286779</v>
      </c>
      <c r="S96" s="94">
        <f>37.3321026742805%/50000</f>
        <v>7.4664205348561E-6</v>
      </c>
      <c r="T96" s="94">
        <v>3.9112944195959752E-3</v>
      </c>
      <c r="U96" s="94">
        <f>R96/'סכום נכסי הקרן'!$C$42</f>
        <v>1.7968618196955888E-3</v>
      </c>
    </row>
    <row r="97" spans="2:21">
      <c r="B97" s="86" t="s">
        <v>493</v>
      </c>
      <c r="C97" s="83" t="s">
        <v>494</v>
      </c>
      <c r="D97" s="96" t="s">
        <v>112</v>
      </c>
      <c r="E97" s="96" t="s">
        <v>288</v>
      </c>
      <c r="F97" s="83" t="s">
        <v>303</v>
      </c>
      <c r="G97" s="96" t="s">
        <v>296</v>
      </c>
      <c r="H97" s="83" t="s">
        <v>480</v>
      </c>
      <c r="I97" s="83" t="s">
        <v>119</v>
      </c>
      <c r="J97" s="83"/>
      <c r="K97" s="93">
        <v>2.7099999966824635</v>
      </c>
      <c r="L97" s="96" t="s">
        <v>121</v>
      </c>
      <c r="M97" s="97">
        <v>1.49E-2</v>
      </c>
      <c r="N97" s="97">
        <v>1.1199999977157947E-2</v>
      </c>
      <c r="O97" s="93">
        <f>357.0235/50000</f>
        <v>7.1404700000000003E-3</v>
      </c>
      <c r="P97" s="95">
        <v>5150120</v>
      </c>
      <c r="Q97" s="83"/>
      <c r="R97" s="93">
        <v>0.36774278200000005</v>
      </c>
      <c r="S97" s="94">
        <f>5.90316633597884%/50000</f>
        <v>1.180633267195768E-6</v>
      </c>
      <c r="T97" s="94">
        <v>2.0404196001334217E-4</v>
      </c>
      <c r="U97" s="94">
        <f>R97/'סכום נכסי הקרן'!$C$42</f>
        <v>9.3737563126659439E-5</v>
      </c>
    </row>
    <row r="98" spans="2:21">
      <c r="B98" s="86" t="s">
        <v>495</v>
      </c>
      <c r="C98" s="83" t="s">
        <v>496</v>
      </c>
      <c r="D98" s="96" t="s">
        <v>112</v>
      </c>
      <c r="E98" s="96" t="s">
        <v>288</v>
      </c>
      <c r="F98" s="83" t="s">
        <v>303</v>
      </c>
      <c r="G98" s="96" t="s">
        <v>296</v>
      </c>
      <c r="H98" s="83" t="s">
        <v>480</v>
      </c>
      <c r="I98" s="83" t="s">
        <v>119</v>
      </c>
      <c r="J98" s="83"/>
      <c r="K98" s="93">
        <v>4.3299999986593685</v>
      </c>
      <c r="L98" s="96" t="s">
        <v>121</v>
      </c>
      <c r="M98" s="97">
        <v>2.2000000000000002E-2</v>
      </c>
      <c r="N98" s="97">
        <v>8.5999999991350756E-3</v>
      </c>
      <c r="O98" s="93">
        <f>1504.3125/50000</f>
        <v>3.0086249999999998E-2</v>
      </c>
      <c r="P98" s="95">
        <v>5380000</v>
      </c>
      <c r="Q98" s="83"/>
      <c r="R98" s="93">
        <v>1.618640149</v>
      </c>
      <c r="S98" s="94">
        <f>29.8830452920143%/50000</f>
        <v>5.9766090584028609E-6</v>
      </c>
      <c r="T98" s="94">
        <v>8.9810194713284177E-4</v>
      </c>
      <c r="U98" s="94">
        <f>R98/'סכום נכסי הקרן'!$C$42</f>
        <v>4.1259105704550013E-4</v>
      </c>
    </row>
    <row r="99" spans="2:21">
      <c r="B99" s="86" t="s">
        <v>497</v>
      </c>
      <c r="C99" s="83" t="s">
        <v>498</v>
      </c>
      <c r="D99" s="96" t="s">
        <v>112</v>
      </c>
      <c r="E99" s="96" t="s">
        <v>288</v>
      </c>
      <c r="F99" s="83" t="s">
        <v>499</v>
      </c>
      <c r="G99" s="96" t="s">
        <v>358</v>
      </c>
      <c r="H99" s="83" t="s">
        <v>480</v>
      </c>
      <c r="I99" s="83" t="s">
        <v>119</v>
      </c>
      <c r="J99" s="83"/>
      <c r="K99" s="93">
        <v>5.5000000001220206</v>
      </c>
      <c r="L99" s="96" t="s">
        <v>121</v>
      </c>
      <c r="M99" s="97">
        <v>0.04</v>
      </c>
      <c r="N99" s="97">
        <v>1.1300000001293418E-2</v>
      </c>
      <c r="O99" s="93">
        <v>3496.6069170000001</v>
      </c>
      <c r="P99" s="95">
        <v>117.19</v>
      </c>
      <c r="Q99" s="83"/>
      <c r="R99" s="93">
        <v>4.0976738189999997</v>
      </c>
      <c r="S99" s="94">
        <v>1.182164356898926E-6</v>
      </c>
      <c r="T99" s="94">
        <v>2.2735929525983653E-3</v>
      </c>
      <c r="U99" s="94">
        <f>R99/'סכום נכסי הקרן'!$C$42</f>
        <v>1.0444962541262663E-3</v>
      </c>
    </row>
    <row r="100" spans="2:21">
      <c r="B100" s="86" t="s">
        <v>500</v>
      </c>
      <c r="C100" s="83" t="s">
        <v>501</v>
      </c>
      <c r="D100" s="96" t="s">
        <v>112</v>
      </c>
      <c r="E100" s="96" t="s">
        <v>288</v>
      </c>
      <c r="F100" s="83" t="s">
        <v>499</v>
      </c>
      <c r="G100" s="96" t="s">
        <v>358</v>
      </c>
      <c r="H100" s="83" t="s">
        <v>480</v>
      </c>
      <c r="I100" s="83" t="s">
        <v>119</v>
      </c>
      <c r="J100" s="83"/>
      <c r="K100" s="93">
        <v>5.7699999998885945</v>
      </c>
      <c r="L100" s="96" t="s">
        <v>121</v>
      </c>
      <c r="M100" s="97">
        <v>2.7799999999999998E-2</v>
      </c>
      <c r="N100" s="97">
        <v>1.269999999937889E-2</v>
      </c>
      <c r="O100" s="93">
        <v>9133.8644550000008</v>
      </c>
      <c r="P100" s="95">
        <v>111.05</v>
      </c>
      <c r="Q100" s="83"/>
      <c r="R100" s="93">
        <v>10.143156468999999</v>
      </c>
      <c r="S100" s="94">
        <v>5.0712418758432308E-6</v>
      </c>
      <c r="T100" s="94">
        <v>5.6279269858157824E-3</v>
      </c>
      <c r="U100" s="94">
        <f>R100/'סכום נכסי הקרן'!$C$42</f>
        <v>2.5854885978876165E-3</v>
      </c>
    </row>
    <row r="101" spans="2:21">
      <c r="B101" s="86" t="s">
        <v>502</v>
      </c>
      <c r="C101" s="83" t="s">
        <v>503</v>
      </c>
      <c r="D101" s="96" t="s">
        <v>112</v>
      </c>
      <c r="E101" s="96" t="s">
        <v>288</v>
      </c>
      <c r="F101" s="83" t="s">
        <v>352</v>
      </c>
      <c r="G101" s="96" t="s">
        <v>296</v>
      </c>
      <c r="H101" s="83" t="s">
        <v>472</v>
      </c>
      <c r="I101" s="83" t="s">
        <v>292</v>
      </c>
      <c r="J101" s="83"/>
      <c r="K101" s="93">
        <v>0.29999999998561461</v>
      </c>
      <c r="L101" s="96" t="s">
        <v>121</v>
      </c>
      <c r="M101" s="97">
        <v>6.4000000000000001E-2</v>
      </c>
      <c r="N101" s="97">
        <v>1.2300000000632961E-2</v>
      </c>
      <c r="O101" s="93">
        <v>11865.653678000001</v>
      </c>
      <c r="P101" s="95">
        <v>117.17</v>
      </c>
      <c r="Q101" s="83"/>
      <c r="R101" s="93">
        <v>13.902986943999998</v>
      </c>
      <c r="S101" s="94">
        <v>9.4775067806567283E-6</v>
      </c>
      <c r="T101" s="94">
        <v>7.7140676716087537E-3</v>
      </c>
      <c r="U101" s="94">
        <f>R101/'סכום נכסי הקרן'!$C$42</f>
        <v>3.5438686497790235E-3</v>
      </c>
    </row>
    <row r="102" spans="2:21">
      <c r="B102" s="86" t="s">
        <v>504</v>
      </c>
      <c r="C102" s="83" t="s">
        <v>505</v>
      </c>
      <c r="D102" s="96" t="s">
        <v>112</v>
      </c>
      <c r="E102" s="96" t="s">
        <v>288</v>
      </c>
      <c r="F102" s="83" t="s">
        <v>352</v>
      </c>
      <c r="G102" s="96" t="s">
        <v>296</v>
      </c>
      <c r="H102" s="83" t="s">
        <v>480</v>
      </c>
      <c r="I102" s="83" t="s">
        <v>119</v>
      </c>
      <c r="J102" s="83"/>
      <c r="K102" s="93">
        <v>5.6199999998494325</v>
      </c>
      <c r="L102" s="96" t="s">
        <v>121</v>
      </c>
      <c r="M102" s="97">
        <v>1.46E-2</v>
      </c>
      <c r="N102" s="97">
        <v>1.3299999999099062E-2</v>
      </c>
      <c r="O102" s="93">
        <f>8023/50000</f>
        <v>0.16045999999999999</v>
      </c>
      <c r="P102" s="95">
        <v>5049648</v>
      </c>
      <c r="Q102" s="83"/>
      <c r="R102" s="93">
        <v>8.1026651810000008</v>
      </c>
      <c r="S102" s="94">
        <f>32.5701295010758%/50000</f>
        <v>6.5140259002151592E-6</v>
      </c>
      <c r="T102" s="94">
        <v>4.4957610748240376E-3</v>
      </c>
      <c r="U102" s="94">
        <f>R102/'סכום נכסי הקרן'!$C$42</f>
        <v>2.0653677681107359E-3</v>
      </c>
    </row>
    <row r="103" spans="2:21">
      <c r="B103" s="86" t="s">
        <v>506</v>
      </c>
      <c r="C103" s="83" t="s">
        <v>507</v>
      </c>
      <c r="D103" s="96" t="s">
        <v>112</v>
      </c>
      <c r="E103" s="96" t="s">
        <v>288</v>
      </c>
      <c r="F103" s="83" t="s">
        <v>417</v>
      </c>
      <c r="G103" s="96" t="s">
        <v>418</v>
      </c>
      <c r="H103" s="83" t="s">
        <v>472</v>
      </c>
      <c r="I103" s="83" t="s">
        <v>292</v>
      </c>
      <c r="J103" s="83"/>
      <c r="K103" s="93">
        <v>3.2399999995581319</v>
      </c>
      <c r="L103" s="96" t="s">
        <v>121</v>
      </c>
      <c r="M103" s="97">
        <v>3.85E-2</v>
      </c>
      <c r="N103" s="97">
        <v>-5.0999999988953293E-3</v>
      </c>
      <c r="O103" s="93">
        <v>2643.6094910000002</v>
      </c>
      <c r="P103" s="95">
        <v>119.85</v>
      </c>
      <c r="Q103" s="83"/>
      <c r="R103" s="93">
        <v>3.1683660850000002</v>
      </c>
      <c r="S103" s="94">
        <v>1.1035875278358876E-5</v>
      </c>
      <c r="T103" s="94">
        <v>1.7579668661537439E-3</v>
      </c>
      <c r="U103" s="94">
        <f>R103/'סכום נכסי הקרן'!$C$42</f>
        <v>8.0761589469091014E-4</v>
      </c>
    </row>
    <row r="104" spans="2:21">
      <c r="B104" s="86" t="s">
        <v>508</v>
      </c>
      <c r="C104" s="83" t="s">
        <v>509</v>
      </c>
      <c r="D104" s="96" t="s">
        <v>112</v>
      </c>
      <c r="E104" s="96" t="s">
        <v>288</v>
      </c>
      <c r="F104" s="83" t="s">
        <v>417</v>
      </c>
      <c r="G104" s="96" t="s">
        <v>418</v>
      </c>
      <c r="H104" s="83" t="s">
        <v>472</v>
      </c>
      <c r="I104" s="83" t="s">
        <v>292</v>
      </c>
      <c r="J104" s="83"/>
      <c r="K104" s="93">
        <v>0.41000000005610449</v>
      </c>
      <c r="L104" s="96" t="s">
        <v>121</v>
      </c>
      <c r="M104" s="97">
        <v>3.9E-2</v>
      </c>
      <c r="N104" s="97">
        <v>1.0999999990309235E-3</v>
      </c>
      <c r="O104" s="93">
        <v>1765.696144</v>
      </c>
      <c r="P104" s="95">
        <v>111.04</v>
      </c>
      <c r="Q104" s="83"/>
      <c r="R104" s="93">
        <v>1.9606290289999999</v>
      </c>
      <c r="S104" s="94">
        <v>8.8713960986271088E-6</v>
      </c>
      <c r="T104" s="94">
        <v>1.0878543632060079E-3</v>
      </c>
      <c r="U104" s="94">
        <f>R104/'סכום נכסי הקרן'!$C$42</f>
        <v>4.9976395559505086E-4</v>
      </c>
    </row>
    <row r="105" spans="2:21">
      <c r="B105" s="86" t="s">
        <v>510</v>
      </c>
      <c r="C105" s="83" t="s">
        <v>511</v>
      </c>
      <c r="D105" s="96" t="s">
        <v>112</v>
      </c>
      <c r="E105" s="96" t="s">
        <v>288</v>
      </c>
      <c r="F105" s="83" t="s">
        <v>417</v>
      </c>
      <c r="G105" s="96" t="s">
        <v>418</v>
      </c>
      <c r="H105" s="83" t="s">
        <v>472</v>
      </c>
      <c r="I105" s="83" t="s">
        <v>292</v>
      </c>
      <c r="J105" s="83"/>
      <c r="K105" s="93">
        <v>1.390000000015166</v>
      </c>
      <c r="L105" s="96" t="s">
        <v>121</v>
      </c>
      <c r="M105" s="97">
        <v>3.9E-2</v>
      </c>
      <c r="N105" s="97">
        <v>-2.099999999848336E-3</v>
      </c>
      <c r="O105" s="93">
        <v>2850.1541149999998</v>
      </c>
      <c r="P105" s="95">
        <v>115.67</v>
      </c>
      <c r="Q105" s="83"/>
      <c r="R105" s="93">
        <v>3.2967733050000008</v>
      </c>
      <c r="S105" s="94">
        <v>7.1426616002455937E-6</v>
      </c>
      <c r="T105" s="94">
        <v>1.8292135693688855E-3</v>
      </c>
      <c r="U105" s="94">
        <f>R105/'סכום נכסי הקרן'!$C$42</f>
        <v>8.4034686992639118E-4</v>
      </c>
    </row>
    <row r="106" spans="2:21">
      <c r="B106" s="86" t="s">
        <v>512</v>
      </c>
      <c r="C106" s="83" t="s">
        <v>513</v>
      </c>
      <c r="D106" s="96" t="s">
        <v>112</v>
      </c>
      <c r="E106" s="96" t="s">
        <v>288</v>
      </c>
      <c r="F106" s="83" t="s">
        <v>417</v>
      </c>
      <c r="G106" s="96" t="s">
        <v>418</v>
      </c>
      <c r="H106" s="83" t="s">
        <v>472</v>
      </c>
      <c r="I106" s="83" t="s">
        <v>292</v>
      </c>
      <c r="J106" s="83"/>
      <c r="K106" s="93">
        <v>4.119999999929596</v>
      </c>
      <c r="L106" s="96" t="s">
        <v>121</v>
      </c>
      <c r="M106" s="97">
        <v>3.85E-2</v>
      </c>
      <c r="N106" s="97">
        <v>-1.7000000010560618E-3</v>
      </c>
      <c r="O106" s="93">
        <v>2314.2511030000001</v>
      </c>
      <c r="P106" s="95">
        <v>122.75</v>
      </c>
      <c r="Q106" s="83"/>
      <c r="R106" s="93">
        <v>2.8407433099999997</v>
      </c>
      <c r="S106" s="94">
        <v>9.2570044120000008E-6</v>
      </c>
      <c r="T106" s="94">
        <v>1.576185478651187E-3</v>
      </c>
      <c r="U106" s="94">
        <f>R106/'סכום נכסי הקרן'!$C$42</f>
        <v>7.2410491349293271E-4</v>
      </c>
    </row>
    <row r="107" spans="2:21">
      <c r="B107" s="86" t="s">
        <v>514</v>
      </c>
      <c r="C107" s="83" t="s">
        <v>515</v>
      </c>
      <c r="D107" s="96" t="s">
        <v>112</v>
      </c>
      <c r="E107" s="96" t="s">
        <v>288</v>
      </c>
      <c r="F107" s="83" t="s">
        <v>516</v>
      </c>
      <c r="G107" s="96" t="s">
        <v>296</v>
      </c>
      <c r="H107" s="83" t="s">
        <v>480</v>
      </c>
      <c r="I107" s="83" t="s">
        <v>119</v>
      </c>
      <c r="J107" s="83"/>
      <c r="K107" s="93">
        <v>1.4999999997415498</v>
      </c>
      <c r="L107" s="96" t="s">
        <v>121</v>
      </c>
      <c r="M107" s="97">
        <v>0.02</v>
      </c>
      <c r="N107" s="97">
        <v>-1.8999999990178898E-3</v>
      </c>
      <c r="O107" s="93">
        <v>1208.6990139999998</v>
      </c>
      <c r="P107" s="95">
        <v>105.78</v>
      </c>
      <c r="Q107" s="93">
        <v>0.65604818499999995</v>
      </c>
      <c r="R107" s="93">
        <v>1.934610001</v>
      </c>
      <c r="S107" s="94">
        <v>6.3729597934274145E-6</v>
      </c>
      <c r="T107" s="94">
        <v>1.0734177141931063E-3</v>
      </c>
      <c r="U107" s="94">
        <f>R107/'סכום נכסי הקרן'!$C$42</f>
        <v>4.9313171045245474E-4</v>
      </c>
    </row>
    <row r="108" spans="2:21">
      <c r="B108" s="86" t="s">
        <v>517</v>
      </c>
      <c r="C108" s="83" t="s">
        <v>518</v>
      </c>
      <c r="D108" s="96" t="s">
        <v>112</v>
      </c>
      <c r="E108" s="96" t="s">
        <v>288</v>
      </c>
      <c r="F108" s="83" t="s">
        <v>429</v>
      </c>
      <c r="G108" s="96" t="s">
        <v>358</v>
      </c>
      <c r="H108" s="83" t="s">
        <v>480</v>
      </c>
      <c r="I108" s="83" t="s">
        <v>119</v>
      </c>
      <c r="J108" s="83"/>
      <c r="K108" s="93">
        <v>6.5399999996745581</v>
      </c>
      <c r="L108" s="96" t="s">
        <v>121</v>
      </c>
      <c r="M108" s="97">
        <v>2.4E-2</v>
      </c>
      <c r="N108" s="97">
        <v>7.1999999990507921E-3</v>
      </c>
      <c r="O108" s="93">
        <v>7751.813854</v>
      </c>
      <c r="P108" s="95">
        <v>114.16</v>
      </c>
      <c r="Q108" s="83"/>
      <c r="R108" s="93">
        <v>8.8494703219999984</v>
      </c>
      <c r="S108" s="94">
        <v>1.4242327707437765E-5</v>
      </c>
      <c r="T108" s="94">
        <v>4.9101256583760269E-3</v>
      </c>
      <c r="U108" s="94">
        <f>R108/'סכום נכסי הקרן'!$C$42</f>
        <v>2.2557282523249472E-3</v>
      </c>
    </row>
    <row r="109" spans="2:21">
      <c r="B109" s="86" t="s">
        <v>519</v>
      </c>
      <c r="C109" s="83" t="s">
        <v>520</v>
      </c>
      <c r="D109" s="96" t="s">
        <v>112</v>
      </c>
      <c r="E109" s="96" t="s">
        <v>288</v>
      </c>
      <c r="F109" s="83" t="s">
        <v>429</v>
      </c>
      <c r="G109" s="96" t="s">
        <v>358</v>
      </c>
      <c r="H109" s="83" t="s">
        <v>480</v>
      </c>
      <c r="I109" s="83" t="s">
        <v>119</v>
      </c>
      <c r="J109" s="83"/>
      <c r="K109" s="93">
        <v>2.689999992578469</v>
      </c>
      <c r="L109" s="96" t="s">
        <v>121</v>
      </c>
      <c r="M109" s="97">
        <v>3.4799999999999998E-2</v>
      </c>
      <c r="N109" s="97">
        <v>-6.0000000549743037E-4</v>
      </c>
      <c r="O109" s="93">
        <v>132.37745100000001</v>
      </c>
      <c r="P109" s="95">
        <v>109.93</v>
      </c>
      <c r="Q109" s="83"/>
      <c r="R109" s="93">
        <v>0.14552253200000001</v>
      </c>
      <c r="S109" s="94">
        <v>3.2346880364076404E-7</v>
      </c>
      <c r="T109" s="94">
        <v>8.0743128373310404E-5</v>
      </c>
      <c r="U109" s="94">
        <f>R109/'סכום נכסי הקרן'!$C$42</f>
        <v>3.7093664913051422E-5</v>
      </c>
    </row>
    <row r="110" spans="2:21">
      <c r="B110" s="86" t="s">
        <v>521</v>
      </c>
      <c r="C110" s="83" t="s">
        <v>522</v>
      </c>
      <c r="D110" s="96" t="s">
        <v>112</v>
      </c>
      <c r="E110" s="96" t="s">
        <v>288</v>
      </c>
      <c r="F110" s="83" t="s">
        <v>434</v>
      </c>
      <c r="G110" s="96" t="s">
        <v>418</v>
      </c>
      <c r="H110" s="83" t="s">
        <v>480</v>
      </c>
      <c r="I110" s="83" t="s">
        <v>119</v>
      </c>
      <c r="J110" s="83"/>
      <c r="K110" s="93">
        <v>5.2199999996969018</v>
      </c>
      <c r="L110" s="96" t="s">
        <v>121</v>
      </c>
      <c r="M110" s="97">
        <v>2.4799999999999999E-2</v>
      </c>
      <c r="N110" s="97">
        <v>2.10000000072048E-3</v>
      </c>
      <c r="O110" s="93">
        <v>3515.05935</v>
      </c>
      <c r="P110" s="95">
        <v>114.51</v>
      </c>
      <c r="Q110" s="83"/>
      <c r="R110" s="93">
        <v>4.0250946509999999</v>
      </c>
      <c r="S110" s="94">
        <v>8.3002923323045343E-6</v>
      </c>
      <c r="T110" s="94">
        <v>2.2333224254263112E-3</v>
      </c>
      <c r="U110" s="94">
        <f>R110/'סכום נכסי הקרן'!$C$42</f>
        <v>1.0259958384142851E-3</v>
      </c>
    </row>
    <row r="111" spans="2:21">
      <c r="B111" s="86" t="s">
        <v>523</v>
      </c>
      <c r="C111" s="83" t="s">
        <v>524</v>
      </c>
      <c r="D111" s="96" t="s">
        <v>112</v>
      </c>
      <c r="E111" s="96" t="s">
        <v>288</v>
      </c>
      <c r="F111" s="83" t="s">
        <v>525</v>
      </c>
      <c r="G111" s="96" t="s">
        <v>358</v>
      </c>
      <c r="H111" s="83" t="s">
        <v>472</v>
      </c>
      <c r="I111" s="83" t="s">
        <v>292</v>
      </c>
      <c r="J111" s="83"/>
      <c r="K111" s="93">
        <v>3.830000000167249</v>
      </c>
      <c r="L111" s="96" t="s">
        <v>121</v>
      </c>
      <c r="M111" s="97">
        <v>2.8500000000000001E-2</v>
      </c>
      <c r="N111" s="97">
        <v>-1.0999999996979192E-3</v>
      </c>
      <c r="O111" s="93">
        <v>11768.423484999999</v>
      </c>
      <c r="P111" s="95">
        <v>115.33</v>
      </c>
      <c r="Q111" s="83"/>
      <c r="R111" s="93">
        <v>13.572523031000001</v>
      </c>
      <c r="S111" s="94">
        <v>1.723048826500732E-5</v>
      </c>
      <c r="T111" s="94">
        <v>7.5307098796339325E-3</v>
      </c>
      <c r="U111" s="94">
        <f>R111/'סכום נכסי הקרן'!$C$42</f>
        <v>3.4596334630611503E-3</v>
      </c>
    </row>
    <row r="112" spans="2:21">
      <c r="B112" s="86" t="s">
        <v>526</v>
      </c>
      <c r="C112" s="83" t="s">
        <v>527</v>
      </c>
      <c r="D112" s="96" t="s">
        <v>112</v>
      </c>
      <c r="E112" s="96" t="s">
        <v>288</v>
      </c>
      <c r="F112" s="83" t="s">
        <v>528</v>
      </c>
      <c r="G112" s="96" t="s">
        <v>358</v>
      </c>
      <c r="H112" s="83" t="s">
        <v>472</v>
      </c>
      <c r="I112" s="83" t="s">
        <v>292</v>
      </c>
      <c r="J112" s="83"/>
      <c r="K112" s="93">
        <v>5.8199999999594381</v>
      </c>
      <c r="L112" s="96" t="s">
        <v>121</v>
      </c>
      <c r="M112" s="97">
        <v>1.3999999999999999E-2</v>
      </c>
      <c r="N112" s="97">
        <v>2.0999999996778947E-3</v>
      </c>
      <c r="O112" s="93">
        <v>7712.8795479999999</v>
      </c>
      <c r="P112" s="95">
        <v>108.68</v>
      </c>
      <c r="Q112" s="83"/>
      <c r="R112" s="93">
        <v>8.3823575869999996</v>
      </c>
      <c r="S112" s="94">
        <v>1.700370270723104E-5</v>
      </c>
      <c r="T112" s="94">
        <v>4.6509483130635285E-3</v>
      </c>
      <c r="U112" s="94">
        <f>R112/'סכום נכסי הקרן'!$C$42</f>
        <v>2.1366613076355232E-3</v>
      </c>
    </row>
    <row r="113" spans="2:21">
      <c r="B113" s="86" t="s">
        <v>529</v>
      </c>
      <c r="C113" s="83" t="s">
        <v>530</v>
      </c>
      <c r="D113" s="96" t="s">
        <v>112</v>
      </c>
      <c r="E113" s="96" t="s">
        <v>288</v>
      </c>
      <c r="F113" s="83" t="s">
        <v>314</v>
      </c>
      <c r="G113" s="96" t="s">
        <v>296</v>
      </c>
      <c r="H113" s="83" t="s">
        <v>480</v>
      </c>
      <c r="I113" s="83" t="s">
        <v>119</v>
      </c>
      <c r="J113" s="83"/>
      <c r="K113" s="93">
        <v>3.700000000099029</v>
      </c>
      <c r="L113" s="96" t="s">
        <v>121</v>
      </c>
      <c r="M113" s="97">
        <v>1.8200000000000001E-2</v>
      </c>
      <c r="N113" s="97">
        <v>7.7999999994058274E-3</v>
      </c>
      <c r="O113" s="93">
        <f>3863.0745/50000</f>
        <v>7.7261490000000002E-2</v>
      </c>
      <c r="P113" s="95">
        <v>5228000</v>
      </c>
      <c r="Q113" s="83"/>
      <c r="R113" s="93">
        <v>4.0392307579999995</v>
      </c>
      <c r="S113" s="94">
        <f>27.1836922102597%/50000</f>
        <v>5.4367384420519404E-6</v>
      </c>
      <c r="T113" s="94">
        <v>2.2411658396832858E-3</v>
      </c>
      <c r="U113" s="94">
        <f>R113/'סכום נכסי הקרן'!$C$42</f>
        <v>1.0295991293206928E-3</v>
      </c>
    </row>
    <row r="114" spans="2:21">
      <c r="B114" s="86" t="s">
        <v>531</v>
      </c>
      <c r="C114" s="83" t="s">
        <v>532</v>
      </c>
      <c r="D114" s="96" t="s">
        <v>112</v>
      </c>
      <c r="E114" s="96" t="s">
        <v>288</v>
      </c>
      <c r="F114" s="83" t="s">
        <v>314</v>
      </c>
      <c r="G114" s="96" t="s">
        <v>296</v>
      </c>
      <c r="H114" s="83" t="s">
        <v>480</v>
      </c>
      <c r="I114" s="83" t="s">
        <v>119</v>
      </c>
      <c r="J114" s="83"/>
      <c r="K114" s="93">
        <v>2.930000000166189</v>
      </c>
      <c r="L114" s="96" t="s">
        <v>121</v>
      </c>
      <c r="M114" s="97">
        <v>1.06E-2</v>
      </c>
      <c r="N114" s="97">
        <v>7.3999999995135943E-3</v>
      </c>
      <c r="O114" s="93">
        <f>4813.8/50000</f>
        <v>9.6276E-2</v>
      </c>
      <c r="P114" s="95">
        <v>5125000</v>
      </c>
      <c r="Q114" s="83"/>
      <c r="R114" s="93">
        <v>4.9341452260000001</v>
      </c>
      <c r="S114" s="94">
        <f>35.4503277119081%/50000</f>
        <v>7.0900655423816204E-6</v>
      </c>
      <c r="T114" s="94">
        <v>2.7377088339520829E-3</v>
      </c>
      <c r="U114" s="94">
        <f>R114/'סכום נכסי הקרן'!$C$42</f>
        <v>1.257712651986954E-3</v>
      </c>
    </row>
    <row r="115" spans="2:21">
      <c r="B115" s="86" t="s">
        <v>533</v>
      </c>
      <c r="C115" s="83" t="s">
        <v>534</v>
      </c>
      <c r="D115" s="96" t="s">
        <v>112</v>
      </c>
      <c r="E115" s="96" t="s">
        <v>288</v>
      </c>
      <c r="F115" s="83" t="s">
        <v>314</v>
      </c>
      <c r="G115" s="96" t="s">
        <v>296</v>
      </c>
      <c r="H115" s="83" t="s">
        <v>480</v>
      </c>
      <c r="I115" s="83" t="s">
        <v>119</v>
      </c>
      <c r="J115" s="83"/>
      <c r="K115" s="93">
        <v>4.7999999998684437</v>
      </c>
      <c r="L115" s="96" t="s">
        <v>121</v>
      </c>
      <c r="M115" s="97">
        <v>1.89E-2</v>
      </c>
      <c r="N115" s="97">
        <v>1.1500000000164445E-2</v>
      </c>
      <c r="O115" s="93">
        <f>8883.46675/50000</f>
        <v>0.17766933499999998</v>
      </c>
      <c r="P115" s="95">
        <v>5134000</v>
      </c>
      <c r="Q115" s="83"/>
      <c r="R115" s="93">
        <v>9.1215440589999996</v>
      </c>
      <c r="S115" s="94">
        <f>40.7535863381962%/50000</f>
        <v>8.1507172676392395E-6</v>
      </c>
      <c r="T115" s="94">
        <v>5.0610856806603925E-3</v>
      </c>
      <c r="U115" s="94">
        <f>R115/'סכום נכסי הקרן'!$C$42</f>
        <v>2.3250797946133932E-3</v>
      </c>
    </row>
    <row r="116" spans="2:21">
      <c r="B116" s="86" t="s">
        <v>535</v>
      </c>
      <c r="C116" s="83" t="s">
        <v>536</v>
      </c>
      <c r="D116" s="96" t="s">
        <v>112</v>
      </c>
      <c r="E116" s="96" t="s">
        <v>288</v>
      </c>
      <c r="F116" s="83" t="s">
        <v>314</v>
      </c>
      <c r="G116" s="96" t="s">
        <v>296</v>
      </c>
      <c r="H116" s="83" t="s">
        <v>472</v>
      </c>
      <c r="I116" s="83" t="s">
        <v>292</v>
      </c>
      <c r="J116" s="83"/>
      <c r="K116" s="93">
        <v>1.9300000000376631</v>
      </c>
      <c r="L116" s="96" t="s">
        <v>121</v>
      </c>
      <c r="M116" s="97">
        <v>4.4999999999999998E-2</v>
      </c>
      <c r="N116" s="97">
        <v>9.9999999831717204E-5</v>
      </c>
      <c r="O116" s="93">
        <v>9344.439848</v>
      </c>
      <c r="P116" s="95">
        <v>132.18</v>
      </c>
      <c r="Q116" s="93">
        <v>0.12751364800000001</v>
      </c>
      <c r="R116" s="93">
        <v>12.478994021</v>
      </c>
      <c r="S116" s="94">
        <v>5.4903208196570079E-6</v>
      </c>
      <c r="T116" s="94">
        <v>6.923965672940435E-3</v>
      </c>
      <c r="U116" s="94">
        <f>R116/'סכום נכסי הקרן'!$C$42</f>
        <v>3.1808931325284125E-3</v>
      </c>
    </row>
    <row r="117" spans="2:21">
      <c r="B117" s="86" t="s">
        <v>537</v>
      </c>
      <c r="C117" s="83" t="s">
        <v>538</v>
      </c>
      <c r="D117" s="96" t="s">
        <v>112</v>
      </c>
      <c r="E117" s="96" t="s">
        <v>288</v>
      </c>
      <c r="F117" s="83" t="s">
        <v>447</v>
      </c>
      <c r="G117" s="96" t="s">
        <v>358</v>
      </c>
      <c r="H117" s="83" t="s">
        <v>472</v>
      </c>
      <c r="I117" s="83" t="s">
        <v>292</v>
      </c>
      <c r="J117" s="83"/>
      <c r="K117" s="93">
        <v>2.2000000001751685</v>
      </c>
      <c r="L117" s="96" t="s">
        <v>121</v>
      </c>
      <c r="M117" s="97">
        <v>4.9000000000000002E-2</v>
      </c>
      <c r="N117" s="97">
        <v>-1.3000000006130902E-3</v>
      </c>
      <c r="O117" s="93">
        <v>4891.4244330000001</v>
      </c>
      <c r="P117" s="95">
        <v>116.71</v>
      </c>
      <c r="Q117" s="83"/>
      <c r="R117" s="93">
        <v>5.7087817050000007</v>
      </c>
      <c r="S117" s="94">
        <v>9.1942232382829689E-6</v>
      </c>
      <c r="T117" s="94">
        <v>3.1675156261163798E-3</v>
      </c>
      <c r="U117" s="94">
        <f>R117/'סכום נכסי הקרן'!$C$42</f>
        <v>1.4551673388079063E-3</v>
      </c>
    </row>
    <row r="118" spans="2:21">
      <c r="B118" s="86" t="s">
        <v>539</v>
      </c>
      <c r="C118" s="83" t="s">
        <v>540</v>
      </c>
      <c r="D118" s="96" t="s">
        <v>112</v>
      </c>
      <c r="E118" s="96" t="s">
        <v>288</v>
      </c>
      <c r="F118" s="83" t="s">
        <v>447</v>
      </c>
      <c r="G118" s="96" t="s">
        <v>358</v>
      </c>
      <c r="H118" s="83" t="s">
        <v>472</v>
      </c>
      <c r="I118" s="83" t="s">
        <v>292</v>
      </c>
      <c r="J118" s="83"/>
      <c r="K118" s="93">
        <v>1.8600000002200276</v>
      </c>
      <c r="L118" s="96" t="s">
        <v>121</v>
      </c>
      <c r="M118" s="97">
        <v>5.8499999999999996E-2</v>
      </c>
      <c r="N118" s="97">
        <v>-1.1999999998999877E-3</v>
      </c>
      <c r="O118" s="93">
        <v>3278.276269</v>
      </c>
      <c r="P118" s="95">
        <v>122</v>
      </c>
      <c r="Q118" s="83"/>
      <c r="R118" s="93">
        <v>3.9994970419999998</v>
      </c>
      <c r="S118" s="94">
        <v>3.9737905205290647E-6</v>
      </c>
      <c r="T118" s="94">
        <v>2.2191196006050885E-3</v>
      </c>
      <c r="U118" s="94">
        <f>R118/'סכום נכסי הקרן'!$C$42</f>
        <v>1.0194710128922737E-3</v>
      </c>
    </row>
    <row r="119" spans="2:21">
      <c r="B119" s="86" t="s">
        <v>541</v>
      </c>
      <c r="C119" s="83" t="s">
        <v>542</v>
      </c>
      <c r="D119" s="96" t="s">
        <v>112</v>
      </c>
      <c r="E119" s="96" t="s">
        <v>288</v>
      </c>
      <c r="F119" s="83" t="s">
        <v>447</v>
      </c>
      <c r="G119" s="96" t="s">
        <v>358</v>
      </c>
      <c r="H119" s="83" t="s">
        <v>472</v>
      </c>
      <c r="I119" s="83" t="s">
        <v>292</v>
      </c>
      <c r="J119" s="83"/>
      <c r="K119" s="93">
        <v>6.6800000003120434</v>
      </c>
      <c r="L119" s="96" t="s">
        <v>121</v>
      </c>
      <c r="M119" s="97">
        <v>2.2499999999999999E-2</v>
      </c>
      <c r="N119" s="97">
        <v>9.1999999994799297E-3</v>
      </c>
      <c r="O119" s="93">
        <v>3390.6098729999999</v>
      </c>
      <c r="P119" s="95">
        <v>111.2</v>
      </c>
      <c r="Q119" s="93">
        <v>7.5271255999999995E-2</v>
      </c>
      <c r="R119" s="93">
        <v>3.8456294349999998</v>
      </c>
      <c r="S119" s="94">
        <v>8.7108331239804005E-6</v>
      </c>
      <c r="T119" s="94">
        <v>2.1337462101496843E-3</v>
      </c>
      <c r="U119" s="94">
        <f>R119/'סכום נכסי הקרן'!$C$42</f>
        <v>9.8025018999571317E-4</v>
      </c>
    </row>
    <row r="120" spans="2:21">
      <c r="B120" s="86" t="s">
        <v>543</v>
      </c>
      <c r="C120" s="83" t="s">
        <v>544</v>
      </c>
      <c r="D120" s="96" t="s">
        <v>112</v>
      </c>
      <c r="E120" s="96" t="s">
        <v>288</v>
      </c>
      <c r="F120" s="83" t="s">
        <v>545</v>
      </c>
      <c r="G120" s="96" t="s">
        <v>418</v>
      </c>
      <c r="H120" s="83" t="s">
        <v>480</v>
      </c>
      <c r="I120" s="83" t="s">
        <v>119</v>
      </c>
      <c r="J120" s="83"/>
      <c r="K120" s="93">
        <v>1.4699999999311797</v>
      </c>
      <c r="L120" s="96" t="s">
        <v>121</v>
      </c>
      <c r="M120" s="97">
        <v>4.0500000000000001E-2</v>
      </c>
      <c r="N120" s="97">
        <v>-1.2000000027528118E-3</v>
      </c>
      <c r="O120" s="93">
        <v>996.38385400000004</v>
      </c>
      <c r="P120" s="95">
        <v>131.25</v>
      </c>
      <c r="Q120" s="83"/>
      <c r="R120" s="93">
        <v>1.3077538469999999</v>
      </c>
      <c r="S120" s="94">
        <v>9.1334943056818512E-6</v>
      </c>
      <c r="T120" s="94">
        <v>7.2560678609558224E-4</v>
      </c>
      <c r="U120" s="94">
        <f>R120/'סכום נכסי הקרן'!$C$42</f>
        <v>3.3334619953817124E-4</v>
      </c>
    </row>
    <row r="121" spans="2:21">
      <c r="B121" s="86" t="s">
        <v>546</v>
      </c>
      <c r="C121" s="83" t="s">
        <v>547</v>
      </c>
      <c r="D121" s="96" t="s">
        <v>112</v>
      </c>
      <c r="E121" s="96" t="s">
        <v>288</v>
      </c>
      <c r="F121" s="83" t="s">
        <v>548</v>
      </c>
      <c r="G121" s="96" t="s">
        <v>358</v>
      </c>
      <c r="H121" s="83" t="s">
        <v>480</v>
      </c>
      <c r="I121" s="83" t="s">
        <v>119</v>
      </c>
      <c r="J121" s="83"/>
      <c r="K121" s="93">
        <v>7.2700000003120939</v>
      </c>
      <c r="L121" s="96" t="s">
        <v>121</v>
      </c>
      <c r="M121" s="97">
        <v>1.9599999999999999E-2</v>
      </c>
      <c r="N121" s="97">
        <v>5.5999999994725156E-3</v>
      </c>
      <c r="O121" s="93">
        <v>6073.0164400000012</v>
      </c>
      <c r="P121" s="95">
        <v>112.38</v>
      </c>
      <c r="Q121" s="83"/>
      <c r="R121" s="93">
        <v>6.8248557810000001</v>
      </c>
      <c r="S121" s="94">
        <v>6.1573003190808225E-6</v>
      </c>
      <c r="T121" s="94">
        <v>3.7867689551650506E-3</v>
      </c>
      <c r="U121" s="94">
        <f>R121/'סכום נכסי הקרן'!$C$42</f>
        <v>1.739654402249652E-3</v>
      </c>
    </row>
    <row r="122" spans="2:21">
      <c r="B122" s="86" t="s">
        <v>549</v>
      </c>
      <c r="C122" s="83" t="s">
        <v>550</v>
      </c>
      <c r="D122" s="96" t="s">
        <v>112</v>
      </c>
      <c r="E122" s="96" t="s">
        <v>288</v>
      </c>
      <c r="F122" s="83" t="s">
        <v>548</v>
      </c>
      <c r="G122" s="96" t="s">
        <v>358</v>
      </c>
      <c r="H122" s="83" t="s">
        <v>480</v>
      </c>
      <c r="I122" s="83" t="s">
        <v>119</v>
      </c>
      <c r="J122" s="83"/>
      <c r="K122" s="93">
        <v>3.1299999994599803</v>
      </c>
      <c r="L122" s="96" t="s">
        <v>121</v>
      </c>
      <c r="M122" s="97">
        <v>2.75E-2</v>
      </c>
      <c r="N122" s="97">
        <v>6.0000000270009747E-4</v>
      </c>
      <c r="O122" s="93">
        <v>1591.364699</v>
      </c>
      <c r="P122" s="95">
        <v>111.71</v>
      </c>
      <c r="Q122" s="83"/>
      <c r="R122" s="93">
        <v>1.777713592</v>
      </c>
      <c r="S122" s="94">
        <v>3.5920445805870222E-6</v>
      </c>
      <c r="T122" s="94">
        <v>9.8636379395758964E-4</v>
      </c>
      <c r="U122" s="94">
        <f>R122/'סכום נכסי הקרן'!$C$42</f>
        <v>4.531388465191425E-4</v>
      </c>
    </row>
    <row r="123" spans="2:21">
      <c r="B123" s="86" t="s">
        <v>551</v>
      </c>
      <c r="C123" s="83" t="s">
        <v>552</v>
      </c>
      <c r="D123" s="96" t="s">
        <v>112</v>
      </c>
      <c r="E123" s="96" t="s">
        <v>288</v>
      </c>
      <c r="F123" s="83" t="s">
        <v>336</v>
      </c>
      <c r="G123" s="96" t="s">
        <v>296</v>
      </c>
      <c r="H123" s="83" t="s">
        <v>480</v>
      </c>
      <c r="I123" s="83" t="s">
        <v>119</v>
      </c>
      <c r="J123" s="83"/>
      <c r="K123" s="93">
        <v>3.2499999998766231</v>
      </c>
      <c r="L123" s="96" t="s">
        <v>121</v>
      </c>
      <c r="M123" s="97">
        <v>1.4199999999999999E-2</v>
      </c>
      <c r="N123" s="97">
        <v>8.100000000148053E-3</v>
      </c>
      <c r="O123" s="93">
        <f>7756.23525/50000</f>
        <v>0.155124705</v>
      </c>
      <c r="P123" s="95">
        <v>5225000</v>
      </c>
      <c r="Q123" s="83"/>
      <c r="R123" s="93">
        <v>8.1052661480000001</v>
      </c>
      <c r="S123" s="94">
        <f>36.5980996083613%/50000</f>
        <v>7.3196199216722603E-6</v>
      </c>
      <c r="T123" s="94">
        <v>4.497204220497009E-3</v>
      </c>
      <c r="U123" s="94">
        <f>R123/'סכום נכסי הקרן'!$C$42</f>
        <v>2.0660307540897585E-3</v>
      </c>
    </row>
    <row r="124" spans="2:21">
      <c r="B124" s="86" t="s">
        <v>553</v>
      </c>
      <c r="C124" s="83" t="s">
        <v>554</v>
      </c>
      <c r="D124" s="96" t="s">
        <v>112</v>
      </c>
      <c r="E124" s="96" t="s">
        <v>288</v>
      </c>
      <c r="F124" s="83" t="s">
        <v>336</v>
      </c>
      <c r="G124" s="96" t="s">
        <v>296</v>
      </c>
      <c r="H124" s="83" t="s">
        <v>480</v>
      </c>
      <c r="I124" s="83" t="s">
        <v>119</v>
      </c>
      <c r="J124" s="83"/>
      <c r="K124" s="93">
        <v>3.9100000000051094</v>
      </c>
      <c r="L124" s="96" t="s">
        <v>121</v>
      </c>
      <c r="M124" s="97">
        <v>1.5900000000000001E-2</v>
      </c>
      <c r="N124" s="97">
        <v>7.7999999995573147E-3</v>
      </c>
      <c r="O124" s="93">
        <f>5658.22075/50000</f>
        <v>0.113164415</v>
      </c>
      <c r="P124" s="95">
        <v>5190000</v>
      </c>
      <c r="Q124" s="83"/>
      <c r="R124" s="93">
        <v>5.8732330669999993</v>
      </c>
      <c r="S124" s="94">
        <f>37.7970657982632%/50000</f>
        <v>7.5594131596526389E-6</v>
      </c>
      <c r="T124" s="94">
        <v>3.2587614095056601E-3</v>
      </c>
      <c r="U124" s="94">
        <f>R124/'סכום נכסי הקרן'!$C$42</f>
        <v>1.4970859587816357E-3</v>
      </c>
    </row>
    <row r="125" spans="2:21">
      <c r="B125" s="86" t="s">
        <v>555</v>
      </c>
      <c r="C125" s="83" t="s">
        <v>556</v>
      </c>
      <c r="D125" s="96" t="s">
        <v>112</v>
      </c>
      <c r="E125" s="96" t="s">
        <v>288</v>
      </c>
      <c r="F125" s="83" t="s">
        <v>557</v>
      </c>
      <c r="G125" s="96" t="s">
        <v>422</v>
      </c>
      <c r="H125" s="83" t="s">
        <v>472</v>
      </c>
      <c r="I125" s="83" t="s">
        <v>292</v>
      </c>
      <c r="J125" s="83"/>
      <c r="K125" s="93">
        <v>4.770000000304087</v>
      </c>
      <c r="L125" s="96" t="s">
        <v>121</v>
      </c>
      <c r="M125" s="97">
        <v>1.9400000000000001E-2</v>
      </c>
      <c r="N125" s="97">
        <v>1.1000000006667137E-3</v>
      </c>
      <c r="O125" s="93">
        <v>5556.1685770000004</v>
      </c>
      <c r="P125" s="95">
        <v>110.68</v>
      </c>
      <c r="Q125" s="83"/>
      <c r="R125" s="93">
        <v>6.1495668689999992</v>
      </c>
      <c r="S125" s="94">
        <v>1.0250755779812262E-5</v>
      </c>
      <c r="T125" s="94">
        <v>3.412085127435272E-3</v>
      </c>
      <c r="U125" s="94">
        <f>R125/'סכום נכסי הקרן'!$C$42</f>
        <v>1.5675233908044478E-3</v>
      </c>
    </row>
    <row r="126" spans="2:21">
      <c r="B126" s="86" t="s">
        <v>558</v>
      </c>
      <c r="C126" s="83" t="s">
        <v>559</v>
      </c>
      <c r="D126" s="96" t="s">
        <v>112</v>
      </c>
      <c r="E126" s="96" t="s">
        <v>288</v>
      </c>
      <c r="F126" s="83" t="s">
        <v>557</v>
      </c>
      <c r="G126" s="96" t="s">
        <v>422</v>
      </c>
      <c r="H126" s="83" t="s">
        <v>472</v>
      </c>
      <c r="I126" s="83" t="s">
        <v>292</v>
      </c>
      <c r="J126" s="83"/>
      <c r="K126" s="93">
        <v>5.7999999999648963</v>
      </c>
      <c r="L126" s="96" t="s">
        <v>121</v>
      </c>
      <c r="M126" s="97">
        <v>1.23E-2</v>
      </c>
      <c r="N126" s="97">
        <v>2.9999999999414939E-3</v>
      </c>
      <c r="O126" s="93">
        <v>15995.015386999999</v>
      </c>
      <c r="P126" s="95">
        <v>106.86</v>
      </c>
      <c r="Q126" s="83"/>
      <c r="R126" s="93">
        <v>17.092273537000001</v>
      </c>
      <c r="S126" s="94">
        <v>1.0958634969213767E-5</v>
      </c>
      <c r="T126" s="94">
        <v>9.4836422746528842E-3</v>
      </c>
      <c r="U126" s="94">
        <f>R126/'סכום נכסי הקרן'!$C$42</f>
        <v>4.3568171778628354E-3</v>
      </c>
    </row>
    <row r="127" spans="2:21">
      <c r="B127" s="86" t="s">
        <v>560</v>
      </c>
      <c r="C127" s="83" t="s">
        <v>561</v>
      </c>
      <c r="D127" s="96" t="s">
        <v>112</v>
      </c>
      <c r="E127" s="96" t="s">
        <v>288</v>
      </c>
      <c r="F127" s="83" t="s">
        <v>562</v>
      </c>
      <c r="G127" s="96" t="s">
        <v>418</v>
      </c>
      <c r="H127" s="83" t="s">
        <v>480</v>
      </c>
      <c r="I127" s="83" t="s">
        <v>119</v>
      </c>
      <c r="J127" s="83"/>
      <c r="K127" s="93">
        <v>6.3899999994497065</v>
      </c>
      <c r="L127" s="96" t="s">
        <v>121</v>
      </c>
      <c r="M127" s="97">
        <v>2.2499999999999999E-2</v>
      </c>
      <c r="N127" s="97">
        <v>3.2999999990944526E-3</v>
      </c>
      <c r="O127" s="93">
        <v>2485.882353</v>
      </c>
      <c r="P127" s="95">
        <v>115.5</v>
      </c>
      <c r="Q127" s="83"/>
      <c r="R127" s="93">
        <v>2.8711940220000001</v>
      </c>
      <c r="S127" s="94">
        <v>6.076226626945427E-6</v>
      </c>
      <c r="T127" s="94">
        <v>1.5930810460542798E-3</v>
      </c>
      <c r="U127" s="94">
        <f>R127/'סכום נכסי הקרן'!$C$42</f>
        <v>7.3186679401939208E-4</v>
      </c>
    </row>
    <row r="128" spans="2:21">
      <c r="B128" s="86" t="s">
        <v>563</v>
      </c>
      <c r="C128" s="83" t="s">
        <v>564</v>
      </c>
      <c r="D128" s="96" t="s">
        <v>112</v>
      </c>
      <c r="E128" s="96" t="s">
        <v>288</v>
      </c>
      <c r="F128" s="83" t="s">
        <v>565</v>
      </c>
      <c r="G128" s="96" t="s">
        <v>117</v>
      </c>
      <c r="H128" s="83" t="s">
        <v>472</v>
      </c>
      <c r="I128" s="83" t="s">
        <v>292</v>
      </c>
      <c r="J128" s="83"/>
      <c r="K128" s="93">
        <v>1.7599999999306277</v>
      </c>
      <c r="L128" s="96" t="s">
        <v>121</v>
      </c>
      <c r="M128" s="97">
        <v>2.1499999999999998E-2</v>
      </c>
      <c r="N128" s="97">
        <v>1.599999999573092E-3</v>
      </c>
      <c r="O128" s="93">
        <v>6628.7245469999998</v>
      </c>
      <c r="P128" s="95">
        <v>104.71</v>
      </c>
      <c r="Q128" s="93">
        <v>0.55481895299999995</v>
      </c>
      <c r="R128" s="93">
        <v>7.495756426999999</v>
      </c>
      <c r="S128" s="94">
        <v>9.4178402379358808E-6</v>
      </c>
      <c r="T128" s="94">
        <v>4.1590179549674646E-3</v>
      </c>
      <c r="U128" s="94">
        <f>R128/'סכום נכסי הקרן'!$C$42</f>
        <v>1.9106668455506914E-3</v>
      </c>
    </row>
    <row r="129" spans="2:21">
      <c r="B129" s="86" t="s">
        <v>566</v>
      </c>
      <c r="C129" s="83" t="s">
        <v>567</v>
      </c>
      <c r="D129" s="96" t="s">
        <v>112</v>
      </c>
      <c r="E129" s="96" t="s">
        <v>288</v>
      </c>
      <c r="F129" s="83" t="s">
        <v>565</v>
      </c>
      <c r="G129" s="96" t="s">
        <v>117</v>
      </c>
      <c r="H129" s="83" t="s">
        <v>472</v>
      </c>
      <c r="I129" s="83" t="s">
        <v>292</v>
      </c>
      <c r="J129" s="83"/>
      <c r="K129" s="93">
        <v>3.2699999998900693</v>
      </c>
      <c r="L129" s="96" t="s">
        <v>121</v>
      </c>
      <c r="M129" s="97">
        <v>1.8000000000000002E-2</v>
      </c>
      <c r="N129" s="97">
        <v>3.1999999996551193E-3</v>
      </c>
      <c r="O129" s="93">
        <v>4372.1478559999996</v>
      </c>
      <c r="P129" s="95">
        <v>106.11</v>
      </c>
      <c r="Q129" s="83"/>
      <c r="R129" s="93">
        <v>4.6392861129999998</v>
      </c>
      <c r="S129" s="94">
        <v>6.041671868139459E-6</v>
      </c>
      <c r="T129" s="94">
        <v>2.5741063533891453E-3</v>
      </c>
      <c r="U129" s="94">
        <f>R129/'סכום נכסי הקרן'!$C$42</f>
        <v>1.1825531218175533E-3</v>
      </c>
    </row>
    <row r="130" spans="2:21">
      <c r="B130" s="86" t="s">
        <v>568</v>
      </c>
      <c r="C130" s="83" t="s">
        <v>569</v>
      </c>
      <c r="D130" s="96" t="s">
        <v>112</v>
      </c>
      <c r="E130" s="96" t="s">
        <v>288</v>
      </c>
      <c r="F130" s="83" t="s">
        <v>570</v>
      </c>
      <c r="G130" s="96" t="s">
        <v>296</v>
      </c>
      <c r="H130" s="83" t="s">
        <v>571</v>
      </c>
      <c r="I130" s="83" t="s">
        <v>119</v>
      </c>
      <c r="J130" s="83"/>
      <c r="K130" s="93">
        <v>1</v>
      </c>
      <c r="L130" s="96" t="s">
        <v>121</v>
      </c>
      <c r="M130" s="97">
        <v>4.1500000000000002E-2</v>
      </c>
      <c r="N130" s="97">
        <v>-4.6000000252351039E-3</v>
      </c>
      <c r="O130" s="93">
        <v>156.67201900000001</v>
      </c>
      <c r="P130" s="95">
        <v>111.29</v>
      </c>
      <c r="Q130" s="83"/>
      <c r="R130" s="93">
        <v>0.174360286</v>
      </c>
      <c r="S130" s="94">
        <v>7.8102963534317397E-7</v>
      </c>
      <c r="T130" s="94">
        <v>9.6743746567748816E-5</v>
      </c>
      <c r="U130" s="94">
        <f>R130/'סכום נכסי הקרן'!$C$42</f>
        <v>4.4444402761132622E-5</v>
      </c>
    </row>
    <row r="131" spans="2:21">
      <c r="B131" s="86" t="s">
        <v>572</v>
      </c>
      <c r="C131" s="83" t="s">
        <v>573</v>
      </c>
      <c r="D131" s="96" t="s">
        <v>112</v>
      </c>
      <c r="E131" s="96" t="s">
        <v>288</v>
      </c>
      <c r="F131" s="83" t="s">
        <v>574</v>
      </c>
      <c r="G131" s="96" t="s">
        <v>117</v>
      </c>
      <c r="H131" s="83" t="s">
        <v>575</v>
      </c>
      <c r="I131" s="83" t="s">
        <v>292</v>
      </c>
      <c r="J131" s="83"/>
      <c r="K131" s="93">
        <v>2.1700000003013522</v>
      </c>
      <c r="L131" s="96" t="s">
        <v>121</v>
      </c>
      <c r="M131" s="97">
        <v>3.15E-2</v>
      </c>
      <c r="N131" s="97">
        <v>1.790000000247452E-2</v>
      </c>
      <c r="O131" s="93">
        <v>3917.0877399999999</v>
      </c>
      <c r="P131" s="95">
        <v>104.2</v>
      </c>
      <c r="Q131" s="83"/>
      <c r="R131" s="93">
        <v>4.0816055809999998</v>
      </c>
      <c r="S131" s="94">
        <v>8.252529195011935E-6</v>
      </c>
      <c r="T131" s="94">
        <v>2.264677496100076E-3</v>
      </c>
      <c r="U131" s="94">
        <f>R131/'סכום נכסי הקרן'!$C$42</f>
        <v>1.0404004634062755E-3</v>
      </c>
    </row>
    <row r="132" spans="2:21">
      <c r="B132" s="86" t="s">
        <v>576</v>
      </c>
      <c r="C132" s="83" t="s">
        <v>577</v>
      </c>
      <c r="D132" s="96" t="s">
        <v>112</v>
      </c>
      <c r="E132" s="96" t="s">
        <v>288</v>
      </c>
      <c r="F132" s="83" t="s">
        <v>574</v>
      </c>
      <c r="G132" s="96" t="s">
        <v>117</v>
      </c>
      <c r="H132" s="83" t="s">
        <v>575</v>
      </c>
      <c r="I132" s="83" t="s">
        <v>292</v>
      </c>
      <c r="J132" s="83"/>
      <c r="K132" s="93">
        <v>1.7900000002514196</v>
      </c>
      <c r="L132" s="96" t="s">
        <v>121</v>
      </c>
      <c r="M132" s="97">
        <v>2.8500000000000001E-2</v>
      </c>
      <c r="N132" s="97">
        <v>1.570000000439984E-2</v>
      </c>
      <c r="O132" s="93">
        <v>1826.2486570000003</v>
      </c>
      <c r="P132" s="95">
        <v>104.54</v>
      </c>
      <c r="Q132" s="83"/>
      <c r="R132" s="93">
        <v>1.909160288</v>
      </c>
      <c r="S132" s="94">
        <v>8.349518756473312E-6</v>
      </c>
      <c r="T132" s="94">
        <v>1.0592969494181853E-3</v>
      </c>
      <c r="U132" s="94">
        <f>R132/'סכום נכסי הקרן'!$C$42</f>
        <v>4.8664458359188488E-4</v>
      </c>
    </row>
    <row r="133" spans="2:21">
      <c r="B133" s="86" t="s">
        <v>578</v>
      </c>
      <c r="C133" s="83" t="s">
        <v>579</v>
      </c>
      <c r="D133" s="96" t="s">
        <v>112</v>
      </c>
      <c r="E133" s="96" t="s">
        <v>288</v>
      </c>
      <c r="F133" s="83" t="s">
        <v>580</v>
      </c>
      <c r="G133" s="96" t="s">
        <v>358</v>
      </c>
      <c r="H133" s="83" t="s">
        <v>571</v>
      </c>
      <c r="I133" s="83" t="s">
        <v>119</v>
      </c>
      <c r="J133" s="83"/>
      <c r="K133" s="93">
        <v>4.8699999990746567</v>
      </c>
      <c r="L133" s="96" t="s">
        <v>121</v>
      </c>
      <c r="M133" s="97">
        <v>2.5000000000000001E-2</v>
      </c>
      <c r="N133" s="97">
        <v>6.5000000002301854E-3</v>
      </c>
      <c r="O133" s="93">
        <v>1952.6862940000001</v>
      </c>
      <c r="P133" s="95">
        <v>111.24</v>
      </c>
      <c r="Q133" s="83"/>
      <c r="R133" s="93">
        <v>2.1721682230000003</v>
      </c>
      <c r="S133" s="94">
        <v>8.6473663139979019E-6</v>
      </c>
      <c r="T133" s="94">
        <v>1.2052268144847464E-3</v>
      </c>
      <c r="U133" s="94">
        <f>R133/'סכום נכסי הקרן'!$C$42</f>
        <v>5.5368525472564178E-4</v>
      </c>
    </row>
    <row r="134" spans="2:21">
      <c r="B134" s="86" t="s">
        <v>581</v>
      </c>
      <c r="C134" s="83" t="s">
        <v>582</v>
      </c>
      <c r="D134" s="96" t="s">
        <v>112</v>
      </c>
      <c r="E134" s="96" t="s">
        <v>288</v>
      </c>
      <c r="F134" s="83" t="s">
        <v>580</v>
      </c>
      <c r="G134" s="96" t="s">
        <v>358</v>
      </c>
      <c r="H134" s="83" t="s">
        <v>571</v>
      </c>
      <c r="I134" s="83" t="s">
        <v>119</v>
      </c>
      <c r="J134" s="83"/>
      <c r="K134" s="93">
        <v>7.2600000004169107</v>
      </c>
      <c r="L134" s="96" t="s">
        <v>121</v>
      </c>
      <c r="M134" s="97">
        <v>1.9E-2</v>
      </c>
      <c r="N134" s="97">
        <v>1.2200000000521138E-2</v>
      </c>
      <c r="O134" s="93">
        <v>4333.9898780000003</v>
      </c>
      <c r="P134" s="95">
        <v>106.26</v>
      </c>
      <c r="Q134" s="83"/>
      <c r="R134" s="93">
        <v>4.6052976580000005</v>
      </c>
      <c r="S134" s="94">
        <v>1.8686403466866267E-5</v>
      </c>
      <c r="T134" s="94">
        <v>2.5552478704617358E-3</v>
      </c>
      <c r="U134" s="94">
        <f>R134/'סכום נכסי הקרן'!$C$42</f>
        <v>1.1738894712930951E-3</v>
      </c>
    </row>
    <row r="135" spans="2:21">
      <c r="B135" s="86" t="s">
        <v>583</v>
      </c>
      <c r="C135" s="83" t="s">
        <v>584</v>
      </c>
      <c r="D135" s="96" t="s">
        <v>112</v>
      </c>
      <c r="E135" s="96" t="s">
        <v>288</v>
      </c>
      <c r="F135" s="83" t="s">
        <v>525</v>
      </c>
      <c r="G135" s="96" t="s">
        <v>358</v>
      </c>
      <c r="H135" s="83" t="s">
        <v>575</v>
      </c>
      <c r="I135" s="83" t="s">
        <v>292</v>
      </c>
      <c r="J135" s="83"/>
      <c r="K135" s="93">
        <v>6.5599999961460522</v>
      </c>
      <c r="L135" s="96" t="s">
        <v>121</v>
      </c>
      <c r="M135" s="97">
        <v>2.81E-2</v>
      </c>
      <c r="N135" s="97">
        <v>6.4999999909236741E-3</v>
      </c>
      <c r="O135" s="93">
        <v>612.564213</v>
      </c>
      <c r="P135" s="95">
        <v>116.91</v>
      </c>
      <c r="Q135" s="83"/>
      <c r="R135" s="93">
        <v>0.71614882099999999</v>
      </c>
      <c r="S135" s="94">
        <v>1.2316687100170616E-6</v>
      </c>
      <c r="T135" s="94">
        <v>3.9735493461863275E-4</v>
      </c>
      <c r="U135" s="94">
        <f>R135/'סכום נכסי הקרן'!$C$42</f>
        <v>1.8254619424881119E-4</v>
      </c>
    </row>
    <row r="136" spans="2:21">
      <c r="B136" s="86" t="s">
        <v>585</v>
      </c>
      <c r="C136" s="83" t="s">
        <v>586</v>
      </c>
      <c r="D136" s="96" t="s">
        <v>112</v>
      </c>
      <c r="E136" s="96" t="s">
        <v>288</v>
      </c>
      <c r="F136" s="83" t="s">
        <v>525</v>
      </c>
      <c r="G136" s="96" t="s">
        <v>358</v>
      </c>
      <c r="H136" s="83" t="s">
        <v>575</v>
      </c>
      <c r="I136" s="83" t="s">
        <v>292</v>
      </c>
      <c r="J136" s="83"/>
      <c r="K136" s="93">
        <v>4.4899999989325554</v>
      </c>
      <c r="L136" s="96" t="s">
        <v>121</v>
      </c>
      <c r="M136" s="97">
        <v>3.7000000000000005E-2</v>
      </c>
      <c r="N136" s="97">
        <v>4.1000000000505901E-3</v>
      </c>
      <c r="O136" s="93">
        <v>1701.2510830000001</v>
      </c>
      <c r="P136" s="95">
        <v>116.19</v>
      </c>
      <c r="Q136" s="83"/>
      <c r="R136" s="93">
        <v>1.9766836389999998</v>
      </c>
      <c r="S136" s="94">
        <v>2.6620206157698458E-6</v>
      </c>
      <c r="T136" s="94">
        <v>1.0967622582130397E-3</v>
      </c>
      <c r="U136" s="94">
        <f>R136/'סכום נכסי הקרן'!$C$42</f>
        <v>5.0385627254051003E-4</v>
      </c>
    </row>
    <row r="137" spans="2:21">
      <c r="B137" s="86" t="s">
        <v>587</v>
      </c>
      <c r="C137" s="83" t="s">
        <v>588</v>
      </c>
      <c r="D137" s="96" t="s">
        <v>112</v>
      </c>
      <c r="E137" s="96" t="s">
        <v>288</v>
      </c>
      <c r="F137" s="83" t="s">
        <v>525</v>
      </c>
      <c r="G137" s="96" t="s">
        <v>358</v>
      </c>
      <c r="H137" s="83" t="s">
        <v>571</v>
      </c>
      <c r="I137" s="83" t="s">
        <v>119</v>
      </c>
      <c r="J137" s="83"/>
      <c r="K137" s="93">
        <v>3.2899999979533425</v>
      </c>
      <c r="L137" s="96" t="s">
        <v>121</v>
      </c>
      <c r="M137" s="97">
        <v>4.4000000000000004E-2</v>
      </c>
      <c r="N137" s="97">
        <v>6.9999997581222505E-4</v>
      </c>
      <c r="O137" s="93">
        <v>139.49170799999999</v>
      </c>
      <c r="P137" s="95">
        <v>115.59</v>
      </c>
      <c r="Q137" s="83"/>
      <c r="R137" s="93">
        <v>0.16123847699999999</v>
      </c>
      <c r="S137" s="94">
        <v>5.377433790024749E-7</v>
      </c>
      <c r="T137" s="94">
        <v>8.946311521797914E-5</v>
      </c>
      <c r="U137" s="94">
        <f>R137/'סכום נכסי הקרן'!$C$42</f>
        <v>4.1099656216322208E-5</v>
      </c>
    </row>
    <row r="138" spans="2:21">
      <c r="B138" s="86" t="s">
        <v>589</v>
      </c>
      <c r="C138" s="83" t="s">
        <v>590</v>
      </c>
      <c r="D138" s="96" t="s">
        <v>112</v>
      </c>
      <c r="E138" s="96" t="s">
        <v>288</v>
      </c>
      <c r="F138" s="83" t="s">
        <v>525</v>
      </c>
      <c r="G138" s="96" t="s">
        <v>358</v>
      </c>
      <c r="H138" s="83" t="s">
        <v>571</v>
      </c>
      <c r="I138" s="83" t="s">
        <v>119</v>
      </c>
      <c r="J138" s="83"/>
      <c r="K138" s="93">
        <v>5.3099999994319447</v>
      </c>
      <c r="L138" s="96" t="s">
        <v>121</v>
      </c>
      <c r="M138" s="97">
        <v>2.4E-2</v>
      </c>
      <c r="N138" s="97">
        <v>4.0000000000000001E-3</v>
      </c>
      <c r="O138" s="93">
        <v>1090.1213359999999</v>
      </c>
      <c r="P138" s="95">
        <v>113.04</v>
      </c>
      <c r="Q138" s="83"/>
      <c r="R138" s="93">
        <v>1.23227317</v>
      </c>
      <c r="S138" s="94">
        <v>2.2199792799201008E-6</v>
      </c>
      <c r="T138" s="94">
        <v>6.8372635762203578E-4</v>
      </c>
      <c r="U138" s="94">
        <f>R138/'סכום נכסי הקרן'!$C$42</f>
        <v>3.1410618975021438E-4</v>
      </c>
    </row>
    <row r="139" spans="2:21">
      <c r="B139" s="86" t="s">
        <v>591</v>
      </c>
      <c r="C139" s="83" t="s">
        <v>592</v>
      </c>
      <c r="D139" s="96" t="s">
        <v>112</v>
      </c>
      <c r="E139" s="96" t="s">
        <v>288</v>
      </c>
      <c r="F139" s="83" t="s">
        <v>525</v>
      </c>
      <c r="G139" s="96" t="s">
        <v>358</v>
      </c>
      <c r="H139" s="83" t="s">
        <v>571</v>
      </c>
      <c r="I139" s="83" t="s">
        <v>119</v>
      </c>
      <c r="J139" s="83"/>
      <c r="K139" s="93">
        <v>6.4099999997130412</v>
      </c>
      <c r="L139" s="96" t="s">
        <v>121</v>
      </c>
      <c r="M139" s="97">
        <v>2.6000000000000002E-2</v>
      </c>
      <c r="N139" s="97">
        <v>7.3999999992826028E-3</v>
      </c>
      <c r="O139" s="93">
        <v>7360.9721470000004</v>
      </c>
      <c r="P139" s="95">
        <v>113.62</v>
      </c>
      <c r="Q139" s="83"/>
      <c r="R139" s="93">
        <v>8.3635365399999984</v>
      </c>
      <c r="S139" s="94">
        <v>1.2512327344187704E-5</v>
      </c>
      <c r="T139" s="94">
        <v>4.6405054614091796E-3</v>
      </c>
      <c r="U139" s="94">
        <f>R139/'סכום נכסי הקרן'!$C$42</f>
        <v>2.1318638264404403E-3</v>
      </c>
    </row>
    <row r="140" spans="2:21">
      <c r="B140" s="86" t="s">
        <v>593</v>
      </c>
      <c r="C140" s="83" t="s">
        <v>594</v>
      </c>
      <c r="D140" s="96" t="s">
        <v>112</v>
      </c>
      <c r="E140" s="96" t="s">
        <v>288</v>
      </c>
      <c r="F140" s="83" t="s">
        <v>595</v>
      </c>
      <c r="G140" s="96" t="s">
        <v>358</v>
      </c>
      <c r="H140" s="83" t="s">
        <v>571</v>
      </c>
      <c r="I140" s="83" t="s">
        <v>119</v>
      </c>
      <c r="J140" s="83"/>
      <c r="K140" s="93">
        <v>0.5</v>
      </c>
      <c r="L140" s="96" t="s">
        <v>121</v>
      </c>
      <c r="M140" s="97">
        <v>4.4999999999999998E-2</v>
      </c>
      <c r="N140" s="97">
        <v>-6.8999999997387158E-3</v>
      </c>
      <c r="O140" s="93">
        <v>1374.4882580000003</v>
      </c>
      <c r="P140" s="95">
        <v>111.38</v>
      </c>
      <c r="Q140" s="83"/>
      <c r="R140" s="93">
        <v>1.530905016</v>
      </c>
      <c r="S140" s="94">
        <v>7.9107237870503615E-6</v>
      </c>
      <c r="T140" s="94">
        <v>8.4942213783246166E-4</v>
      </c>
      <c r="U140" s="94">
        <f>R140/'סכום נכסי הקרן'!$C$42</f>
        <v>3.9022738882260252E-4</v>
      </c>
    </row>
    <row r="141" spans="2:21">
      <c r="B141" s="86" t="s">
        <v>596</v>
      </c>
      <c r="C141" s="83" t="s">
        <v>597</v>
      </c>
      <c r="D141" s="96" t="s">
        <v>112</v>
      </c>
      <c r="E141" s="96" t="s">
        <v>288</v>
      </c>
      <c r="F141" s="83" t="s">
        <v>595</v>
      </c>
      <c r="G141" s="96" t="s">
        <v>358</v>
      </c>
      <c r="H141" s="83" t="s">
        <v>571</v>
      </c>
      <c r="I141" s="83" t="s">
        <v>119</v>
      </c>
      <c r="J141" s="83"/>
      <c r="K141" s="93">
        <v>4.4700000010696694</v>
      </c>
      <c r="L141" s="96" t="s">
        <v>121</v>
      </c>
      <c r="M141" s="97">
        <v>1.6E-2</v>
      </c>
      <c r="N141" s="97">
        <v>1.2999999994906342E-3</v>
      </c>
      <c r="O141" s="93">
        <v>900.39637700000003</v>
      </c>
      <c r="P141" s="95">
        <v>109.02</v>
      </c>
      <c r="Q141" s="83"/>
      <c r="R141" s="93">
        <v>0.9816121849999998</v>
      </c>
      <c r="S141" s="94">
        <v>5.6800057655697003E-6</v>
      </c>
      <c r="T141" s="94">
        <v>5.4464719364737764E-4</v>
      </c>
      <c r="U141" s="94">
        <f>R141/'סכום נכסי הקרן'!$C$42</f>
        <v>2.5021275375388763E-4</v>
      </c>
    </row>
    <row r="142" spans="2:21">
      <c r="B142" s="86" t="s">
        <v>598</v>
      </c>
      <c r="C142" s="83" t="s">
        <v>599</v>
      </c>
      <c r="D142" s="96" t="s">
        <v>112</v>
      </c>
      <c r="E142" s="96" t="s">
        <v>288</v>
      </c>
      <c r="F142" s="83" t="s">
        <v>570</v>
      </c>
      <c r="G142" s="96" t="s">
        <v>296</v>
      </c>
      <c r="H142" s="83" t="s">
        <v>600</v>
      </c>
      <c r="I142" s="83" t="s">
        <v>119</v>
      </c>
      <c r="J142" s="83"/>
      <c r="K142" s="93">
        <v>0.68000000034902996</v>
      </c>
      <c r="L142" s="96" t="s">
        <v>121</v>
      </c>
      <c r="M142" s="97">
        <v>5.2999999999999999E-2</v>
      </c>
      <c r="N142" s="97">
        <v>0</v>
      </c>
      <c r="O142" s="93">
        <v>1607.6219430000001</v>
      </c>
      <c r="P142" s="95">
        <v>114.06</v>
      </c>
      <c r="Q142" s="83"/>
      <c r="R142" s="93">
        <v>1.833653677</v>
      </c>
      <c r="S142" s="94">
        <v>6.1830186341853651E-6</v>
      </c>
      <c r="T142" s="94">
        <v>1.0174021314733833E-3</v>
      </c>
      <c r="U142" s="94">
        <f>R142/'סכום נכסי הקרן'!$C$42</f>
        <v>4.6739796323240598E-4</v>
      </c>
    </row>
    <row r="143" spans="2:21">
      <c r="B143" s="86" t="s">
        <v>601</v>
      </c>
      <c r="C143" s="83" t="s">
        <v>602</v>
      </c>
      <c r="D143" s="96" t="s">
        <v>112</v>
      </c>
      <c r="E143" s="96" t="s">
        <v>288</v>
      </c>
      <c r="F143" s="83" t="s">
        <v>603</v>
      </c>
      <c r="G143" s="96" t="s">
        <v>604</v>
      </c>
      <c r="H143" s="83" t="s">
        <v>600</v>
      </c>
      <c r="I143" s="83" t="s">
        <v>119</v>
      </c>
      <c r="J143" s="83"/>
      <c r="K143" s="93">
        <v>1.4699883891160581</v>
      </c>
      <c r="L143" s="96" t="s">
        <v>121</v>
      </c>
      <c r="M143" s="97">
        <v>5.3499999999999999E-2</v>
      </c>
      <c r="N143" s="97">
        <v>5.799888939370992E-3</v>
      </c>
      <c r="O143" s="93">
        <v>1.806E-2</v>
      </c>
      <c r="P143" s="95">
        <v>109.68</v>
      </c>
      <c r="Q143" s="83"/>
      <c r="R143" s="93">
        <v>1.9809E-5</v>
      </c>
      <c r="S143" s="94">
        <v>1.5374236236291625E-10</v>
      </c>
      <c r="T143" s="94">
        <v>1.0991017047084541E-8</v>
      </c>
      <c r="U143" s="94">
        <f>R143/'סכום נכסי הקרן'!$C$42</f>
        <v>5.0493102213383389E-9</v>
      </c>
    </row>
    <row r="144" spans="2:21">
      <c r="B144" s="86" t="s">
        <v>605</v>
      </c>
      <c r="C144" s="83" t="s">
        <v>606</v>
      </c>
      <c r="D144" s="96" t="s">
        <v>112</v>
      </c>
      <c r="E144" s="96" t="s">
        <v>288</v>
      </c>
      <c r="F144" s="83" t="s">
        <v>607</v>
      </c>
      <c r="G144" s="96" t="s">
        <v>358</v>
      </c>
      <c r="H144" s="83" t="s">
        <v>608</v>
      </c>
      <c r="I144" s="83" t="s">
        <v>292</v>
      </c>
      <c r="J144" s="83"/>
      <c r="K144" s="93">
        <v>0.40999999641660129</v>
      </c>
      <c r="L144" s="96" t="s">
        <v>121</v>
      </c>
      <c r="M144" s="97">
        <v>4.8499999999999995E-2</v>
      </c>
      <c r="N144" s="97">
        <v>3.4000000358339871E-3</v>
      </c>
      <c r="O144" s="93">
        <v>62.711166000000006</v>
      </c>
      <c r="P144" s="95">
        <v>124.6</v>
      </c>
      <c r="Q144" s="83"/>
      <c r="R144" s="93">
        <v>7.8138107999999998E-2</v>
      </c>
      <c r="S144" s="94">
        <v>9.2214232839711345E-7</v>
      </c>
      <c r="T144" s="94">
        <v>4.3354903178097482E-5</v>
      </c>
      <c r="U144" s="94">
        <f>R144/'סכום נכסי הקרן'!$C$42</f>
        <v>1.9917388429523906E-5</v>
      </c>
    </row>
    <row r="145" spans="2:21">
      <c r="B145" s="86" t="s">
        <v>609</v>
      </c>
      <c r="C145" s="83" t="s">
        <v>610</v>
      </c>
      <c r="D145" s="96" t="s">
        <v>112</v>
      </c>
      <c r="E145" s="96" t="s">
        <v>288</v>
      </c>
      <c r="F145" s="83" t="s">
        <v>611</v>
      </c>
      <c r="G145" s="96" t="s">
        <v>358</v>
      </c>
      <c r="H145" s="83" t="s">
        <v>608</v>
      </c>
      <c r="I145" s="83" t="s">
        <v>292</v>
      </c>
      <c r="J145" s="83"/>
      <c r="K145" s="93">
        <v>0.99000001230569412</v>
      </c>
      <c r="L145" s="96" t="s">
        <v>121</v>
      </c>
      <c r="M145" s="97">
        <v>4.2500000000000003E-2</v>
      </c>
      <c r="N145" s="97">
        <v>2.5999999328780291E-3</v>
      </c>
      <c r="O145" s="93">
        <v>29.460813000000002</v>
      </c>
      <c r="P145" s="95">
        <v>112.56</v>
      </c>
      <c r="Q145" s="93">
        <v>1.1533664000000001E-2</v>
      </c>
      <c r="R145" s="93">
        <v>4.469475500000001E-2</v>
      </c>
      <c r="S145" s="94">
        <v>5.1031835763505872E-7</v>
      </c>
      <c r="T145" s="94">
        <v>2.479886991368909E-5</v>
      </c>
      <c r="U145" s="94">
        <f>R145/'סכום נכסי הקרן'!$C$42</f>
        <v>1.1392684298132814E-5</v>
      </c>
    </row>
    <row r="146" spans="2:21">
      <c r="B146" s="86" t="s">
        <v>612</v>
      </c>
      <c r="C146" s="83" t="s">
        <v>613</v>
      </c>
      <c r="D146" s="96" t="s">
        <v>112</v>
      </c>
      <c r="E146" s="96" t="s">
        <v>288</v>
      </c>
      <c r="F146" s="83" t="s">
        <v>614</v>
      </c>
      <c r="G146" s="96" t="s">
        <v>422</v>
      </c>
      <c r="H146" s="83" t="s">
        <v>608</v>
      </c>
      <c r="I146" s="83" t="s">
        <v>292</v>
      </c>
      <c r="J146" s="83"/>
      <c r="K146" s="93">
        <v>0.49999999943647022</v>
      </c>
      <c r="L146" s="96" t="s">
        <v>121</v>
      </c>
      <c r="M146" s="97">
        <v>4.8000000000000001E-2</v>
      </c>
      <c r="N146" s="97">
        <v>-7.3999999934630549E-3</v>
      </c>
      <c r="O146" s="93">
        <v>727.26595999999995</v>
      </c>
      <c r="P146" s="95">
        <v>122</v>
      </c>
      <c r="Q146" s="83"/>
      <c r="R146" s="93">
        <v>0.88726451699999997</v>
      </c>
      <c r="S146" s="94">
        <v>7.1095760216610455E-6</v>
      </c>
      <c r="T146" s="94">
        <v>4.9229842150639767E-4</v>
      </c>
      <c r="U146" s="94">
        <f>R146/'סכום נכסי הקרן'!$C$42</f>
        <v>2.2616355165424427E-4</v>
      </c>
    </row>
    <row r="147" spans="2:21">
      <c r="B147" s="86" t="s">
        <v>615</v>
      </c>
      <c r="C147" s="83" t="s">
        <v>616</v>
      </c>
      <c r="D147" s="96" t="s">
        <v>112</v>
      </c>
      <c r="E147" s="96" t="s">
        <v>288</v>
      </c>
      <c r="F147" s="83" t="s">
        <v>352</v>
      </c>
      <c r="G147" s="96" t="s">
        <v>296</v>
      </c>
      <c r="H147" s="83" t="s">
        <v>608</v>
      </c>
      <c r="I147" s="83" t="s">
        <v>292</v>
      </c>
      <c r="J147" s="83"/>
      <c r="K147" s="93">
        <v>1.92</v>
      </c>
      <c r="L147" s="96" t="s">
        <v>121</v>
      </c>
      <c r="M147" s="97">
        <v>5.0999999999999997E-2</v>
      </c>
      <c r="N147" s="97">
        <v>1.7000000000000001E-3</v>
      </c>
      <c r="O147" s="93">
        <v>8776.4212360000001</v>
      </c>
      <c r="P147" s="95">
        <v>133.5</v>
      </c>
      <c r="Q147" s="93">
        <v>0.13599467700000001</v>
      </c>
      <c r="R147" s="93">
        <v>11.852517299999999</v>
      </c>
      <c r="S147" s="94">
        <v>7.650014783405985E-6</v>
      </c>
      <c r="T147" s="94">
        <v>6.5763652731164841E-3</v>
      </c>
      <c r="U147" s="94">
        <f>R147/'סכום נכסי הקרן'!$C$42</f>
        <v>3.0212043390115345E-3</v>
      </c>
    </row>
    <row r="148" spans="2:21">
      <c r="B148" s="86" t="s">
        <v>617</v>
      </c>
      <c r="C148" s="83" t="s">
        <v>618</v>
      </c>
      <c r="D148" s="96" t="s">
        <v>112</v>
      </c>
      <c r="E148" s="96" t="s">
        <v>288</v>
      </c>
      <c r="F148" s="83" t="s">
        <v>516</v>
      </c>
      <c r="G148" s="96" t="s">
        <v>296</v>
      </c>
      <c r="H148" s="83" t="s">
        <v>608</v>
      </c>
      <c r="I148" s="83" t="s">
        <v>292</v>
      </c>
      <c r="J148" s="83"/>
      <c r="K148" s="93">
        <v>0.98999999995379728</v>
      </c>
      <c r="L148" s="96" t="s">
        <v>121</v>
      </c>
      <c r="M148" s="97">
        <v>2.4E-2</v>
      </c>
      <c r="N148" s="97">
        <v>3.8999999949176915E-3</v>
      </c>
      <c r="O148" s="93">
        <v>414.39230199999997</v>
      </c>
      <c r="P148" s="95">
        <v>104.46</v>
      </c>
      <c r="Q148" s="83"/>
      <c r="R148" s="93">
        <v>0.43287419799999999</v>
      </c>
      <c r="S148" s="94">
        <v>4.7612668298081934E-6</v>
      </c>
      <c r="T148" s="94">
        <v>2.401801044707481E-4</v>
      </c>
      <c r="U148" s="94">
        <f>R148/'סכום נכסי הקרן'!$C$42</f>
        <v>1.1033954831213267E-4</v>
      </c>
    </row>
    <row r="149" spans="2:21">
      <c r="B149" s="86" t="s">
        <v>619</v>
      </c>
      <c r="C149" s="83" t="s">
        <v>620</v>
      </c>
      <c r="D149" s="96" t="s">
        <v>112</v>
      </c>
      <c r="E149" s="96" t="s">
        <v>288</v>
      </c>
      <c r="F149" s="83" t="s">
        <v>528</v>
      </c>
      <c r="G149" s="96" t="s">
        <v>358</v>
      </c>
      <c r="H149" s="83" t="s">
        <v>608</v>
      </c>
      <c r="I149" s="83" t="s">
        <v>292</v>
      </c>
      <c r="J149" s="83"/>
      <c r="K149" s="93">
        <v>4.1399999970772008</v>
      </c>
      <c r="L149" s="96" t="s">
        <v>121</v>
      </c>
      <c r="M149" s="97">
        <v>2.0499999999999997E-2</v>
      </c>
      <c r="N149" s="97">
        <v>5.1999999999999998E-3</v>
      </c>
      <c r="O149" s="93">
        <v>315.36348099999998</v>
      </c>
      <c r="P149" s="95">
        <v>108.49</v>
      </c>
      <c r="Q149" s="83"/>
      <c r="R149" s="93">
        <v>0.34213785000000002</v>
      </c>
      <c r="S149" s="94">
        <v>5.5587493353934226E-7</v>
      </c>
      <c r="T149" s="94">
        <v>1.898350720280102E-4</v>
      </c>
      <c r="U149" s="94">
        <f>R149/'סכום נכסי הקרן'!$C$42</f>
        <v>8.7210870973381986E-5</v>
      </c>
    </row>
    <row r="150" spans="2:21">
      <c r="B150" s="86" t="s">
        <v>621</v>
      </c>
      <c r="C150" s="83" t="s">
        <v>622</v>
      </c>
      <c r="D150" s="96" t="s">
        <v>112</v>
      </c>
      <c r="E150" s="96" t="s">
        <v>288</v>
      </c>
      <c r="F150" s="83" t="s">
        <v>528</v>
      </c>
      <c r="G150" s="96" t="s">
        <v>358</v>
      </c>
      <c r="H150" s="83" t="s">
        <v>608</v>
      </c>
      <c r="I150" s="83" t="s">
        <v>292</v>
      </c>
      <c r="J150" s="83"/>
      <c r="K150" s="93">
        <v>5.0099999994346405</v>
      </c>
      <c r="L150" s="96" t="s">
        <v>121</v>
      </c>
      <c r="M150" s="97">
        <v>2.0499999999999997E-2</v>
      </c>
      <c r="N150" s="97">
        <v>6.5999999998099636E-3</v>
      </c>
      <c r="O150" s="93">
        <v>3829.1</v>
      </c>
      <c r="P150" s="95">
        <v>109.94</v>
      </c>
      <c r="Q150" s="83"/>
      <c r="R150" s="93">
        <v>4.2097127380000003</v>
      </c>
      <c r="S150" s="94">
        <v>6.6969353007945516E-6</v>
      </c>
      <c r="T150" s="94">
        <v>2.3357577094596871E-3</v>
      </c>
      <c r="U150" s="94">
        <f>R150/'סכום נכסי הקרן'!$C$42</f>
        <v>1.0730549526418098E-3</v>
      </c>
    </row>
    <row r="151" spans="2:21">
      <c r="B151" s="86" t="s">
        <v>623</v>
      </c>
      <c r="C151" s="83" t="s">
        <v>624</v>
      </c>
      <c r="D151" s="96" t="s">
        <v>112</v>
      </c>
      <c r="E151" s="96" t="s">
        <v>288</v>
      </c>
      <c r="F151" s="83" t="s">
        <v>625</v>
      </c>
      <c r="G151" s="96" t="s">
        <v>142</v>
      </c>
      <c r="H151" s="83" t="s">
        <v>608</v>
      </c>
      <c r="I151" s="83" t="s">
        <v>292</v>
      </c>
      <c r="J151" s="83"/>
      <c r="K151" s="93">
        <v>1.0000000104457117E-2</v>
      </c>
      <c r="L151" s="96" t="s">
        <v>121</v>
      </c>
      <c r="M151" s="97">
        <v>4.5999999999999999E-2</v>
      </c>
      <c r="N151" s="97">
        <v>6.7700000045612926E-2</v>
      </c>
      <c r="O151" s="93">
        <v>270.43238500000001</v>
      </c>
      <c r="P151" s="95">
        <v>106.2</v>
      </c>
      <c r="Q151" s="83"/>
      <c r="R151" s="93">
        <v>0.28719919700000002</v>
      </c>
      <c r="S151" s="94">
        <v>1.2611062690553935E-6</v>
      </c>
      <c r="T151" s="94">
        <v>1.5935237872361006E-4</v>
      </c>
      <c r="U151" s="94">
        <f>R151/'סכום נכסי הקרן'!$C$42</f>
        <v>7.3207019080835144E-5</v>
      </c>
    </row>
    <row r="152" spans="2:21">
      <c r="B152" s="86" t="s">
        <v>626</v>
      </c>
      <c r="C152" s="83" t="s">
        <v>627</v>
      </c>
      <c r="D152" s="96" t="s">
        <v>112</v>
      </c>
      <c r="E152" s="96" t="s">
        <v>288</v>
      </c>
      <c r="F152" s="83" t="s">
        <v>625</v>
      </c>
      <c r="G152" s="96" t="s">
        <v>142</v>
      </c>
      <c r="H152" s="83" t="s">
        <v>608</v>
      </c>
      <c r="I152" s="83" t="s">
        <v>292</v>
      </c>
      <c r="J152" s="83"/>
      <c r="K152" s="93">
        <v>2.5500000000626</v>
      </c>
      <c r="L152" s="96" t="s">
        <v>121</v>
      </c>
      <c r="M152" s="97">
        <v>1.9799999999999998E-2</v>
      </c>
      <c r="N152" s="97">
        <v>1.8599999999999998E-2</v>
      </c>
      <c r="O152" s="93">
        <v>7831.6227630000003</v>
      </c>
      <c r="P152" s="95">
        <v>100.99</v>
      </c>
      <c r="Q152" s="93">
        <v>7.80666E-2</v>
      </c>
      <c r="R152" s="93">
        <v>7.98722245</v>
      </c>
      <c r="S152" s="94">
        <v>1.0851421410903182E-5</v>
      </c>
      <c r="T152" s="94">
        <v>4.4317077140091045E-3</v>
      </c>
      <c r="U152" s="94">
        <f>R152/'סכום נכסי הקרן'!$C$42</f>
        <v>2.0359414385828691E-3</v>
      </c>
    </row>
    <row r="153" spans="2:21">
      <c r="B153" s="86" t="s">
        <v>628</v>
      </c>
      <c r="C153" s="83" t="s">
        <v>629</v>
      </c>
      <c r="D153" s="96" t="s">
        <v>112</v>
      </c>
      <c r="E153" s="96" t="s">
        <v>288</v>
      </c>
      <c r="F153" s="83" t="s">
        <v>630</v>
      </c>
      <c r="G153" s="96" t="s">
        <v>358</v>
      </c>
      <c r="H153" s="83" t="s">
        <v>631</v>
      </c>
      <c r="I153" s="83" t="s">
        <v>119</v>
      </c>
      <c r="J153" s="83"/>
      <c r="K153" s="93">
        <v>3.3009708737864081</v>
      </c>
      <c r="L153" s="96" t="s">
        <v>121</v>
      </c>
      <c r="M153" s="97">
        <v>4.6500000000000007E-2</v>
      </c>
      <c r="N153" s="97">
        <v>8.7378640776699032E-3</v>
      </c>
      <c r="O153" s="93">
        <v>8.8000000000000011E-5</v>
      </c>
      <c r="P153" s="95">
        <v>114.19</v>
      </c>
      <c r="Q153" s="93">
        <v>1.9999999999999997E-9</v>
      </c>
      <c r="R153" s="93">
        <v>1.03E-7</v>
      </c>
      <c r="S153" s="94">
        <v>1.2279835115304863E-13</v>
      </c>
      <c r="T153" s="94">
        <v>5.7149515667106251E-11</v>
      </c>
      <c r="U153" s="94">
        <f>R153/'סכום נכסי הקרן'!$C$42</f>
        <v>2.6254679832290824E-11</v>
      </c>
    </row>
    <row r="154" spans="2:21">
      <c r="B154" s="86" t="s">
        <v>632</v>
      </c>
      <c r="C154" s="83" t="s">
        <v>633</v>
      </c>
      <c r="D154" s="96" t="s">
        <v>112</v>
      </c>
      <c r="E154" s="96" t="s">
        <v>288</v>
      </c>
      <c r="F154" s="83" t="s">
        <v>630</v>
      </c>
      <c r="G154" s="96" t="s">
        <v>358</v>
      </c>
      <c r="H154" s="83" t="s">
        <v>631</v>
      </c>
      <c r="I154" s="83" t="s">
        <v>119</v>
      </c>
      <c r="J154" s="83"/>
      <c r="K154" s="97">
        <v>0</v>
      </c>
      <c r="L154" s="96" t="s">
        <v>121</v>
      </c>
      <c r="M154" s="97">
        <v>5.5999999999999994E-2</v>
      </c>
      <c r="N154" s="97">
        <v>0</v>
      </c>
      <c r="O154" s="93">
        <v>707.17389400000002</v>
      </c>
      <c r="P154" s="95">
        <v>109.44</v>
      </c>
      <c r="Q154" s="83"/>
      <c r="R154" s="93">
        <v>0.77393114199999991</v>
      </c>
      <c r="S154" s="94">
        <v>1.1170371738168952E-5</v>
      </c>
      <c r="T154" s="94">
        <v>4.2941543616495566E-4</v>
      </c>
      <c r="U154" s="94">
        <f>R154/'סכום נכסי הקרן'!$C$42</f>
        <v>1.9727489655775926E-4</v>
      </c>
    </row>
    <row r="155" spans="2:21">
      <c r="B155" s="86" t="s">
        <v>634</v>
      </c>
      <c r="C155" s="83" t="s">
        <v>635</v>
      </c>
      <c r="D155" s="96" t="s">
        <v>112</v>
      </c>
      <c r="E155" s="96" t="s">
        <v>288</v>
      </c>
      <c r="F155" s="83" t="s">
        <v>636</v>
      </c>
      <c r="G155" s="96" t="s">
        <v>358</v>
      </c>
      <c r="H155" s="83" t="s">
        <v>631</v>
      </c>
      <c r="I155" s="83" t="s">
        <v>119</v>
      </c>
      <c r="J155" s="83"/>
      <c r="K155" s="93">
        <v>1</v>
      </c>
      <c r="L155" s="96" t="s">
        <v>121</v>
      </c>
      <c r="M155" s="97">
        <v>4.8000000000000001E-2</v>
      </c>
      <c r="N155" s="97">
        <v>2.7000000026834916E-3</v>
      </c>
      <c r="O155" s="93">
        <v>647.41274299999998</v>
      </c>
      <c r="P155" s="95">
        <v>105.13</v>
      </c>
      <c r="Q155" s="93">
        <v>0.54911660499999992</v>
      </c>
      <c r="R155" s="93">
        <v>1.2297416209999998</v>
      </c>
      <c r="S155" s="94">
        <v>1.4970234520322696E-5</v>
      </c>
      <c r="T155" s="94">
        <v>6.823217285032246E-4</v>
      </c>
      <c r="U155" s="94">
        <f>R155/'סכום נכסי הקרן'!$C$42</f>
        <v>3.1346089840579924E-4</v>
      </c>
    </row>
    <row r="156" spans="2:21">
      <c r="B156" s="86" t="s">
        <v>637</v>
      </c>
      <c r="C156" s="83" t="s">
        <v>638</v>
      </c>
      <c r="D156" s="96" t="s">
        <v>112</v>
      </c>
      <c r="E156" s="96" t="s">
        <v>288</v>
      </c>
      <c r="F156" s="83" t="s">
        <v>639</v>
      </c>
      <c r="G156" s="96" t="s">
        <v>358</v>
      </c>
      <c r="H156" s="83" t="s">
        <v>640</v>
      </c>
      <c r="I156" s="83" t="s">
        <v>292</v>
      </c>
      <c r="J156" s="83"/>
      <c r="K156" s="93">
        <v>0.62000000105442599</v>
      </c>
      <c r="L156" s="96" t="s">
        <v>121</v>
      </c>
      <c r="M156" s="97">
        <v>5.4000000000000006E-2</v>
      </c>
      <c r="N156" s="97">
        <v>1.8100000005272128E-2</v>
      </c>
      <c r="O156" s="93">
        <v>535.60811899999999</v>
      </c>
      <c r="P156" s="95">
        <v>106.24</v>
      </c>
      <c r="Q156" s="83"/>
      <c r="R156" s="93">
        <v>0.56903007000000005</v>
      </c>
      <c r="S156" s="94">
        <v>1.4878003305555555E-5</v>
      </c>
      <c r="T156" s="94">
        <v>3.1572614466523856E-4</v>
      </c>
      <c r="U156" s="94">
        <f>R156/'סכום נכסי הקרן'!$C$42</f>
        <v>1.4504565342520425E-4</v>
      </c>
    </row>
    <row r="157" spans="2:21">
      <c r="B157" s="86" t="s">
        <v>641</v>
      </c>
      <c r="C157" s="83" t="s">
        <v>642</v>
      </c>
      <c r="D157" s="96" t="s">
        <v>112</v>
      </c>
      <c r="E157" s="96" t="s">
        <v>288</v>
      </c>
      <c r="F157" s="83" t="s">
        <v>639</v>
      </c>
      <c r="G157" s="96" t="s">
        <v>358</v>
      </c>
      <c r="H157" s="83" t="s">
        <v>640</v>
      </c>
      <c r="I157" s="83" t="s">
        <v>292</v>
      </c>
      <c r="J157" s="83"/>
      <c r="K157" s="93">
        <v>1.760000000176617</v>
      </c>
      <c r="L157" s="96" t="s">
        <v>121</v>
      </c>
      <c r="M157" s="97">
        <v>2.5000000000000001E-2</v>
      </c>
      <c r="N157" s="97">
        <v>4.4000000009934717E-2</v>
      </c>
      <c r="O157" s="93">
        <v>1846.9183519999999</v>
      </c>
      <c r="P157" s="95">
        <v>98.1</v>
      </c>
      <c r="Q157" s="83"/>
      <c r="R157" s="93">
        <v>1.8118268680000003</v>
      </c>
      <c r="S157" s="94">
        <v>4.7417677578195382E-6</v>
      </c>
      <c r="T157" s="94">
        <v>1.0052915337752434E-3</v>
      </c>
      <c r="U157" s="94">
        <f>R157/'סכום נכסי הקרן'!$C$42</f>
        <v>4.6183431389206072E-4</v>
      </c>
    </row>
    <row r="158" spans="2:21">
      <c r="B158" s="86" t="s">
        <v>643</v>
      </c>
      <c r="C158" s="83" t="s">
        <v>644</v>
      </c>
      <c r="D158" s="96" t="s">
        <v>112</v>
      </c>
      <c r="E158" s="96" t="s">
        <v>288</v>
      </c>
      <c r="F158" s="83" t="s">
        <v>645</v>
      </c>
      <c r="G158" s="96" t="s">
        <v>646</v>
      </c>
      <c r="H158" s="83" t="s">
        <v>647</v>
      </c>
      <c r="I158" s="83" t="s">
        <v>292</v>
      </c>
      <c r="J158" s="83"/>
      <c r="K158" s="93">
        <v>0.38000000031432185</v>
      </c>
      <c r="L158" s="96" t="s">
        <v>121</v>
      </c>
      <c r="M158" s="97">
        <v>4.9000000000000002E-2</v>
      </c>
      <c r="N158" s="97">
        <v>0</v>
      </c>
      <c r="O158" s="93">
        <v>2870.8757949999999</v>
      </c>
      <c r="P158" s="95">
        <v>24.38</v>
      </c>
      <c r="Q158" s="83"/>
      <c r="R158" s="93">
        <v>0.69991943099999998</v>
      </c>
      <c r="S158" s="94">
        <v>3.9577613502115738E-6</v>
      </c>
      <c r="T158" s="94">
        <v>3.8835006298686012E-4</v>
      </c>
      <c r="U158" s="94">
        <f>R158/'סכום נכסי הקרן'!$C$42</f>
        <v>1.7840932591557445E-4</v>
      </c>
    </row>
    <row r="159" spans="2:21">
      <c r="B159" s="82"/>
      <c r="C159" s="83"/>
      <c r="D159" s="83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93"/>
      <c r="P159" s="95"/>
      <c r="Q159" s="83"/>
      <c r="R159" s="83"/>
      <c r="S159" s="83"/>
      <c r="T159" s="94"/>
      <c r="U159" s="83"/>
    </row>
    <row r="160" spans="2:21">
      <c r="B160" s="99" t="s">
        <v>43</v>
      </c>
      <c r="C160" s="81"/>
      <c r="D160" s="81"/>
      <c r="E160" s="81"/>
      <c r="F160" s="81"/>
      <c r="G160" s="81"/>
      <c r="H160" s="81"/>
      <c r="I160" s="81"/>
      <c r="J160" s="81"/>
      <c r="K160" s="90">
        <v>4.736729719443681</v>
      </c>
      <c r="L160" s="81"/>
      <c r="M160" s="81"/>
      <c r="N160" s="101">
        <v>1.8996759525219665E-2</v>
      </c>
      <c r="O160" s="90"/>
      <c r="P160" s="95"/>
      <c r="Q160" s="90">
        <v>0.652933392</v>
      </c>
      <c r="R160" s="90">
        <v>329.32194426499996</v>
      </c>
      <c r="S160" s="81"/>
      <c r="T160" s="91">
        <v>0.18272417100285929</v>
      </c>
      <c r="U160" s="91">
        <f>R160/'סכום נכסי הקרן'!$C$42</f>
        <v>8.3944099110923279E-2</v>
      </c>
    </row>
    <row r="161" spans="2:21">
      <c r="B161" s="86" t="s">
        <v>648</v>
      </c>
      <c r="C161" s="83" t="s">
        <v>649</v>
      </c>
      <c r="D161" s="96" t="s">
        <v>112</v>
      </c>
      <c r="E161" s="96" t="s">
        <v>288</v>
      </c>
      <c r="F161" s="83" t="s">
        <v>303</v>
      </c>
      <c r="G161" s="96" t="s">
        <v>296</v>
      </c>
      <c r="H161" s="83" t="s">
        <v>304</v>
      </c>
      <c r="I161" s="83" t="s">
        <v>119</v>
      </c>
      <c r="J161" s="83"/>
      <c r="K161" s="93">
        <v>0.52777777777777779</v>
      </c>
      <c r="L161" s="96" t="s">
        <v>121</v>
      </c>
      <c r="M161" s="97">
        <v>1.95E-2</v>
      </c>
      <c r="N161" s="97">
        <v>4.1666666666666666E-3</v>
      </c>
      <c r="O161" s="93">
        <v>6.9999999999999994E-5</v>
      </c>
      <c r="P161" s="95">
        <v>102.7</v>
      </c>
      <c r="Q161" s="83"/>
      <c r="R161" s="93">
        <v>7.1999999999999996E-8</v>
      </c>
      <c r="S161" s="94">
        <v>1.5328459489054926E-13</v>
      </c>
      <c r="T161" s="94">
        <v>3.9949176000307282E-11</v>
      </c>
      <c r="U161" s="94">
        <f>R161/'סכום נכסי הקרן'!$C$42</f>
        <v>1.8352785902183875E-11</v>
      </c>
    </row>
    <row r="162" spans="2:21">
      <c r="B162" s="86" t="s">
        <v>650</v>
      </c>
      <c r="C162" s="83" t="s">
        <v>651</v>
      </c>
      <c r="D162" s="96" t="s">
        <v>112</v>
      </c>
      <c r="E162" s="96" t="s">
        <v>288</v>
      </c>
      <c r="F162" s="83" t="s">
        <v>352</v>
      </c>
      <c r="G162" s="96" t="s">
        <v>296</v>
      </c>
      <c r="H162" s="83" t="s">
        <v>304</v>
      </c>
      <c r="I162" s="83" t="s">
        <v>119</v>
      </c>
      <c r="J162" s="83"/>
      <c r="K162" s="93">
        <v>2.8799999994890575</v>
      </c>
      <c r="L162" s="96" t="s">
        <v>121</v>
      </c>
      <c r="M162" s="97">
        <v>1.8700000000000001E-2</v>
      </c>
      <c r="N162" s="97">
        <v>6.7999999960518098E-3</v>
      </c>
      <c r="O162" s="93">
        <v>1663.101373</v>
      </c>
      <c r="P162" s="95">
        <v>103.56</v>
      </c>
      <c r="Q162" s="83"/>
      <c r="R162" s="93">
        <v>1.7223078009999999</v>
      </c>
      <c r="S162" s="94">
        <v>1.2026228806627475E-6</v>
      </c>
      <c r="T162" s="94">
        <v>9.5562190928960013E-4</v>
      </c>
      <c r="U162" s="94">
        <f>R162/'סכום נכסי הקרן'!$C$42</f>
        <v>4.390159212418627E-4</v>
      </c>
    </row>
    <row r="163" spans="2:21">
      <c r="B163" s="86" t="s">
        <v>652</v>
      </c>
      <c r="C163" s="83" t="s">
        <v>653</v>
      </c>
      <c r="D163" s="96" t="s">
        <v>112</v>
      </c>
      <c r="E163" s="96" t="s">
        <v>288</v>
      </c>
      <c r="F163" s="83" t="s">
        <v>352</v>
      </c>
      <c r="G163" s="96" t="s">
        <v>296</v>
      </c>
      <c r="H163" s="83" t="s">
        <v>304</v>
      </c>
      <c r="I163" s="83" t="s">
        <v>119</v>
      </c>
      <c r="J163" s="83"/>
      <c r="K163" s="93">
        <v>5.5999999997807945</v>
      </c>
      <c r="L163" s="96" t="s">
        <v>121</v>
      </c>
      <c r="M163" s="97">
        <v>2.6800000000000001E-2</v>
      </c>
      <c r="N163" s="97">
        <v>1.0899999999808195E-2</v>
      </c>
      <c r="O163" s="93">
        <v>13368.329527</v>
      </c>
      <c r="P163" s="95">
        <v>109.2</v>
      </c>
      <c r="Q163" s="83"/>
      <c r="R163" s="93">
        <v>14.598215992000002</v>
      </c>
      <c r="S163" s="94">
        <v>5.5507241447854524E-6</v>
      </c>
      <c r="T163" s="94">
        <v>8.0998152771515064E-3</v>
      </c>
      <c r="U163" s="94">
        <f>R163/'סכום נכסי הקרן'!$C$42</f>
        <v>3.7210823979862899E-3</v>
      </c>
    </row>
    <row r="164" spans="2:21">
      <c r="B164" s="86" t="s">
        <v>654</v>
      </c>
      <c r="C164" s="83" t="s">
        <v>655</v>
      </c>
      <c r="D164" s="96" t="s">
        <v>112</v>
      </c>
      <c r="E164" s="96" t="s">
        <v>288</v>
      </c>
      <c r="F164" s="83" t="s">
        <v>295</v>
      </c>
      <c r="G164" s="96" t="s">
        <v>296</v>
      </c>
      <c r="H164" s="83" t="s">
        <v>291</v>
      </c>
      <c r="I164" s="83" t="s">
        <v>292</v>
      </c>
      <c r="J164" s="83"/>
      <c r="K164" s="93">
        <v>0.25</v>
      </c>
      <c r="L164" s="96" t="s">
        <v>121</v>
      </c>
      <c r="M164" s="97">
        <v>1.2E-2</v>
      </c>
      <c r="N164" s="97">
        <v>3.9999999950034275E-3</v>
      </c>
      <c r="O164" s="93">
        <v>796.54630999999995</v>
      </c>
      <c r="P164" s="95">
        <v>100.2</v>
      </c>
      <c r="Q164" s="93">
        <v>2.4093140000000001E-3</v>
      </c>
      <c r="R164" s="93">
        <v>0.80054871599999999</v>
      </c>
      <c r="S164" s="94">
        <v>2.6551543666666665E-6</v>
      </c>
      <c r="T164" s="94">
        <v>4.441841882264446E-4</v>
      </c>
      <c r="U164" s="94">
        <f>R164/'סכום נכסי הקרן'!$C$42</f>
        <v>2.0405971095855839E-4</v>
      </c>
    </row>
    <row r="165" spans="2:21">
      <c r="B165" s="86" t="s">
        <v>656</v>
      </c>
      <c r="C165" s="83" t="s">
        <v>657</v>
      </c>
      <c r="D165" s="96" t="s">
        <v>112</v>
      </c>
      <c r="E165" s="96" t="s">
        <v>288</v>
      </c>
      <c r="F165" s="83" t="s">
        <v>314</v>
      </c>
      <c r="G165" s="96" t="s">
        <v>296</v>
      </c>
      <c r="H165" s="83" t="s">
        <v>304</v>
      </c>
      <c r="I165" s="83" t="s">
        <v>119</v>
      </c>
      <c r="J165" s="83"/>
      <c r="K165" s="93">
        <v>5.0499999999448342</v>
      </c>
      <c r="L165" s="96" t="s">
        <v>121</v>
      </c>
      <c r="M165" s="97">
        <v>2.98E-2</v>
      </c>
      <c r="N165" s="97">
        <v>1.0199999999779335E-2</v>
      </c>
      <c r="O165" s="93">
        <v>3237.2751250000001</v>
      </c>
      <c r="P165" s="95">
        <v>111.99</v>
      </c>
      <c r="Q165" s="83"/>
      <c r="R165" s="93">
        <v>3.625424304</v>
      </c>
      <c r="S165" s="94">
        <v>1.2734593906402985E-6</v>
      </c>
      <c r="T165" s="94">
        <v>2.0115654666151049E-3</v>
      </c>
      <c r="U165" s="94">
        <f>R165/'סכום נכסי הקרן'!$C$42</f>
        <v>9.2411994522063889E-4</v>
      </c>
    </row>
    <row r="166" spans="2:21">
      <c r="B166" s="86" t="s">
        <v>658</v>
      </c>
      <c r="C166" s="83" t="s">
        <v>659</v>
      </c>
      <c r="D166" s="96" t="s">
        <v>112</v>
      </c>
      <c r="E166" s="96" t="s">
        <v>288</v>
      </c>
      <c r="F166" s="83" t="s">
        <v>314</v>
      </c>
      <c r="G166" s="96" t="s">
        <v>296</v>
      </c>
      <c r="H166" s="83" t="s">
        <v>304</v>
      </c>
      <c r="I166" s="83" t="s">
        <v>119</v>
      </c>
      <c r="J166" s="83"/>
      <c r="K166" s="93">
        <v>2.3599999999611825</v>
      </c>
      <c r="L166" s="96" t="s">
        <v>121</v>
      </c>
      <c r="M166" s="97">
        <v>2.4700000000000003E-2</v>
      </c>
      <c r="N166" s="97">
        <v>6.9999999995147824E-3</v>
      </c>
      <c r="O166" s="93">
        <v>3901.4214310000007</v>
      </c>
      <c r="P166" s="95">
        <v>105.65</v>
      </c>
      <c r="Q166" s="83"/>
      <c r="R166" s="93">
        <v>4.1218518059999996</v>
      </c>
      <c r="S166" s="94">
        <v>1.1711654346892892E-6</v>
      </c>
      <c r="T166" s="94">
        <v>2.2870081006260892E-3</v>
      </c>
      <c r="U166" s="94">
        <f>R166/'סכום נכסי הקרן'!$C$42</f>
        <v>1.0506592182784437E-3</v>
      </c>
    </row>
    <row r="167" spans="2:21">
      <c r="B167" s="86" t="s">
        <v>660</v>
      </c>
      <c r="C167" s="83" t="s">
        <v>661</v>
      </c>
      <c r="D167" s="96" t="s">
        <v>112</v>
      </c>
      <c r="E167" s="96" t="s">
        <v>288</v>
      </c>
      <c r="F167" s="83" t="s">
        <v>662</v>
      </c>
      <c r="G167" s="96" t="s">
        <v>296</v>
      </c>
      <c r="H167" s="83" t="s">
        <v>291</v>
      </c>
      <c r="I167" s="83" t="s">
        <v>292</v>
      </c>
      <c r="J167" s="83"/>
      <c r="K167" s="93">
        <v>2.1900000010782099</v>
      </c>
      <c r="L167" s="96" t="s">
        <v>121</v>
      </c>
      <c r="M167" s="97">
        <v>2.07E-2</v>
      </c>
      <c r="N167" s="97">
        <v>6.7999999993657587E-3</v>
      </c>
      <c r="O167" s="93">
        <v>1205.3036340000001</v>
      </c>
      <c r="P167" s="95">
        <v>104.65</v>
      </c>
      <c r="Q167" s="83"/>
      <c r="R167" s="93">
        <v>1.2613502559999998</v>
      </c>
      <c r="S167" s="94">
        <v>4.7553435175942845E-6</v>
      </c>
      <c r="T167" s="94">
        <v>6.9985976909689787E-4</v>
      </c>
      <c r="U167" s="94">
        <f>R167/'סכום נכסי הקרן'!$C$42</f>
        <v>3.2151793327823362E-4</v>
      </c>
    </row>
    <row r="168" spans="2:21">
      <c r="B168" s="86" t="s">
        <v>663</v>
      </c>
      <c r="C168" s="83" t="s">
        <v>664</v>
      </c>
      <c r="D168" s="96" t="s">
        <v>112</v>
      </c>
      <c r="E168" s="96" t="s">
        <v>288</v>
      </c>
      <c r="F168" s="83" t="s">
        <v>665</v>
      </c>
      <c r="G168" s="96" t="s">
        <v>358</v>
      </c>
      <c r="H168" s="83" t="s">
        <v>304</v>
      </c>
      <c r="I168" s="83" t="s">
        <v>119</v>
      </c>
      <c r="J168" s="83"/>
      <c r="K168" s="93">
        <v>4.1200000002550263</v>
      </c>
      <c r="L168" s="96" t="s">
        <v>121</v>
      </c>
      <c r="M168" s="97">
        <v>1.44E-2</v>
      </c>
      <c r="N168" s="97">
        <v>8.8000000008053476E-3</v>
      </c>
      <c r="O168" s="93">
        <v>5803.475856</v>
      </c>
      <c r="P168" s="95">
        <v>102.7</v>
      </c>
      <c r="Q168" s="83"/>
      <c r="R168" s="93">
        <v>5.9601697040000001</v>
      </c>
      <c r="S168" s="94">
        <v>6.8276186541176467E-6</v>
      </c>
      <c r="T168" s="94">
        <v>3.3069981735666023E-3</v>
      </c>
      <c r="U168" s="94">
        <f>R168/'סכום נכסי הקרן'!$C$42</f>
        <v>1.5192460905304813E-3</v>
      </c>
    </row>
    <row r="169" spans="2:21">
      <c r="B169" s="86" t="s">
        <v>666</v>
      </c>
      <c r="C169" s="83" t="s">
        <v>667</v>
      </c>
      <c r="D169" s="96" t="s">
        <v>112</v>
      </c>
      <c r="E169" s="96" t="s">
        <v>288</v>
      </c>
      <c r="F169" s="83" t="s">
        <v>668</v>
      </c>
      <c r="G169" s="96" t="s">
        <v>669</v>
      </c>
      <c r="H169" s="83" t="s">
        <v>347</v>
      </c>
      <c r="I169" s="83" t="s">
        <v>119</v>
      </c>
      <c r="J169" s="83"/>
      <c r="K169" s="93">
        <v>0.5</v>
      </c>
      <c r="L169" s="96" t="s">
        <v>121</v>
      </c>
      <c r="M169" s="97">
        <v>4.8399999999999999E-2</v>
      </c>
      <c r="N169" s="97">
        <v>2.8000000038084162E-3</v>
      </c>
      <c r="O169" s="93">
        <v>513.44611599999996</v>
      </c>
      <c r="P169" s="95">
        <v>102.28</v>
      </c>
      <c r="Q169" s="83"/>
      <c r="R169" s="93">
        <v>0.52515270999999997</v>
      </c>
      <c r="S169" s="94">
        <v>2.4449815047619046E-6</v>
      </c>
      <c r="T169" s="94">
        <v>2.913808060948379E-4</v>
      </c>
      <c r="U169" s="94">
        <f>R169/'סכום נכסי הקרן'!$C$42</f>
        <v>1.3386132295252303E-4</v>
      </c>
    </row>
    <row r="170" spans="2:21">
      <c r="B170" s="86" t="s">
        <v>670</v>
      </c>
      <c r="C170" s="83" t="s">
        <v>671</v>
      </c>
      <c r="D170" s="96" t="s">
        <v>112</v>
      </c>
      <c r="E170" s="96" t="s">
        <v>288</v>
      </c>
      <c r="F170" s="83" t="s">
        <v>352</v>
      </c>
      <c r="G170" s="96" t="s">
        <v>296</v>
      </c>
      <c r="H170" s="83" t="s">
        <v>347</v>
      </c>
      <c r="I170" s="83" t="s">
        <v>119</v>
      </c>
      <c r="J170" s="83"/>
      <c r="K170" s="93">
        <v>1.409999999883049</v>
      </c>
      <c r="L170" s="96" t="s">
        <v>121</v>
      </c>
      <c r="M170" s="97">
        <v>6.4000000000000001E-2</v>
      </c>
      <c r="N170" s="97">
        <v>5.9000000011695131E-3</v>
      </c>
      <c r="O170" s="93">
        <v>1258.709801</v>
      </c>
      <c r="P170" s="95">
        <v>108.69</v>
      </c>
      <c r="Q170" s="83"/>
      <c r="R170" s="93">
        <v>1.3680916759999997</v>
      </c>
      <c r="S170" s="94">
        <v>5.157336254722161E-6</v>
      </c>
      <c r="T170" s="94">
        <v>7.5908521040387992E-4</v>
      </c>
      <c r="U170" s="94">
        <f>R170/'סכום נכסי הקרן'!$C$42</f>
        <v>3.4872630033594318E-4</v>
      </c>
    </row>
    <row r="171" spans="2:21">
      <c r="B171" s="86" t="s">
        <v>672</v>
      </c>
      <c r="C171" s="83" t="s">
        <v>673</v>
      </c>
      <c r="D171" s="96" t="s">
        <v>112</v>
      </c>
      <c r="E171" s="96" t="s">
        <v>288</v>
      </c>
      <c r="F171" s="83" t="s">
        <v>364</v>
      </c>
      <c r="G171" s="96" t="s">
        <v>358</v>
      </c>
      <c r="H171" s="83" t="s">
        <v>347</v>
      </c>
      <c r="I171" s="83" t="s">
        <v>119</v>
      </c>
      <c r="J171" s="83"/>
      <c r="K171" s="93">
        <v>3.4199999998515671</v>
      </c>
      <c r="L171" s="96" t="s">
        <v>121</v>
      </c>
      <c r="M171" s="97">
        <v>1.6299999999999999E-2</v>
      </c>
      <c r="N171" s="97">
        <v>6.9999999996773199E-3</v>
      </c>
      <c r="O171" s="93">
        <v>6005.9023019999995</v>
      </c>
      <c r="P171" s="95">
        <v>103.2</v>
      </c>
      <c r="Q171" s="83"/>
      <c r="R171" s="93">
        <v>6.1980911760000001</v>
      </c>
      <c r="S171" s="94">
        <v>7.207898696532447E-6</v>
      </c>
      <c r="T171" s="94">
        <v>3.4390088229996605E-3</v>
      </c>
      <c r="U171" s="94">
        <f>R171/'סכום נכסי הקרן'!$C$42</f>
        <v>1.5798922271575431E-3</v>
      </c>
    </row>
    <row r="172" spans="2:21">
      <c r="B172" s="86" t="s">
        <v>674</v>
      </c>
      <c r="C172" s="83" t="s">
        <v>675</v>
      </c>
      <c r="D172" s="96" t="s">
        <v>112</v>
      </c>
      <c r="E172" s="96" t="s">
        <v>288</v>
      </c>
      <c r="F172" s="83" t="s">
        <v>336</v>
      </c>
      <c r="G172" s="96" t="s">
        <v>296</v>
      </c>
      <c r="H172" s="83" t="s">
        <v>347</v>
      </c>
      <c r="I172" s="83" t="s">
        <v>119</v>
      </c>
      <c r="J172" s="83"/>
      <c r="K172" s="93">
        <v>0.72999999994194043</v>
      </c>
      <c r="L172" s="96" t="s">
        <v>121</v>
      </c>
      <c r="M172" s="97">
        <v>6.0999999999999999E-2</v>
      </c>
      <c r="N172" s="97">
        <v>4.299999998774299E-3</v>
      </c>
      <c r="O172" s="93">
        <v>1424.6232749999999</v>
      </c>
      <c r="P172" s="95">
        <v>108.81</v>
      </c>
      <c r="Q172" s="83"/>
      <c r="R172" s="93">
        <v>1.550132633</v>
      </c>
      <c r="S172" s="94">
        <v>2.0791231873935096E-6</v>
      </c>
      <c r="T172" s="94">
        <v>8.6009057471578808E-4</v>
      </c>
      <c r="U172" s="94">
        <f>R172/'סכום נכסי הקרן'!$C$42</f>
        <v>3.9512850463107745E-4</v>
      </c>
    </row>
    <row r="173" spans="2:21">
      <c r="B173" s="86" t="s">
        <v>676</v>
      </c>
      <c r="C173" s="83" t="s">
        <v>677</v>
      </c>
      <c r="D173" s="96" t="s">
        <v>112</v>
      </c>
      <c r="E173" s="96" t="s">
        <v>288</v>
      </c>
      <c r="F173" s="83" t="s">
        <v>678</v>
      </c>
      <c r="G173" s="96" t="s">
        <v>679</v>
      </c>
      <c r="H173" s="83" t="s">
        <v>347</v>
      </c>
      <c r="I173" s="83" t="s">
        <v>119</v>
      </c>
      <c r="J173" s="83"/>
      <c r="K173" s="93">
        <v>4.9199999996754835</v>
      </c>
      <c r="L173" s="96" t="s">
        <v>121</v>
      </c>
      <c r="M173" s="97">
        <v>2.6099999999999998E-2</v>
      </c>
      <c r="N173" s="97">
        <v>1.0200000000339611E-2</v>
      </c>
      <c r="O173" s="93">
        <v>4906.680421</v>
      </c>
      <c r="P173" s="95">
        <v>108.02</v>
      </c>
      <c r="Q173" s="83"/>
      <c r="R173" s="93">
        <v>5.3001961910000004</v>
      </c>
      <c r="S173" s="94">
        <v>8.1356040354030428E-6</v>
      </c>
      <c r="T173" s="94">
        <v>2.940812089866907E-3</v>
      </c>
      <c r="U173" s="94">
        <f>R173/'סכום נכסי הקרן'!$C$42</f>
        <v>1.3510189712915763E-3</v>
      </c>
    </row>
    <row r="174" spans="2:21">
      <c r="B174" s="86" t="s">
        <v>680</v>
      </c>
      <c r="C174" s="83" t="s">
        <v>681</v>
      </c>
      <c r="D174" s="96" t="s">
        <v>112</v>
      </c>
      <c r="E174" s="96" t="s">
        <v>288</v>
      </c>
      <c r="F174" s="83" t="s">
        <v>395</v>
      </c>
      <c r="G174" s="96" t="s">
        <v>358</v>
      </c>
      <c r="H174" s="83" t="s">
        <v>396</v>
      </c>
      <c r="I174" s="83" t="s">
        <v>119</v>
      </c>
      <c r="J174" s="83"/>
      <c r="K174" s="93">
        <v>3.7499999998468065</v>
      </c>
      <c r="L174" s="96" t="s">
        <v>121</v>
      </c>
      <c r="M174" s="97">
        <v>3.39E-2</v>
      </c>
      <c r="N174" s="97">
        <v>1.1299999999620081E-2</v>
      </c>
      <c r="O174" s="93">
        <v>7289.2721879999999</v>
      </c>
      <c r="P174" s="95">
        <v>108.55</v>
      </c>
      <c r="Q174" s="93">
        <v>0.24710632699999999</v>
      </c>
      <c r="R174" s="93">
        <v>8.1596112870000006</v>
      </c>
      <c r="S174" s="94">
        <v>6.7169052155572418E-6</v>
      </c>
      <c r="T174" s="94">
        <v>4.5273576027563449E-3</v>
      </c>
      <c r="U174" s="94">
        <f>R174/'סכום נכסי הקרן'!$C$42</f>
        <v>2.0798833193799173E-3</v>
      </c>
    </row>
    <row r="175" spans="2:21">
      <c r="B175" s="86" t="s">
        <v>682</v>
      </c>
      <c r="C175" s="83" t="s">
        <v>683</v>
      </c>
      <c r="D175" s="96" t="s">
        <v>112</v>
      </c>
      <c r="E175" s="96" t="s">
        <v>288</v>
      </c>
      <c r="F175" s="83" t="s">
        <v>309</v>
      </c>
      <c r="G175" s="96" t="s">
        <v>296</v>
      </c>
      <c r="H175" s="83" t="s">
        <v>396</v>
      </c>
      <c r="I175" s="83" t="s">
        <v>119</v>
      </c>
      <c r="J175" s="83"/>
      <c r="K175" s="93">
        <v>1.09000000000759</v>
      </c>
      <c r="L175" s="96" t="s">
        <v>121</v>
      </c>
      <c r="M175" s="97">
        <v>1.55E-2</v>
      </c>
      <c r="N175" s="97">
        <v>5.5999999987855894E-3</v>
      </c>
      <c r="O175" s="93">
        <v>5201.3903469999996</v>
      </c>
      <c r="P175" s="95">
        <v>101.32</v>
      </c>
      <c r="Q175" s="83"/>
      <c r="R175" s="93">
        <v>5.270048944</v>
      </c>
      <c r="S175" s="94">
        <v>6.4203188052780391E-6</v>
      </c>
      <c r="T175" s="94">
        <v>2.9240848999179106E-3</v>
      </c>
      <c r="U175" s="94">
        <f>R175/'סכום נכסי הקרן'!$C$42</f>
        <v>1.3433344439341976E-3</v>
      </c>
    </row>
    <row r="176" spans="2:21">
      <c r="B176" s="86" t="s">
        <v>684</v>
      </c>
      <c r="C176" s="83" t="s">
        <v>685</v>
      </c>
      <c r="D176" s="96" t="s">
        <v>112</v>
      </c>
      <c r="E176" s="96" t="s">
        <v>288</v>
      </c>
      <c r="F176" s="83" t="s">
        <v>414</v>
      </c>
      <c r="G176" s="96" t="s">
        <v>358</v>
      </c>
      <c r="H176" s="83" t="s">
        <v>388</v>
      </c>
      <c r="I176" s="83" t="s">
        <v>292</v>
      </c>
      <c r="J176" s="83"/>
      <c r="K176" s="93">
        <v>6.6799999998764683</v>
      </c>
      <c r="L176" s="96" t="s">
        <v>121</v>
      </c>
      <c r="M176" s="97">
        <v>2.5499999999999998E-2</v>
      </c>
      <c r="N176" s="97">
        <v>1.6299999999591128E-2</v>
      </c>
      <c r="O176" s="93">
        <v>21650.050961000001</v>
      </c>
      <c r="P176" s="95">
        <v>106.19</v>
      </c>
      <c r="Q176" s="83"/>
      <c r="R176" s="93">
        <v>22.990189838000003</v>
      </c>
      <c r="S176" s="94">
        <v>1.6623252536326137E-5</v>
      </c>
      <c r="T176" s="94">
        <v>1.2756099168315807E-2</v>
      </c>
      <c r="U176" s="94">
        <f>R176/'סכום נכסי הקרן'!$C$42</f>
        <v>5.8601948881580211E-3</v>
      </c>
    </row>
    <row r="177" spans="2:21">
      <c r="B177" s="86" t="s">
        <v>687</v>
      </c>
      <c r="C177" s="83" t="s">
        <v>688</v>
      </c>
      <c r="D177" s="96" t="s">
        <v>112</v>
      </c>
      <c r="E177" s="96" t="s">
        <v>288</v>
      </c>
      <c r="F177" s="83" t="s">
        <v>421</v>
      </c>
      <c r="G177" s="96" t="s">
        <v>422</v>
      </c>
      <c r="H177" s="83" t="s">
        <v>396</v>
      </c>
      <c r="I177" s="83" t="s">
        <v>119</v>
      </c>
      <c r="J177" s="83"/>
      <c r="K177" s="93">
        <v>2.6199999998747558</v>
      </c>
      <c r="L177" s="96" t="s">
        <v>121</v>
      </c>
      <c r="M177" s="97">
        <v>4.8000000000000001E-2</v>
      </c>
      <c r="N177" s="97">
        <v>7.8999999996560172E-3</v>
      </c>
      <c r="O177" s="93">
        <v>10123.039289</v>
      </c>
      <c r="P177" s="95">
        <v>112</v>
      </c>
      <c r="Q177" s="83"/>
      <c r="R177" s="93">
        <v>11.337804340999998</v>
      </c>
      <c r="S177" s="94">
        <v>5.0913799719786783E-6</v>
      </c>
      <c r="T177" s="94">
        <v>6.290776959384123E-3</v>
      </c>
      <c r="U177" s="94">
        <f>R177/'סכום נכסי הקרן'!$C$42</f>
        <v>2.8900041065447767E-3</v>
      </c>
    </row>
    <row r="178" spans="2:21">
      <c r="B178" s="86" t="s">
        <v>689</v>
      </c>
      <c r="C178" s="83" t="s">
        <v>690</v>
      </c>
      <c r="D178" s="96" t="s">
        <v>112</v>
      </c>
      <c r="E178" s="96" t="s">
        <v>288</v>
      </c>
      <c r="F178" s="83" t="s">
        <v>421</v>
      </c>
      <c r="G178" s="96" t="s">
        <v>422</v>
      </c>
      <c r="H178" s="83" t="s">
        <v>396</v>
      </c>
      <c r="I178" s="83" t="s">
        <v>119</v>
      </c>
      <c r="J178" s="83"/>
      <c r="K178" s="93">
        <v>1.130000000059479</v>
      </c>
      <c r="L178" s="96" t="s">
        <v>121</v>
      </c>
      <c r="M178" s="97">
        <v>4.4999999999999998E-2</v>
      </c>
      <c r="N178" s="97">
        <v>5.0999999863198444E-3</v>
      </c>
      <c r="O178" s="93">
        <v>316.80181399999998</v>
      </c>
      <c r="P178" s="95">
        <v>106.14</v>
      </c>
      <c r="Q178" s="83"/>
      <c r="R178" s="93">
        <v>0.33625344599999996</v>
      </c>
      <c r="S178" s="94">
        <v>5.2755635894942284E-7</v>
      </c>
      <c r="T178" s="94">
        <v>1.8657011243005306E-4</v>
      </c>
      <c r="U178" s="94">
        <f>R178/'סכום נכסי הקרן'!$C$42</f>
        <v>8.5710937545965929E-5</v>
      </c>
    </row>
    <row r="179" spans="2:21">
      <c r="B179" s="86" t="s">
        <v>691</v>
      </c>
      <c r="C179" s="83" t="s">
        <v>692</v>
      </c>
      <c r="D179" s="96" t="s">
        <v>112</v>
      </c>
      <c r="E179" s="96" t="s">
        <v>288</v>
      </c>
      <c r="F179" s="83" t="s">
        <v>693</v>
      </c>
      <c r="G179" s="96" t="s">
        <v>118</v>
      </c>
      <c r="H179" s="83" t="s">
        <v>396</v>
      </c>
      <c r="I179" s="83" t="s">
        <v>119</v>
      </c>
      <c r="J179" s="83"/>
      <c r="K179" s="93">
        <v>2.3799999999210022</v>
      </c>
      <c r="L179" s="96" t="s">
        <v>121</v>
      </c>
      <c r="M179" s="97">
        <v>1.49E-2</v>
      </c>
      <c r="N179" s="97">
        <v>8.4999999995611225E-3</v>
      </c>
      <c r="O179" s="93">
        <v>4483.1216139999997</v>
      </c>
      <c r="P179" s="95">
        <v>101.65</v>
      </c>
      <c r="Q179" s="83"/>
      <c r="R179" s="93">
        <v>4.5570929720000004</v>
      </c>
      <c r="S179" s="94">
        <v>4.1582268736788501E-6</v>
      </c>
      <c r="T179" s="94">
        <v>2.5285015165026586E-3</v>
      </c>
      <c r="U179" s="94">
        <f>R179/'סכום נכסי הקרן'!$C$42</f>
        <v>1.1616021062703171E-3</v>
      </c>
    </row>
    <row r="180" spans="2:21">
      <c r="B180" s="86" t="s">
        <v>694</v>
      </c>
      <c r="C180" s="83" t="s">
        <v>695</v>
      </c>
      <c r="D180" s="96" t="s">
        <v>112</v>
      </c>
      <c r="E180" s="96" t="s">
        <v>288</v>
      </c>
      <c r="F180" s="83" t="s">
        <v>309</v>
      </c>
      <c r="G180" s="96" t="s">
        <v>296</v>
      </c>
      <c r="H180" s="83" t="s">
        <v>388</v>
      </c>
      <c r="I180" s="83" t="s">
        <v>292</v>
      </c>
      <c r="J180" s="83"/>
      <c r="K180" s="93">
        <v>1.0399999998022509</v>
      </c>
      <c r="L180" s="96" t="s">
        <v>121</v>
      </c>
      <c r="M180" s="97">
        <v>3.2500000000000001E-2</v>
      </c>
      <c r="N180" s="97">
        <v>9.8000000133480793E-3</v>
      </c>
      <c r="O180" s="93">
        <f>395.13275/50000</f>
        <v>7.9026549999999997E-3</v>
      </c>
      <c r="P180" s="95">
        <v>5119199</v>
      </c>
      <c r="Q180" s="83"/>
      <c r="R180" s="93">
        <v>0.404552627</v>
      </c>
      <c r="S180" s="94">
        <f>2.13412233324332%/50000</f>
        <v>4.2682446664866403E-7</v>
      </c>
      <c r="T180" s="94">
        <v>2.244658902418009E-4</v>
      </c>
      <c r="U180" s="94">
        <f>R180/'סכום נכסי הקרן'!$C$42</f>
        <v>1.0312038540968129E-4</v>
      </c>
    </row>
    <row r="181" spans="2:21">
      <c r="B181" s="86" t="s">
        <v>696</v>
      </c>
      <c r="C181" s="83" t="s">
        <v>697</v>
      </c>
      <c r="D181" s="96" t="s">
        <v>112</v>
      </c>
      <c r="E181" s="96" t="s">
        <v>288</v>
      </c>
      <c r="F181" s="83" t="s">
        <v>698</v>
      </c>
      <c r="G181" s="96" t="s">
        <v>358</v>
      </c>
      <c r="H181" s="83" t="s">
        <v>388</v>
      </c>
      <c r="I181" s="83" t="s">
        <v>292</v>
      </c>
      <c r="J181" s="83"/>
      <c r="K181" s="93">
        <v>3.3299999996095879</v>
      </c>
      <c r="L181" s="96" t="s">
        <v>121</v>
      </c>
      <c r="M181" s="97">
        <v>3.3799999999999997E-2</v>
      </c>
      <c r="N181" s="97">
        <v>1.9699999997645604E-2</v>
      </c>
      <c r="O181" s="93">
        <v>3202.6595459999999</v>
      </c>
      <c r="P181" s="95">
        <v>104.77</v>
      </c>
      <c r="Q181" s="83"/>
      <c r="R181" s="93">
        <v>3.3554264069999999</v>
      </c>
      <c r="S181" s="94">
        <v>3.9127013777153897E-6</v>
      </c>
      <c r="T181" s="94">
        <v>1.8617572234628013E-3</v>
      </c>
      <c r="U181" s="94">
        <f>R181/'סכום נכסי הקרן'!$C$42</f>
        <v>8.5529753414173755E-4</v>
      </c>
    </row>
    <row r="182" spans="2:21">
      <c r="B182" s="86" t="s">
        <v>699</v>
      </c>
      <c r="C182" s="83" t="s">
        <v>700</v>
      </c>
      <c r="D182" s="96" t="s">
        <v>112</v>
      </c>
      <c r="E182" s="96" t="s">
        <v>288</v>
      </c>
      <c r="F182" s="83" t="s">
        <v>562</v>
      </c>
      <c r="G182" s="96" t="s">
        <v>418</v>
      </c>
      <c r="H182" s="83" t="s">
        <v>396</v>
      </c>
      <c r="I182" s="83" t="s">
        <v>119</v>
      </c>
      <c r="J182" s="83"/>
      <c r="K182" s="93">
        <v>3.7799999997400056</v>
      </c>
      <c r="L182" s="96" t="s">
        <v>121</v>
      </c>
      <c r="M182" s="97">
        <v>3.85E-2</v>
      </c>
      <c r="N182" s="97">
        <v>1.1200000002599941E-2</v>
      </c>
      <c r="O182" s="93">
        <v>683.77578900000003</v>
      </c>
      <c r="P182" s="95">
        <v>112.5</v>
      </c>
      <c r="Q182" s="83"/>
      <c r="R182" s="93">
        <v>0.76924774000000007</v>
      </c>
      <c r="S182" s="94">
        <v>1.7144499524861408E-6</v>
      </c>
      <c r="T182" s="94">
        <v>4.2681685212636974E-4</v>
      </c>
      <c r="U182" s="94">
        <f>R182/'סכום נכסי הקרן'!$C$42</f>
        <v>1.9608109830498348E-4</v>
      </c>
    </row>
    <row r="183" spans="2:21">
      <c r="B183" s="86" t="s">
        <v>701</v>
      </c>
      <c r="C183" s="83" t="s">
        <v>702</v>
      </c>
      <c r="D183" s="96" t="s">
        <v>112</v>
      </c>
      <c r="E183" s="96" t="s">
        <v>288</v>
      </c>
      <c r="F183" s="83" t="s">
        <v>467</v>
      </c>
      <c r="G183" s="96" t="s">
        <v>116</v>
      </c>
      <c r="H183" s="83" t="s">
        <v>388</v>
      </c>
      <c r="I183" s="83" t="s">
        <v>292</v>
      </c>
      <c r="J183" s="83"/>
      <c r="K183" s="93">
        <v>4.8299999997867236</v>
      </c>
      <c r="L183" s="96" t="s">
        <v>121</v>
      </c>
      <c r="M183" s="97">
        <v>5.0900000000000001E-2</v>
      </c>
      <c r="N183" s="97">
        <v>1.3699999998423609E-2</v>
      </c>
      <c r="O183" s="93">
        <v>4502.7669349999996</v>
      </c>
      <c r="P183" s="95">
        <v>119.75</v>
      </c>
      <c r="Q183" s="83"/>
      <c r="R183" s="93">
        <v>5.3920633049999998</v>
      </c>
      <c r="S183" s="94">
        <v>4.3613239821164798E-6</v>
      </c>
      <c r="T183" s="94">
        <v>2.9917845274478275E-3</v>
      </c>
      <c r="U183" s="94">
        <f>R183/'סכום נכסי הקרן'!$C$42</f>
        <v>1.3744358806623194E-3</v>
      </c>
    </row>
    <row r="184" spans="2:21">
      <c r="B184" s="86" t="s">
        <v>703</v>
      </c>
      <c r="C184" s="83" t="s">
        <v>704</v>
      </c>
      <c r="D184" s="96" t="s">
        <v>112</v>
      </c>
      <c r="E184" s="96" t="s">
        <v>288</v>
      </c>
      <c r="F184" s="83" t="s">
        <v>705</v>
      </c>
      <c r="G184" s="96" t="s">
        <v>669</v>
      </c>
      <c r="H184" s="83" t="s">
        <v>388</v>
      </c>
      <c r="I184" s="83" t="s">
        <v>292</v>
      </c>
      <c r="J184" s="83"/>
      <c r="K184" s="93">
        <v>0.99000002555566713</v>
      </c>
      <c r="L184" s="96" t="s">
        <v>121</v>
      </c>
      <c r="M184" s="97">
        <v>4.0999999999999995E-2</v>
      </c>
      <c r="N184" s="97">
        <v>4.0000002513672171E-3</v>
      </c>
      <c r="O184" s="93">
        <v>11.487299999999996</v>
      </c>
      <c r="P184" s="95">
        <v>103.69</v>
      </c>
      <c r="Q184" s="93">
        <v>1.195828E-2</v>
      </c>
      <c r="R184" s="93">
        <v>2.3869461000000002E-2</v>
      </c>
      <c r="S184" s="94">
        <v>7.6582003333333327E-8</v>
      </c>
      <c r="T184" s="94">
        <v>1.3243962479464872E-5</v>
      </c>
      <c r="U184" s="94">
        <f>R184/'סכום נכסי הקרן'!$C$42</f>
        <v>6.0843209351878877E-6</v>
      </c>
    </row>
    <row r="185" spans="2:21">
      <c r="B185" s="86" t="s">
        <v>706</v>
      </c>
      <c r="C185" s="83" t="s">
        <v>707</v>
      </c>
      <c r="D185" s="96" t="s">
        <v>112</v>
      </c>
      <c r="E185" s="96" t="s">
        <v>288</v>
      </c>
      <c r="F185" s="83" t="s">
        <v>705</v>
      </c>
      <c r="G185" s="96" t="s">
        <v>669</v>
      </c>
      <c r="H185" s="83" t="s">
        <v>388</v>
      </c>
      <c r="I185" s="83" t="s">
        <v>292</v>
      </c>
      <c r="J185" s="83"/>
      <c r="K185" s="93">
        <v>2.8700000006730604</v>
      </c>
      <c r="L185" s="96" t="s">
        <v>121</v>
      </c>
      <c r="M185" s="97">
        <v>1.2E-2</v>
      </c>
      <c r="N185" s="97">
        <v>8.4000000055942728E-3</v>
      </c>
      <c r="O185" s="93">
        <v>1131.244109</v>
      </c>
      <c r="P185" s="95">
        <v>101.13</v>
      </c>
      <c r="Q185" s="83"/>
      <c r="R185" s="93">
        <v>1.1440271290000001</v>
      </c>
      <c r="S185" s="94">
        <v>2.4414883800734662E-6</v>
      </c>
      <c r="T185" s="94">
        <v>6.3476307118815628E-4</v>
      </c>
      <c r="U185" s="94">
        <f>R185/'סכום נכסי הקרן'!$C$42</f>
        <v>2.9161229117815414E-4</v>
      </c>
    </row>
    <row r="186" spans="2:21">
      <c r="B186" s="86" t="s">
        <v>708</v>
      </c>
      <c r="C186" s="83" t="s">
        <v>709</v>
      </c>
      <c r="D186" s="96" t="s">
        <v>112</v>
      </c>
      <c r="E186" s="96" t="s">
        <v>288</v>
      </c>
      <c r="F186" s="83" t="s">
        <v>475</v>
      </c>
      <c r="G186" s="96" t="s">
        <v>142</v>
      </c>
      <c r="H186" s="83" t="s">
        <v>472</v>
      </c>
      <c r="I186" s="83" t="s">
        <v>292</v>
      </c>
      <c r="J186" s="83"/>
      <c r="K186" s="93">
        <v>4.379999999890793</v>
      </c>
      <c r="L186" s="96" t="s">
        <v>121</v>
      </c>
      <c r="M186" s="97">
        <v>3.6499999999999998E-2</v>
      </c>
      <c r="N186" s="97">
        <v>1.759999999931185E-2</v>
      </c>
      <c r="O186" s="93">
        <v>12281.098314999999</v>
      </c>
      <c r="P186" s="95">
        <v>108.86</v>
      </c>
      <c r="Q186" s="83"/>
      <c r="R186" s="93">
        <v>13.369203217000001</v>
      </c>
      <c r="S186" s="94">
        <v>5.7255391758758168E-6</v>
      </c>
      <c r="T186" s="94">
        <v>7.4178979486084354E-3</v>
      </c>
      <c r="U186" s="94">
        <f>R186/'סכום נכסי הקרן'!$C$42</f>
        <v>3.40780728228318E-3</v>
      </c>
    </row>
    <row r="187" spans="2:21">
      <c r="B187" s="86" t="s">
        <v>710</v>
      </c>
      <c r="C187" s="83" t="s">
        <v>711</v>
      </c>
      <c r="D187" s="96" t="s">
        <v>112</v>
      </c>
      <c r="E187" s="96" t="s">
        <v>288</v>
      </c>
      <c r="F187" s="83" t="s">
        <v>405</v>
      </c>
      <c r="G187" s="96" t="s">
        <v>358</v>
      </c>
      <c r="H187" s="83" t="s">
        <v>480</v>
      </c>
      <c r="I187" s="83" t="s">
        <v>119</v>
      </c>
      <c r="J187" s="83"/>
      <c r="K187" s="93">
        <v>2.9799999998307407</v>
      </c>
      <c r="L187" s="96" t="s">
        <v>121</v>
      </c>
      <c r="M187" s="97">
        <v>3.5000000000000003E-2</v>
      </c>
      <c r="N187" s="97">
        <v>6.50000000024891E-3</v>
      </c>
      <c r="O187" s="93">
        <v>1818.2053430000001</v>
      </c>
      <c r="P187" s="95">
        <v>108.73</v>
      </c>
      <c r="Q187" s="93">
        <v>3.1818592999999999E-2</v>
      </c>
      <c r="R187" s="93">
        <v>2.0087531830000001</v>
      </c>
      <c r="S187" s="94">
        <v>1.275855232047155E-5</v>
      </c>
      <c r="T187" s="94">
        <v>1.1145560340117288E-3</v>
      </c>
      <c r="U187" s="94">
        <f>R187/'סכום נכסי הקרן'!$C$42</f>
        <v>5.1203079302679713E-4</v>
      </c>
    </row>
    <row r="188" spans="2:21">
      <c r="B188" s="86" t="s">
        <v>712</v>
      </c>
      <c r="C188" s="83" t="s">
        <v>713</v>
      </c>
      <c r="D188" s="96" t="s">
        <v>112</v>
      </c>
      <c r="E188" s="96" t="s">
        <v>288</v>
      </c>
      <c r="F188" s="83" t="s">
        <v>686</v>
      </c>
      <c r="G188" s="96" t="s">
        <v>358</v>
      </c>
      <c r="H188" s="83" t="s">
        <v>480</v>
      </c>
      <c r="I188" s="83" t="s">
        <v>119</v>
      </c>
      <c r="J188" s="83"/>
      <c r="K188" s="93">
        <v>3.4899999997524964</v>
      </c>
      <c r="L188" s="96" t="s">
        <v>121</v>
      </c>
      <c r="M188" s="97">
        <v>4.3499999999999997E-2</v>
      </c>
      <c r="N188" s="97">
        <v>8.679999999307865E-2</v>
      </c>
      <c r="O188" s="93">
        <v>5247.7915650000004</v>
      </c>
      <c r="P188" s="95">
        <v>87</v>
      </c>
      <c r="Q188" s="83"/>
      <c r="R188" s="93">
        <v>4.5655788370000003</v>
      </c>
      <c r="S188" s="94">
        <v>3.1470227382155371E-6</v>
      </c>
      <c r="T188" s="94">
        <v>2.533209895869323E-3</v>
      </c>
      <c r="U188" s="94">
        <f>R188/'סכום נכסי הקרן'!$C$42</f>
        <v>1.1637651515972593E-3</v>
      </c>
    </row>
    <row r="189" spans="2:21">
      <c r="B189" s="86" t="s">
        <v>714</v>
      </c>
      <c r="C189" s="83" t="s">
        <v>715</v>
      </c>
      <c r="D189" s="96" t="s">
        <v>112</v>
      </c>
      <c r="E189" s="96" t="s">
        <v>288</v>
      </c>
      <c r="F189" s="83" t="s">
        <v>352</v>
      </c>
      <c r="G189" s="96" t="s">
        <v>296</v>
      </c>
      <c r="H189" s="83" t="s">
        <v>480</v>
      </c>
      <c r="I189" s="83" t="s">
        <v>119</v>
      </c>
      <c r="J189" s="83"/>
      <c r="K189" s="93">
        <v>1.9300000001962534</v>
      </c>
      <c r="L189" s="96" t="s">
        <v>121</v>
      </c>
      <c r="M189" s="97">
        <v>3.6000000000000004E-2</v>
      </c>
      <c r="N189" s="97">
        <v>1.3000000001032916E-2</v>
      </c>
      <c r="O189" s="93">
        <f>4478.83975/50000</f>
        <v>8.9576795000000001E-2</v>
      </c>
      <c r="P189" s="95">
        <v>5403933</v>
      </c>
      <c r="Q189" s="83"/>
      <c r="R189" s="93">
        <v>4.8406699850000008</v>
      </c>
      <c r="S189" s="94">
        <f>28.5622074485046%/50000</f>
        <v>5.7124414897009204E-6</v>
      </c>
      <c r="T189" s="94">
        <v>2.685844127641248E-3</v>
      </c>
      <c r="U189" s="94">
        <f>R189/'סכום נכסי הקרן'!$C$42</f>
        <v>1.2338858313587868E-3</v>
      </c>
    </row>
    <row r="190" spans="2:21">
      <c r="B190" s="86" t="s">
        <v>716</v>
      </c>
      <c r="C190" s="83" t="s">
        <v>717</v>
      </c>
      <c r="D190" s="96" t="s">
        <v>112</v>
      </c>
      <c r="E190" s="96" t="s">
        <v>288</v>
      </c>
      <c r="F190" s="83" t="s">
        <v>417</v>
      </c>
      <c r="G190" s="96" t="s">
        <v>418</v>
      </c>
      <c r="H190" s="83" t="s">
        <v>472</v>
      </c>
      <c r="I190" s="83" t="s">
        <v>292</v>
      </c>
      <c r="J190" s="83"/>
      <c r="K190" s="93">
        <v>10.230000000063894</v>
      </c>
      <c r="L190" s="96" t="s">
        <v>121</v>
      </c>
      <c r="M190" s="97">
        <v>3.0499999999999999E-2</v>
      </c>
      <c r="N190" s="97">
        <v>2.2700000000329144E-2</v>
      </c>
      <c r="O190" s="93">
        <v>4771.2628439999999</v>
      </c>
      <c r="P190" s="95">
        <v>108.25</v>
      </c>
      <c r="Q190" s="83"/>
      <c r="R190" s="93">
        <v>5.1648920289999998</v>
      </c>
      <c r="S190" s="94">
        <v>1.5097619175546431E-5</v>
      </c>
      <c r="T190" s="94">
        <v>2.8657386206820167E-3</v>
      </c>
      <c r="U190" s="94">
        <f>R190/'סכום נכסי הקרן'!$C$42</f>
        <v>1.3165299668907373E-3</v>
      </c>
    </row>
    <row r="191" spans="2:21">
      <c r="B191" s="86" t="s">
        <v>718</v>
      </c>
      <c r="C191" s="83" t="s">
        <v>719</v>
      </c>
      <c r="D191" s="96" t="s">
        <v>112</v>
      </c>
      <c r="E191" s="96" t="s">
        <v>288</v>
      </c>
      <c r="F191" s="83" t="s">
        <v>417</v>
      </c>
      <c r="G191" s="96" t="s">
        <v>418</v>
      </c>
      <c r="H191" s="83" t="s">
        <v>472</v>
      </c>
      <c r="I191" s="83" t="s">
        <v>292</v>
      </c>
      <c r="J191" s="83"/>
      <c r="K191" s="93">
        <v>9.5100000000169587</v>
      </c>
      <c r="L191" s="96" t="s">
        <v>121</v>
      </c>
      <c r="M191" s="97">
        <v>3.0499999999999999E-2</v>
      </c>
      <c r="N191" s="97">
        <v>2.2200000000339119E-2</v>
      </c>
      <c r="O191" s="93">
        <v>8176.100402</v>
      </c>
      <c r="P191" s="95">
        <v>108.2</v>
      </c>
      <c r="Q191" s="83"/>
      <c r="R191" s="93">
        <v>8.8465406350000002</v>
      </c>
      <c r="S191" s="94">
        <v>1.1217478529480162E-5</v>
      </c>
      <c r="T191" s="94">
        <v>4.908500122520627E-3</v>
      </c>
      <c r="U191" s="94">
        <f>R191/'סכום נכסי הקרן'!$C$42</f>
        <v>2.2549814756822892E-3</v>
      </c>
    </row>
    <row r="192" spans="2:21">
      <c r="B192" s="86" t="s">
        <v>720</v>
      </c>
      <c r="C192" s="83" t="s">
        <v>721</v>
      </c>
      <c r="D192" s="96" t="s">
        <v>112</v>
      </c>
      <c r="E192" s="96" t="s">
        <v>288</v>
      </c>
      <c r="F192" s="83" t="s">
        <v>417</v>
      </c>
      <c r="G192" s="96" t="s">
        <v>418</v>
      </c>
      <c r="H192" s="83" t="s">
        <v>472</v>
      </c>
      <c r="I192" s="83" t="s">
        <v>292</v>
      </c>
      <c r="J192" s="83"/>
      <c r="K192" s="93">
        <v>5.9900000001837777</v>
      </c>
      <c r="L192" s="96" t="s">
        <v>121</v>
      </c>
      <c r="M192" s="97">
        <v>2.9100000000000001E-2</v>
      </c>
      <c r="N192" s="97">
        <v>1.6000000001395776E-2</v>
      </c>
      <c r="O192" s="93">
        <v>3976.2140220000001</v>
      </c>
      <c r="P192" s="95">
        <v>108.11</v>
      </c>
      <c r="Q192" s="83"/>
      <c r="R192" s="93">
        <v>4.2986849789999999</v>
      </c>
      <c r="S192" s="94">
        <v>6.6270233700000001E-6</v>
      </c>
      <c r="T192" s="94">
        <v>2.3851239277215032E-3</v>
      </c>
      <c r="U192" s="94">
        <f>R192/'סכום נכסי הקרן'!$C$42</f>
        <v>1.0957339594516776E-3</v>
      </c>
    </row>
    <row r="193" spans="2:21">
      <c r="B193" s="86" t="s">
        <v>722</v>
      </c>
      <c r="C193" s="83" t="s">
        <v>723</v>
      </c>
      <c r="D193" s="96" t="s">
        <v>112</v>
      </c>
      <c r="E193" s="96" t="s">
        <v>288</v>
      </c>
      <c r="F193" s="83" t="s">
        <v>417</v>
      </c>
      <c r="G193" s="96" t="s">
        <v>418</v>
      </c>
      <c r="H193" s="83" t="s">
        <v>472</v>
      </c>
      <c r="I193" s="83" t="s">
        <v>292</v>
      </c>
      <c r="J193" s="83"/>
      <c r="K193" s="93">
        <v>7.7899999993229381</v>
      </c>
      <c r="L193" s="96" t="s">
        <v>121</v>
      </c>
      <c r="M193" s="97">
        <v>3.95E-2</v>
      </c>
      <c r="N193" s="97">
        <v>1.8699999997198364E-2</v>
      </c>
      <c r="O193" s="93">
        <v>2922.4485359999999</v>
      </c>
      <c r="P193" s="95">
        <v>117.25</v>
      </c>
      <c r="Q193" s="83"/>
      <c r="R193" s="93">
        <v>3.426570908</v>
      </c>
      <c r="S193" s="94">
        <v>1.2176362921385771E-5</v>
      </c>
      <c r="T193" s="94">
        <v>1.9012317261281214E-3</v>
      </c>
      <c r="U193" s="94">
        <f>R193/'סכום נכסי הקרן'!$C$42</f>
        <v>8.734322535163307E-4</v>
      </c>
    </row>
    <row r="194" spans="2:21">
      <c r="B194" s="86" t="s">
        <v>724</v>
      </c>
      <c r="C194" s="83" t="s">
        <v>725</v>
      </c>
      <c r="D194" s="96" t="s">
        <v>112</v>
      </c>
      <c r="E194" s="96" t="s">
        <v>288</v>
      </c>
      <c r="F194" s="83" t="s">
        <v>417</v>
      </c>
      <c r="G194" s="96" t="s">
        <v>418</v>
      </c>
      <c r="H194" s="83" t="s">
        <v>472</v>
      </c>
      <c r="I194" s="83" t="s">
        <v>292</v>
      </c>
      <c r="J194" s="83"/>
      <c r="K194" s="93">
        <v>8.5100000034518981</v>
      </c>
      <c r="L194" s="96" t="s">
        <v>121</v>
      </c>
      <c r="M194" s="97">
        <v>3.95E-2</v>
      </c>
      <c r="N194" s="97">
        <v>2.0400000007591804E-2</v>
      </c>
      <c r="O194" s="93">
        <v>718.55971600000009</v>
      </c>
      <c r="P194" s="95">
        <v>117.32</v>
      </c>
      <c r="Q194" s="83"/>
      <c r="R194" s="93">
        <v>0.84301425900000004</v>
      </c>
      <c r="S194" s="94">
        <v>2.9938744087105083E-6</v>
      </c>
      <c r="T194" s="94">
        <v>4.6774618060499488E-4</v>
      </c>
      <c r="U194" s="94">
        <f>R194/'סכום נכסי הקרן'!$C$42</f>
        <v>2.1488416955437763E-4</v>
      </c>
    </row>
    <row r="195" spans="2:21">
      <c r="B195" s="86" t="s">
        <v>726</v>
      </c>
      <c r="C195" s="83" t="s">
        <v>727</v>
      </c>
      <c r="D195" s="96" t="s">
        <v>112</v>
      </c>
      <c r="E195" s="96" t="s">
        <v>288</v>
      </c>
      <c r="F195" s="83" t="s">
        <v>728</v>
      </c>
      <c r="G195" s="96" t="s">
        <v>358</v>
      </c>
      <c r="H195" s="83" t="s">
        <v>472</v>
      </c>
      <c r="I195" s="83" t="s">
        <v>292</v>
      </c>
      <c r="J195" s="83"/>
      <c r="K195" s="93">
        <v>2.8999999999999995</v>
      </c>
      <c r="L195" s="96" t="s">
        <v>121</v>
      </c>
      <c r="M195" s="97">
        <v>3.9E-2</v>
      </c>
      <c r="N195" s="97">
        <v>3.5999999999999997E-2</v>
      </c>
      <c r="O195" s="93">
        <v>1.0000000000000001E-5</v>
      </c>
      <c r="P195" s="95">
        <v>101.3</v>
      </c>
      <c r="Q195" s="83"/>
      <c r="R195" s="93">
        <v>1E-8</v>
      </c>
      <c r="S195" s="94">
        <v>1.5183498777594734E-14</v>
      </c>
      <c r="T195" s="94">
        <v>5.548496666709345E-12</v>
      </c>
      <c r="U195" s="94">
        <f>R195/'סכום נכסי הקרן'!$C$42</f>
        <v>2.5489980419699829E-12</v>
      </c>
    </row>
    <row r="196" spans="2:21">
      <c r="B196" s="86" t="s">
        <v>729</v>
      </c>
      <c r="C196" s="83" t="s">
        <v>730</v>
      </c>
      <c r="D196" s="96" t="s">
        <v>112</v>
      </c>
      <c r="E196" s="96" t="s">
        <v>288</v>
      </c>
      <c r="F196" s="83" t="s">
        <v>429</v>
      </c>
      <c r="G196" s="96" t="s">
        <v>358</v>
      </c>
      <c r="H196" s="83" t="s">
        <v>480</v>
      </c>
      <c r="I196" s="83" t="s">
        <v>119</v>
      </c>
      <c r="J196" s="83"/>
      <c r="K196" s="93">
        <v>3.4100000001202653</v>
      </c>
      <c r="L196" s="96" t="s">
        <v>121</v>
      </c>
      <c r="M196" s="97">
        <v>5.0499999999999996E-2</v>
      </c>
      <c r="N196" s="97">
        <v>1.4599999999699336E-2</v>
      </c>
      <c r="O196" s="93">
        <v>1163.4350549999999</v>
      </c>
      <c r="P196" s="95">
        <v>114.35</v>
      </c>
      <c r="Q196" s="83"/>
      <c r="R196" s="93">
        <v>1.3303880240000001</v>
      </c>
      <c r="S196" s="94">
        <v>1.56918358377638E-6</v>
      </c>
      <c r="T196" s="94">
        <v>7.3816535165940325E-4</v>
      </c>
      <c r="U196" s="94">
        <f>R196/'סכום נכסי הקרן'!$C$42</f>
        <v>3.3911564682363152E-4</v>
      </c>
    </row>
    <row r="197" spans="2:21">
      <c r="B197" s="86" t="s">
        <v>731</v>
      </c>
      <c r="C197" s="83" t="s">
        <v>732</v>
      </c>
      <c r="D197" s="96" t="s">
        <v>112</v>
      </c>
      <c r="E197" s="96" t="s">
        <v>288</v>
      </c>
      <c r="F197" s="83" t="s">
        <v>434</v>
      </c>
      <c r="G197" s="96" t="s">
        <v>418</v>
      </c>
      <c r="H197" s="83" t="s">
        <v>480</v>
      </c>
      <c r="I197" s="83" t="s">
        <v>119</v>
      </c>
      <c r="J197" s="83"/>
      <c r="K197" s="93">
        <v>4.1999999997924373</v>
      </c>
      <c r="L197" s="96" t="s">
        <v>121</v>
      </c>
      <c r="M197" s="97">
        <v>3.9199999999999999E-2</v>
      </c>
      <c r="N197" s="97">
        <v>1.259999999989622E-2</v>
      </c>
      <c r="O197" s="93">
        <v>5095.0691919999999</v>
      </c>
      <c r="P197" s="95">
        <v>113.47</v>
      </c>
      <c r="Q197" s="83"/>
      <c r="R197" s="93">
        <v>5.7813751809999996</v>
      </c>
      <c r="S197" s="94">
        <v>5.3081710260102059E-6</v>
      </c>
      <c r="T197" s="94">
        <v>3.2077940920774636E-3</v>
      </c>
      <c r="U197" s="94">
        <f>R197/'סכום נכסי הקרן'!$C$42</f>
        <v>1.4736714016262856E-3</v>
      </c>
    </row>
    <row r="198" spans="2:21">
      <c r="B198" s="86" t="s">
        <v>733</v>
      </c>
      <c r="C198" s="83" t="s">
        <v>734</v>
      </c>
      <c r="D198" s="96" t="s">
        <v>112</v>
      </c>
      <c r="E198" s="96" t="s">
        <v>288</v>
      </c>
      <c r="F198" s="83" t="s">
        <v>434</v>
      </c>
      <c r="G198" s="96" t="s">
        <v>418</v>
      </c>
      <c r="H198" s="83" t="s">
        <v>480</v>
      </c>
      <c r="I198" s="83" t="s">
        <v>119</v>
      </c>
      <c r="J198" s="83"/>
      <c r="K198" s="93">
        <v>9.009999999993342</v>
      </c>
      <c r="L198" s="96" t="s">
        <v>121</v>
      </c>
      <c r="M198" s="97">
        <v>2.64E-2</v>
      </c>
      <c r="N198" s="97">
        <v>2.2999999999818447E-2</v>
      </c>
      <c r="O198" s="93">
        <v>15905.499067000002</v>
      </c>
      <c r="P198" s="95">
        <v>103.89</v>
      </c>
      <c r="Q198" s="83"/>
      <c r="R198" s="93">
        <v>16.524222611000003</v>
      </c>
      <c r="S198" s="94">
        <v>9.7211641431230835E-6</v>
      </c>
      <c r="T198" s="94">
        <v>9.1684594077096702E-3</v>
      </c>
      <c r="U198" s="94">
        <f>R198/'סכום נכסי הקרן'!$C$42</f>
        <v>4.2120211080515129E-3</v>
      </c>
    </row>
    <row r="199" spans="2:21">
      <c r="B199" s="86" t="s">
        <v>735</v>
      </c>
      <c r="C199" s="83" t="s">
        <v>736</v>
      </c>
      <c r="D199" s="96" t="s">
        <v>112</v>
      </c>
      <c r="E199" s="96" t="s">
        <v>288</v>
      </c>
      <c r="F199" s="83" t="s">
        <v>545</v>
      </c>
      <c r="G199" s="96" t="s">
        <v>418</v>
      </c>
      <c r="H199" s="83" t="s">
        <v>480</v>
      </c>
      <c r="I199" s="83" t="s">
        <v>119</v>
      </c>
      <c r="J199" s="83"/>
      <c r="K199" s="93">
        <v>4.1800000003708337</v>
      </c>
      <c r="L199" s="96" t="s">
        <v>121</v>
      </c>
      <c r="M199" s="97">
        <v>4.0999999999999995E-2</v>
      </c>
      <c r="N199" s="97">
        <v>1.2600000002186966E-2</v>
      </c>
      <c r="O199" s="93">
        <v>1837.9680000000001</v>
      </c>
      <c r="P199" s="95">
        <v>112.39</v>
      </c>
      <c r="Q199" s="93">
        <v>3.7678344000000003E-2</v>
      </c>
      <c r="R199" s="93">
        <v>2.1033705789999999</v>
      </c>
      <c r="S199" s="94">
        <v>6.1265600000000005E-6</v>
      </c>
      <c r="T199" s="94">
        <v>1.1670544646436006E-3</v>
      </c>
      <c r="U199" s="94">
        <f>R199/'סכום נכסי הקרן'!$C$42</f>
        <v>5.361487487408269E-4</v>
      </c>
    </row>
    <row r="200" spans="2:21">
      <c r="B200" s="86" t="s">
        <v>737</v>
      </c>
      <c r="C200" s="83" t="s">
        <v>738</v>
      </c>
      <c r="D200" s="96" t="s">
        <v>112</v>
      </c>
      <c r="E200" s="96" t="s">
        <v>288</v>
      </c>
      <c r="F200" s="83" t="s">
        <v>557</v>
      </c>
      <c r="G200" s="96" t="s">
        <v>422</v>
      </c>
      <c r="H200" s="83" t="s">
        <v>472</v>
      </c>
      <c r="I200" s="83" t="s">
        <v>292</v>
      </c>
      <c r="J200" s="83"/>
      <c r="K200" s="93">
        <v>4.2400000001356908</v>
      </c>
      <c r="L200" s="96" t="s">
        <v>121</v>
      </c>
      <c r="M200" s="97">
        <v>1.9E-2</v>
      </c>
      <c r="N200" s="97">
        <v>1.3300000000169614E-2</v>
      </c>
      <c r="O200" s="93">
        <v>14363.080076999999</v>
      </c>
      <c r="P200" s="95">
        <v>102.62</v>
      </c>
      <c r="Q200" s="83"/>
      <c r="R200" s="93">
        <v>14.739392775000001</v>
      </c>
      <c r="S200" s="94">
        <v>9.9426138462049633E-6</v>
      </c>
      <c r="T200" s="94">
        <v>8.1781471681407307E-3</v>
      </c>
      <c r="U200" s="94">
        <f>R200/'סכום נכסי הקרן'!$C$42</f>
        <v>3.7570683323301514E-3</v>
      </c>
    </row>
    <row r="201" spans="2:21">
      <c r="B201" s="86" t="s">
        <v>739</v>
      </c>
      <c r="C201" s="83" t="s">
        <v>740</v>
      </c>
      <c r="D201" s="96" t="s">
        <v>112</v>
      </c>
      <c r="E201" s="96" t="s">
        <v>288</v>
      </c>
      <c r="F201" s="83" t="s">
        <v>557</v>
      </c>
      <c r="G201" s="96" t="s">
        <v>422</v>
      </c>
      <c r="H201" s="83" t="s">
        <v>472</v>
      </c>
      <c r="I201" s="83" t="s">
        <v>292</v>
      </c>
      <c r="J201" s="83"/>
      <c r="K201" s="93">
        <v>2.8099999997929266</v>
      </c>
      <c r="L201" s="96" t="s">
        <v>121</v>
      </c>
      <c r="M201" s="97">
        <v>2.9600000000000001E-2</v>
      </c>
      <c r="N201" s="97">
        <v>9.6000000006761579E-3</v>
      </c>
      <c r="O201" s="93">
        <v>2232.3675969999999</v>
      </c>
      <c r="P201" s="95">
        <v>106</v>
      </c>
      <c r="Q201" s="83"/>
      <c r="R201" s="93">
        <v>2.3663096289999999</v>
      </c>
      <c r="S201" s="94">
        <v>5.4662105638182734E-6</v>
      </c>
      <c r="T201" s="94">
        <v>1.3129461088908726E-3</v>
      </c>
      <c r="U201" s="94">
        <f>R201/'סכום נכסי הקרן'!$C$42</f>
        <v>6.0317186110157167E-4</v>
      </c>
    </row>
    <row r="202" spans="2:21">
      <c r="B202" s="86" t="s">
        <v>741</v>
      </c>
      <c r="C202" s="83" t="s">
        <v>742</v>
      </c>
      <c r="D202" s="96" t="s">
        <v>112</v>
      </c>
      <c r="E202" s="96" t="s">
        <v>288</v>
      </c>
      <c r="F202" s="83" t="s">
        <v>562</v>
      </c>
      <c r="G202" s="96" t="s">
        <v>418</v>
      </c>
      <c r="H202" s="83" t="s">
        <v>480</v>
      </c>
      <c r="I202" s="83" t="s">
        <v>119</v>
      </c>
      <c r="J202" s="83"/>
      <c r="K202" s="93">
        <v>5.0699999999667336</v>
      </c>
      <c r="L202" s="96" t="s">
        <v>121</v>
      </c>
      <c r="M202" s="97">
        <v>3.61E-2</v>
      </c>
      <c r="N202" s="97">
        <v>1.3400000000385175E-2</v>
      </c>
      <c r="O202" s="93">
        <v>10046.861274000001</v>
      </c>
      <c r="P202" s="95">
        <v>113.7</v>
      </c>
      <c r="Q202" s="83"/>
      <c r="R202" s="93">
        <v>11.423280934000003</v>
      </c>
      <c r="S202" s="94">
        <v>1.3090372995439741E-5</v>
      </c>
      <c r="T202" s="94">
        <v>6.338203618518343E-3</v>
      </c>
      <c r="U202" s="94">
        <f>R202/'סכום נכסי הקרן'!$C$42</f>
        <v>2.9117920733639046E-3</v>
      </c>
    </row>
    <row r="203" spans="2:21">
      <c r="B203" s="86" t="s">
        <v>743</v>
      </c>
      <c r="C203" s="83" t="s">
        <v>744</v>
      </c>
      <c r="D203" s="96" t="s">
        <v>112</v>
      </c>
      <c r="E203" s="96" t="s">
        <v>288</v>
      </c>
      <c r="F203" s="83" t="s">
        <v>562</v>
      </c>
      <c r="G203" s="96" t="s">
        <v>418</v>
      </c>
      <c r="H203" s="83" t="s">
        <v>480</v>
      </c>
      <c r="I203" s="83" t="s">
        <v>119</v>
      </c>
      <c r="J203" s="83"/>
      <c r="K203" s="93">
        <v>6.020000000148924</v>
      </c>
      <c r="L203" s="96" t="s">
        <v>121</v>
      </c>
      <c r="M203" s="97">
        <v>3.3000000000000002E-2</v>
      </c>
      <c r="N203" s="97">
        <v>1.6400000001437882E-2</v>
      </c>
      <c r="O203" s="93">
        <v>3489.4840250000002</v>
      </c>
      <c r="P203" s="95">
        <v>111.61</v>
      </c>
      <c r="Q203" s="83"/>
      <c r="R203" s="93">
        <v>3.8946131209999999</v>
      </c>
      <c r="S203" s="94">
        <v>1.1316817282589308E-5</v>
      </c>
      <c r="T203" s="94">
        <v>2.1609247919990981E-3</v>
      </c>
      <c r="U203" s="94">
        <f>R203/'סכום נכסי הקרן'!$C$42</f>
        <v>9.9273612196596047E-4</v>
      </c>
    </row>
    <row r="204" spans="2:21">
      <c r="B204" s="86" t="s">
        <v>745</v>
      </c>
      <c r="C204" s="83" t="s">
        <v>746</v>
      </c>
      <c r="D204" s="96" t="s">
        <v>112</v>
      </c>
      <c r="E204" s="96" t="s">
        <v>288</v>
      </c>
      <c r="F204" s="83" t="s">
        <v>562</v>
      </c>
      <c r="G204" s="96" t="s">
        <v>418</v>
      </c>
      <c r="H204" s="83" t="s">
        <v>480</v>
      </c>
      <c r="I204" s="83" t="s">
        <v>119</v>
      </c>
      <c r="J204" s="83"/>
      <c r="K204" s="93">
        <v>8.3299999998805472</v>
      </c>
      <c r="L204" s="96" t="s">
        <v>121</v>
      </c>
      <c r="M204" s="97">
        <v>2.6200000000000001E-2</v>
      </c>
      <c r="N204" s="97">
        <v>2.129999999969031E-2</v>
      </c>
      <c r="O204" s="93">
        <v>10795.305048</v>
      </c>
      <c r="P204" s="95">
        <v>104.69</v>
      </c>
      <c r="Q204" s="83"/>
      <c r="R204" s="93">
        <v>11.301604494999999</v>
      </c>
      <c r="S204" s="94">
        <v>1.349413131E-5</v>
      </c>
      <c r="T204" s="94">
        <v>6.2706914868974851E-3</v>
      </c>
      <c r="U204" s="94">
        <f>R204/'סכום נכסי הקרן'!$C$42</f>
        <v>2.8807767728874158E-3</v>
      </c>
    </row>
    <row r="205" spans="2:21">
      <c r="B205" s="86" t="s">
        <v>747</v>
      </c>
      <c r="C205" s="83" t="s">
        <v>748</v>
      </c>
      <c r="D205" s="96" t="s">
        <v>112</v>
      </c>
      <c r="E205" s="96" t="s">
        <v>288</v>
      </c>
      <c r="F205" s="83" t="s">
        <v>749</v>
      </c>
      <c r="G205" s="96" t="s">
        <v>116</v>
      </c>
      <c r="H205" s="83" t="s">
        <v>480</v>
      </c>
      <c r="I205" s="83" t="s">
        <v>119</v>
      </c>
      <c r="J205" s="83"/>
      <c r="K205" s="93">
        <v>3.2600000001936933</v>
      </c>
      <c r="L205" s="96" t="s">
        <v>121</v>
      </c>
      <c r="M205" s="97">
        <v>2.75E-2</v>
      </c>
      <c r="N205" s="97">
        <v>1.6600000001312117E-2</v>
      </c>
      <c r="O205" s="93">
        <v>3062.2257399999999</v>
      </c>
      <c r="P205" s="95">
        <v>104.53</v>
      </c>
      <c r="Q205" s="83"/>
      <c r="R205" s="93">
        <v>3.2009444629999995</v>
      </c>
      <c r="S205" s="94">
        <v>7.0434156706350414E-6</v>
      </c>
      <c r="T205" s="94">
        <v>1.7760429683277232E-3</v>
      </c>
      <c r="U205" s="94">
        <f>R205/'סכום נכסי הקרן'!$C$42</f>
        <v>8.1592011686416573E-4</v>
      </c>
    </row>
    <row r="206" spans="2:21">
      <c r="B206" s="86" t="s">
        <v>750</v>
      </c>
      <c r="C206" s="83" t="s">
        <v>751</v>
      </c>
      <c r="D206" s="96" t="s">
        <v>112</v>
      </c>
      <c r="E206" s="96" t="s">
        <v>288</v>
      </c>
      <c r="F206" s="83" t="s">
        <v>749</v>
      </c>
      <c r="G206" s="96" t="s">
        <v>116</v>
      </c>
      <c r="H206" s="83" t="s">
        <v>480</v>
      </c>
      <c r="I206" s="83" t="s">
        <v>119</v>
      </c>
      <c r="J206" s="83"/>
      <c r="K206" s="93">
        <v>4.3100000002600387</v>
      </c>
      <c r="L206" s="96" t="s">
        <v>121</v>
      </c>
      <c r="M206" s="97">
        <v>2.3E-2</v>
      </c>
      <c r="N206" s="97">
        <v>1.6100000000730828E-2</v>
      </c>
      <c r="O206" s="93">
        <v>5669.4611320000004</v>
      </c>
      <c r="P206" s="95">
        <v>103.78</v>
      </c>
      <c r="Q206" s="83"/>
      <c r="R206" s="93">
        <v>5.883766636999999</v>
      </c>
      <c r="S206" s="94">
        <v>1.8777890697982909E-5</v>
      </c>
      <c r="T206" s="94">
        <v>3.2646059573090149E-3</v>
      </c>
      <c r="U206" s="94">
        <f>R206/'סכום נכסי הקרן'!$C$42</f>
        <v>1.4997709637121308E-3</v>
      </c>
    </row>
    <row r="207" spans="2:21">
      <c r="B207" s="86" t="s">
        <v>752</v>
      </c>
      <c r="C207" s="83" t="s">
        <v>753</v>
      </c>
      <c r="D207" s="96" t="s">
        <v>112</v>
      </c>
      <c r="E207" s="96" t="s">
        <v>288</v>
      </c>
      <c r="F207" s="83" t="s">
        <v>754</v>
      </c>
      <c r="G207" s="96" t="s">
        <v>117</v>
      </c>
      <c r="H207" s="83" t="s">
        <v>575</v>
      </c>
      <c r="I207" s="83" t="s">
        <v>292</v>
      </c>
      <c r="J207" s="83"/>
      <c r="K207" s="93">
        <v>0.98000000036395973</v>
      </c>
      <c r="L207" s="96" t="s">
        <v>121</v>
      </c>
      <c r="M207" s="97">
        <v>3.3000000000000002E-2</v>
      </c>
      <c r="N207" s="97">
        <v>1.8399999998786803E-2</v>
      </c>
      <c r="O207" s="93">
        <v>970.96318900000017</v>
      </c>
      <c r="P207" s="95">
        <v>101.87</v>
      </c>
      <c r="Q207" s="83"/>
      <c r="R207" s="93">
        <v>0.98912016799999991</v>
      </c>
      <c r="S207" s="94">
        <v>3.1960034795033929E-6</v>
      </c>
      <c r="T207" s="94">
        <v>5.4881299551229866E-4</v>
      </c>
      <c r="U207" s="94">
        <f>R207/'סכום נכסי הקרן'!$C$42</f>
        <v>2.5212653715050206E-4</v>
      </c>
    </row>
    <row r="208" spans="2:21">
      <c r="B208" s="86" t="s">
        <v>755</v>
      </c>
      <c r="C208" s="83" t="s">
        <v>756</v>
      </c>
      <c r="D208" s="96" t="s">
        <v>112</v>
      </c>
      <c r="E208" s="96" t="s">
        <v>288</v>
      </c>
      <c r="F208" s="83" t="s">
        <v>574</v>
      </c>
      <c r="G208" s="96" t="s">
        <v>117</v>
      </c>
      <c r="H208" s="83" t="s">
        <v>575</v>
      </c>
      <c r="I208" s="83" t="s">
        <v>292</v>
      </c>
      <c r="J208" s="83"/>
      <c r="K208" s="93">
        <v>3.7499999996070055</v>
      </c>
      <c r="L208" s="96" t="s">
        <v>121</v>
      </c>
      <c r="M208" s="97">
        <v>2.7999999999999997E-2</v>
      </c>
      <c r="N208" s="97">
        <v>2.9499999998690008E-2</v>
      </c>
      <c r="O208" s="93">
        <v>3829.1</v>
      </c>
      <c r="P208" s="95">
        <v>99.68</v>
      </c>
      <c r="Q208" s="83"/>
      <c r="R208" s="93">
        <v>3.8168467700000002</v>
      </c>
      <c r="S208" s="94">
        <v>1.4378895981975216E-5</v>
      </c>
      <c r="T208" s="94">
        <v>2.1177761580685331E-3</v>
      </c>
      <c r="U208" s="94">
        <f>R208/'סכום נכסי הקרן'!$C$42</f>
        <v>9.7291349432294548E-4</v>
      </c>
    </row>
    <row r="209" spans="2:21">
      <c r="B209" s="86" t="s">
        <v>757</v>
      </c>
      <c r="C209" s="83" t="s">
        <v>758</v>
      </c>
      <c r="D209" s="96" t="s">
        <v>112</v>
      </c>
      <c r="E209" s="96" t="s">
        <v>288</v>
      </c>
      <c r="F209" s="83" t="s">
        <v>574</v>
      </c>
      <c r="G209" s="96" t="s">
        <v>117</v>
      </c>
      <c r="H209" s="83" t="s">
        <v>575</v>
      </c>
      <c r="I209" s="83" t="s">
        <v>292</v>
      </c>
      <c r="J209" s="83"/>
      <c r="K209" s="93">
        <v>0.66000000025673722</v>
      </c>
      <c r="L209" s="96" t="s">
        <v>121</v>
      </c>
      <c r="M209" s="97">
        <v>4.2999999999999997E-2</v>
      </c>
      <c r="N209" s="97">
        <v>2.2400000002455747E-2</v>
      </c>
      <c r="O209" s="93">
        <v>1761.2449229999997</v>
      </c>
      <c r="P209" s="95">
        <v>101.73</v>
      </c>
      <c r="Q209" s="83"/>
      <c r="R209" s="93">
        <v>1.7917145190000001</v>
      </c>
      <c r="S209" s="94">
        <v>8.1330878880011285E-6</v>
      </c>
      <c r="T209" s="94">
        <v>9.9413220363662384E-4</v>
      </c>
      <c r="U209" s="94">
        <f>R209/'סכום נכסי הקרן'!$C$42</f>
        <v>4.5670768007001901E-4</v>
      </c>
    </row>
    <row r="210" spans="2:21">
      <c r="B210" s="86" t="s">
        <v>759</v>
      </c>
      <c r="C210" s="83" t="s">
        <v>760</v>
      </c>
      <c r="D210" s="96" t="s">
        <v>112</v>
      </c>
      <c r="E210" s="96" t="s">
        <v>288</v>
      </c>
      <c r="F210" s="83" t="s">
        <v>574</v>
      </c>
      <c r="G210" s="96" t="s">
        <v>117</v>
      </c>
      <c r="H210" s="83" t="s">
        <v>575</v>
      </c>
      <c r="I210" s="83" t="s">
        <v>292</v>
      </c>
      <c r="J210" s="83"/>
      <c r="K210" s="93">
        <v>1.3799999997812928</v>
      </c>
      <c r="L210" s="96" t="s">
        <v>121</v>
      </c>
      <c r="M210" s="97">
        <v>4.2500000000000003E-2</v>
      </c>
      <c r="N210" s="97">
        <v>2.5099999997233998E-2</v>
      </c>
      <c r="O210" s="93">
        <v>1508.1400619999999</v>
      </c>
      <c r="P210" s="95">
        <v>103.08</v>
      </c>
      <c r="Q210" s="83"/>
      <c r="R210" s="93">
        <v>1.554590793</v>
      </c>
      <c r="S210" s="94">
        <v>4.0145192367585072E-6</v>
      </c>
      <c r="T210" s="94">
        <v>8.6256418330575373E-4</v>
      </c>
      <c r="U210" s="94">
        <f>R210/'סכום נכסי הקרן'!$C$42</f>
        <v>3.9626488874215632E-4</v>
      </c>
    </row>
    <row r="211" spans="2:21">
      <c r="B211" s="86" t="s">
        <v>761</v>
      </c>
      <c r="C211" s="83" t="s">
        <v>762</v>
      </c>
      <c r="D211" s="96" t="s">
        <v>112</v>
      </c>
      <c r="E211" s="96" t="s">
        <v>288</v>
      </c>
      <c r="F211" s="83" t="s">
        <v>574</v>
      </c>
      <c r="G211" s="96" t="s">
        <v>117</v>
      </c>
      <c r="H211" s="83" t="s">
        <v>575</v>
      </c>
      <c r="I211" s="83" t="s">
        <v>292</v>
      </c>
      <c r="J211" s="83"/>
      <c r="K211" s="93">
        <v>1.7800000002639438</v>
      </c>
      <c r="L211" s="96" t="s">
        <v>121</v>
      </c>
      <c r="M211" s="97">
        <v>3.7000000000000005E-2</v>
      </c>
      <c r="N211" s="97">
        <v>2.6900000000963042E-2</v>
      </c>
      <c r="O211" s="93">
        <v>2737.1133410000002</v>
      </c>
      <c r="P211" s="95">
        <v>102.43</v>
      </c>
      <c r="Q211" s="83"/>
      <c r="R211" s="93">
        <v>2.8036253169999998</v>
      </c>
      <c r="S211" s="94">
        <v>1.3835621631182068E-5</v>
      </c>
      <c r="T211" s="94">
        <v>1.5555905726076431E-3</v>
      </c>
      <c r="U211" s="94">
        <f>R211/'סכום נכסי הקרן'!$C$42</f>
        <v>7.1464354434504728E-4</v>
      </c>
    </row>
    <row r="212" spans="2:21">
      <c r="B212" s="86" t="s">
        <v>763</v>
      </c>
      <c r="C212" s="83" t="s">
        <v>764</v>
      </c>
      <c r="D212" s="96" t="s">
        <v>112</v>
      </c>
      <c r="E212" s="96" t="s">
        <v>288</v>
      </c>
      <c r="F212" s="83" t="s">
        <v>765</v>
      </c>
      <c r="G212" s="96" t="s">
        <v>646</v>
      </c>
      <c r="H212" s="83" t="s">
        <v>571</v>
      </c>
      <c r="I212" s="83" t="s">
        <v>119</v>
      </c>
      <c r="J212" s="83"/>
      <c r="K212" s="93">
        <v>3.340000008260136</v>
      </c>
      <c r="L212" s="96" t="s">
        <v>121</v>
      </c>
      <c r="M212" s="97">
        <v>3.7499999999999999E-2</v>
      </c>
      <c r="N212" s="97">
        <v>1.2800000027533785E-2</v>
      </c>
      <c r="O212" s="93">
        <v>107.21481199999999</v>
      </c>
      <c r="P212" s="95">
        <v>108.4</v>
      </c>
      <c r="Q212" s="83"/>
      <c r="R212" s="93">
        <v>0.116220856</v>
      </c>
      <c r="S212" s="94">
        <v>2.3249375599262298E-7</v>
      </c>
      <c r="T212" s="94">
        <v>6.4485103211810684E-5</v>
      </c>
      <c r="U212" s="94">
        <f>R212/'סכום נכסי הקרן'!$C$42</f>
        <v>2.9624673438007534E-5</v>
      </c>
    </row>
    <row r="213" spans="2:21">
      <c r="B213" s="86" t="s">
        <v>766</v>
      </c>
      <c r="C213" s="83" t="s">
        <v>767</v>
      </c>
      <c r="D213" s="96" t="s">
        <v>112</v>
      </c>
      <c r="E213" s="96" t="s">
        <v>288</v>
      </c>
      <c r="F213" s="83" t="s">
        <v>765</v>
      </c>
      <c r="G213" s="96" t="s">
        <v>646</v>
      </c>
      <c r="H213" s="83" t="s">
        <v>575</v>
      </c>
      <c r="I213" s="83" t="s">
        <v>292</v>
      </c>
      <c r="J213" s="83"/>
      <c r="K213" s="93">
        <v>6.1899999997962478</v>
      </c>
      <c r="L213" s="96" t="s">
        <v>121</v>
      </c>
      <c r="M213" s="97">
        <v>3.7499999999999999E-2</v>
      </c>
      <c r="N213" s="97">
        <v>1.9699999998612119E-2</v>
      </c>
      <c r="O213" s="93">
        <v>2987.6169839999998</v>
      </c>
      <c r="P213" s="95">
        <v>113.35</v>
      </c>
      <c r="Q213" s="83"/>
      <c r="R213" s="93">
        <v>3.3864639510000001</v>
      </c>
      <c r="S213" s="94">
        <v>8.0746404972972971E-6</v>
      </c>
      <c r="T213" s="94">
        <v>1.878978394405486E-3</v>
      </c>
      <c r="U213" s="94">
        <f>R213/'סכום נכסי הקרן'!$C$42</f>
        <v>8.6320899803009321E-4</v>
      </c>
    </row>
    <row r="214" spans="2:21">
      <c r="B214" s="86" t="s">
        <v>768</v>
      </c>
      <c r="C214" s="83" t="s">
        <v>769</v>
      </c>
      <c r="D214" s="96" t="s">
        <v>112</v>
      </c>
      <c r="E214" s="96" t="s">
        <v>288</v>
      </c>
      <c r="F214" s="83" t="s">
        <v>770</v>
      </c>
      <c r="G214" s="96" t="s">
        <v>679</v>
      </c>
      <c r="H214" s="83" t="s">
        <v>571</v>
      </c>
      <c r="I214" s="83" t="s">
        <v>119</v>
      </c>
      <c r="J214" s="83"/>
      <c r="K214" s="93">
        <v>0.16000000488750088</v>
      </c>
      <c r="L214" s="96" t="s">
        <v>121</v>
      </c>
      <c r="M214" s="97">
        <v>5.5500000000000001E-2</v>
      </c>
      <c r="N214" s="97">
        <v>1.1800000076803586E-2</v>
      </c>
      <c r="O214" s="93">
        <v>55.848109999999998</v>
      </c>
      <c r="P214" s="95">
        <v>102.58</v>
      </c>
      <c r="Q214" s="83"/>
      <c r="R214" s="93">
        <v>5.7288991999999997E-2</v>
      </c>
      <c r="S214" s="94">
        <v>4.6540091666666669E-6</v>
      </c>
      <c r="T214" s="94">
        <v>3.1786778115113829E-5</v>
      </c>
      <c r="U214" s="94">
        <f>R214/'סכום נכסי הקרן'!$C$42</f>
        <v>1.46029528434434E-5</v>
      </c>
    </row>
    <row r="215" spans="2:21">
      <c r="B215" s="86" t="s">
        <v>771</v>
      </c>
      <c r="C215" s="83" t="s">
        <v>772</v>
      </c>
      <c r="D215" s="96" t="s">
        <v>112</v>
      </c>
      <c r="E215" s="96" t="s">
        <v>288</v>
      </c>
      <c r="F215" s="83" t="s">
        <v>773</v>
      </c>
      <c r="G215" s="96" t="s">
        <v>116</v>
      </c>
      <c r="H215" s="83" t="s">
        <v>575</v>
      </c>
      <c r="I215" s="83" t="s">
        <v>292</v>
      </c>
      <c r="J215" s="83"/>
      <c r="K215" s="93">
        <v>1.7999999956215145</v>
      </c>
      <c r="L215" s="96" t="s">
        <v>121</v>
      </c>
      <c r="M215" s="97">
        <v>3.4000000000000002E-2</v>
      </c>
      <c r="N215" s="97">
        <v>1.5799999984675302E-2</v>
      </c>
      <c r="O215" s="93">
        <v>264.034063</v>
      </c>
      <c r="P215" s="95">
        <v>103.8</v>
      </c>
      <c r="Q215" s="83"/>
      <c r="R215" s="93">
        <v>0.27406734899999996</v>
      </c>
      <c r="S215" s="94">
        <v>4.9952486746098735E-7</v>
      </c>
      <c r="T215" s="94">
        <v>1.5206617723803666E-4</v>
      </c>
      <c r="U215" s="94">
        <f>R215/'סכום נכסי הקרן'!$C$42</f>
        <v>6.9859713596890383E-5</v>
      </c>
    </row>
    <row r="216" spans="2:21">
      <c r="B216" s="86" t="s">
        <v>774</v>
      </c>
      <c r="C216" s="83" t="s">
        <v>775</v>
      </c>
      <c r="D216" s="96" t="s">
        <v>112</v>
      </c>
      <c r="E216" s="96" t="s">
        <v>288</v>
      </c>
      <c r="F216" s="83" t="s">
        <v>776</v>
      </c>
      <c r="G216" s="96" t="s">
        <v>358</v>
      </c>
      <c r="H216" s="83" t="s">
        <v>571</v>
      </c>
      <c r="I216" s="83" t="s">
        <v>119</v>
      </c>
      <c r="J216" s="83"/>
      <c r="K216" s="93">
        <v>2.2799999479820774</v>
      </c>
      <c r="L216" s="96" t="s">
        <v>121</v>
      </c>
      <c r="M216" s="97">
        <v>6.7500000000000004E-2</v>
      </c>
      <c r="N216" s="97">
        <v>2.68999989714638E-2</v>
      </c>
      <c r="O216" s="93">
        <v>7.795966</v>
      </c>
      <c r="P216" s="95">
        <v>108.5</v>
      </c>
      <c r="Q216" s="83"/>
      <c r="R216" s="93">
        <v>8.4586230000000002E-3</v>
      </c>
      <c r="S216" s="94">
        <v>1.1698364764199996E-8</v>
      </c>
      <c r="T216" s="94">
        <v>4.6932641520451003E-6</v>
      </c>
      <c r="U216" s="94">
        <f>R216/'סכום נכסי הקרן'!$C$42</f>
        <v>2.1561013464762265E-6</v>
      </c>
    </row>
    <row r="217" spans="2:21">
      <c r="B217" s="86" t="s">
        <v>777</v>
      </c>
      <c r="C217" s="83" t="s">
        <v>778</v>
      </c>
      <c r="D217" s="96" t="s">
        <v>112</v>
      </c>
      <c r="E217" s="96" t="s">
        <v>288</v>
      </c>
      <c r="F217" s="83" t="s">
        <v>525</v>
      </c>
      <c r="G217" s="96" t="s">
        <v>358</v>
      </c>
      <c r="H217" s="83" t="s">
        <v>575</v>
      </c>
      <c r="I217" s="83" t="s">
        <v>292</v>
      </c>
      <c r="J217" s="83"/>
      <c r="K217" s="93">
        <v>2.1499992829470465</v>
      </c>
      <c r="L217" s="96" t="s">
        <v>121</v>
      </c>
      <c r="M217" s="97">
        <v>5.74E-2</v>
      </c>
      <c r="N217" s="97">
        <v>1.1100000204872274E-2</v>
      </c>
      <c r="O217" s="93">
        <v>1.3115330000000001</v>
      </c>
      <c r="P217" s="95">
        <v>111.65</v>
      </c>
      <c r="Q217" s="83"/>
      <c r="R217" s="93">
        <v>1.4643269999999999E-3</v>
      </c>
      <c r="S217" s="94">
        <v>8.4975421242983882E-9</v>
      </c>
      <c r="T217" s="94">
        <v>8.1248134784724941E-7</v>
      </c>
      <c r="U217" s="94">
        <f>R217/'סכום נכסי הקרן'!$C$42</f>
        <v>3.7325666558037789E-7</v>
      </c>
    </row>
    <row r="218" spans="2:21">
      <c r="B218" s="86" t="s">
        <v>779</v>
      </c>
      <c r="C218" s="83" t="s">
        <v>780</v>
      </c>
      <c r="D218" s="96" t="s">
        <v>112</v>
      </c>
      <c r="E218" s="96" t="s">
        <v>288</v>
      </c>
      <c r="F218" s="83" t="s">
        <v>525</v>
      </c>
      <c r="G218" s="96" t="s">
        <v>358</v>
      </c>
      <c r="H218" s="83" t="s">
        <v>575</v>
      </c>
      <c r="I218" s="83" t="s">
        <v>292</v>
      </c>
      <c r="J218" s="83"/>
      <c r="K218" s="93">
        <v>4.3300000065783744</v>
      </c>
      <c r="L218" s="96" t="s">
        <v>121</v>
      </c>
      <c r="M218" s="97">
        <v>5.6500000000000002E-2</v>
      </c>
      <c r="N218" s="97">
        <v>1.5900000041547624E-2</v>
      </c>
      <c r="O218" s="93">
        <v>195.2841</v>
      </c>
      <c r="P218" s="95">
        <v>118.32</v>
      </c>
      <c r="Q218" s="83"/>
      <c r="R218" s="93">
        <v>0.23106015599999999</v>
      </c>
      <c r="S218" s="94">
        <v>2.2258542681922552E-6</v>
      </c>
      <c r="T218" s="94">
        <v>1.2820365053753413E-4</v>
      </c>
      <c r="U218" s="94">
        <f>R218/'סכום נכסי הקרן'!$C$42</f>
        <v>5.8897188522127876E-5</v>
      </c>
    </row>
    <row r="219" spans="2:21">
      <c r="B219" s="86" t="s">
        <v>781</v>
      </c>
      <c r="C219" s="83" t="s">
        <v>782</v>
      </c>
      <c r="D219" s="96" t="s">
        <v>112</v>
      </c>
      <c r="E219" s="96" t="s">
        <v>288</v>
      </c>
      <c r="F219" s="83" t="s">
        <v>528</v>
      </c>
      <c r="G219" s="96" t="s">
        <v>358</v>
      </c>
      <c r="H219" s="83" t="s">
        <v>575</v>
      </c>
      <c r="I219" s="83" t="s">
        <v>292</v>
      </c>
      <c r="J219" s="83"/>
      <c r="K219" s="93">
        <v>2.7800000003629242</v>
      </c>
      <c r="L219" s="96" t="s">
        <v>121</v>
      </c>
      <c r="M219" s="97">
        <v>3.7000000000000005E-2</v>
      </c>
      <c r="N219" s="97">
        <v>9.7999999959887413E-3</v>
      </c>
      <c r="O219" s="93">
        <v>971.92302900000004</v>
      </c>
      <c r="P219" s="95">
        <v>107.73</v>
      </c>
      <c r="Q219" s="83"/>
      <c r="R219" s="93">
        <v>1.0470526789999999</v>
      </c>
      <c r="S219" s="94">
        <v>4.525326409544666E-6</v>
      </c>
      <c r="T219" s="94">
        <v>5.8095682993005891E-4</v>
      </c>
      <c r="U219" s="94">
        <f>R219/'סכום נכסי הקרן'!$C$42</f>
        <v>2.6689352286104247E-4</v>
      </c>
    </row>
    <row r="220" spans="2:21">
      <c r="B220" s="86" t="s">
        <v>783</v>
      </c>
      <c r="C220" s="83" t="s">
        <v>784</v>
      </c>
      <c r="D220" s="96" t="s">
        <v>112</v>
      </c>
      <c r="E220" s="96" t="s">
        <v>288</v>
      </c>
      <c r="F220" s="83" t="s">
        <v>785</v>
      </c>
      <c r="G220" s="96" t="s">
        <v>117</v>
      </c>
      <c r="H220" s="83" t="s">
        <v>575</v>
      </c>
      <c r="I220" s="83" t="s">
        <v>292</v>
      </c>
      <c r="J220" s="83"/>
      <c r="K220" s="93">
        <v>2.6699999999096207</v>
      </c>
      <c r="L220" s="96" t="s">
        <v>121</v>
      </c>
      <c r="M220" s="97">
        <v>2.9500000000000002E-2</v>
      </c>
      <c r="N220" s="97">
        <v>1.1499999999096211E-2</v>
      </c>
      <c r="O220" s="93">
        <v>2638.4305370000006</v>
      </c>
      <c r="P220" s="95">
        <v>104.84</v>
      </c>
      <c r="Q220" s="83"/>
      <c r="R220" s="93">
        <v>2.766130575</v>
      </c>
      <c r="S220" s="94">
        <v>1.4756389020512337E-5</v>
      </c>
      <c r="T220" s="94">
        <v>1.5347866275070305E-3</v>
      </c>
      <c r="U220" s="94">
        <f>R220/'סכום נכסי הקרן'!$C$42</f>
        <v>7.0508614195083027E-4</v>
      </c>
    </row>
    <row r="221" spans="2:21">
      <c r="B221" s="86" t="s">
        <v>786</v>
      </c>
      <c r="C221" s="83" t="s">
        <v>787</v>
      </c>
      <c r="D221" s="96" t="s">
        <v>112</v>
      </c>
      <c r="E221" s="96" t="s">
        <v>288</v>
      </c>
      <c r="F221" s="83" t="s">
        <v>545</v>
      </c>
      <c r="G221" s="96" t="s">
        <v>418</v>
      </c>
      <c r="H221" s="83" t="s">
        <v>571</v>
      </c>
      <c r="I221" s="83" t="s">
        <v>119</v>
      </c>
      <c r="J221" s="83"/>
      <c r="K221" s="93">
        <v>8.2800000006435308</v>
      </c>
      <c r="L221" s="96" t="s">
        <v>121</v>
      </c>
      <c r="M221" s="97">
        <v>3.4300000000000004E-2</v>
      </c>
      <c r="N221" s="97">
        <v>2.0400000002271282E-2</v>
      </c>
      <c r="O221" s="93">
        <v>4715.598911</v>
      </c>
      <c r="P221" s="95">
        <v>112.04</v>
      </c>
      <c r="Q221" s="83"/>
      <c r="R221" s="93">
        <v>5.2833570200000004</v>
      </c>
      <c r="S221" s="94">
        <v>1.857412522057665E-5</v>
      </c>
      <c r="T221" s="94">
        <v>2.9314688814505419E-3</v>
      </c>
      <c r="U221" s="94">
        <f>R221/'סכום נכסי הקרן'!$C$42</f>
        <v>1.3467266699008365E-3</v>
      </c>
    </row>
    <row r="222" spans="2:21">
      <c r="B222" s="86" t="s">
        <v>788</v>
      </c>
      <c r="C222" s="83" t="s">
        <v>789</v>
      </c>
      <c r="D222" s="96" t="s">
        <v>112</v>
      </c>
      <c r="E222" s="96" t="s">
        <v>288</v>
      </c>
      <c r="F222" s="83" t="s">
        <v>790</v>
      </c>
      <c r="G222" s="96" t="s">
        <v>358</v>
      </c>
      <c r="H222" s="83" t="s">
        <v>575</v>
      </c>
      <c r="I222" s="83" t="s">
        <v>292</v>
      </c>
      <c r="J222" s="83"/>
      <c r="K222" s="93">
        <v>4.370000000037412</v>
      </c>
      <c r="L222" s="96" t="s">
        <v>121</v>
      </c>
      <c r="M222" s="97">
        <v>3.9E-2</v>
      </c>
      <c r="N222" s="97">
        <v>3.7100000000242078E-2</v>
      </c>
      <c r="O222" s="93">
        <v>4486.0203959999999</v>
      </c>
      <c r="P222" s="95">
        <v>101.29</v>
      </c>
      <c r="Q222" s="83"/>
      <c r="R222" s="93">
        <v>4.5438900590000006</v>
      </c>
      <c r="S222" s="94">
        <v>1.0658415253391623E-5</v>
      </c>
      <c r="T222" s="94">
        <v>2.5211758846255231E-3</v>
      </c>
      <c r="U222" s="94">
        <f>R222/'סכום נכסי הקרן'!$C$42</f>
        <v>1.1582366863317872E-3</v>
      </c>
    </row>
    <row r="223" spans="2:21">
      <c r="B223" s="86" t="s">
        <v>791</v>
      </c>
      <c r="C223" s="83" t="s">
        <v>792</v>
      </c>
      <c r="D223" s="96" t="s">
        <v>112</v>
      </c>
      <c r="E223" s="96" t="s">
        <v>288</v>
      </c>
      <c r="F223" s="83" t="s">
        <v>793</v>
      </c>
      <c r="G223" s="96" t="s">
        <v>142</v>
      </c>
      <c r="H223" s="83" t="s">
        <v>575</v>
      </c>
      <c r="I223" s="83" t="s">
        <v>292</v>
      </c>
      <c r="J223" s="83"/>
      <c r="K223" s="93">
        <v>1.4799999996507722</v>
      </c>
      <c r="L223" s="96" t="s">
        <v>121</v>
      </c>
      <c r="M223" s="97">
        <v>1.3300000000000001E-2</v>
      </c>
      <c r="N223" s="97">
        <v>1.3399999997740291E-2</v>
      </c>
      <c r="O223" s="93">
        <v>1946.7650630000001</v>
      </c>
      <c r="P223" s="95">
        <v>100.02</v>
      </c>
      <c r="Q223" s="83"/>
      <c r="R223" s="93">
        <v>1.9471544160000003</v>
      </c>
      <c r="S223" s="94">
        <v>8.9114418182450718E-6</v>
      </c>
      <c r="T223" s="94">
        <v>1.0803779786744384E-3</v>
      </c>
      <c r="U223" s="94">
        <f>R223/'סכום נכסי הקרן'!$C$42</f>
        <v>4.9632927937972064E-4</v>
      </c>
    </row>
    <row r="224" spans="2:21">
      <c r="B224" s="86" t="s">
        <v>794</v>
      </c>
      <c r="C224" s="83" t="s">
        <v>795</v>
      </c>
      <c r="D224" s="96" t="s">
        <v>112</v>
      </c>
      <c r="E224" s="96" t="s">
        <v>288</v>
      </c>
      <c r="F224" s="83" t="s">
        <v>793</v>
      </c>
      <c r="G224" s="96" t="s">
        <v>142</v>
      </c>
      <c r="H224" s="83" t="s">
        <v>575</v>
      </c>
      <c r="I224" s="83" t="s">
        <v>292</v>
      </c>
      <c r="J224" s="83"/>
      <c r="K224" s="93">
        <v>2.4300000000509083</v>
      </c>
      <c r="L224" s="96" t="s">
        <v>121</v>
      </c>
      <c r="M224" s="97">
        <v>2.1600000000000001E-2</v>
      </c>
      <c r="N224" s="97">
        <v>1.3900000000509082E-2</v>
      </c>
      <c r="O224" s="93">
        <v>9637.5816410000007</v>
      </c>
      <c r="P224" s="95">
        <v>101.91</v>
      </c>
      <c r="Q224" s="83"/>
      <c r="R224" s="93">
        <v>9.8216594499999985</v>
      </c>
      <c r="S224" s="94">
        <v>9.441361818329656E-6</v>
      </c>
      <c r="T224" s="94">
        <v>5.4495444719879329E-3</v>
      </c>
      <c r="U224" s="94">
        <f>R224/'סכום נכסי הקרן'!$C$42</f>
        <v>2.5035390706945977E-3</v>
      </c>
    </row>
    <row r="225" spans="2:21">
      <c r="B225" s="86" t="s">
        <v>796</v>
      </c>
      <c r="C225" s="83" t="s">
        <v>797</v>
      </c>
      <c r="D225" s="96" t="s">
        <v>112</v>
      </c>
      <c r="E225" s="96" t="s">
        <v>288</v>
      </c>
      <c r="F225" s="83" t="s">
        <v>798</v>
      </c>
      <c r="G225" s="96" t="s">
        <v>799</v>
      </c>
      <c r="H225" s="83" t="s">
        <v>571</v>
      </c>
      <c r="I225" s="83" t="s">
        <v>119</v>
      </c>
      <c r="J225" s="83"/>
      <c r="K225" s="93">
        <v>5.9700000001753262</v>
      </c>
      <c r="L225" s="96" t="s">
        <v>121</v>
      </c>
      <c r="M225" s="97">
        <v>2.1600000000000001E-2</v>
      </c>
      <c r="N225" s="97">
        <v>2.2200000001099056E-2</v>
      </c>
      <c r="O225" s="93">
        <v>3829.1</v>
      </c>
      <c r="P225" s="95">
        <v>99.8</v>
      </c>
      <c r="Q225" s="83"/>
      <c r="R225" s="93">
        <v>3.8214419890000002</v>
      </c>
      <c r="S225" s="94">
        <v>1.6719427476082978E-5</v>
      </c>
      <c r="T225" s="94">
        <v>2.1203258137989633E-3</v>
      </c>
      <c r="U225" s="94">
        <f>R225/'סכום נכסי הקרן'!$C$42</f>
        <v>9.7408481474628775E-4</v>
      </c>
    </row>
    <row r="226" spans="2:21">
      <c r="B226" s="86" t="s">
        <v>800</v>
      </c>
      <c r="C226" s="83" t="s">
        <v>801</v>
      </c>
      <c r="D226" s="96" t="s">
        <v>112</v>
      </c>
      <c r="E226" s="96" t="s">
        <v>288</v>
      </c>
      <c r="F226" s="83" t="s">
        <v>749</v>
      </c>
      <c r="G226" s="96" t="s">
        <v>116</v>
      </c>
      <c r="H226" s="83" t="s">
        <v>571</v>
      </c>
      <c r="I226" s="83" t="s">
        <v>119</v>
      </c>
      <c r="J226" s="83"/>
      <c r="K226" s="93">
        <v>2.2300000003509433</v>
      </c>
      <c r="L226" s="96" t="s">
        <v>121</v>
      </c>
      <c r="M226" s="97">
        <v>2.4E-2</v>
      </c>
      <c r="N226" s="97">
        <v>1.5100000001169811E-2</v>
      </c>
      <c r="O226" s="93">
        <v>1672.5471339999997</v>
      </c>
      <c r="P226" s="95">
        <v>102.22</v>
      </c>
      <c r="Q226" s="83"/>
      <c r="R226" s="93">
        <v>1.70967768</v>
      </c>
      <c r="S226" s="94">
        <v>5.2819714461417717E-6</v>
      </c>
      <c r="T226" s="94">
        <v>9.4861409086273657E-4</v>
      </c>
      <c r="U226" s="94">
        <f>R226/'סכום נכסי הקרן'!$C$42</f>
        <v>4.3579650587197833E-4</v>
      </c>
    </row>
    <row r="227" spans="2:21">
      <c r="B227" s="86" t="s">
        <v>802</v>
      </c>
      <c r="C227" s="83" t="s">
        <v>803</v>
      </c>
      <c r="D227" s="96" t="s">
        <v>112</v>
      </c>
      <c r="E227" s="96" t="s">
        <v>288</v>
      </c>
      <c r="F227" s="83" t="s">
        <v>804</v>
      </c>
      <c r="G227" s="96" t="s">
        <v>358</v>
      </c>
      <c r="H227" s="83" t="s">
        <v>575</v>
      </c>
      <c r="I227" s="83" t="s">
        <v>292</v>
      </c>
      <c r="J227" s="83"/>
      <c r="K227" s="93">
        <v>0.71000000005359898</v>
      </c>
      <c r="L227" s="96" t="s">
        <v>121</v>
      </c>
      <c r="M227" s="97">
        <v>5.0999999999999997E-2</v>
      </c>
      <c r="N227" s="97">
        <v>1.9900000000059558E-2</v>
      </c>
      <c r="O227" s="93">
        <v>8111.7731169999997</v>
      </c>
      <c r="P227" s="95">
        <v>103.5</v>
      </c>
      <c r="Q227" s="83"/>
      <c r="R227" s="93">
        <v>8.3956849049999995</v>
      </c>
      <c r="S227" s="94">
        <v>1.1267133991249391E-5</v>
      </c>
      <c r="T227" s="94">
        <v>4.6583429710134461E-3</v>
      </c>
      <c r="U227" s="94">
        <f>R227/'סכום נכסי הקרן'!$C$42</f>
        <v>2.1400584383841942E-3</v>
      </c>
    </row>
    <row r="228" spans="2:21">
      <c r="B228" s="86" t="s">
        <v>805</v>
      </c>
      <c r="C228" s="83" t="s">
        <v>806</v>
      </c>
      <c r="D228" s="96" t="s">
        <v>112</v>
      </c>
      <c r="E228" s="96" t="s">
        <v>288</v>
      </c>
      <c r="F228" s="83" t="s">
        <v>807</v>
      </c>
      <c r="G228" s="96" t="s">
        <v>808</v>
      </c>
      <c r="H228" s="83" t="s">
        <v>575</v>
      </c>
      <c r="I228" s="83" t="s">
        <v>292</v>
      </c>
      <c r="J228" s="83"/>
      <c r="K228" s="93">
        <v>5.1800000011119165</v>
      </c>
      <c r="L228" s="96" t="s">
        <v>121</v>
      </c>
      <c r="M228" s="97">
        <v>2.6200000000000001E-2</v>
      </c>
      <c r="N228" s="97">
        <v>1.5600000005276893E-2</v>
      </c>
      <c r="O228" s="93">
        <v>1986.7657680000002</v>
      </c>
      <c r="P228" s="95">
        <v>105.52</v>
      </c>
      <c r="Q228" s="93">
        <v>2.6026632000000001E-2</v>
      </c>
      <c r="R228" s="93">
        <v>2.1224618479999999</v>
      </c>
      <c r="S228" s="94">
        <v>4.1211437679468501E-6</v>
      </c>
      <c r="T228" s="94">
        <v>1.1776472488845757E-3</v>
      </c>
      <c r="U228" s="94">
        <f>R228/'סכום נכסי הקרן'!$C$42</f>
        <v>5.4101510947079912E-4</v>
      </c>
    </row>
    <row r="229" spans="2:21">
      <c r="B229" s="86" t="s">
        <v>809</v>
      </c>
      <c r="C229" s="83" t="s">
        <v>810</v>
      </c>
      <c r="D229" s="96" t="s">
        <v>112</v>
      </c>
      <c r="E229" s="96" t="s">
        <v>288</v>
      </c>
      <c r="F229" s="83" t="s">
        <v>807</v>
      </c>
      <c r="G229" s="96" t="s">
        <v>808</v>
      </c>
      <c r="H229" s="83" t="s">
        <v>575</v>
      </c>
      <c r="I229" s="83" t="s">
        <v>292</v>
      </c>
      <c r="J229" s="83"/>
      <c r="K229" s="93">
        <v>3.1</v>
      </c>
      <c r="L229" s="96" t="s">
        <v>121</v>
      </c>
      <c r="M229" s="97">
        <v>3.3500000000000002E-2</v>
      </c>
      <c r="N229" s="97">
        <v>1.2999999999999998E-2</v>
      </c>
      <c r="O229" s="93">
        <v>2026.3401590000001</v>
      </c>
      <c r="P229" s="95">
        <v>107.3</v>
      </c>
      <c r="Q229" s="83"/>
      <c r="R229" s="93">
        <v>2.1742629900000003</v>
      </c>
      <c r="S229" s="94">
        <v>4.9146845307045884E-6</v>
      </c>
      <c r="T229" s="94">
        <v>1.2063890952564496E-3</v>
      </c>
      <c r="U229" s="94">
        <f>R229/'סכום נכסי הקרן'!$C$42</f>
        <v>5.5421921042378018E-4</v>
      </c>
    </row>
    <row r="230" spans="2:21">
      <c r="B230" s="86" t="s">
        <v>811</v>
      </c>
      <c r="C230" s="83" t="s">
        <v>812</v>
      </c>
      <c r="D230" s="96" t="s">
        <v>112</v>
      </c>
      <c r="E230" s="96" t="s">
        <v>288</v>
      </c>
      <c r="F230" s="83" t="s">
        <v>570</v>
      </c>
      <c r="G230" s="96" t="s">
        <v>296</v>
      </c>
      <c r="H230" s="83" t="s">
        <v>600</v>
      </c>
      <c r="I230" s="83" t="s">
        <v>119</v>
      </c>
      <c r="J230" s="83"/>
      <c r="K230" s="93">
        <v>0.69000000039458897</v>
      </c>
      <c r="L230" s="96" t="s">
        <v>121</v>
      </c>
      <c r="M230" s="97">
        <v>2.63E-2</v>
      </c>
      <c r="N230" s="97">
        <v>7.9000000208568448E-3</v>
      </c>
      <c r="O230" s="93">
        <v>174.89875199999997</v>
      </c>
      <c r="P230" s="95">
        <v>101.43</v>
      </c>
      <c r="Q230" s="83"/>
      <c r="R230" s="93">
        <v>0.177399797</v>
      </c>
      <c r="S230" s="94">
        <v>1.8118965688712081E-6</v>
      </c>
      <c r="T230" s="94">
        <v>9.8430218232941447E-5</v>
      </c>
      <c r="U230" s="94">
        <f>R230/'סכום נכסי הקרן'!$C$42</f>
        <v>4.5219173519887242E-5</v>
      </c>
    </row>
    <row r="231" spans="2:21">
      <c r="B231" s="86" t="s">
        <v>813</v>
      </c>
      <c r="C231" s="83" t="s">
        <v>814</v>
      </c>
      <c r="D231" s="96" t="s">
        <v>112</v>
      </c>
      <c r="E231" s="96" t="s">
        <v>288</v>
      </c>
      <c r="F231" s="83" t="s">
        <v>815</v>
      </c>
      <c r="G231" s="96" t="s">
        <v>418</v>
      </c>
      <c r="H231" s="83" t="s">
        <v>600</v>
      </c>
      <c r="I231" s="83" t="s">
        <v>119</v>
      </c>
      <c r="J231" s="83"/>
      <c r="K231" s="93">
        <v>5.3999999994453614</v>
      </c>
      <c r="L231" s="96" t="s">
        <v>121</v>
      </c>
      <c r="M231" s="97">
        <v>3.27E-2</v>
      </c>
      <c r="N231" s="97">
        <v>1.6399999998520962E-2</v>
      </c>
      <c r="O231" s="93">
        <v>1974.962859</v>
      </c>
      <c r="P231" s="95">
        <v>109.55</v>
      </c>
      <c r="Q231" s="83"/>
      <c r="R231" s="93">
        <v>2.1635718129999999</v>
      </c>
      <c r="S231" s="94">
        <v>8.8563356905829593E-6</v>
      </c>
      <c r="T231" s="94">
        <v>1.2004570992616794E-3</v>
      </c>
      <c r="U231" s="94">
        <f>R231/'סכום נכסי הקרן'!$C$42</f>
        <v>5.5149403149984454E-4</v>
      </c>
    </row>
    <row r="232" spans="2:21">
      <c r="B232" s="86" t="s">
        <v>816</v>
      </c>
      <c r="C232" s="83" t="s">
        <v>817</v>
      </c>
      <c r="D232" s="96" t="s">
        <v>112</v>
      </c>
      <c r="E232" s="96" t="s">
        <v>288</v>
      </c>
      <c r="F232" s="83" t="s">
        <v>614</v>
      </c>
      <c r="G232" s="96" t="s">
        <v>422</v>
      </c>
      <c r="H232" s="83" t="s">
        <v>608</v>
      </c>
      <c r="I232" s="83" t="s">
        <v>292</v>
      </c>
      <c r="J232" s="83"/>
      <c r="K232" s="93">
        <v>1.4600000003662048</v>
      </c>
      <c r="L232" s="96" t="s">
        <v>121</v>
      </c>
      <c r="M232" s="97">
        <v>0.06</v>
      </c>
      <c r="N232" s="97">
        <v>1.4000000003184392E-2</v>
      </c>
      <c r="O232" s="93">
        <v>2352.2989950000001</v>
      </c>
      <c r="P232" s="95">
        <v>106.8</v>
      </c>
      <c r="Q232" s="83"/>
      <c r="R232" s="93">
        <v>2.5122552479999998</v>
      </c>
      <c r="S232" s="94">
        <v>8.5991857072501522E-6</v>
      </c>
      <c r="T232" s="94">
        <v>1.3939239869451058E-3</v>
      </c>
      <c r="U232" s="94">
        <f>R232/'סכום נכסי הקרן'!$C$42</f>
        <v>6.4037337080808136E-4</v>
      </c>
    </row>
    <row r="233" spans="2:21">
      <c r="B233" s="86" t="s">
        <v>818</v>
      </c>
      <c r="C233" s="83" t="s">
        <v>819</v>
      </c>
      <c r="D233" s="96" t="s">
        <v>112</v>
      </c>
      <c r="E233" s="96" t="s">
        <v>288</v>
      </c>
      <c r="F233" s="83" t="s">
        <v>614</v>
      </c>
      <c r="G233" s="96" t="s">
        <v>422</v>
      </c>
      <c r="H233" s="83" t="s">
        <v>608</v>
      </c>
      <c r="I233" s="83" t="s">
        <v>292</v>
      </c>
      <c r="J233" s="83"/>
      <c r="K233" s="93">
        <v>2.7999999933714204</v>
      </c>
      <c r="L233" s="96" t="s">
        <v>121</v>
      </c>
      <c r="M233" s="97">
        <v>5.9000000000000004E-2</v>
      </c>
      <c r="N233" s="97">
        <v>1.6999999983428552E-2</v>
      </c>
      <c r="O233" s="93">
        <v>53.826379000000003</v>
      </c>
      <c r="P233" s="95">
        <v>112.11</v>
      </c>
      <c r="Q233" s="83"/>
      <c r="R233" s="93">
        <v>6.0344752999999994E-2</v>
      </c>
      <c r="S233" s="94">
        <v>6.3708787344214112E-8</v>
      </c>
      <c r="T233" s="94">
        <v>3.348226608738987E-5</v>
      </c>
      <c r="U233" s="94">
        <f>R233/'סכום נכסי הקרן'!$C$42</f>
        <v>1.5381865724016225E-5</v>
      </c>
    </row>
    <row r="234" spans="2:21">
      <c r="B234" s="86" t="s">
        <v>820</v>
      </c>
      <c r="C234" s="83" t="s">
        <v>821</v>
      </c>
      <c r="D234" s="96" t="s">
        <v>112</v>
      </c>
      <c r="E234" s="96" t="s">
        <v>288</v>
      </c>
      <c r="F234" s="83" t="s">
        <v>625</v>
      </c>
      <c r="G234" s="96" t="s">
        <v>142</v>
      </c>
      <c r="H234" s="83" t="s">
        <v>608</v>
      </c>
      <c r="I234" s="83" t="s">
        <v>292</v>
      </c>
      <c r="J234" s="83"/>
      <c r="K234" s="93">
        <v>2.9500000000813031</v>
      </c>
      <c r="L234" s="96" t="s">
        <v>121</v>
      </c>
      <c r="M234" s="97">
        <v>4.1399999999999999E-2</v>
      </c>
      <c r="N234" s="97">
        <v>3.050000000325212E-2</v>
      </c>
      <c r="O234" s="93">
        <v>2336.5609650000001</v>
      </c>
      <c r="P234" s="95">
        <v>103.21</v>
      </c>
      <c r="Q234" s="93">
        <v>4.8366813000000002E-2</v>
      </c>
      <c r="R234" s="93">
        <v>2.4599313839999999</v>
      </c>
      <c r="S234" s="94">
        <v>3.6326681221171999E-6</v>
      </c>
      <c r="T234" s="94">
        <v>1.3648921084457705E-3</v>
      </c>
      <c r="U234" s="94">
        <f>R234/'סכום נכסי הקרן'!$C$42</f>
        <v>6.2703602811965101E-4</v>
      </c>
    </row>
    <row r="235" spans="2:21">
      <c r="B235" s="86" t="s">
        <v>822</v>
      </c>
      <c r="C235" s="83" t="s">
        <v>823</v>
      </c>
      <c r="D235" s="96" t="s">
        <v>112</v>
      </c>
      <c r="E235" s="96" t="s">
        <v>288</v>
      </c>
      <c r="F235" s="83" t="s">
        <v>625</v>
      </c>
      <c r="G235" s="96" t="s">
        <v>142</v>
      </c>
      <c r="H235" s="83" t="s">
        <v>608</v>
      </c>
      <c r="I235" s="83" t="s">
        <v>292</v>
      </c>
      <c r="J235" s="83"/>
      <c r="K235" s="93">
        <v>5.2900000001323448</v>
      </c>
      <c r="L235" s="96" t="s">
        <v>121</v>
      </c>
      <c r="M235" s="97">
        <v>2.5000000000000001E-2</v>
      </c>
      <c r="N235" s="97">
        <v>4.7100000001492399E-2</v>
      </c>
      <c r="O235" s="93">
        <v>7743.8650079999989</v>
      </c>
      <c r="P235" s="95">
        <v>89.22</v>
      </c>
      <c r="Q235" s="93">
        <v>0.19359662599999999</v>
      </c>
      <c r="R235" s="93">
        <v>7.1026728139999999</v>
      </c>
      <c r="S235" s="94">
        <v>1.2716676502638927E-5</v>
      </c>
      <c r="T235" s="94">
        <v>3.9409156433206083E-3</v>
      </c>
      <c r="U235" s="94">
        <f>R235/'סכום נכסי הקרן'!$C$42</f>
        <v>1.8104699095639429E-3</v>
      </c>
    </row>
    <row r="236" spans="2:21">
      <c r="B236" s="86" t="s">
        <v>824</v>
      </c>
      <c r="C236" s="83" t="s">
        <v>825</v>
      </c>
      <c r="D236" s="96" t="s">
        <v>112</v>
      </c>
      <c r="E236" s="96" t="s">
        <v>288</v>
      </c>
      <c r="F236" s="83" t="s">
        <v>625</v>
      </c>
      <c r="G236" s="96" t="s">
        <v>142</v>
      </c>
      <c r="H236" s="83" t="s">
        <v>608</v>
      </c>
      <c r="I236" s="83" t="s">
        <v>292</v>
      </c>
      <c r="J236" s="83"/>
      <c r="K236" s="93">
        <v>3.8799999995868073</v>
      </c>
      <c r="L236" s="96" t="s">
        <v>121</v>
      </c>
      <c r="M236" s="97">
        <v>3.5499999999999997E-2</v>
      </c>
      <c r="N236" s="97">
        <v>4.4099999992735804E-2</v>
      </c>
      <c r="O236" s="93">
        <v>3040.7020950000001</v>
      </c>
      <c r="P236" s="95">
        <v>96.92</v>
      </c>
      <c r="Q236" s="93">
        <v>5.3972462999999998E-2</v>
      </c>
      <c r="R236" s="93">
        <v>3.0010207979999999</v>
      </c>
      <c r="S236" s="94">
        <v>4.2788581674955043E-6</v>
      </c>
      <c r="T236" s="94">
        <v>1.6651153894428419E-3</v>
      </c>
      <c r="U236" s="94">
        <f>R236/'סכום נכסי הקרן'!$C$42</f>
        <v>7.6495961380131951E-4</v>
      </c>
    </row>
    <row r="237" spans="2:21">
      <c r="B237" s="86" t="s">
        <v>826</v>
      </c>
      <c r="C237" s="83" t="s">
        <v>827</v>
      </c>
      <c r="D237" s="96" t="s">
        <v>112</v>
      </c>
      <c r="E237" s="96" t="s">
        <v>288</v>
      </c>
      <c r="F237" s="83" t="s">
        <v>828</v>
      </c>
      <c r="G237" s="96" t="s">
        <v>422</v>
      </c>
      <c r="H237" s="83" t="s">
        <v>631</v>
      </c>
      <c r="I237" s="83" t="s">
        <v>119</v>
      </c>
      <c r="J237" s="83"/>
      <c r="K237" s="93">
        <v>5.4600000001204316</v>
      </c>
      <c r="L237" s="96" t="s">
        <v>121</v>
      </c>
      <c r="M237" s="97">
        <v>4.4500000000000005E-2</v>
      </c>
      <c r="N237" s="97">
        <v>2.0500000001349664E-2</v>
      </c>
      <c r="O237" s="93">
        <v>4244.6862149999997</v>
      </c>
      <c r="P237" s="95">
        <v>113.46</v>
      </c>
      <c r="Q237" s="83"/>
      <c r="R237" s="93">
        <v>4.8160210269999997</v>
      </c>
      <c r="S237" s="94">
        <v>1.4835750387959959E-5</v>
      </c>
      <c r="T237" s="94">
        <v>2.6721676615111614E-3</v>
      </c>
      <c r="U237" s="94">
        <f>R237/'סכום נכסי הקרן'!$C$42</f>
        <v>1.2276028167909265E-3</v>
      </c>
    </row>
    <row r="238" spans="2:21">
      <c r="B238" s="86" t="s">
        <v>829</v>
      </c>
      <c r="C238" s="83" t="s">
        <v>830</v>
      </c>
      <c r="D238" s="96" t="s">
        <v>112</v>
      </c>
      <c r="E238" s="96" t="s">
        <v>288</v>
      </c>
      <c r="F238" s="83" t="s">
        <v>831</v>
      </c>
      <c r="G238" s="96" t="s">
        <v>358</v>
      </c>
      <c r="H238" s="83" t="s">
        <v>631</v>
      </c>
      <c r="I238" s="83" t="s">
        <v>119</v>
      </c>
      <c r="J238" s="83"/>
      <c r="K238" s="93">
        <v>3.560000000046434</v>
      </c>
      <c r="L238" s="96" t="s">
        <v>121</v>
      </c>
      <c r="M238" s="97">
        <v>4.2000000000000003E-2</v>
      </c>
      <c r="N238" s="97">
        <v>7.1200000003830866E-2</v>
      </c>
      <c r="O238" s="93">
        <v>3745.3191729999999</v>
      </c>
      <c r="P238" s="95">
        <v>92</v>
      </c>
      <c r="Q238" s="83"/>
      <c r="R238" s="93">
        <v>3.4456936389999999</v>
      </c>
      <c r="S238" s="94">
        <v>6.2968116562628914E-6</v>
      </c>
      <c r="T238" s="94">
        <v>1.9118419670493094E-3</v>
      </c>
      <c r="U238" s="94">
        <f>R238/'סכום נכסי הקרן'!$C$42</f>
        <v>8.783066339039425E-4</v>
      </c>
    </row>
    <row r="239" spans="2:21">
      <c r="B239" s="86" t="s">
        <v>832</v>
      </c>
      <c r="C239" s="83" t="s">
        <v>833</v>
      </c>
      <c r="D239" s="96" t="s">
        <v>112</v>
      </c>
      <c r="E239" s="96" t="s">
        <v>288</v>
      </c>
      <c r="F239" s="83" t="s">
        <v>831</v>
      </c>
      <c r="G239" s="96" t="s">
        <v>358</v>
      </c>
      <c r="H239" s="83" t="s">
        <v>631</v>
      </c>
      <c r="I239" s="83" t="s">
        <v>119</v>
      </c>
      <c r="J239" s="83"/>
      <c r="K239" s="93">
        <v>4.0699999999545113</v>
      </c>
      <c r="L239" s="96" t="s">
        <v>121</v>
      </c>
      <c r="M239" s="97">
        <v>3.2500000000000001E-2</v>
      </c>
      <c r="N239" s="97">
        <v>4.9599999999056531E-2</v>
      </c>
      <c r="O239" s="93">
        <v>6255.8232170000001</v>
      </c>
      <c r="P239" s="95">
        <v>94.88</v>
      </c>
      <c r="Q239" s="83"/>
      <c r="R239" s="93">
        <v>5.9355248610000002</v>
      </c>
      <c r="S239" s="94">
        <v>7.6268297618133255E-6</v>
      </c>
      <c r="T239" s="94">
        <v>3.2933239906428949E-3</v>
      </c>
      <c r="U239" s="94">
        <f>R239/'סכום נכסי הקרן'!$C$42</f>
        <v>1.5129641248753155E-3</v>
      </c>
    </row>
    <row r="240" spans="2:21">
      <c r="B240" s="86" t="s">
        <v>834</v>
      </c>
      <c r="C240" s="83" t="s">
        <v>835</v>
      </c>
      <c r="D240" s="96" t="s">
        <v>112</v>
      </c>
      <c r="E240" s="96" t="s">
        <v>288</v>
      </c>
      <c r="F240" s="83" t="s">
        <v>836</v>
      </c>
      <c r="G240" s="96" t="s">
        <v>358</v>
      </c>
      <c r="H240" s="83" t="s">
        <v>631</v>
      </c>
      <c r="I240" s="83" t="s">
        <v>119</v>
      </c>
      <c r="J240" s="83"/>
      <c r="K240" s="93">
        <v>3.1200000005916646</v>
      </c>
      <c r="L240" s="96" t="s">
        <v>121</v>
      </c>
      <c r="M240" s="97">
        <v>4.5999999999999999E-2</v>
      </c>
      <c r="N240" s="97">
        <v>5.7200000011642452E-2</v>
      </c>
      <c r="O240" s="93">
        <v>2138.7686480000002</v>
      </c>
      <c r="P240" s="95">
        <v>97.99</v>
      </c>
      <c r="Q240" s="83"/>
      <c r="R240" s="93">
        <v>2.0957793980000003</v>
      </c>
      <c r="S240" s="94">
        <v>8.9509034493390447E-6</v>
      </c>
      <c r="T240" s="94">
        <v>1.162842500396112E-3</v>
      </c>
      <c r="U240" s="94">
        <f>R240/'סכום נכסי הקרן'!$C$42</f>
        <v>5.3421375819030304E-4</v>
      </c>
    </row>
    <row r="241" spans="2:21">
      <c r="B241" s="86" t="s">
        <v>837</v>
      </c>
      <c r="C241" s="83" t="s">
        <v>838</v>
      </c>
      <c r="D241" s="96" t="s">
        <v>112</v>
      </c>
      <c r="E241" s="96" t="s">
        <v>288</v>
      </c>
      <c r="F241" s="83" t="s">
        <v>839</v>
      </c>
      <c r="G241" s="96" t="s">
        <v>422</v>
      </c>
      <c r="H241" s="83" t="s">
        <v>840</v>
      </c>
      <c r="I241" s="83" t="s">
        <v>292</v>
      </c>
      <c r="J241" s="83"/>
      <c r="K241" s="93">
        <v>0.91000000344657395</v>
      </c>
      <c r="L241" s="96" t="s">
        <v>121</v>
      </c>
      <c r="M241" s="97">
        <v>4.7E-2</v>
      </c>
      <c r="N241" s="97">
        <v>1.1900000014771032E-2</v>
      </c>
      <c r="O241" s="93">
        <v>196.08055300000001</v>
      </c>
      <c r="P241" s="95">
        <v>103.58</v>
      </c>
      <c r="Q241" s="83"/>
      <c r="R241" s="93">
        <v>0.20310023000000002</v>
      </c>
      <c r="S241" s="94">
        <v>8.9011000599215571E-6</v>
      </c>
      <c r="T241" s="94">
        <v>1.1269009491629014E-4</v>
      </c>
      <c r="U241" s="94">
        <f>R241/'סכום נכסי הקרן'!$C$42</f>
        <v>5.1770208859365323E-5</v>
      </c>
    </row>
    <row r="242" spans="2:21">
      <c r="B242" s="82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93"/>
      <c r="P242" s="95"/>
      <c r="Q242" s="83"/>
      <c r="R242" s="83"/>
      <c r="S242" s="83"/>
      <c r="T242" s="94"/>
      <c r="U242" s="83"/>
    </row>
    <row r="243" spans="2:21">
      <c r="B243" s="99" t="s">
        <v>44</v>
      </c>
      <c r="C243" s="81"/>
      <c r="D243" s="81"/>
      <c r="E243" s="81"/>
      <c r="F243" s="81"/>
      <c r="G243" s="81"/>
      <c r="H243" s="81"/>
      <c r="I243" s="81"/>
      <c r="J243" s="81"/>
      <c r="K243" s="90">
        <v>3.9922233318453841</v>
      </c>
      <c r="L243" s="81"/>
      <c r="M243" s="81"/>
      <c r="N243" s="101">
        <v>5.7877019272969482E-2</v>
      </c>
      <c r="O243" s="90"/>
      <c r="P243" s="92"/>
      <c r="Q243" s="81"/>
      <c r="R243" s="90">
        <v>55.437288106999993</v>
      </c>
      <c r="S243" s="81"/>
      <c r="T243" s="91">
        <v>3.0759360827309509E-2</v>
      </c>
      <c r="U243" s="91">
        <f>R243/'סכום נכסי הקרן'!$C$42</f>
        <v>1.4130953883686881E-2</v>
      </c>
    </row>
    <row r="244" spans="2:21">
      <c r="B244" s="86" t="s">
        <v>841</v>
      </c>
      <c r="C244" s="83" t="s">
        <v>842</v>
      </c>
      <c r="D244" s="96" t="s">
        <v>112</v>
      </c>
      <c r="E244" s="96" t="s">
        <v>288</v>
      </c>
      <c r="F244" s="83" t="s">
        <v>843</v>
      </c>
      <c r="G244" s="96" t="s">
        <v>115</v>
      </c>
      <c r="H244" s="83" t="s">
        <v>388</v>
      </c>
      <c r="I244" s="83" t="s">
        <v>292</v>
      </c>
      <c r="J244" s="83"/>
      <c r="K244" s="93">
        <v>2.8199999999714556</v>
      </c>
      <c r="L244" s="96" t="s">
        <v>121</v>
      </c>
      <c r="M244" s="97">
        <v>3.49E-2</v>
      </c>
      <c r="N244" s="97">
        <v>3.8699999999630606E-2</v>
      </c>
      <c r="O244" s="93">
        <v>24939.849580999999</v>
      </c>
      <c r="P244" s="95">
        <v>95.52</v>
      </c>
      <c r="Q244" s="83"/>
      <c r="R244" s="93">
        <v>23.822544824000001</v>
      </c>
      <c r="S244" s="94">
        <v>1.2377240252805952E-5</v>
      </c>
      <c r="T244" s="94">
        <v>1.3217931054849797E-2</v>
      </c>
      <c r="U244" s="94">
        <f>R244/'סכום נכסי הקרן'!$C$42</f>
        <v>6.0723620111118159E-3</v>
      </c>
    </row>
    <row r="245" spans="2:21">
      <c r="B245" s="86" t="s">
        <v>844</v>
      </c>
      <c r="C245" s="83" t="s">
        <v>845</v>
      </c>
      <c r="D245" s="96" t="s">
        <v>112</v>
      </c>
      <c r="E245" s="96" t="s">
        <v>288</v>
      </c>
      <c r="F245" s="83" t="s">
        <v>846</v>
      </c>
      <c r="G245" s="96" t="s">
        <v>115</v>
      </c>
      <c r="H245" s="83" t="s">
        <v>571</v>
      </c>
      <c r="I245" s="83" t="s">
        <v>119</v>
      </c>
      <c r="J245" s="83"/>
      <c r="K245" s="93">
        <v>4.8400000002335384</v>
      </c>
      <c r="L245" s="96" t="s">
        <v>121</v>
      </c>
      <c r="M245" s="97">
        <v>4.6900000000000004E-2</v>
      </c>
      <c r="N245" s="97">
        <v>7.3600000002414553E-2</v>
      </c>
      <c r="O245" s="93">
        <v>11462.583441999999</v>
      </c>
      <c r="P245" s="95">
        <v>88.16</v>
      </c>
      <c r="Q245" s="83"/>
      <c r="R245" s="93">
        <v>10.105413421</v>
      </c>
      <c r="S245" s="94">
        <v>5.5558304101319239E-6</v>
      </c>
      <c r="T245" s="94">
        <v>5.6069852682138375E-3</v>
      </c>
      <c r="U245" s="94">
        <f>R245/'סכום נכסי הקרן'!$C$42</f>
        <v>2.5758679023426185E-3</v>
      </c>
    </row>
    <row r="246" spans="2:21">
      <c r="B246" s="86" t="s">
        <v>847</v>
      </c>
      <c r="C246" s="83" t="s">
        <v>848</v>
      </c>
      <c r="D246" s="96" t="s">
        <v>112</v>
      </c>
      <c r="E246" s="96" t="s">
        <v>288</v>
      </c>
      <c r="F246" s="83" t="s">
        <v>846</v>
      </c>
      <c r="G246" s="96" t="s">
        <v>115</v>
      </c>
      <c r="H246" s="83" t="s">
        <v>571</v>
      </c>
      <c r="I246" s="83" t="s">
        <v>119</v>
      </c>
      <c r="J246" s="83"/>
      <c r="K246" s="93">
        <v>5.0399999999921317</v>
      </c>
      <c r="L246" s="96" t="s">
        <v>121</v>
      </c>
      <c r="M246" s="97">
        <v>4.6900000000000004E-2</v>
      </c>
      <c r="N246" s="97">
        <v>7.3700000000009841E-2</v>
      </c>
      <c r="O246" s="93">
        <v>22778.408920000002</v>
      </c>
      <c r="P246" s="95">
        <v>89.26</v>
      </c>
      <c r="Q246" s="83"/>
      <c r="R246" s="93">
        <v>20.332009553999999</v>
      </c>
      <c r="S246" s="94">
        <v>1.3395518710170084E-5</v>
      </c>
      <c r="T246" s="94">
        <v>1.1281208723787154E-2</v>
      </c>
      <c r="U246" s="94">
        <f>R246/'סכום נכסי הקרן'!$C$42</f>
        <v>5.1826252542460987E-3</v>
      </c>
    </row>
    <row r="247" spans="2:21">
      <c r="B247" s="86" t="s">
        <v>849</v>
      </c>
      <c r="C247" s="83" t="s">
        <v>850</v>
      </c>
      <c r="D247" s="96" t="s">
        <v>112</v>
      </c>
      <c r="E247" s="96" t="s">
        <v>288</v>
      </c>
      <c r="F247" s="83" t="s">
        <v>614</v>
      </c>
      <c r="G247" s="96" t="s">
        <v>422</v>
      </c>
      <c r="H247" s="83" t="s">
        <v>608</v>
      </c>
      <c r="I247" s="83" t="s">
        <v>292</v>
      </c>
      <c r="J247" s="83"/>
      <c r="K247" s="93">
        <v>2.3399999993884415</v>
      </c>
      <c r="L247" s="96" t="s">
        <v>121</v>
      </c>
      <c r="M247" s="97">
        <v>6.7000000000000004E-2</v>
      </c>
      <c r="N247" s="97">
        <v>3.7699999981653257E-2</v>
      </c>
      <c r="O247" s="93">
        <v>1234.8650190000001</v>
      </c>
      <c r="P247" s="95">
        <v>95.34</v>
      </c>
      <c r="Q247" s="83"/>
      <c r="R247" s="93">
        <v>1.1773203080000001</v>
      </c>
      <c r="S247" s="94">
        <v>1.0793499566442847E-6</v>
      </c>
      <c r="T247" s="94">
        <v>6.5323578045872201E-4</v>
      </c>
      <c r="U247" s="94">
        <f>R247/'סכום נכסי הקרן'!$C$42</f>
        <v>3.0009871598634974E-4</v>
      </c>
    </row>
    <row r="248" spans="2:21">
      <c r="B248" s="82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93"/>
      <c r="P248" s="95"/>
      <c r="Q248" s="83"/>
      <c r="R248" s="83"/>
      <c r="S248" s="83"/>
      <c r="T248" s="94"/>
      <c r="U248" s="83"/>
    </row>
    <row r="249" spans="2:21">
      <c r="B249" s="80" t="s">
        <v>178</v>
      </c>
      <c r="C249" s="81"/>
      <c r="D249" s="81"/>
      <c r="E249" s="81"/>
      <c r="F249" s="81"/>
      <c r="G249" s="81"/>
      <c r="H249" s="81"/>
      <c r="I249" s="81"/>
      <c r="J249" s="81"/>
      <c r="K249" s="90">
        <v>6.1540101804423841</v>
      </c>
      <c r="L249" s="81"/>
      <c r="M249" s="81"/>
      <c r="N249" s="101">
        <v>3.5833249242222115E-2</v>
      </c>
      <c r="O249" s="90"/>
      <c r="P249" s="92"/>
      <c r="Q249" s="81"/>
      <c r="R249" s="90">
        <v>252.41301405100003</v>
      </c>
      <c r="S249" s="81"/>
      <c r="T249" s="91">
        <v>0.14005127670960327</v>
      </c>
      <c r="U249" s="91">
        <f>R249/'סכום נכסי הקרן'!$C$42</f>
        <v>6.4340027858374088E-2</v>
      </c>
    </row>
    <row r="250" spans="2:21">
      <c r="B250" s="99" t="s">
        <v>58</v>
      </c>
      <c r="C250" s="81"/>
      <c r="D250" s="81"/>
      <c r="E250" s="81"/>
      <c r="F250" s="81"/>
      <c r="G250" s="81"/>
      <c r="H250" s="81"/>
      <c r="I250" s="81"/>
      <c r="J250" s="81"/>
      <c r="K250" s="90">
        <v>7.3672739552578284</v>
      </c>
      <c r="L250" s="81"/>
      <c r="M250" s="81"/>
      <c r="N250" s="101">
        <v>4.3495896188080731E-2</v>
      </c>
      <c r="O250" s="90"/>
      <c r="P250" s="92"/>
      <c r="Q250" s="81"/>
      <c r="R250" s="90">
        <v>21.049408500999998</v>
      </c>
      <c r="S250" s="81"/>
      <c r="T250" s="91">
        <v>1.1679257290400185E-2</v>
      </c>
      <c r="U250" s="91">
        <f>R250/'סכום נכסי הקרן'!$C$42</f>
        <v>5.3654901053675312E-3</v>
      </c>
    </row>
    <row r="251" spans="2:21">
      <c r="B251" s="86" t="s">
        <v>851</v>
      </c>
      <c r="C251" s="83" t="s">
        <v>852</v>
      </c>
      <c r="D251" s="96" t="s">
        <v>29</v>
      </c>
      <c r="E251" s="96" t="s">
        <v>853</v>
      </c>
      <c r="F251" s="83" t="s">
        <v>854</v>
      </c>
      <c r="G251" s="96" t="s">
        <v>855</v>
      </c>
      <c r="H251" s="83" t="s">
        <v>856</v>
      </c>
      <c r="I251" s="83" t="s">
        <v>857</v>
      </c>
      <c r="J251" s="83"/>
      <c r="K251" s="93">
        <v>3.6700000003777569</v>
      </c>
      <c r="L251" s="96" t="s">
        <v>120</v>
      </c>
      <c r="M251" s="97">
        <v>5.0819999999999997E-2</v>
      </c>
      <c r="N251" s="97">
        <v>3.9600000003691058E-2</v>
      </c>
      <c r="O251" s="93">
        <v>968.05200500000001</v>
      </c>
      <c r="P251" s="95">
        <v>103.6541</v>
      </c>
      <c r="Q251" s="83"/>
      <c r="R251" s="93">
        <v>3.467839407</v>
      </c>
      <c r="S251" s="94">
        <v>3.0251625156250001E-6</v>
      </c>
      <c r="T251" s="94">
        <v>1.9241295390422812E-3</v>
      </c>
      <c r="U251" s="94">
        <f>R251/'סכום נכסי הקרן'!$C$42</f>
        <v>8.8395158583093466E-4</v>
      </c>
    </row>
    <row r="252" spans="2:21">
      <c r="B252" s="86" t="s">
        <v>858</v>
      </c>
      <c r="C252" s="83" t="s">
        <v>859</v>
      </c>
      <c r="D252" s="96" t="s">
        <v>29</v>
      </c>
      <c r="E252" s="96" t="s">
        <v>853</v>
      </c>
      <c r="F252" s="83" t="s">
        <v>854</v>
      </c>
      <c r="G252" s="96" t="s">
        <v>855</v>
      </c>
      <c r="H252" s="83" t="s">
        <v>856</v>
      </c>
      <c r="I252" s="83" t="s">
        <v>857</v>
      </c>
      <c r="J252" s="83"/>
      <c r="K252" s="93">
        <v>5.2200000004520817</v>
      </c>
      <c r="L252" s="96" t="s">
        <v>120</v>
      </c>
      <c r="M252" s="97">
        <v>5.4120000000000001E-2</v>
      </c>
      <c r="N252" s="97">
        <v>4.4300000003698853E-2</v>
      </c>
      <c r="O252" s="93">
        <v>1345.1952389999999</v>
      </c>
      <c r="P252" s="95">
        <v>104.676</v>
      </c>
      <c r="Q252" s="83"/>
      <c r="R252" s="93">
        <v>4.8663817399999996</v>
      </c>
      <c r="S252" s="94">
        <v>4.2037351218749993E-6</v>
      </c>
      <c r="T252" s="94">
        <v>2.7001102863325219E-3</v>
      </c>
      <c r="U252" s="94">
        <f>R252/'סכום נכסי הקרן'!$C$42</f>
        <v>1.2404397526738478E-3</v>
      </c>
    </row>
    <row r="253" spans="2:21">
      <c r="B253" s="86" t="s">
        <v>860</v>
      </c>
      <c r="C253" s="83" t="s">
        <v>861</v>
      </c>
      <c r="D253" s="96" t="s">
        <v>29</v>
      </c>
      <c r="E253" s="96" t="s">
        <v>853</v>
      </c>
      <c r="F253" s="83" t="s">
        <v>862</v>
      </c>
      <c r="G253" s="96" t="s">
        <v>471</v>
      </c>
      <c r="H253" s="83" t="s">
        <v>856</v>
      </c>
      <c r="I253" s="83" t="s">
        <v>863</v>
      </c>
      <c r="J253" s="83"/>
      <c r="K253" s="93">
        <v>11.500000000348113</v>
      </c>
      <c r="L253" s="96" t="s">
        <v>120</v>
      </c>
      <c r="M253" s="97">
        <v>6.3750000000000001E-2</v>
      </c>
      <c r="N253" s="97">
        <v>4.7300000001833382E-2</v>
      </c>
      <c r="O253" s="93">
        <v>2086.2600000000002</v>
      </c>
      <c r="P253" s="95">
        <v>119.52630000000001</v>
      </c>
      <c r="Q253" s="83"/>
      <c r="R253" s="93">
        <v>8.6179795539999997</v>
      </c>
      <c r="S253" s="94">
        <v>3.4771000000000006E-6</v>
      </c>
      <c r="T253" s="94">
        <v>4.7816830829138287E-3</v>
      </c>
      <c r="U253" s="94">
        <f>R253/'סכום נכסי הקרן'!$C$42</f>
        <v>2.1967213008883347E-3</v>
      </c>
    </row>
    <row r="254" spans="2:21">
      <c r="B254" s="86" t="s">
        <v>864</v>
      </c>
      <c r="C254" s="83" t="s">
        <v>865</v>
      </c>
      <c r="D254" s="96" t="s">
        <v>29</v>
      </c>
      <c r="E254" s="96" t="s">
        <v>853</v>
      </c>
      <c r="F254" s="83" t="s">
        <v>866</v>
      </c>
      <c r="G254" s="96" t="s">
        <v>867</v>
      </c>
      <c r="H254" s="83" t="s">
        <v>868</v>
      </c>
      <c r="I254" s="83" t="s">
        <v>863</v>
      </c>
      <c r="J254" s="83"/>
      <c r="K254" s="93">
        <v>4.2599999995669435</v>
      </c>
      <c r="L254" s="96" t="s">
        <v>122</v>
      </c>
      <c r="M254" s="97">
        <v>0.06</v>
      </c>
      <c r="N254" s="97">
        <v>4.5999999997112948E-2</v>
      </c>
      <c r="O254" s="93">
        <v>841.45820000000003</v>
      </c>
      <c r="P254" s="95">
        <v>106.1413</v>
      </c>
      <c r="Q254" s="83"/>
      <c r="R254" s="93">
        <v>3.4637559750000007</v>
      </c>
      <c r="S254" s="94">
        <v>8.414582E-7</v>
      </c>
      <c r="T254" s="94">
        <v>1.9218638481582082E-3</v>
      </c>
      <c r="U254" s="94">
        <f>R254/'סכום נכסי הקרן'!$C$42</f>
        <v>8.8291071981368315E-4</v>
      </c>
    </row>
    <row r="255" spans="2:21">
      <c r="B255" s="86" t="s">
        <v>869</v>
      </c>
      <c r="C255" s="83" t="s">
        <v>870</v>
      </c>
      <c r="D255" s="96" t="s">
        <v>29</v>
      </c>
      <c r="E255" s="96" t="s">
        <v>853</v>
      </c>
      <c r="F255" s="83" t="s">
        <v>871</v>
      </c>
      <c r="G255" s="96" t="s">
        <v>872</v>
      </c>
      <c r="H255" s="83" t="s">
        <v>873</v>
      </c>
      <c r="I255" s="83"/>
      <c r="J255" s="83"/>
      <c r="K255" s="93">
        <v>4.8699999988160112</v>
      </c>
      <c r="L255" s="96" t="s">
        <v>120</v>
      </c>
      <c r="M255" s="97">
        <v>0</v>
      </c>
      <c r="N255" s="97">
        <v>-6.7999999999999996E-3</v>
      </c>
      <c r="O255" s="93">
        <v>177.3321</v>
      </c>
      <c r="P255" s="95">
        <v>103.36</v>
      </c>
      <c r="Q255" s="83"/>
      <c r="R255" s="93">
        <v>0.63345182499999997</v>
      </c>
      <c r="S255" s="94">
        <v>3.0840365217391306E-7</v>
      </c>
      <c r="T255" s="94">
        <v>3.5147053395334513E-4</v>
      </c>
      <c r="U255" s="94">
        <f>R255/'סכום נכסי הקרן'!$C$42</f>
        <v>1.6146674616073121E-4</v>
      </c>
    </row>
    <row r="256" spans="2:21">
      <c r="B256" s="82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93"/>
      <c r="P256" s="95"/>
      <c r="Q256" s="83"/>
      <c r="R256" s="83"/>
      <c r="S256" s="83"/>
      <c r="T256" s="94"/>
      <c r="U256" s="83"/>
    </row>
    <row r="257" spans="2:21">
      <c r="B257" s="99" t="s">
        <v>57</v>
      </c>
      <c r="C257" s="81"/>
      <c r="D257" s="81"/>
      <c r="E257" s="81"/>
      <c r="F257" s="81"/>
      <c r="G257" s="81"/>
      <c r="H257" s="81"/>
      <c r="I257" s="81"/>
      <c r="J257" s="81"/>
      <c r="K257" s="90">
        <v>6.0436277166367836</v>
      </c>
      <c r="L257" s="81"/>
      <c r="M257" s="81"/>
      <c r="N257" s="101">
        <v>3.5136103356295557E-2</v>
      </c>
      <c r="O257" s="90"/>
      <c r="P257" s="92"/>
      <c r="Q257" s="81"/>
      <c r="R257" s="90">
        <v>231.36360555000007</v>
      </c>
      <c r="S257" s="81"/>
      <c r="T257" s="91">
        <v>0.12837201941920312</v>
      </c>
      <c r="U257" s="91">
        <f>R257/'סכום נכסי הקרן'!$C$42</f>
        <v>5.8974537753006567E-2</v>
      </c>
    </row>
    <row r="258" spans="2:21">
      <c r="B258" s="86" t="s">
        <v>874</v>
      </c>
      <c r="C258" s="83" t="s">
        <v>875</v>
      </c>
      <c r="D258" s="96" t="s">
        <v>29</v>
      </c>
      <c r="E258" s="96" t="s">
        <v>853</v>
      </c>
      <c r="F258" s="83"/>
      <c r="G258" s="96" t="s">
        <v>876</v>
      </c>
      <c r="H258" s="83" t="s">
        <v>877</v>
      </c>
      <c r="I258" s="83" t="s">
        <v>863</v>
      </c>
      <c r="J258" s="83"/>
      <c r="K258" s="93">
        <v>4.2899998911822568</v>
      </c>
      <c r="L258" s="96" t="s">
        <v>120</v>
      </c>
      <c r="M258" s="97">
        <v>4.4999999999999998E-2</v>
      </c>
      <c r="N258" s="97">
        <v>3.3399998307279549E-2</v>
      </c>
      <c r="O258" s="93">
        <v>0.45202300000000001</v>
      </c>
      <c r="P258" s="95">
        <v>105.886</v>
      </c>
      <c r="Q258" s="83"/>
      <c r="R258" s="93">
        <v>1.6541419999999999E-3</v>
      </c>
      <c r="S258" s="94">
        <v>9.0404600000000006E-10</v>
      </c>
      <c r="T258" s="94">
        <v>9.1780013732639292E-7</v>
      </c>
      <c r="U258" s="94">
        <f>R258/'סכום נכסי הקרן'!$C$42</f>
        <v>4.2164047191403116E-7</v>
      </c>
    </row>
    <row r="259" spans="2:21">
      <c r="B259" s="86" t="s">
        <v>878</v>
      </c>
      <c r="C259" s="83" t="s">
        <v>879</v>
      </c>
      <c r="D259" s="96" t="s">
        <v>29</v>
      </c>
      <c r="E259" s="96" t="s">
        <v>853</v>
      </c>
      <c r="F259" s="83"/>
      <c r="G259" s="96" t="s">
        <v>876</v>
      </c>
      <c r="H259" s="83" t="s">
        <v>877</v>
      </c>
      <c r="I259" s="83" t="s">
        <v>863</v>
      </c>
      <c r="J259" s="83"/>
      <c r="K259" s="93">
        <v>6.93999999894009</v>
      </c>
      <c r="L259" s="96" t="s">
        <v>120</v>
      </c>
      <c r="M259" s="97">
        <v>5.1249999999999997E-2</v>
      </c>
      <c r="N259" s="97">
        <v>3.5999999996345136E-2</v>
      </c>
      <c r="O259" s="93">
        <v>418.46898499999998</v>
      </c>
      <c r="P259" s="95">
        <v>113.5123</v>
      </c>
      <c r="Q259" s="83"/>
      <c r="R259" s="93">
        <v>1.641648271</v>
      </c>
      <c r="S259" s="94">
        <v>8.3693796999999997E-7</v>
      </c>
      <c r="T259" s="94">
        <v>9.1086799595526595E-4</v>
      </c>
      <c r="U259" s="94">
        <f>R259/'סכום נכסי הקרן'!$C$42</f>
        <v>4.1845582283824077E-4</v>
      </c>
    </row>
    <row r="260" spans="2:21">
      <c r="B260" s="86" t="s">
        <v>880</v>
      </c>
      <c r="C260" s="83" t="s">
        <v>881</v>
      </c>
      <c r="D260" s="96" t="s">
        <v>29</v>
      </c>
      <c r="E260" s="96" t="s">
        <v>853</v>
      </c>
      <c r="F260" s="83"/>
      <c r="G260" s="96" t="s">
        <v>855</v>
      </c>
      <c r="H260" s="83" t="s">
        <v>882</v>
      </c>
      <c r="I260" s="83" t="s">
        <v>863</v>
      </c>
      <c r="J260" s="83"/>
      <c r="K260" s="93">
        <v>4.920000000238919</v>
      </c>
      <c r="L260" s="96" t="s">
        <v>120</v>
      </c>
      <c r="M260" s="97">
        <v>6.7500000000000004E-2</v>
      </c>
      <c r="N260" s="97">
        <v>3.3900000002710817E-2</v>
      </c>
      <c r="O260" s="93">
        <v>531.54427699999997</v>
      </c>
      <c r="P260" s="95">
        <v>118.4783</v>
      </c>
      <c r="Q260" s="83"/>
      <c r="R260" s="93">
        <v>2.176465619</v>
      </c>
      <c r="S260" s="94">
        <v>2.3624190088888888E-7</v>
      </c>
      <c r="T260" s="94">
        <v>1.2076112232228991E-3</v>
      </c>
      <c r="U260" s="94">
        <f>R260/'סכום נכסי הקרן'!$C$42</f>
        <v>5.547806601245987E-4</v>
      </c>
    </row>
    <row r="261" spans="2:21">
      <c r="B261" s="86" t="s">
        <v>883</v>
      </c>
      <c r="C261" s="83" t="s">
        <v>884</v>
      </c>
      <c r="D261" s="96" t="s">
        <v>29</v>
      </c>
      <c r="E261" s="96" t="s">
        <v>853</v>
      </c>
      <c r="F261" s="83"/>
      <c r="G261" s="96" t="s">
        <v>885</v>
      </c>
      <c r="H261" s="83" t="s">
        <v>882</v>
      </c>
      <c r="I261" s="83" t="s">
        <v>857</v>
      </c>
      <c r="J261" s="83"/>
      <c r="K261" s="93">
        <v>7.9800000005381007</v>
      </c>
      <c r="L261" s="96" t="s">
        <v>120</v>
      </c>
      <c r="M261" s="97">
        <v>3.9329999999999997E-2</v>
      </c>
      <c r="N261" s="97">
        <v>3.4600000003106111E-2</v>
      </c>
      <c r="O261" s="93">
        <v>1256.97165</v>
      </c>
      <c r="P261" s="95">
        <v>105.2379</v>
      </c>
      <c r="Q261" s="83"/>
      <c r="R261" s="93">
        <v>4.5716333230000004</v>
      </c>
      <c r="S261" s="94">
        <v>8.3798110000000001E-7</v>
      </c>
      <c r="T261" s="94">
        <v>2.5365692254082869E-3</v>
      </c>
      <c r="U261" s="94">
        <f>R261/'סכום נכסי הקרן'!$C$42</f>
        <v>1.1653084388931728E-3</v>
      </c>
    </row>
    <row r="262" spans="2:21">
      <c r="B262" s="86" t="s">
        <v>886</v>
      </c>
      <c r="C262" s="83" t="s">
        <v>887</v>
      </c>
      <c r="D262" s="96" t="s">
        <v>29</v>
      </c>
      <c r="E262" s="96" t="s">
        <v>853</v>
      </c>
      <c r="F262" s="83"/>
      <c r="G262" s="96" t="s">
        <v>885</v>
      </c>
      <c r="H262" s="83" t="s">
        <v>882</v>
      </c>
      <c r="I262" s="83" t="s">
        <v>857</v>
      </c>
      <c r="J262" s="83"/>
      <c r="K262" s="93">
        <v>7.9099999990941772</v>
      </c>
      <c r="L262" s="96" t="s">
        <v>120</v>
      </c>
      <c r="M262" s="97">
        <v>4.1100000000000005E-2</v>
      </c>
      <c r="N262" s="97">
        <v>3.4599999996785785E-2</v>
      </c>
      <c r="O262" s="93">
        <v>1112.672</v>
      </c>
      <c r="P262" s="95">
        <v>106.797</v>
      </c>
      <c r="Q262" s="83"/>
      <c r="R262" s="93">
        <v>4.1067658920000003</v>
      </c>
      <c r="S262" s="94">
        <v>8.9013759999999998E-7</v>
      </c>
      <c r="T262" s="94">
        <v>2.2786376862717634E-3</v>
      </c>
      <c r="U262" s="94">
        <f>R262/'סכום נכסי הקרן'!$C$42</f>
        <v>1.046813821753711E-3</v>
      </c>
    </row>
    <row r="263" spans="2:21">
      <c r="B263" s="86" t="s">
        <v>888</v>
      </c>
      <c r="C263" s="83" t="s">
        <v>889</v>
      </c>
      <c r="D263" s="96" t="s">
        <v>29</v>
      </c>
      <c r="E263" s="96" t="s">
        <v>853</v>
      </c>
      <c r="F263" s="83"/>
      <c r="G263" s="96" t="s">
        <v>890</v>
      </c>
      <c r="H263" s="83" t="s">
        <v>891</v>
      </c>
      <c r="I263" s="83" t="s">
        <v>892</v>
      </c>
      <c r="J263" s="83"/>
      <c r="K263" s="93">
        <v>15.929999998686927</v>
      </c>
      <c r="L263" s="96" t="s">
        <v>120</v>
      </c>
      <c r="M263" s="97">
        <v>4.4500000000000005E-2</v>
      </c>
      <c r="N263" s="97">
        <v>3.9599999997612594E-2</v>
      </c>
      <c r="O263" s="93">
        <v>898.89989199999991</v>
      </c>
      <c r="P263" s="95">
        <v>107.8646</v>
      </c>
      <c r="Q263" s="83"/>
      <c r="R263" s="93">
        <v>3.3509198799999997</v>
      </c>
      <c r="S263" s="94">
        <v>4.4944994599999995E-7</v>
      </c>
      <c r="T263" s="94">
        <v>1.8592567784590076E-3</v>
      </c>
      <c r="U263" s="94">
        <f>R263/'סכום נכסי הקרן'!$C$42</f>
        <v>8.5414882129182892E-4</v>
      </c>
    </row>
    <row r="264" spans="2:21">
      <c r="B264" s="86" t="s">
        <v>893</v>
      </c>
      <c r="C264" s="83" t="s">
        <v>894</v>
      </c>
      <c r="D264" s="96" t="s">
        <v>29</v>
      </c>
      <c r="E264" s="96" t="s">
        <v>853</v>
      </c>
      <c r="F264" s="83"/>
      <c r="G264" s="96" t="s">
        <v>895</v>
      </c>
      <c r="H264" s="83" t="s">
        <v>896</v>
      </c>
      <c r="I264" s="83" t="s">
        <v>863</v>
      </c>
      <c r="J264" s="83"/>
      <c r="K264" s="93">
        <v>16.029999998628462</v>
      </c>
      <c r="L264" s="96" t="s">
        <v>120</v>
      </c>
      <c r="M264" s="97">
        <v>5.5500000000000001E-2</v>
      </c>
      <c r="N264" s="97">
        <v>3.809999999593338E-2</v>
      </c>
      <c r="O264" s="93">
        <v>869.27499999999998</v>
      </c>
      <c r="P264" s="95">
        <v>131.7834</v>
      </c>
      <c r="Q264" s="83"/>
      <c r="R264" s="93">
        <v>3.9590563809999999</v>
      </c>
      <c r="S264" s="94">
        <v>2.1731874999999998E-7</v>
      </c>
      <c r="T264" s="94">
        <v>2.1966811133292863E-3</v>
      </c>
      <c r="U264" s="94">
        <f>R264/'סכום נכסי הקרן'!$C$42</f>
        <v>1.0091626963217766E-3</v>
      </c>
    </row>
    <row r="265" spans="2:21">
      <c r="B265" s="86" t="s">
        <v>897</v>
      </c>
      <c r="C265" s="83" t="s">
        <v>898</v>
      </c>
      <c r="D265" s="96" t="s">
        <v>29</v>
      </c>
      <c r="E265" s="96" t="s">
        <v>853</v>
      </c>
      <c r="F265" s="83"/>
      <c r="G265" s="96" t="s">
        <v>885</v>
      </c>
      <c r="H265" s="83" t="s">
        <v>896</v>
      </c>
      <c r="I265" s="83" t="s">
        <v>857</v>
      </c>
      <c r="J265" s="83"/>
      <c r="K265" s="93">
        <v>3.0199999995870668</v>
      </c>
      <c r="L265" s="96" t="s">
        <v>120</v>
      </c>
      <c r="M265" s="97">
        <v>4.4000000000000004E-2</v>
      </c>
      <c r="N265" s="97">
        <v>3.0199999995870669E-2</v>
      </c>
      <c r="O265" s="93">
        <v>1119.6261999999999</v>
      </c>
      <c r="P265" s="95">
        <v>105.1437</v>
      </c>
      <c r="Q265" s="83"/>
      <c r="R265" s="93">
        <v>4.0684586340000006</v>
      </c>
      <c r="S265" s="94">
        <v>7.464174666666666E-7</v>
      </c>
      <c r="T265" s="94">
        <v>2.257382916939386E-3</v>
      </c>
      <c r="U265" s="94">
        <f>R265/'סכום נכסי הקרן'!$C$42</f>
        <v>1.0370493091901873E-3</v>
      </c>
    </row>
    <row r="266" spans="2:21">
      <c r="B266" s="86" t="s">
        <v>899</v>
      </c>
      <c r="C266" s="83" t="s">
        <v>900</v>
      </c>
      <c r="D266" s="96" t="s">
        <v>29</v>
      </c>
      <c r="E266" s="96" t="s">
        <v>853</v>
      </c>
      <c r="F266" s="83"/>
      <c r="G266" s="96" t="s">
        <v>901</v>
      </c>
      <c r="H266" s="83" t="s">
        <v>896</v>
      </c>
      <c r="I266" s="83" t="s">
        <v>857</v>
      </c>
      <c r="J266" s="83"/>
      <c r="K266" s="93">
        <v>16.719999998967342</v>
      </c>
      <c r="L266" s="96" t="s">
        <v>120</v>
      </c>
      <c r="M266" s="97">
        <v>4.5499999999999999E-2</v>
      </c>
      <c r="N266" s="97">
        <v>3.9199999998113418E-2</v>
      </c>
      <c r="O266" s="93">
        <v>1043.1300000000001</v>
      </c>
      <c r="P266" s="95">
        <v>111.7439</v>
      </c>
      <c r="Q266" s="83"/>
      <c r="R266" s="93">
        <v>4.0284322029999995</v>
      </c>
      <c r="S266" s="94">
        <v>4.1817566641197078E-7</v>
      </c>
      <c r="T266" s="94">
        <v>2.2351742650410082E-3</v>
      </c>
      <c r="U266" s="94">
        <f>R266/'סכום נכסי הקרן'!$C$42</f>
        <v>1.0268465797655824E-3</v>
      </c>
    </row>
    <row r="267" spans="2:21">
      <c r="B267" s="86" t="s">
        <v>902</v>
      </c>
      <c r="C267" s="83" t="s">
        <v>903</v>
      </c>
      <c r="D267" s="96" t="s">
        <v>29</v>
      </c>
      <c r="E267" s="96" t="s">
        <v>853</v>
      </c>
      <c r="F267" s="83"/>
      <c r="G267" s="96" t="s">
        <v>885</v>
      </c>
      <c r="H267" s="83" t="s">
        <v>896</v>
      </c>
      <c r="I267" s="83" t="s">
        <v>857</v>
      </c>
      <c r="J267" s="83"/>
      <c r="K267" s="93">
        <v>8.190000000012235</v>
      </c>
      <c r="L267" s="96" t="s">
        <v>120</v>
      </c>
      <c r="M267" s="97">
        <v>3.61E-2</v>
      </c>
      <c r="N267" s="97">
        <v>3.4600000000081559E-2</v>
      </c>
      <c r="O267" s="93">
        <v>1390.84</v>
      </c>
      <c r="P267" s="95">
        <v>102.033</v>
      </c>
      <c r="Q267" s="83"/>
      <c r="R267" s="93">
        <v>4.9044641259999997</v>
      </c>
      <c r="S267" s="94">
        <v>1.112672E-6</v>
      </c>
      <c r="T267" s="94">
        <v>2.7212402855106561E-3</v>
      </c>
      <c r="U267" s="94">
        <f>R267/'סכום נכסי הקרן'!$C$42</f>
        <v>1.2501469454086023E-3</v>
      </c>
    </row>
    <row r="268" spans="2:21">
      <c r="B268" s="86" t="s">
        <v>904</v>
      </c>
      <c r="C268" s="83" t="s">
        <v>905</v>
      </c>
      <c r="D268" s="96" t="s">
        <v>29</v>
      </c>
      <c r="E268" s="96" t="s">
        <v>853</v>
      </c>
      <c r="F268" s="83"/>
      <c r="G268" s="96" t="s">
        <v>885</v>
      </c>
      <c r="H268" s="83" t="s">
        <v>896</v>
      </c>
      <c r="I268" s="83" t="s">
        <v>863</v>
      </c>
      <c r="J268" s="83"/>
      <c r="K268" s="93">
        <v>3.2099998043662352</v>
      </c>
      <c r="L268" s="96" t="s">
        <v>120</v>
      </c>
      <c r="M268" s="97">
        <v>6.5000000000000002E-2</v>
      </c>
      <c r="N268" s="97">
        <v>3.009999835419214E-2</v>
      </c>
      <c r="O268" s="93">
        <v>1.6342369999999999</v>
      </c>
      <c r="P268" s="95">
        <v>114.03489999999999</v>
      </c>
      <c r="Q268" s="83"/>
      <c r="R268" s="93">
        <v>6.4406059999999998E-3</v>
      </c>
      <c r="S268" s="94">
        <v>6.5369480000000002E-10</v>
      </c>
      <c r="T268" s="94">
        <v>3.5735680922588205E-6</v>
      </c>
      <c r="U268" s="94">
        <f>R268/'סכום נכסי הקרן'!$C$42</f>
        <v>1.6417092083100124E-6</v>
      </c>
    </row>
    <row r="269" spans="2:21">
      <c r="B269" s="86" t="s">
        <v>906</v>
      </c>
      <c r="C269" s="83" t="s">
        <v>907</v>
      </c>
      <c r="D269" s="96" t="s">
        <v>29</v>
      </c>
      <c r="E269" s="96" t="s">
        <v>853</v>
      </c>
      <c r="F269" s="83"/>
      <c r="G269" s="96" t="s">
        <v>908</v>
      </c>
      <c r="H269" s="83" t="s">
        <v>896</v>
      </c>
      <c r="I269" s="83" t="s">
        <v>863</v>
      </c>
      <c r="J269" s="83"/>
      <c r="K269" s="93">
        <v>6.9600000012393011</v>
      </c>
      <c r="L269" s="96" t="s">
        <v>122</v>
      </c>
      <c r="M269" s="97">
        <v>0.03</v>
      </c>
      <c r="N269" s="97">
        <v>2.5200000000844977E-2</v>
      </c>
      <c r="O269" s="93">
        <v>354.66419999999999</v>
      </c>
      <c r="P269" s="95">
        <v>103.2495</v>
      </c>
      <c r="Q269" s="83"/>
      <c r="R269" s="93">
        <v>1.420154344</v>
      </c>
      <c r="S269" s="94">
        <v>7.0932840000000003E-7</v>
      </c>
      <c r="T269" s="94">
        <v>7.8797216438967967E-4</v>
      </c>
      <c r="U269" s="94">
        <f>R269/'סכום נכסי הקרן'!$C$42</f>
        <v>3.6199706421511654E-4</v>
      </c>
    </row>
    <row r="270" spans="2:21">
      <c r="B270" s="86" t="s">
        <v>909</v>
      </c>
      <c r="C270" s="83" t="s">
        <v>910</v>
      </c>
      <c r="D270" s="96" t="s">
        <v>29</v>
      </c>
      <c r="E270" s="96" t="s">
        <v>853</v>
      </c>
      <c r="F270" s="83"/>
      <c r="G270" s="96" t="s">
        <v>911</v>
      </c>
      <c r="H270" s="83" t="s">
        <v>891</v>
      </c>
      <c r="I270" s="83" t="s">
        <v>892</v>
      </c>
      <c r="J270" s="83"/>
      <c r="K270" s="93">
        <v>7.7899999985718775</v>
      </c>
      <c r="L270" s="96" t="s">
        <v>120</v>
      </c>
      <c r="M270" s="97">
        <v>4.8750000000000002E-2</v>
      </c>
      <c r="N270" s="97">
        <v>3.299999999556024E-2</v>
      </c>
      <c r="O270" s="93">
        <v>695.42</v>
      </c>
      <c r="P270" s="95">
        <v>112.4607</v>
      </c>
      <c r="Q270" s="83"/>
      <c r="R270" s="93">
        <v>2.7028476339999998</v>
      </c>
      <c r="S270" s="94">
        <v>5.5633600000000001E-7</v>
      </c>
      <c r="T270" s="94">
        <v>1.4996741087872239E-3</v>
      </c>
      <c r="U270" s="94">
        <f>R270/'סכום נכסי הקרן'!$C$42</f>
        <v>6.8895533268092002E-4</v>
      </c>
    </row>
    <row r="271" spans="2:21">
      <c r="B271" s="86" t="s">
        <v>912</v>
      </c>
      <c r="C271" s="83" t="s">
        <v>913</v>
      </c>
      <c r="D271" s="96" t="s">
        <v>29</v>
      </c>
      <c r="E271" s="96" t="s">
        <v>853</v>
      </c>
      <c r="F271" s="83"/>
      <c r="G271" s="96" t="s">
        <v>914</v>
      </c>
      <c r="H271" s="83" t="s">
        <v>896</v>
      </c>
      <c r="I271" s="83" t="s">
        <v>857</v>
      </c>
      <c r="J271" s="83"/>
      <c r="K271" s="93">
        <v>14.329999999469754</v>
      </c>
      <c r="L271" s="96" t="s">
        <v>120</v>
      </c>
      <c r="M271" s="97">
        <v>5.0999999999999997E-2</v>
      </c>
      <c r="N271" s="97">
        <v>4.3699999998939497E-2</v>
      </c>
      <c r="O271" s="93">
        <v>1216.9849999999999</v>
      </c>
      <c r="P271" s="95">
        <v>112.09950000000001</v>
      </c>
      <c r="Q271" s="83"/>
      <c r="R271" s="93">
        <v>4.7147930499999999</v>
      </c>
      <c r="S271" s="94">
        <v>1.6226466666666666E-6</v>
      </c>
      <c r="T271" s="94">
        <v>2.6160013522149388E-3</v>
      </c>
      <c r="U271" s="94">
        <f>R271/'סכום נכסי הקרן'!$C$42</f>
        <v>1.2017998252743683E-3</v>
      </c>
    </row>
    <row r="272" spans="2:21">
      <c r="B272" s="86" t="s">
        <v>915</v>
      </c>
      <c r="C272" s="83" t="s">
        <v>916</v>
      </c>
      <c r="D272" s="96" t="s">
        <v>29</v>
      </c>
      <c r="E272" s="96" t="s">
        <v>853</v>
      </c>
      <c r="F272" s="83"/>
      <c r="G272" s="96" t="s">
        <v>876</v>
      </c>
      <c r="H272" s="83" t="s">
        <v>896</v>
      </c>
      <c r="I272" s="83" t="s">
        <v>863</v>
      </c>
      <c r="J272" s="83"/>
      <c r="K272" s="93">
        <v>6.540000000525116</v>
      </c>
      <c r="L272" s="96" t="s">
        <v>120</v>
      </c>
      <c r="M272" s="97">
        <v>4.4999999999999998E-2</v>
      </c>
      <c r="N272" s="97">
        <v>3.8700000004813551E-2</v>
      </c>
      <c r="O272" s="93">
        <v>629.35509999999999</v>
      </c>
      <c r="P272" s="95">
        <v>105.065</v>
      </c>
      <c r="Q272" s="83"/>
      <c r="R272" s="93">
        <v>2.2852175699999999</v>
      </c>
      <c r="S272" s="94">
        <v>8.3914013333333334E-7</v>
      </c>
      <c r="T272" s="94">
        <v>1.2679522069850629E-3</v>
      </c>
      <c r="U272" s="94">
        <f>R272/'סכום נכסי הקרן'!$C$42</f>
        <v>5.8250151114054018E-4</v>
      </c>
    </row>
    <row r="273" spans="2:21">
      <c r="B273" s="86" t="s">
        <v>917</v>
      </c>
      <c r="C273" s="83" t="s">
        <v>918</v>
      </c>
      <c r="D273" s="96" t="s">
        <v>29</v>
      </c>
      <c r="E273" s="96" t="s">
        <v>853</v>
      </c>
      <c r="F273" s="83"/>
      <c r="G273" s="96" t="s">
        <v>876</v>
      </c>
      <c r="H273" s="83" t="s">
        <v>896</v>
      </c>
      <c r="I273" s="83" t="s">
        <v>863</v>
      </c>
      <c r="J273" s="83"/>
      <c r="K273" s="93">
        <v>4.899999998337301</v>
      </c>
      <c r="L273" s="96" t="s">
        <v>120</v>
      </c>
      <c r="M273" s="97">
        <v>5.7500000000000002E-2</v>
      </c>
      <c r="N273" s="97">
        <v>3.6599999987223464E-2</v>
      </c>
      <c r="O273" s="93">
        <v>294.68422500000003</v>
      </c>
      <c r="P273" s="95">
        <v>112.2042</v>
      </c>
      <c r="Q273" s="83"/>
      <c r="R273" s="93">
        <v>1.1427199809999999</v>
      </c>
      <c r="S273" s="94">
        <v>4.2097746428571434E-7</v>
      </c>
      <c r="T273" s="94">
        <v>6.3403780055606659E-4</v>
      </c>
      <c r="U273" s="94">
        <f>R273/'סכום נכסי הקרן'!$C$42</f>
        <v>2.9127909940889759E-4</v>
      </c>
    </row>
    <row r="274" spans="2:21">
      <c r="B274" s="86" t="s">
        <v>919</v>
      </c>
      <c r="C274" s="83" t="s">
        <v>920</v>
      </c>
      <c r="D274" s="96" t="s">
        <v>29</v>
      </c>
      <c r="E274" s="96" t="s">
        <v>853</v>
      </c>
      <c r="F274" s="83"/>
      <c r="G274" s="96" t="s">
        <v>885</v>
      </c>
      <c r="H274" s="83" t="s">
        <v>856</v>
      </c>
      <c r="I274" s="83" t="s">
        <v>863</v>
      </c>
      <c r="J274" s="83"/>
      <c r="K274" s="93">
        <v>3.4800000006283778</v>
      </c>
      <c r="L274" s="96" t="s">
        <v>120</v>
      </c>
      <c r="M274" s="97">
        <v>7.8750000000000001E-2</v>
      </c>
      <c r="N274" s="97">
        <v>4.02000000086776E-2</v>
      </c>
      <c r="O274" s="93">
        <v>678.03449999999998</v>
      </c>
      <c r="P274" s="95">
        <v>114.09399999999999</v>
      </c>
      <c r="Q274" s="83"/>
      <c r="R274" s="93">
        <v>2.6735501340000001</v>
      </c>
      <c r="S274" s="94">
        <v>3.874482857142857E-7</v>
      </c>
      <c r="T274" s="94">
        <v>1.4834184006779323E-3</v>
      </c>
      <c r="U274" s="94">
        <f>R274/'סכום נכסי הקרן'!$C$42</f>
        <v>6.8148740566745854E-4</v>
      </c>
    </row>
    <row r="275" spans="2:21">
      <c r="B275" s="86" t="s">
        <v>921</v>
      </c>
      <c r="C275" s="83" t="s">
        <v>922</v>
      </c>
      <c r="D275" s="96" t="s">
        <v>29</v>
      </c>
      <c r="E275" s="96" t="s">
        <v>853</v>
      </c>
      <c r="F275" s="83"/>
      <c r="G275" s="96" t="s">
        <v>923</v>
      </c>
      <c r="H275" s="83" t="s">
        <v>856</v>
      </c>
      <c r="I275" s="83" t="s">
        <v>863</v>
      </c>
      <c r="J275" s="83"/>
      <c r="K275" s="93">
        <v>6.7100000004349845</v>
      </c>
      <c r="L275" s="96" t="s">
        <v>120</v>
      </c>
      <c r="M275" s="97">
        <v>4.2500000000000003E-2</v>
      </c>
      <c r="N275" s="97">
        <v>3.9000000004423566E-2</v>
      </c>
      <c r="O275" s="93">
        <v>764.96199999999999</v>
      </c>
      <c r="P275" s="95">
        <v>102.61109999999999</v>
      </c>
      <c r="Q275" s="83"/>
      <c r="R275" s="93">
        <v>2.7127388420000003</v>
      </c>
      <c r="S275" s="94">
        <v>1.2749366666666667E-6</v>
      </c>
      <c r="T275" s="94">
        <v>1.5051622422489971E-3</v>
      </c>
      <c r="U275" s="94">
        <f>R275/'סכום נכסי הקרן'!$C$42</f>
        <v>6.9147659966339197E-4</v>
      </c>
    </row>
    <row r="276" spans="2:21">
      <c r="B276" s="86" t="s">
        <v>924</v>
      </c>
      <c r="C276" s="83" t="s">
        <v>925</v>
      </c>
      <c r="D276" s="96" t="s">
        <v>29</v>
      </c>
      <c r="E276" s="96" t="s">
        <v>853</v>
      </c>
      <c r="F276" s="83"/>
      <c r="G276" s="96" t="s">
        <v>923</v>
      </c>
      <c r="H276" s="83" t="s">
        <v>856</v>
      </c>
      <c r="I276" s="83" t="s">
        <v>863</v>
      </c>
      <c r="J276" s="83"/>
      <c r="K276" s="93">
        <v>1.5099999997953224</v>
      </c>
      <c r="L276" s="96" t="s">
        <v>120</v>
      </c>
      <c r="M276" s="97">
        <v>5.2499999999999998E-2</v>
      </c>
      <c r="N276" s="97">
        <v>2.8399999997270969E-2</v>
      </c>
      <c r="O276" s="93">
        <v>968.68528900000001</v>
      </c>
      <c r="P276" s="95">
        <v>109.45489999999999</v>
      </c>
      <c r="Q276" s="83"/>
      <c r="R276" s="93">
        <v>3.6643058250000005</v>
      </c>
      <c r="S276" s="94">
        <v>1.6144754816666667E-6</v>
      </c>
      <c r="T276" s="94">
        <v>2.0331388655816141E-3</v>
      </c>
      <c r="U276" s="94">
        <f>R276/'סכום נכסי הקרן'!$C$42</f>
        <v>9.3403083731042041E-4</v>
      </c>
    </row>
    <row r="277" spans="2:21">
      <c r="B277" s="86" t="s">
        <v>926</v>
      </c>
      <c r="C277" s="83" t="s">
        <v>927</v>
      </c>
      <c r="D277" s="96" t="s">
        <v>29</v>
      </c>
      <c r="E277" s="96" t="s">
        <v>853</v>
      </c>
      <c r="F277" s="83"/>
      <c r="G277" s="96" t="s">
        <v>928</v>
      </c>
      <c r="H277" s="83" t="s">
        <v>856</v>
      </c>
      <c r="I277" s="83" t="s">
        <v>863</v>
      </c>
      <c r="J277" s="83"/>
      <c r="K277" s="93">
        <v>7.4600000000957332</v>
      </c>
      <c r="L277" s="96" t="s">
        <v>120</v>
      </c>
      <c r="M277" s="97">
        <v>4.7500000000000001E-2</v>
      </c>
      <c r="N277" s="97">
        <v>3.5300000000226733E-2</v>
      </c>
      <c r="O277" s="93">
        <v>2086.2600000000002</v>
      </c>
      <c r="P277" s="95">
        <v>110.1046</v>
      </c>
      <c r="Q277" s="83"/>
      <c r="R277" s="93">
        <v>7.9386665939999999</v>
      </c>
      <c r="S277" s="94">
        <v>6.9542000000000007E-7</v>
      </c>
      <c r="T277" s="94">
        <v>4.4047665134925827E-3</v>
      </c>
      <c r="U277" s="94">
        <f>R277/'סכום נכסי הקרן'!$C$42</f>
        <v>2.0235645603958515E-3</v>
      </c>
    </row>
    <row r="278" spans="2:21">
      <c r="B278" s="86" t="s">
        <v>929</v>
      </c>
      <c r="C278" s="83" t="s">
        <v>930</v>
      </c>
      <c r="D278" s="96" t="s">
        <v>29</v>
      </c>
      <c r="E278" s="96" t="s">
        <v>853</v>
      </c>
      <c r="F278" s="83"/>
      <c r="G278" s="96" t="s">
        <v>855</v>
      </c>
      <c r="H278" s="83" t="s">
        <v>856</v>
      </c>
      <c r="I278" s="83" t="s">
        <v>863</v>
      </c>
      <c r="J278" s="83"/>
      <c r="K278" s="93">
        <v>7.9899999985650094</v>
      </c>
      <c r="L278" s="96" t="s">
        <v>120</v>
      </c>
      <c r="M278" s="97">
        <v>3.7000000000000005E-2</v>
      </c>
      <c r="N278" s="97">
        <v>3.4199999995181786E-2</v>
      </c>
      <c r="O278" s="93">
        <v>538.95050000000003</v>
      </c>
      <c r="P278" s="95">
        <v>102.51309999999999</v>
      </c>
      <c r="Q278" s="83"/>
      <c r="R278" s="93">
        <v>1.9094214260000002</v>
      </c>
      <c r="S278" s="94">
        <v>3.5930033333333334E-7</v>
      </c>
      <c r="T278" s="94">
        <v>1.0594418417504406E-3</v>
      </c>
      <c r="U278" s="94">
        <f>R278/'סכום נכסי הקרן'!$C$42</f>
        <v>4.867111476169533E-4</v>
      </c>
    </row>
    <row r="279" spans="2:21">
      <c r="B279" s="86" t="s">
        <v>931</v>
      </c>
      <c r="C279" s="83" t="s">
        <v>932</v>
      </c>
      <c r="D279" s="96" t="s">
        <v>29</v>
      </c>
      <c r="E279" s="96" t="s">
        <v>853</v>
      </c>
      <c r="F279" s="83"/>
      <c r="G279" s="96" t="s">
        <v>933</v>
      </c>
      <c r="H279" s="83" t="s">
        <v>856</v>
      </c>
      <c r="I279" s="83" t="s">
        <v>863</v>
      </c>
      <c r="J279" s="83"/>
      <c r="K279" s="93">
        <v>7.6200000004147102</v>
      </c>
      <c r="L279" s="96" t="s">
        <v>120</v>
      </c>
      <c r="M279" s="97">
        <v>5.2999999999999999E-2</v>
      </c>
      <c r="N279" s="97">
        <v>3.7100000001454574E-2</v>
      </c>
      <c r="O279" s="93">
        <v>824.07270000000005</v>
      </c>
      <c r="P279" s="95">
        <v>113.4543</v>
      </c>
      <c r="Q279" s="83"/>
      <c r="R279" s="93">
        <v>3.2311724430000002</v>
      </c>
      <c r="S279" s="94">
        <v>4.7089868571428574E-7</v>
      </c>
      <c r="T279" s="94">
        <v>1.7928149529548591E-3</v>
      </c>
      <c r="U279" s="94">
        <f>R279/'סכום נכסי הקרן'!$C$42</f>
        <v>8.2362522304743667E-4</v>
      </c>
    </row>
    <row r="280" spans="2:21">
      <c r="B280" s="86" t="s">
        <v>934</v>
      </c>
      <c r="C280" s="83" t="s">
        <v>935</v>
      </c>
      <c r="D280" s="96" t="s">
        <v>29</v>
      </c>
      <c r="E280" s="96" t="s">
        <v>853</v>
      </c>
      <c r="F280" s="83"/>
      <c r="G280" s="96" t="s">
        <v>855</v>
      </c>
      <c r="H280" s="83" t="s">
        <v>856</v>
      </c>
      <c r="I280" s="83" t="s">
        <v>857</v>
      </c>
      <c r="J280" s="83"/>
      <c r="K280" s="93">
        <v>3.3600000005228416</v>
      </c>
      <c r="L280" s="96" t="s">
        <v>120</v>
      </c>
      <c r="M280" s="97">
        <v>5.8749999999999997E-2</v>
      </c>
      <c r="N280" s="97">
        <v>2.7400000007116451E-2</v>
      </c>
      <c r="O280" s="93">
        <v>354.66419999999999</v>
      </c>
      <c r="P280" s="95">
        <v>112.3496</v>
      </c>
      <c r="Q280" s="83"/>
      <c r="R280" s="93">
        <v>1.377090723</v>
      </c>
      <c r="S280" s="94">
        <v>1.9703566666666668E-7</v>
      </c>
      <c r="T280" s="94">
        <v>7.640783286321862E-4</v>
      </c>
      <c r="U280" s="94">
        <f>R280/'סכום נכסי הקרן'!$C$42</f>
        <v>3.5102015565420281E-4</v>
      </c>
    </row>
    <row r="281" spans="2:21">
      <c r="B281" s="86" t="s">
        <v>936</v>
      </c>
      <c r="C281" s="83" t="s">
        <v>937</v>
      </c>
      <c r="D281" s="96" t="s">
        <v>29</v>
      </c>
      <c r="E281" s="96" t="s">
        <v>853</v>
      </c>
      <c r="F281" s="83"/>
      <c r="G281" s="96" t="s">
        <v>855</v>
      </c>
      <c r="H281" s="83" t="s">
        <v>856</v>
      </c>
      <c r="I281" s="83" t="s">
        <v>863</v>
      </c>
      <c r="J281" s="83"/>
      <c r="K281" s="93">
        <v>7.350000000563564</v>
      </c>
      <c r="L281" s="96" t="s">
        <v>120</v>
      </c>
      <c r="M281" s="97">
        <v>5.2499999999999998E-2</v>
      </c>
      <c r="N281" s="97">
        <v>3.6200000002842327E-2</v>
      </c>
      <c r="O281" s="93">
        <v>1043.1300000000001</v>
      </c>
      <c r="P281" s="95">
        <v>113.2067</v>
      </c>
      <c r="Q281" s="83"/>
      <c r="R281" s="93">
        <v>4.0811681819999999</v>
      </c>
      <c r="S281" s="94">
        <v>6.9542000000000007E-7</v>
      </c>
      <c r="T281" s="94">
        <v>2.2644348054107239E-3</v>
      </c>
      <c r="U281" s="94">
        <f>R281/'סכום נכסי הקרן'!$C$42</f>
        <v>1.0402889704868195E-3</v>
      </c>
    </row>
    <row r="282" spans="2:21">
      <c r="B282" s="86" t="s">
        <v>938</v>
      </c>
      <c r="C282" s="83" t="s">
        <v>939</v>
      </c>
      <c r="D282" s="96" t="s">
        <v>29</v>
      </c>
      <c r="E282" s="96" t="s">
        <v>853</v>
      </c>
      <c r="F282" s="83"/>
      <c r="G282" s="126" t="s">
        <v>911</v>
      </c>
      <c r="H282" s="83" t="s">
        <v>856</v>
      </c>
      <c r="I282" s="83" t="s">
        <v>863</v>
      </c>
      <c r="J282" s="83"/>
      <c r="K282" s="93">
        <v>4.5499999994931084</v>
      </c>
      <c r="L282" s="96" t="s">
        <v>120</v>
      </c>
      <c r="M282" s="97">
        <v>4.1250000000000002E-2</v>
      </c>
      <c r="N282" s="97">
        <v>3.7499999997547294E-2</v>
      </c>
      <c r="O282" s="93">
        <v>869.27499999999998</v>
      </c>
      <c r="P282" s="95">
        <v>101.78530000000001</v>
      </c>
      <c r="Q282" s="83"/>
      <c r="R282" s="93">
        <v>3.0578496409999998</v>
      </c>
      <c r="S282" s="94">
        <v>2.0453529411764706E-6</v>
      </c>
      <c r="T282" s="94">
        <v>1.6966468540386866E-3</v>
      </c>
      <c r="U282" s="94">
        <f>R282/'סכום נכסי הקרן'!$C$42</f>
        <v>7.7944527475476151E-4</v>
      </c>
    </row>
    <row r="283" spans="2:21">
      <c r="B283" s="86" t="s">
        <v>940</v>
      </c>
      <c r="C283" s="83" t="s">
        <v>941</v>
      </c>
      <c r="D283" s="96" t="s">
        <v>29</v>
      </c>
      <c r="E283" s="96" t="s">
        <v>853</v>
      </c>
      <c r="F283" s="83"/>
      <c r="G283" s="96" t="s">
        <v>942</v>
      </c>
      <c r="H283" s="83" t="s">
        <v>943</v>
      </c>
      <c r="I283" s="83" t="s">
        <v>892</v>
      </c>
      <c r="J283" s="83"/>
      <c r="K283" s="93">
        <v>5.1200000004918209</v>
      </c>
      <c r="L283" s="96" t="s">
        <v>120</v>
      </c>
      <c r="M283" s="97">
        <v>5.2499999999999998E-2</v>
      </c>
      <c r="N283" s="97">
        <v>3.2000000001891619E-2</v>
      </c>
      <c r="O283" s="93">
        <v>544.16615000000002</v>
      </c>
      <c r="P283" s="95">
        <v>112.44</v>
      </c>
      <c r="Q283" s="83"/>
      <c r="R283" s="93">
        <v>2.1145896080000002</v>
      </c>
      <c r="S283" s="94">
        <v>4.3533292000000003E-7</v>
      </c>
      <c r="T283" s="94">
        <v>1.1732793391446223E-3</v>
      </c>
      <c r="U283" s="94">
        <f>R283/'סכום נכסי הקרן'!$C$42</f>
        <v>5.3900847703620741E-4</v>
      </c>
    </row>
    <row r="284" spans="2:21">
      <c r="B284" s="86" t="s">
        <v>944</v>
      </c>
      <c r="C284" s="83" t="s">
        <v>945</v>
      </c>
      <c r="D284" s="96" t="s">
        <v>29</v>
      </c>
      <c r="E284" s="96" t="s">
        <v>853</v>
      </c>
      <c r="F284" s="83"/>
      <c r="G284" s="96" t="s">
        <v>946</v>
      </c>
      <c r="H284" s="83" t="s">
        <v>856</v>
      </c>
      <c r="I284" s="83" t="s">
        <v>857</v>
      </c>
      <c r="J284" s="83"/>
      <c r="K284" s="93">
        <v>7.9999999957628978E-2</v>
      </c>
      <c r="L284" s="96" t="s">
        <v>120</v>
      </c>
      <c r="M284" s="97">
        <v>5.2499999999999998E-2</v>
      </c>
      <c r="N284" s="97">
        <v>9.9999999947036227E-4</v>
      </c>
      <c r="O284" s="93">
        <v>1036.2105710000001</v>
      </c>
      <c r="P284" s="95">
        <v>105.44580000000001</v>
      </c>
      <c r="Q284" s="83"/>
      <c r="R284" s="93">
        <v>3.7761668520000002</v>
      </c>
      <c r="S284" s="94">
        <v>1.5941701092307693E-6</v>
      </c>
      <c r="T284" s="94">
        <v>2.095204919126032E-3</v>
      </c>
      <c r="U284" s="94">
        <f>R284/'סכום נכסי הקרן'!$C$42</f>
        <v>9.6254419118999555E-4</v>
      </c>
    </row>
    <row r="285" spans="2:21">
      <c r="B285" s="86" t="s">
        <v>947</v>
      </c>
      <c r="C285" s="83" t="s">
        <v>948</v>
      </c>
      <c r="D285" s="96" t="s">
        <v>29</v>
      </c>
      <c r="E285" s="96" t="s">
        <v>853</v>
      </c>
      <c r="F285" s="83"/>
      <c r="G285" s="96" t="s">
        <v>885</v>
      </c>
      <c r="H285" s="83" t="s">
        <v>856</v>
      </c>
      <c r="I285" s="83" t="s">
        <v>857</v>
      </c>
      <c r="J285" s="83"/>
      <c r="K285" s="93">
        <v>4.849999999675612</v>
      </c>
      <c r="L285" s="96" t="s">
        <v>120</v>
      </c>
      <c r="M285" s="97">
        <v>4.8750000000000002E-2</v>
      </c>
      <c r="N285" s="97">
        <v>3.3799999997746355E-2</v>
      </c>
      <c r="O285" s="93">
        <v>788.50196700000004</v>
      </c>
      <c r="P285" s="95">
        <v>107.4684</v>
      </c>
      <c r="Q285" s="83"/>
      <c r="R285" s="93">
        <v>2.9285807069999996</v>
      </c>
      <c r="S285" s="94">
        <v>1.051335956E-6</v>
      </c>
      <c r="T285" s="94">
        <v>1.6249220290978795E-3</v>
      </c>
      <c r="U285" s="94">
        <f>R285/'סכום נכסי הקרן'!$C$42</f>
        <v>7.4649464878940675E-4</v>
      </c>
    </row>
    <row r="286" spans="2:21">
      <c r="B286" s="86" t="s">
        <v>949</v>
      </c>
      <c r="C286" s="83" t="s">
        <v>950</v>
      </c>
      <c r="D286" s="96" t="s">
        <v>29</v>
      </c>
      <c r="E286" s="96" t="s">
        <v>853</v>
      </c>
      <c r="F286" s="83"/>
      <c r="G286" s="96" t="s">
        <v>951</v>
      </c>
      <c r="H286" s="83" t="s">
        <v>943</v>
      </c>
      <c r="I286" s="83" t="s">
        <v>892</v>
      </c>
      <c r="J286" s="83"/>
      <c r="K286" s="93">
        <v>8.3600000008100395</v>
      </c>
      <c r="L286" s="96" t="s">
        <v>122</v>
      </c>
      <c r="M286" s="97">
        <v>2.8750000000000001E-2</v>
      </c>
      <c r="N286" s="97">
        <v>1.9900000000959258E-2</v>
      </c>
      <c r="O286" s="93">
        <v>890.13760000000013</v>
      </c>
      <c r="P286" s="95">
        <v>108.71259999999999</v>
      </c>
      <c r="Q286" s="83"/>
      <c r="R286" s="93">
        <v>3.752903136</v>
      </c>
      <c r="S286" s="94">
        <v>8.9013760000000008E-7</v>
      </c>
      <c r="T286" s="94">
        <v>2.0822970540579047E-3</v>
      </c>
      <c r="U286" s="94">
        <f>R286/'סכום נכסי הקרן'!$C$42</f>
        <v>9.5661427453670083E-4</v>
      </c>
    </row>
    <row r="287" spans="2:21">
      <c r="B287" s="86" t="s">
        <v>952</v>
      </c>
      <c r="C287" s="83" t="s">
        <v>953</v>
      </c>
      <c r="D287" s="96" t="s">
        <v>29</v>
      </c>
      <c r="E287" s="96" t="s">
        <v>853</v>
      </c>
      <c r="F287" s="83"/>
      <c r="G287" s="96" t="s">
        <v>895</v>
      </c>
      <c r="H287" s="83" t="s">
        <v>856</v>
      </c>
      <c r="I287" s="83" t="s">
        <v>863</v>
      </c>
      <c r="J287" s="83"/>
      <c r="K287" s="93">
        <v>15.910000000979732</v>
      </c>
      <c r="L287" s="96" t="s">
        <v>120</v>
      </c>
      <c r="M287" s="97">
        <v>4.2000000000000003E-2</v>
      </c>
      <c r="N287" s="97">
        <v>4.2200000001431065E-2</v>
      </c>
      <c r="O287" s="93">
        <v>1043.1300000000001</v>
      </c>
      <c r="P287" s="95">
        <v>100.79300000000001</v>
      </c>
      <c r="Q287" s="83"/>
      <c r="R287" s="93">
        <v>3.6336453840000003</v>
      </c>
      <c r="S287" s="94">
        <v>5.7951666666666672E-7</v>
      </c>
      <c r="T287" s="94">
        <v>2.0161269301127798E-3</v>
      </c>
      <c r="U287" s="94">
        <f>R287/'סכום נכסי הקרן'!$C$42</f>
        <v>9.2621549690292677E-4</v>
      </c>
    </row>
    <row r="288" spans="2:21">
      <c r="B288" s="86" t="s">
        <v>954</v>
      </c>
      <c r="C288" s="83" t="s">
        <v>955</v>
      </c>
      <c r="D288" s="96" t="s">
        <v>29</v>
      </c>
      <c r="E288" s="96" t="s">
        <v>853</v>
      </c>
      <c r="F288" s="83"/>
      <c r="G288" s="96" t="s">
        <v>933</v>
      </c>
      <c r="H288" s="83" t="s">
        <v>856</v>
      </c>
      <c r="I288" s="83" t="s">
        <v>863</v>
      </c>
      <c r="J288" s="83"/>
      <c r="K288" s="93">
        <v>7.6099999995503467</v>
      </c>
      <c r="L288" s="96" t="s">
        <v>120</v>
      </c>
      <c r="M288" s="97">
        <v>4.5999999999999999E-2</v>
      </c>
      <c r="N288" s="97">
        <v>3.3499999998270566E-2</v>
      </c>
      <c r="O288" s="93">
        <v>1371.3334690000002</v>
      </c>
      <c r="P288" s="95">
        <v>109.8048</v>
      </c>
      <c r="Q288" s="83"/>
      <c r="R288" s="93">
        <v>5.2040090939999999</v>
      </c>
      <c r="S288" s="94">
        <v>1.7141668362500001E-6</v>
      </c>
      <c r="T288" s="94">
        <v>2.8874427111584117E-3</v>
      </c>
      <c r="U288" s="94">
        <f>R288/'סכום נכסי הקרן'!$C$42</f>
        <v>1.3265008990999984E-3</v>
      </c>
    </row>
    <row r="289" spans="2:21">
      <c r="B289" s="86" t="s">
        <v>956</v>
      </c>
      <c r="C289" s="83" t="s">
        <v>957</v>
      </c>
      <c r="D289" s="96" t="s">
        <v>29</v>
      </c>
      <c r="E289" s="96" t="s">
        <v>853</v>
      </c>
      <c r="F289" s="83"/>
      <c r="G289" s="96" t="s">
        <v>928</v>
      </c>
      <c r="H289" s="83" t="s">
        <v>856</v>
      </c>
      <c r="I289" s="83" t="s">
        <v>863</v>
      </c>
      <c r="J289" s="83"/>
      <c r="K289" s="93">
        <v>7.7600000000154035</v>
      </c>
      <c r="L289" s="96" t="s">
        <v>120</v>
      </c>
      <c r="M289" s="97">
        <v>4.2999999999999997E-2</v>
      </c>
      <c r="N289" s="97">
        <v>3.2499999999037278E-2</v>
      </c>
      <c r="O289" s="93">
        <v>1390.84</v>
      </c>
      <c r="P289" s="95">
        <v>108.0483</v>
      </c>
      <c r="Q289" s="83"/>
      <c r="R289" s="93">
        <v>5.1936057419999999</v>
      </c>
      <c r="S289" s="94">
        <v>1.3908399999999999E-6</v>
      </c>
      <c r="T289" s="94">
        <v>2.8816704147689516E-3</v>
      </c>
      <c r="U289" s="94">
        <f>R289/'סכום נכסי הקרן'!$C$42</f>
        <v>1.323849086712206E-3</v>
      </c>
    </row>
    <row r="290" spans="2:21">
      <c r="B290" s="86" t="s">
        <v>958</v>
      </c>
      <c r="C290" s="83" t="s">
        <v>959</v>
      </c>
      <c r="D290" s="96" t="s">
        <v>29</v>
      </c>
      <c r="E290" s="96" t="s">
        <v>853</v>
      </c>
      <c r="F290" s="83"/>
      <c r="G290" s="96" t="s">
        <v>928</v>
      </c>
      <c r="H290" s="83" t="s">
        <v>856</v>
      </c>
      <c r="I290" s="83" t="s">
        <v>863</v>
      </c>
      <c r="J290" s="83"/>
      <c r="K290" s="93">
        <v>7.1100000004399906</v>
      </c>
      <c r="L290" s="96" t="s">
        <v>120</v>
      </c>
      <c r="M290" s="97">
        <v>5.5500000000000001E-2</v>
      </c>
      <c r="N290" s="97">
        <v>3.2699999995316226E-2</v>
      </c>
      <c r="O290" s="93">
        <v>173.85499999999999</v>
      </c>
      <c r="P290" s="95">
        <v>117.2621</v>
      </c>
      <c r="Q290" s="83"/>
      <c r="R290" s="93">
        <v>0.70456087899999997</v>
      </c>
      <c r="S290" s="94">
        <v>3.4770999999999998E-7</v>
      </c>
      <c r="T290" s="94">
        <v>3.9092536886253061E-4</v>
      </c>
      <c r="U290" s="94">
        <f>R290/'סכום נכסי הקרן'!$C$42</f>
        <v>1.7959243010196501E-4</v>
      </c>
    </row>
    <row r="291" spans="2:21">
      <c r="B291" s="86" t="s">
        <v>960</v>
      </c>
      <c r="C291" s="83" t="s">
        <v>961</v>
      </c>
      <c r="D291" s="96" t="s">
        <v>29</v>
      </c>
      <c r="E291" s="96" t="s">
        <v>853</v>
      </c>
      <c r="F291" s="83"/>
      <c r="G291" s="96" t="s">
        <v>908</v>
      </c>
      <c r="H291" s="83" t="s">
        <v>856</v>
      </c>
      <c r="I291" s="83" t="s">
        <v>863</v>
      </c>
      <c r="J291" s="83"/>
      <c r="K291" s="93">
        <v>2.5400000000198615</v>
      </c>
      <c r="L291" s="96" t="s">
        <v>120</v>
      </c>
      <c r="M291" s="97">
        <v>4.7500000000000001E-2</v>
      </c>
      <c r="N291" s="97">
        <v>3.540000000019862E-2</v>
      </c>
      <c r="O291" s="93">
        <v>1401.132216</v>
      </c>
      <c r="P291" s="95">
        <v>103.9772</v>
      </c>
      <c r="Q291" s="83"/>
      <c r="R291" s="93">
        <v>5.0349024849999999</v>
      </c>
      <c r="S291" s="94">
        <v>1.5568135733333334E-6</v>
      </c>
      <c r="T291" s="94">
        <v>2.7936139655229098E-3</v>
      </c>
      <c r="U291" s="94">
        <f>R291/'סכום נכסי הקרן'!$C$42</f>
        <v>1.2833956575774802E-3</v>
      </c>
    </row>
    <row r="292" spans="2:21">
      <c r="B292" s="86" t="s">
        <v>962</v>
      </c>
      <c r="C292" s="83" t="s">
        <v>963</v>
      </c>
      <c r="D292" s="96" t="s">
        <v>29</v>
      </c>
      <c r="E292" s="96" t="s">
        <v>853</v>
      </c>
      <c r="F292" s="83"/>
      <c r="G292" s="96" t="s">
        <v>885</v>
      </c>
      <c r="H292" s="83" t="s">
        <v>856</v>
      </c>
      <c r="I292" s="83" t="s">
        <v>857</v>
      </c>
      <c r="J292" s="83"/>
      <c r="K292" s="93">
        <v>4.7100000006316396</v>
      </c>
      <c r="L292" s="96" t="s">
        <v>120</v>
      </c>
      <c r="M292" s="97">
        <v>3.5159999999999997E-2</v>
      </c>
      <c r="N292" s="97">
        <v>3.260000000417005E-2</v>
      </c>
      <c r="O292" s="93">
        <v>930.71535700000004</v>
      </c>
      <c r="P292" s="95">
        <v>101.39279999999999</v>
      </c>
      <c r="Q292" s="83"/>
      <c r="R292" s="93">
        <v>3.2613524140000001</v>
      </c>
      <c r="S292" s="94">
        <v>9.3071535700000006E-7</v>
      </c>
      <c r="T292" s="94">
        <v>1.8095602998043476E-3</v>
      </c>
      <c r="U292" s="94">
        <f>R292/'סכום נכסי הקרן'!$C$42</f>
        <v>8.3131809174600776E-4</v>
      </c>
    </row>
    <row r="293" spans="2:21">
      <c r="B293" s="86" t="s">
        <v>964</v>
      </c>
      <c r="C293" s="83" t="s">
        <v>965</v>
      </c>
      <c r="D293" s="96" t="s">
        <v>29</v>
      </c>
      <c r="E293" s="96" t="s">
        <v>853</v>
      </c>
      <c r="F293" s="83"/>
      <c r="G293" s="96" t="s">
        <v>885</v>
      </c>
      <c r="H293" s="83" t="s">
        <v>856</v>
      </c>
      <c r="I293" s="83" t="s">
        <v>857</v>
      </c>
      <c r="J293" s="83"/>
      <c r="K293" s="93">
        <v>6.149999999582775</v>
      </c>
      <c r="L293" s="96" t="s">
        <v>120</v>
      </c>
      <c r="M293" s="97">
        <v>4.2999999999999997E-2</v>
      </c>
      <c r="N293" s="97">
        <v>3.439999999928476E-2</v>
      </c>
      <c r="O293" s="93">
        <v>455.50009999999997</v>
      </c>
      <c r="P293" s="95">
        <v>106.57769999999999</v>
      </c>
      <c r="Q293" s="83"/>
      <c r="R293" s="93">
        <v>1.677755398</v>
      </c>
      <c r="S293" s="94">
        <v>3.6440007999999998E-7</v>
      </c>
      <c r="T293" s="94">
        <v>9.3090202333566104E-4</v>
      </c>
      <c r="U293" s="94">
        <f>R293/'סכום נכסי הקרן'!$C$42</f>
        <v>4.2765952244065692E-4</v>
      </c>
    </row>
    <row r="294" spans="2:21">
      <c r="B294" s="86" t="s">
        <v>966</v>
      </c>
      <c r="C294" s="83" t="s">
        <v>967</v>
      </c>
      <c r="D294" s="96" t="s">
        <v>29</v>
      </c>
      <c r="E294" s="96" t="s">
        <v>853</v>
      </c>
      <c r="F294" s="83"/>
      <c r="G294" s="96" t="s">
        <v>885</v>
      </c>
      <c r="H294" s="83" t="s">
        <v>943</v>
      </c>
      <c r="I294" s="83" t="s">
        <v>892</v>
      </c>
      <c r="J294" s="83"/>
      <c r="K294" s="93">
        <v>3.6299999995163246</v>
      </c>
      <c r="L294" s="96" t="s">
        <v>120</v>
      </c>
      <c r="M294" s="97">
        <v>6.25E-2</v>
      </c>
      <c r="N294" s="97">
        <v>4.1599999995876873E-2</v>
      </c>
      <c r="O294" s="93">
        <v>646.74059999999997</v>
      </c>
      <c r="P294" s="95">
        <v>112.8502</v>
      </c>
      <c r="Q294" s="83"/>
      <c r="R294" s="93">
        <v>2.5223553940000003</v>
      </c>
      <c r="S294" s="94">
        <v>1.2934812E-6</v>
      </c>
      <c r="T294" s="94">
        <v>1.3995280495865338E-3</v>
      </c>
      <c r="U294" s="94">
        <f>R294/'סכום נכסי הקרן'!$C$42</f>
        <v>6.4294789604584261E-4</v>
      </c>
    </row>
    <row r="295" spans="2:21">
      <c r="B295" s="86" t="s">
        <v>968</v>
      </c>
      <c r="C295" s="83" t="s">
        <v>969</v>
      </c>
      <c r="D295" s="96" t="s">
        <v>29</v>
      </c>
      <c r="E295" s="96" t="s">
        <v>853</v>
      </c>
      <c r="F295" s="83"/>
      <c r="G295" s="96" t="s">
        <v>908</v>
      </c>
      <c r="H295" s="83" t="s">
        <v>856</v>
      </c>
      <c r="I295" s="83" t="s">
        <v>857</v>
      </c>
      <c r="J295" s="83"/>
      <c r="K295" s="93">
        <v>6.0000000002598597</v>
      </c>
      <c r="L295" s="96" t="s">
        <v>120</v>
      </c>
      <c r="M295" s="97">
        <v>5.2999999999999999E-2</v>
      </c>
      <c r="N295" s="97">
        <v>4.9100000003352191E-2</v>
      </c>
      <c r="O295" s="93">
        <v>1076.16245</v>
      </c>
      <c r="P295" s="95">
        <v>103.4688</v>
      </c>
      <c r="Q295" s="83"/>
      <c r="R295" s="93">
        <v>3.8482308810000001</v>
      </c>
      <c r="S295" s="94">
        <v>7.1744163333333334E-7</v>
      </c>
      <c r="T295" s="94">
        <v>2.1351896215956465E-3</v>
      </c>
      <c r="U295" s="94">
        <f>R295/'סכום נכסי הקרן'!$C$42</f>
        <v>9.8091329807174234E-4</v>
      </c>
    </row>
    <row r="296" spans="2:21">
      <c r="B296" s="86" t="s">
        <v>970</v>
      </c>
      <c r="C296" s="83" t="s">
        <v>971</v>
      </c>
      <c r="D296" s="96" t="s">
        <v>29</v>
      </c>
      <c r="E296" s="96" t="s">
        <v>853</v>
      </c>
      <c r="F296" s="83"/>
      <c r="G296" s="96" t="s">
        <v>908</v>
      </c>
      <c r="H296" s="83" t="s">
        <v>856</v>
      </c>
      <c r="I296" s="83" t="s">
        <v>857</v>
      </c>
      <c r="J296" s="83"/>
      <c r="K296" s="93">
        <v>5.5099999991800903</v>
      </c>
      <c r="L296" s="96" t="s">
        <v>120</v>
      </c>
      <c r="M296" s="97">
        <v>5.8749999999999997E-2</v>
      </c>
      <c r="N296" s="97">
        <v>4.389999999309549E-2</v>
      </c>
      <c r="O296" s="93">
        <v>243.39700000000002</v>
      </c>
      <c r="P296" s="95">
        <v>110.19410000000001</v>
      </c>
      <c r="Q296" s="83"/>
      <c r="R296" s="93">
        <v>0.92693097599999996</v>
      </c>
      <c r="S296" s="94">
        <v>2.0283083333333335E-7</v>
      </c>
      <c r="T296" s="94">
        <v>5.1430734306056399E-4</v>
      </c>
      <c r="U296" s="94">
        <f>R296/'סכום נכסי הקרן'!$C$42</f>
        <v>2.3627452428653253E-4</v>
      </c>
    </row>
    <row r="297" spans="2:21">
      <c r="B297" s="86" t="s">
        <v>972</v>
      </c>
      <c r="C297" s="83" t="s">
        <v>973</v>
      </c>
      <c r="D297" s="96" t="s">
        <v>29</v>
      </c>
      <c r="E297" s="96" t="s">
        <v>853</v>
      </c>
      <c r="F297" s="83"/>
      <c r="G297" s="96" t="s">
        <v>946</v>
      </c>
      <c r="H297" s="83" t="s">
        <v>856</v>
      </c>
      <c r="I297" s="83" t="s">
        <v>863</v>
      </c>
      <c r="J297" s="83"/>
      <c r="K297" s="93">
        <v>7.1499999991749634</v>
      </c>
      <c r="L297" s="96" t="s">
        <v>122</v>
      </c>
      <c r="M297" s="97">
        <v>4.6249999999999999E-2</v>
      </c>
      <c r="N297" s="97">
        <v>2.8299999996073962E-2</v>
      </c>
      <c r="O297" s="93">
        <v>785.82460000000003</v>
      </c>
      <c r="P297" s="95">
        <v>115.33710000000001</v>
      </c>
      <c r="Q297" s="83"/>
      <c r="R297" s="93">
        <v>3.514994486</v>
      </c>
      <c r="S297" s="94">
        <v>5.2388306666666666E-7</v>
      </c>
      <c r="T297" s="94">
        <v>1.9502935189072727E-3</v>
      </c>
      <c r="U297" s="94">
        <f>R297/'סכום נכסי הקרן'!$C$42</f>
        <v>8.9597140623492869E-4</v>
      </c>
    </row>
    <row r="298" spans="2:21">
      <c r="B298" s="86" t="s">
        <v>974</v>
      </c>
      <c r="C298" s="83" t="s">
        <v>975</v>
      </c>
      <c r="D298" s="96" t="s">
        <v>29</v>
      </c>
      <c r="E298" s="96" t="s">
        <v>853</v>
      </c>
      <c r="F298" s="83"/>
      <c r="G298" s="96" t="s">
        <v>951</v>
      </c>
      <c r="H298" s="83" t="s">
        <v>976</v>
      </c>
      <c r="I298" s="83" t="s">
        <v>857</v>
      </c>
      <c r="J298" s="83"/>
      <c r="K298" s="93">
        <v>7.0700000010742281</v>
      </c>
      <c r="L298" s="96" t="s">
        <v>122</v>
      </c>
      <c r="M298" s="97">
        <v>3.125E-2</v>
      </c>
      <c r="N298" s="97">
        <v>2.750000000561164E-2</v>
      </c>
      <c r="O298" s="93">
        <v>782.34749999999997</v>
      </c>
      <c r="P298" s="95">
        <v>102.7824</v>
      </c>
      <c r="Q298" s="83"/>
      <c r="R298" s="93">
        <v>3.118520095</v>
      </c>
      <c r="S298" s="94">
        <v>1.04313E-6</v>
      </c>
      <c r="T298" s="94">
        <v>1.730309835217361E-3</v>
      </c>
      <c r="U298" s="94">
        <f>R298/'סכום נכסי הקרן'!$C$42</f>
        <v>7.9491016159990459E-4</v>
      </c>
    </row>
    <row r="299" spans="2:21">
      <c r="B299" s="86" t="s">
        <v>977</v>
      </c>
      <c r="C299" s="83" t="s">
        <v>978</v>
      </c>
      <c r="D299" s="96" t="s">
        <v>29</v>
      </c>
      <c r="E299" s="96" t="s">
        <v>853</v>
      </c>
      <c r="F299" s="83"/>
      <c r="G299" s="96" t="s">
        <v>885</v>
      </c>
      <c r="H299" s="83" t="s">
        <v>979</v>
      </c>
      <c r="I299" s="83" t="s">
        <v>892</v>
      </c>
      <c r="J299" s="83"/>
      <c r="K299" s="93">
        <v>6.6300000005249782</v>
      </c>
      <c r="L299" s="96" t="s">
        <v>120</v>
      </c>
      <c r="M299" s="97">
        <v>7.0000000000000007E-2</v>
      </c>
      <c r="N299" s="97">
        <v>4.6700000002972766E-2</v>
      </c>
      <c r="O299" s="93">
        <v>385.9581</v>
      </c>
      <c r="P299" s="95">
        <v>118.5286</v>
      </c>
      <c r="Q299" s="83"/>
      <c r="R299" s="93">
        <v>1.5810182589999999</v>
      </c>
      <c r="S299" s="94">
        <v>5.1461080000000002E-7</v>
      </c>
      <c r="T299" s="94">
        <v>8.7722745400681116E-4</v>
      </c>
      <c r="U299" s="94">
        <f>R299/'סכום נכסי הקרן'!$C$42</f>
        <v>4.0300124465097911E-4</v>
      </c>
    </row>
    <row r="300" spans="2:21">
      <c r="B300" s="86" t="s">
        <v>980</v>
      </c>
      <c r="C300" s="83" t="s">
        <v>981</v>
      </c>
      <c r="D300" s="96" t="s">
        <v>29</v>
      </c>
      <c r="E300" s="96" t="s">
        <v>853</v>
      </c>
      <c r="F300" s="83"/>
      <c r="G300" s="96" t="s">
        <v>855</v>
      </c>
      <c r="H300" s="83" t="s">
        <v>979</v>
      </c>
      <c r="I300" s="83" t="s">
        <v>892</v>
      </c>
      <c r="J300" s="83"/>
      <c r="K300" s="93">
        <v>3.58999999964028</v>
      </c>
      <c r="L300" s="96" t="s">
        <v>120</v>
      </c>
      <c r="M300" s="97">
        <v>7.0000000000000007E-2</v>
      </c>
      <c r="N300" s="97">
        <v>2.869999999770179E-2</v>
      </c>
      <c r="O300" s="93">
        <v>1004.464648</v>
      </c>
      <c r="P300" s="95">
        <v>115.316</v>
      </c>
      <c r="Q300" s="83"/>
      <c r="R300" s="93">
        <v>4.0031140159999996</v>
      </c>
      <c r="S300" s="94">
        <v>8.0361672093637248E-7</v>
      </c>
      <c r="T300" s="94">
        <v>2.2211264774233456E-3</v>
      </c>
      <c r="U300" s="94">
        <f>R300/'סכום נכסי הקרן'!$C$42</f>
        <v>1.0203929788566593E-3</v>
      </c>
    </row>
    <row r="301" spans="2:21">
      <c r="B301" s="86" t="s">
        <v>982</v>
      </c>
      <c r="C301" s="83" t="s">
        <v>983</v>
      </c>
      <c r="D301" s="96" t="s">
        <v>29</v>
      </c>
      <c r="E301" s="96" t="s">
        <v>853</v>
      </c>
      <c r="F301" s="83"/>
      <c r="G301" s="96" t="s">
        <v>855</v>
      </c>
      <c r="H301" s="83" t="s">
        <v>979</v>
      </c>
      <c r="I301" s="83" t="s">
        <v>892</v>
      </c>
      <c r="J301" s="83"/>
      <c r="K301" s="93">
        <v>6.0199999984028887</v>
      </c>
      <c r="L301" s="96" t="s">
        <v>120</v>
      </c>
      <c r="M301" s="97">
        <v>5.1249999999999997E-2</v>
      </c>
      <c r="N301" s="97">
        <v>3.3999999993298828E-2</v>
      </c>
      <c r="O301" s="93">
        <v>469.4085</v>
      </c>
      <c r="P301" s="95">
        <v>110.384</v>
      </c>
      <c r="Q301" s="83"/>
      <c r="R301" s="93">
        <v>1.7907328930000002</v>
      </c>
      <c r="S301" s="94">
        <v>3.1293900000000002E-7</v>
      </c>
      <c r="T301" s="94">
        <v>9.9358754877772832E-4</v>
      </c>
      <c r="U301" s="94">
        <f>R301/'סכום נכסי הקרן'!$C$42</f>
        <v>4.5645746379482433E-4</v>
      </c>
    </row>
    <row r="302" spans="2:21">
      <c r="B302" s="86" t="s">
        <v>984</v>
      </c>
      <c r="C302" s="83" t="s">
        <v>985</v>
      </c>
      <c r="D302" s="96" t="s">
        <v>29</v>
      </c>
      <c r="E302" s="96" t="s">
        <v>853</v>
      </c>
      <c r="F302" s="83"/>
      <c r="G302" s="96" t="s">
        <v>890</v>
      </c>
      <c r="H302" s="83" t="s">
        <v>976</v>
      </c>
      <c r="I302" s="83" t="s">
        <v>863</v>
      </c>
      <c r="J302" s="83"/>
      <c r="K302" s="93">
        <v>6.7600000083442149</v>
      </c>
      <c r="L302" s="96" t="s">
        <v>120</v>
      </c>
      <c r="M302" s="97">
        <v>4.6249999999999999E-2</v>
      </c>
      <c r="N302" s="97">
        <v>3.8400000055628103E-2</v>
      </c>
      <c r="O302" s="93">
        <v>86.927499999999995</v>
      </c>
      <c r="P302" s="95">
        <v>105.3143</v>
      </c>
      <c r="Q302" s="83"/>
      <c r="R302" s="93">
        <v>0.316386836</v>
      </c>
      <c r="S302" s="94">
        <v>2.4836428571428569E-8</v>
      </c>
      <c r="T302" s="94">
        <v>1.7554713049367163E-4</v>
      </c>
      <c r="U302" s="94">
        <f>R302/'סכום נכסי הקרן'!$C$42</f>
        <v>8.0646942546907819E-5</v>
      </c>
    </row>
    <row r="303" spans="2:21">
      <c r="B303" s="86" t="s">
        <v>986</v>
      </c>
      <c r="C303" s="83" t="s">
        <v>987</v>
      </c>
      <c r="D303" s="96" t="s">
        <v>29</v>
      </c>
      <c r="E303" s="96" t="s">
        <v>853</v>
      </c>
      <c r="F303" s="83"/>
      <c r="G303" s="96" t="s">
        <v>855</v>
      </c>
      <c r="H303" s="83" t="s">
        <v>979</v>
      </c>
      <c r="I303" s="83" t="s">
        <v>892</v>
      </c>
      <c r="J303" s="83"/>
      <c r="K303" s="93">
        <v>0.2</v>
      </c>
      <c r="L303" s="96" t="s">
        <v>120</v>
      </c>
      <c r="M303" s="97">
        <v>0.05</v>
      </c>
      <c r="N303" s="97">
        <v>1.3100000003504446E-2</v>
      </c>
      <c r="O303" s="93">
        <v>404.212875</v>
      </c>
      <c r="P303" s="95">
        <v>102.1332</v>
      </c>
      <c r="Q303" s="83"/>
      <c r="R303" s="93">
        <v>1.4267599499999999</v>
      </c>
      <c r="S303" s="94">
        <v>3.6780061419472245E-7</v>
      </c>
      <c r="T303" s="94">
        <v>7.9163728267693913E-4</v>
      </c>
      <c r="U303" s="94">
        <f>R303/'סכום נכסי הקרן'!$C$42</f>
        <v>3.6368083189111905E-4</v>
      </c>
    </row>
    <row r="304" spans="2:21">
      <c r="B304" s="86" t="s">
        <v>988</v>
      </c>
      <c r="C304" s="83" t="s">
        <v>989</v>
      </c>
      <c r="D304" s="96" t="s">
        <v>29</v>
      </c>
      <c r="E304" s="96" t="s">
        <v>853</v>
      </c>
      <c r="F304" s="83"/>
      <c r="G304" s="96" t="s">
        <v>872</v>
      </c>
      <c r="H304" s="83" t="s">
        <v>979</v>
      </c>
      <c r="I304" s="83" t="s">
        <v>892</v>
      </c>
      <c r="J304" s="83"/>
      <c r="K304" s="93">
        <v>6.5899999998221075</v>
      </c>
      <c r="L304" s="96" t="s">
        <v>120</v>
      </c>
      <c r="M304" s="97">
        <v>4.4999999999999998E-2</v>
      </c>
      <c r="N304" s="97">
        <v>3.2199999998037049E-2</v>
      </c>
      <c r="O304" s="93">
        <v>869.27499999999998</v>
      </c>
      <c r="P304" s="95">
        <v>108.527</v>
      </c>
      <c r="Q304" s="83"/>
      <c r="R304" s="93">
        <v>3.260383762</v>
      </c>
      <c r="S304" s="94">
        <v>1.1590333333333332E-6</v>
      </c>
      <c r="T304" s="94">
        <v>1.8090228435650275E-3</v>
      </c>
      <c r="U304" s="94">
        <f>R304/'סכום נכסי הקרן'!$C$42</f>
        <v>8.3107118254087268E-4</v>
      </c>
    </row>
    <row r="305" spans="2:21">
      <c r="B305" s="86" t="s">
        <v>990</v>
      </c>
      <c r="C305" s="83" t="s">
        <v>991</v>
      </c>
      <c r="D305" s="96" t="s">
        <v>29</v>
      </c>
      <c r="E305" s="96" t="s">
        <v>853</v>
      </c>
      <c r="F305" s="83"/>
      <c r="G305" s="96" t="s">
        <v>908</v>
      </c>
      <c r="H305" s="83" t="s">
        <v>979</v>
      </c>
      <c r="I305" s="83" t="s">
        <v>892</v>
      </c>
      <c r="J305" s="83"/>
      <c r="K305" s="93">
        <v>5.7299999993283848</v>
      </c>
      <c r="L305" s="96" t="s">
        <v>120</v>
      </c>
      <c r="M305" s="97">
        <v>0.06</v>
      </c>
      <c r="N305" s="97">
        <v>5.0199999993894406E-2</v>
      </c>
      <c r="O305" s="93">
        <v>1095.6342099999999</v>
      </c>
      <c r="P305" s="95">
        <v>108.1367</v>
      </c>
      <c r="Q305" s="83"/>
      <c r="R305" s="93">
        <v>4.0946076749999998</v>
      </c>
      <c r="S305" s="94">
        <v>1.4608456133333333E-6</v>
      </c>
      <c r="T305" s="94">
        <v>2.2718917036219999E-3</v>
      </c>
      <c r="U305" s="94">
        <f>R305/'סכום נכסי הקרן'!$C$42</f>
        <v>1.0437146946210263E-3</v>
      </c>
    </row>
    <row r="306" spans="2:21">
      <c r="B306" s="86" t="s">
        <v>992</v>
      </c>
      <c r="C306" s="83" t="s">
        <v>993</v>
      </c>
      <c r="D306" s="96" t="s">
        <v>29</v>
      </c>
      <c r="E306" s="96" t="s">
        <v>853</v>
      </c>
      <c r="F306" s="83"/>
      <c r="G306" s="96" t="s">
        <v>942</v>
      </c>
      <c r="H306" s="83" t="s">
        <v>979</v>
      </c>
      <c r="I306" s="83" t="s">
        <v>892</v>
      </c>
      <c r="J306" s="83"/>
      <c r="K306" s="93">
        <v>3.9500000005527673</v>
      </c>
      <c r="L306" s="96" t="s">
        <v>120</v>
      </c>
      <c r="M306" s="97">
        <v>5.2499999999999998E-2</v>
      </c>
      <c r="N306" s="97">
        <v>3.1600000003500855E-2</v>
      </c>
      <c r="O306" s="93">
        <v>577.37245499999995</v>
      </c>
      <c r="P306" s="95">
        <v>108.795</v>
      </c>
      <c r="Q306" s="83"/>
      <c r="R306" s="93">
        <v>2.1708945640000001</v>
      </c>
      <c r="S306" s="94">
        <v>9.6228742499999989E-7</v>
      </c>
      <c r="T306" s="94">
        <v>1.2045201252131438E-3</v>
      </c>
      <c r="U306" s="94">
        <f>R306/'סכום נכסי הקרן'!$C$42</f>
        <v>5.5336059929592802E-4</v>
      </c>
    </row>
    <row r="307" spans="2:21">
      <c r="B307" s="86" t="s">
        <v>994</v>
      </c>
      <c r="C307" s="83" t="s">
        <v>995</v>
      </c>
      <c r="D307" s="96" t="s">
        <v>29</v>
      </c>
      <c r="E307" s="96" t="s">
        <v>853</v>
      </c>
      <c r="F307" s="83"/>
      <c r="G307" s="96" t="s">
        <v>946</v>
      </c>
      <c r="H307" s="83" t="s">
        <v>979</v>
      </c>
      <c r="I307" s="83" t="s">
        <v>892</v>
      </c>
      <c r="J307" s="83"/>
      <c r="K307" s="93">
        <v>1.8799999999382846</v>
      </c>
      <c r="L307" s="96" t="s">
        <v>120</v>
      </c>
      <c r="M307" s="97">
        <v>5.5960000000000003E-2</v>
      </c>
      <c r="N307" s="97">
        <v>2.8699999995988493E-2</v>
      </c>
      <c r="O307" s="93">
        <v>869.27499999999998</v>
      </c>
      <c r="P307" s="95">
        <v>107.8712</v>
      </c>
      <c r="Q307" s="83"/>
      <c r="R307" s="93">
        <v>3.24068179</v>
      </c>
      <c r="S307" s="94">
        <v>6.2091071428571423E-7</v>
      </c>
      <c r="T307" s="94">
        <v>1.7980912109680674E-3</v>
      </c>
      <c r="U307" s="94">
        <f>R307/'סכום נכסי הקרן'!$C$42</f>
        <v>8.2604915373577794E-4</v>
      </c>
    </row>
    <row r="308" spans="2:21">
      <c r="B308" s="86" t="s">
        <v>996</v>
      </c>
      <c r="C308" s="83" t="s">
        <v>997</v>
      </c>
      <c r="D308" s="96" t="s">
        <v>29</v>
      </c>
      <c r="E308" s="96" t="s">
        <v>853</v>
      </c>
      <c r="F308" s="83"/>
      <c r="G308" s="96" t="s">
        <v>855</v>
      </c>
      <c r="H308" s="83" t="s">
        <v>976</v>
      </c>
      <c r="I308" s="83" t="s">
        <v>863</v>
      </c>
      <c r="J308" s="83"/>
      <c r="K308" s="93">
        <v>5.5600000003016081</v>
      </c>
      <c r="L308" s="96" t="s">
        <v>120</v>
      </c>
      <c r="M308" s="97">
        <v>5.1249999999999997E-2</v>
      </c>
      <c r="N308" s="97">
        <v>4.9000000002399159E-2</v>
      </c>
      <c r="O308" s="93">
        <v>834.50400000000013</v>
      </c>
      <c r="P308" s="95">
        <v>101.16670000000001</v>
      </c>
      <c r="Q308" s="83"/>
      <c r="R308" s="93">
        <v>2.9176946269999999</v>
      </c>
      <c r="S308" s="94">
        <v>1.5172800000000002E-6</v>
      </c>
      <c r="T308" s="94">
        <v>1.6188818912385265E-3</v>
      </c>
      <c r="U308" s="94">
        <f>R308/'סכום נכסי הקרן'!$C$42</f>
        <v>7.4371978912893396E-4</v>
      </c>
    </row>
    <row r="309" spans="2:21">
      <c r="B309" s="86" t="s">
        <v>998</v>
      </c>
      <c r="C309" s="83" t="s">
        <v>999</v>
      </c>
      <c r="D309" s="96" t="s">
        <v>29</v>
      </c>
      <c r="E309" s="96" t="s">
        <v>853</v>
      </c>
      <c r="F309" s="83"/>
      <c r="G309" s="96" t="s">
        <v>942</v>
      </c>
      <c r="H309" s="83" t="s">
        <v>976</v>
      </c>
      <c r="I309" s="83" t="s">
        <v>857</v>
      </c>
      <c r="J309" s="83"/>
      <c r="K309" s="93">
        <v>4.2299999991720822</v>
      </c>
      <c r="L309" s="96" t="s">
        <v>122</v>
      </c>
      <c r="M309" s="97">
        <v>0.03</v>
      </c>
      <c r="N309" s="97">
        <v>1.6199999996829254E-2</v>
      </c>
      <c r="O309" s="93">
        <v>684.98869999999999</v>
      </c>
      <c r="P309" s="95">
        <v>106.84820000000001</v>
      </c>
      <c r="Q309" s="83"/>
      <c r="R309" s="93">
        <v>2.8384475450000002</v>
      </c>
      <c r="S309" s="94">
        <v>1.3699774E-6</v>
      </c>
      <c r="T309" s="94">
        <v>1.5749116742061824E-3</v>
      </c>
      <c r="U309" s="94">
        <f>R309/'סכום נכסי הקרן'!$C$42</f>
        <v>7.2351972344395052E-4</v>
      </c>
    </row>
    <row r="310" spans="2:21">
      <c r="B310" s="86" t="s">
        <v>1000</v>
      </c>
      <c r="C310" s="83" t="s">
        <v>1001</v>
      </c>
      <c r="D310" s="96" t="s">
        <v>29</v>
      </c>
      <c r="E310" s="96" t="s">
        <v>853</v>
      </c>
      <c r="F310" s="83"/>
      <c r="G310" s="96" t="s">
        <v>1002</v>
      </c>
      <c r="H310" s="83" t="s">
        <v>976</v>
      </c>
      <c r="I310" s="83" t="s">
        <v>857</v>
      </c>
      <c r="J310" s="83"/>
      <c r="K310" s="93">
        <v>1.7100000003314555</v>
      </c>
      <c r="L310" s="96" t="s">
        <v>120</v>
      </c>
      <c r="M310" s="97">
        <v>4.1250000000000002E-2</v>
      </c>
      <c r="N310" s="97">
        <v>2.4400000002998884E-2</v>
      </c>
      <c r="O310" s="93">
        <v>701.50492499999996</v>
      </c>
      <c r="P310" s="95">
        <v>104.5321</v>
      </c>
      <c r="Q310" s="83"/>
      <c r="R310" s="93">
        <v>2.5342768959999997</v>
      </c>
      <c r="S310" s="94">
        <v>1.169174875E-6</v>
      </c>
      <c r="T310" s="94">
        <v>1.4061426909974504E-3</v>
      </c>
      <c r="U310" s="94">
        <f>R310/'סכום נכסי הקרן'!$C$42</f>
        <v>6.4598668457137656E-4</v>
      </c>
    </row>
    <row r="311" spans="2:21">
      <c r="B311" s="86" t="s">
        <v>1003</v>
      </c>
      <c r="C311" s="83" t="s">
        <v>1004</v>
      </c>
      <c r="D311" s="96" t="s">
        <v>29</v>
      </c>
      <c r="E311" s="96" t="s">
        <v>853</v>
      </c>
      <c r="F311" s="83"/>
      <c r="G311" s="96" t="s">
        <v>855</v>
      </c>
      <c r="H311" s="83" t="s">
        <v>976</v>
      </c>
      <c r="I311" s="83" t="s">
        <v>863</v>
      </c>
      <c r="J311" s="83"/>
      <c r="K311" s="93">
        <v>5.6100000000319561</v>
      </c>
      <c r="L311" s="96" t="s">
        <v>120</v>
      </c>
      <c r="M311" s="97">
        <v>6.4899999999999999E-2</v>
      </c>
      <c r="N311" s="97">
        <v>5.3600000000319552E-2</v>
      </c>
      <c r="O311" s="93">
        <v>1007.1420149999999</v>
      </c>
      <c r="P311" s="95">
        <v>107.8847</v>
      </c>
      <c r="Q311" s="83"/>
      <c r="R311" s="93">
        <v>3.7551240080000001</v>
      </c>
      <c r="S311" s="94">
        <v>4.2667734904233547E-7</v>
      </c>
      <c r="T311" s="94">
        <v>2.0835293041468238E-3</v>
      </c>
      <c r="U311" s="94">
        <f>R311/'סכום נכסי הקרן'!$C$42</f>
        <v>9.5718037437464746E-4</v>
      </c>
    </row>
    <row r="312" spans="2:21">
      <c r="B312" s="86" t="s">
        <v>1005</v>
      </c>
      <c r="C312" s="83" t="s">
        <v>1006</v>
      </c>
      <c r="D312" s="96" t="s">
        <v>29</v>
      </c>
      <c r="E312" s="96" t="s">
        <v>853</v>
      </c>
      <c r="F312" s="83"/>
      <c r="G312" s="96" t="s">
        <v>885</v>
      </c>
      <c r="H312" s="83" t="s">
        <v>976</v>
      </c>
      <c r="I312" s="83" t="s">
        <v>857</v>
      </c>
      <c r="J312" s="83"/>
      <c r="K312" s="93">
        <v>4.4399999997446375</v>
      </c>
      <c r="L312" s="96" t="s">
        <v>120</v>
      </c>
      <c r="M312" s="97">
        <v>3.7539999999999997E-2</v>
      </c>
      <c r="N312" s="97">
        <v>3.2599999999243373E-2</v>
      </c>
      <c r="O312" s="93">
        <v>1192.6452999999999</v>
      </c>
      <c r="P312" s="95">
        <v>102.6082</v>
      </c>
      <c r="Q312" s="83"/>
      <c r="R312" s="93">
        <v>4.2292880820000001</v>
      </c>
      <c r="S312" s="94">
        <v>1.5901937333333332E-6</v>
      </c>
      <c r="T312" s="94">
        <v>2.3466190825530558E-3</v>
      </c>
      <c r="U312" s="94">
        <f>R312/'סכום נכסי הקרן'!$C$42</f>
        <v>1.0780447039944986E-3</v>
      </c>
    </row>
    <row r="313" spans="2:21">
      <c r="B313" s="86" t="s">
        <v>1007</v>
      </c>
      <c r="C313" s="83" t="s">
        <v>1008</v>
      </c>
      <c r="D313" s="96" t="s">
        <v>29</v>
      </c>
      <c r="E313" s="96" t="s">
        <v>853</v>
      </c>
      <c r="F313" s="83"/>
      <c r="G313" s="96" t="s">
        <v>855</v>
      </c>
      <c r="H313" s="83" t="s">
        <v>976</v>
      </c>
      <c r="I313" s="83" t="s">
        <v>863</v>
      </c>
      <c r="J313" s="83"/>
      <c r="K313" s="93">
        <v>4.6700000003346682</v>
      </c>
      <c r="L313" s="96" t="s">
        <v>122</v>
      </c>
      <c r="M313" s="97">
        <v>4.4999999999999998E-2</v>
      </c>
      <c r="N313" s="97">
        <v>1.3900000000215915E-2</v>
      </c>
      <c r="O313" s="93">
        <v>806.20040600000004</v>
      </c>
      <c r="P313" s="95">
        <v>118.5042</v>
      </c>
      <c r="Q313" s="83"/>
      <c r="R313" s="93">
        <v>3.7051603279999998</v>
      </c>
      <c r="S313" s="94">
        <v>8.06200406E-7</v>
      </c>
      <c r="T313" s="94">
        <v>2.0558069729531702E-3</v>
      </c>
      <c r="U313" s="94">
        <f>R313/'סכום נכסי הקרן'!$C$42</f>
        <v>9.4444464212568597E-4</v>
      </c>
    </row>
    <row r="314" spans="2:21">
      <c r="B314" s="86" t="s">
        <v>1009</v>
      </c>
      <c r="C314" s="83" t="s">
        <v>1010</v>
      </c>
      <c r="D314" s="96" t="s">
        <v>29</v>
      </c>
      <c r="E314" s="96" t="s">
        <v>853</v>
      </c>
      <c r="F314" s="83"/>
      <c r="G314" s="96" t="s">
        <v>942</v>
      </c>
      <c r="H314" s="83" t="s">
        <v>976</v>
      </c>
      <c r="I314" s="83" t="s">
        <v>857</v>
      </c>
      <c r="J314" s="83"/>
      <c r="K314" s="93">
        <v>3.7999999998910958</v>
      </c>
      <c r="L314" s="96" t="s">
        <v>122</v>
      </c>
      <c r="M314" s="97">
        <v>4.2500000000000003E-2</v>
      </c>
      <c r="N314" s="97">
        <v>1.4100000000598972E-2</v>
      </c>
      <c r="O314" s="93">
        <v>413.7749</v>
      </c>
      <c r="P314" s="95">
        <v>114.4438</v>
      </c>
      <c r="Q314" s="83"/>
      <c r="R314" s="93">
        <v>1.836482229</v>
      </c>
      <c r="S314" s="94">
        <v>1.3792496666666666E-6</v>
      </c>
      <c r="T314" s="94">
        <v>1.0189715526077447E-3</v>
      </c>
      <c r="U314" s="94">
        <f>R314/'סכום נכסי הקרן'!$C$42</f>
        <v>4.6811896058336698E-4</v>
      </c>
    </row>
    <row r="315" spans="2:21">
      <c r="B315" s="86" t="s">
        <v>1011</v>
      </c>
      <c r="C315" s="83" t="s">
        <v>1012</v>
      </c>
      <c r="D315" s="96" t="s">
        <v>29</v>
      </c>
      <c r="E315" s="96" t="s">
        <v>853</v>
      </c>
      <c r="F315" s="83"/>
      <c r="G315" s="96" t="s">
        <v>923</v>
      </c>
      <c r="H315" s="83" t="s">
        <v>976</v>
      </c>
      <c r="I315" s="83" t="s">
        <v>857</v>
      </c>
      <c r="J315" s="83"/>
      <c r="K315" s="93">
        <v>8.1999999986787628</v>
      </c>
      <c r="L315" s="96" t="s">
        <v>120</v>
      </c>
      <c r="M315" s="97">
        <v>3.7999999999999999E-2</v>
      </c>
      <c r="N315" s="97">
        <v>3.809999999190742E-2</v>
      </c>
      <c r="O315" s="93">
        <v>695.42</v>
      </c>
      <c r="P315" s="95">
        <v>100.774</v>
      </c>
      <c r="Q315" s="83"/>
      <c r="R315" s="93">
        <v>2.4219736160000003</v>
      </c>
      <c r="S315" s="94">
        <v>1.7385499999999999E-6</v>
      </c>
      <c r="T315" s="94">
        <v>1.343831253523398E-3</v>
      </c>
      <c r="U315" s="94">
        <f>R315/'סכום נכסי הקרן'!$C$42</f>
        <v>6.1736060048869605E-4</v>
      </c>
    </row>
    <row r="316" spans="2:21">
      <c r="B316" s="86" t="s">
        <v>1013</v>
      </c>
      <c r="C316" s="83" t="s">
        <v>1014</v>
      </c>
      <c r="D316" s="96" t="s">
        <v>29</v>
      </c>
      <c r="E316" s="96" t="s">
        <v>853</v>
      </c>
      <c r="F316" s="83"/>
      <c r="G316" s="96" t="s">
        <v>872</v>
      </c>
      <c r="H316" s="83" t="s">
        <v>979</v>
      </c>
      <c r="I316" s="83" t="s">
        <v>892</v>
      </c>
      <c r="J316" s="83"/>
      <c r="K316" s="93">
        <v>8.0000000030424415E-2</v>
      </c>
      <c r="L316" s="96" t="s">
        <v>120</v>
      </c>
      <c r="M316" s="97">
        <v>4.6249999999999999E-2</v>
      </c>
      <c r="N316" s="97">
        <v>4.0999999996577238E-3</v>
      </c>
      <c r="O316" s="93">
        <v>743.61260600000014</v>
      </c>
      <c r="P316" s="95">
        <v>102.3168</v>
      </c>
      <c r="Q316" s="83"/>
      <c r="R316" s="93">
        <v>2.6294660490000004</v>
      </c>
      <c r="S316" s="94">
        <v>9.9148347466666695E-7</v>
      </c>
      <c r="T316" s="94">
        <v>1.4589583608101892E-3</v>
      </c>
      <c r="U316" s="94">
        <f>R316/'סכום נכסי הקרן'!$C$42</f>
        <v>6.7025038103275477E-4</v>
      </c>
    </row>
    <row r="317" spans="2:21">
      <c r="B317" s="86" t="s">
        <v>1015</v>
      </c>
      <c r="C317" s="83" t="s">
        <v>1016</v>
      </c>
      <c r="D317" s="96" t="s">
        <v>29</v>
      </c>
      <c r="E317" s="96" t="s">
        <v>853</v>
      </c>
      <c r="F317" s="83"/>
      <c r="G317" s="96" t="s">
        <v>901</v>
      </c>
      <c r="H317" s="83" t="s">
        <v>976</v>
      </c>
      <c r="I317" s="83" t="s">
        <v>863</v>
      </c>
      <c r="J317" s="83"/>
      <c r="K317" s="93">
        <v>4.2200000000731537</v>
      </c>
      <c r="L317" s="96" t="s">
        <v>120</v>
      </c>
      <c r="M317" s="97">
        <v>6.2539999999999998E-2</v>
      </c>
      <c r="N317" s="97">
        <v>4.0600000000822985E-2</v>
      </c>
      <c r="O317" s="93">
        <v>1147.443</v>
      </c>
      <c r="P317" s="95">
        <v>110.30840000000001</v>
      </c>
      <c r="Q317" s="83"/>
      <c r="R317" s="93">
        <v>4.3743484439999998</v>
      </c>
      <c r="S317" s="94">
        <v>8.8264846153846155E-7</v>
      </c>
      <c r="T317" s="94">
        <v>2.4271057760559211E-3</v>
      </c>
      <c r="U317" s="94">
        <f>R317/'סכום נכסי הקרן'!$C$42</f>
        <v>1.1150205618650441E-3</v>
      </c>
    </row>
    <row r="318" spans="2:21">
      <c r="B318" s="86" t="s">
        <v>1017</v>
      </c>
      <c r="C318" s="83" t="s">
        <v>1018</v>
      </c>
      <c r="D318" s="96" t="s">
        <v>29</v>
      </c>
      <c r="E318" s="96" t="s">
        <v>853</v>
      </c>
      <c r="F318" s="83"/>
      <c r="G318" s="96" t="s">
        <v>855</v>
      </c>
      <c r="H318" s="83" t="s">
        <v>1019</v>
      </c>
      <c r="I318" s="83" t="s">
        <v>863</v>
      </c>
      <c r="J318" s="83"/>
      <c r="K318" s="93">
        <v>6.5599999996099028</v>
      </c>
      <c r="L318" s="96" t="s">
        <v>120</v>
      </c>
      <c r="M318" s="97">
        <v>4.4999999999999998E-2</v>
      </c>
      <c r="N318" s="97">
        <v>4.0699999996926507E-2</v>
      </c>
      <c r="O318" s="93">
        <v>942.29409999999984</v>
      </c>
      <c r="P318" s="95">
        <v>103.90600000000001</v>
      </c>
      <c r="Q318" s="83"/>
      <c r="R318" s="93">
        <v>3.3837699720000001</v>
      </c>
      <c r="S318" s="94">
        <v>6.281960666666666E-7</v>
      </c>
      <c r="T318" s="94">
        <v>1.8774836410553174E-3</v>
      </c>
      <c r="U318" s="94">
        <f>R318/'סכום נכסי הקרן'!$C$42</f>
        <v>8.6252230331048242E-4</v>
      </c>
    </row>
    <row r="319" spans="2:21">
      <c r="B319" s="86" t="s">
        <v>1020</v>
      </c>
      <c r="C319" s="83" t="s">
        <v>1021</v>
      </c>
      <c r="D319" s="96" t="s">
        <v>29</v>
      </c>
      <c r="E319" s="96" t="s">
        <v>853</v>
      </c>
      <c r="F319" s="83"/>
      <c r="G319" s="96" t="s">
        <v>908</v>
      </c>
      <c r="H319" s="83" t="s">
        <v>1019</v>
      </c>
      <c r="I319" s="83" t="s">
        <v>857</v>
      </c>
      <c r="J319" s="83"/>
      <c r="K319" s="93">
        <v>5.1200000005727713</v>
      </c>
      <c r="L319" s="96" t="s">
        <v>123</v>
      </c>
      <c r="M319" s="97">
        <v>0.06</v>
      </c>
      <c r="N319" s="97">
        <v>3.8800000003661982E-2</v>
      </c>
      <c r="O319" s="93">
        <v>824.07270000000005</v>
      </c>
      <c r="P319" s="95">
        <v>113.3723</v>
      </c>
      <c r="Q319" s="83"/>
      <c r="R319" s="93">
        <v>4.2599929629999993</v>
      </c>
      <c r="S319" s="94">
        <v>6.5925816000000004E-7</v>
      </c>
      <c r="T319" s="94">
        <v>2.3636556755410763E-3</v>
      </c>
      <c r="U319" s="94">
        <f>R319/'סכום נכסי הקרן'!$C$42</f>
        <v>1.0858713721492905E-3</v>
      </c>
    </row>
    <row r="320" spans="2:21">
      <c r="B320" s="86" t="s">
        <v>1022</v>
      </c>
      <c r="C320" s="83" t="s">
        <v>1023</v>
      </c>
      <c r="D320" s="96" t="s">
        <v>29</v>
      </c>
      <c r="E320" s="96" t="s">
        <v>853</v>
      </c>
      <c r="F320" s="83"/>
      <c r="G320" s="96" t="s">
        <v>908</v>
      </c>
      <c r="H320" s="83" t="s">
        <v>1019</v>
      </c>
      <c r="I320" s="83" t="s">
        <v>857</v>
      </c>
      <c r="J320" s="83"/>
      <c r="K320" s="93">
        <v>5.2099999986047072</v>
      </c>
      <c r="L320" s="96" t="s">
        <v>122</v>
      </c>
      <c r="M320" s="97">
        <v>0.05</v>
      </c>
      <c r="N320" s="97">
        <v>2.3599999994767654E-2</v>
      </c>
      <c r="O320" s="93">
        <v>347.71</v>
      </c>
      <c r="P320" s="95">
        <v>119.05159999999999</v>
      </c>
      <c r="Q320" s="83"/>
      <c r="R320" s="93">
        <v>1.605398044</v>
      </c>
      <c r="S320" s="94">
        <v>3.4770999999999998E-7</v>
      </c>
      <c r="T320" s="94">
        <v>8.9075456958757025E-4</v>
      </c>
      <c r="U320" s="94">
        <f>R320/'סכום נכסי הקרן'!$C$42</f>
        <v>4.0921564707384404E-4</v>
      </c>
    </row>
    <row r="321" spans="2:21">
      <c r="B321" s="86" t="s">
        <v>1024</v>
      </c>
      <c r="C321" s="83" t="s">
        <v>1025</v>
      </c>
      <c r="D321" s="96" t="s">
        <v>29</v>
      </c>
      <c r="E321" s="96" t="s">
        <v>853</v>
      </c>
      <c r="F321" s="83"/>
      <c r="G321" s="96" t="s">
        <v>1026</v>
      </c>
      <c r="H321" s="83" t="s">
        <v>1027</v>
      </c>
      <c r="I321" s="83" t="s">
        <v>892</v>
      </c>
      <c r="J321" s="83"/>
      <c r="K321" s="93">
        <v>4.4400000006495786</v>
      </c>
      <c r="L321" s="96" t="s">
        <v>120</v>
      </c>
      <c r="M321" s="97">
        <v>4.8750000000000002E-2</v>
      </c>
      <c r="N321" s="97">
        <v>3.9300000005025038E-2</v>
      </c>
      <c r="O321" s="93">
        <v>869.27499999999998</v>
      </c>
      <c r="P321" s="95">
        <v>108.63590000000001</v>
      </c>
      <c r="Q321" s="83"/>
      <c r="R321" s="93">
        <v>3.2636558519999999</v>
      </c>
      <c r="S321" s="94">
        <v>8.6927499999999993E-7</v>
      </c>
      <c r="T321" s="94">
        <v>1.8108383616108447E-3</v>
      </c>
      <c r="U321" s="94">
        <f>R321/'סכום נכסי הקרן'!$C$42</f>
        <v>8.3190523764118762E-4</v>
      </c>
    </row>
    <row r="322" spans="2:21">
      <c r="B322" s="86" t="s">
        <v>1028</v>
      </c>
      <c r="C322" s="83" t="s">
        <v>1029</v>
      </c>
      <c r="D322" s="96" t="s">
        <v>29</v>
      </c>
      <c r="E322" s="96" t="s">
        <v>853</v>
      </c>
      <c r="F322" s="83"/>
      <c r="G322" s="96" t="s">
        <v>885</v>
      </c>
      <c r="H322" s="83" t="s">
        <v>1019</v>
      </c>
      <c r="I322" s="83" t="s">
        <v>857</v>
      </c>
      <c r="J322" s="83"/>
      <c r="K322" s="93">
        <v>3.5400000003202563</v>
      </c>
      <c r="L322" s="96" t="s">
        <v>120</v>
      </c>
      <c r="M322" s="97">
        <v>7.0000000000000007E-2</v>
      </c>
      <c r="N322" s="97">
        <v>4.4100000002069956E-2</v>
      </c>
      <c r="O322" s="93">
        <v>660.64899999999989</v>
      </c>
      <c r="P322" s="95">
        <v>112.1427</v>
      </c>
      <c r="Q322" s="83"/>
      <c r="R322" s="93">
        <v>2.5604446670000001</v>
      </c>
      <c r="S322" s="94">
        <v>2.6425959999999994E-7</v>
      </c>
      <c r="T322" s="94">
        <v>1.420661870014322E-3</v>
      </c>
      <c r="U322" s="94">
        <f>R322/'סכום נכסי הקרן'!$C$42</f>
        <v>6.526568442755485E-4</v>
      </c>
    </row>
    <row r="323" spans="2:21">
      <c r="B323" s="86" t="s">
        <v>1030</v>
      </c>
      <c r="C323" s="83" t="s">
        <v>1031</v>
      </c>
      <c r="D323" s="96" t="s">
        <v>29</v>
      </c>
      <c r="E323" s="96" t="s">
        <v>853</v>
      </c>
      <c r="F323" s="83"/>
      <c r="G323" s="96" t="s">
        <v>946</v>
      </c>
      <c r="H323" s="83" t="s">
        <v>1032</v>
      </c>
      <c r="I323" s="83" t="s">
        <v>892</v>
      </c>
      <c r="J323" s="83"/>
      <c r="K323" s="93">
        <v>0.72999999997375231</v>
      </c>
      <c r="L323" s="96" t="s">
        <v>120</v>
      </c>
      <c r="M323" s="97">
        <v>0.05</v>
      </c>
      <c r="N323" s="97">
        <v>3.2800000001799827E-2</v>
      </c>
      <c r="O323" s="93">
        <v>744.09939999999983</v>
      </c>
      <c r="P323" s="95">
        <v>103.70610000000001</v>
      </c>
      <c r="Q323" s="83"/>
      <c r="R323" s="93">
        <v>2.6669141590000005</v>
      </c>
      <c r="S323" s="94">
        <v>7.4409939999999983E-7</v>
      </c>
      <c r="T323" s="94">
        <v>1.479736432161146E-3</v>
      </c>
      <c r="U323" s="94">
        <f>R323/'סכום נכסי הקרן'!$C$42</f>
        <v>6.7979589693930253E-4</v>
      </c>
    </row>
    <row r="324" spans="2:21">
      <c r="B324" s="86" t="s">
        <v>1033</v>
      </c>
      <c r="C324" s="83" t="s">
        <v>1034</v>
      </c>
      <c r="D324" s="96" t="s">
        <v>29</v>
      </c>
      <c r="E324" s="96" t="s">
        <v>853</v>
      </c>
      <c r="F324" s="83"/>
      <c r="G324" s="96" t="s">
        <v>885</v>
      </c>
      <c r="H324" s="83" t="s">
        <v>868</v>
      </c>
      <c r="I324" s="83" t="s">
        <v>857</v>
      </c>
      <c r="J324" s="83"/>
      <c r="K324" s="93">
        <v>4.7299999994948463</v>
      </c>
      <c r="L324" s="96" t="s">
        <v>120</v>
      </c>
      <c r="M324" s="97">
        <v>7.2499999999999995E-2</v>
      </c>
      <c r="N324" s="97">
        <v>4.8499999992312873E-2</v>
      </c>
      <c r="O324" s="93">
        <v>347.71</v>
      </c>
      <c r="P324" s="95">
        <v>113.667</v>
      </c>
      <c r="Q324" s="83"/>
      <c r="R324" s="93">
        <v>1.365920153</v>
      </c>
      <c r="S324" s="94">
        <v>2.3180666666666666E-7</v>
      </c>
      <c r="T324" s="94">
        <v>7.5788034159116188E-4</v>
      </c>
      <c r="U324" s="94">
        <f>R324/'סכום נכסי הקרן'!$C$42</f>
        <v>3.4817277954843394E-4</v>
      </c>
    </row>
    <row r="325" spans="2:21">
      <c r="B325" s="86" t="s">
        <v>1035</v>
      </c>
      <c r="C325" s="83" t="s">
        <v>1036</v>
      </c>
      <c r="D325" s="96" t="s">
        <v>29</v>
      </c>
      <c r="E325" s="96" t="s">
        <v>853</v>
      </c>
      <c r="F325" s="83"/>
      <c r="G325" s="96" t="s">
        <v>911</v>
      </c>
      <c r="H325" s="83" t="s">
        <v>868</v>
      </c>
      <c r="I325" s="83" t="s">
        <v>857</v>
      </c>
      <c r="J325" s="83"/>
      <c r="K325" s="93">
        <v>3.0999999986162061</v>
      </c>
      <c r="L325" s="96" t="s">
        <v>120</v>
      </c>
      <c r="M325" s="97">
        <v>7.4999999999999997E-2</v>
      </c>
      <c r="N325" s="97">
        <v>4.4799999983394477E-2</v>
      </c>
      <c r="O325" s="93">
        <v>278.16800000000001</v>
      </c>
      <c r="P325" s="95">
        <v>112.75579999999999</v>
      </c>
      <c r="Q325" s="83"/>
      <c r="R325" s="93">
        <v>1.083976635</v>
      </c>
      <c r="S325" s="94">
        <v>1.39084E-7</v>
      </c>
      <c r="T325" s="94">
        <v>6.0144407460883118E-4</v>
      </c>
      <c r="U325" s="94">
        <f>R325/'סכום נכסי הקרן'!$C$42</f>
        <v>2.763054320156211E-4</v>
      </c>
    </row>
    <row r="326" spans="2:21">
      <c r="B326" s="86" t="s">
        <v>1037</v>
      </c>
      <c r="C326" s="83" t="s">
        <v>1038</v>
      </c>
      <c r="D326" s="96" t="s">
        <v>29</v>
      </c>
      <c r="E326" s="96" t="s">
        <v>853</v>
      </c>
      <c r="F326" s="83"/>
      <c r="G326" s="96" t="s">
        <v>890</v>
      </c>
      <c r="H326" s="83" t="s">
        <v>868</v>
      </c>
      <c r="I326" s="83" t="s">
        <v>857</v>
      </c>
      <c r="J326" s="83"/>
      <c r="K326" s="93">
        <v>6.8499999993635345</v>
      </c>
      <c r="L326" s="96" t="s">
        <v>120</v>
      </c>
      <c r="M326" s="97">
        <v>5.8749999999999997E-2</v>
      </c>
      <c r="N326" s="97">
        <v>3.7399999996039761E-2</v>
      </c>
      <c r="O326" s="93">
        <v>695.42</v>
      </c>
      <c r="P326" s="95">
        <v>117.6726</v>
      </c>
      <c r="Q326" s="83"/>
      <c r="R326" s="93">
        <v>2.8281096879999996</v>
      </c>
      <c r="S326" s="94">
        <v>6.9541999999999996E-7</v>
      </c>
      <c r="T326" s="94">
        <v>1.5691757176956405E-3</v>
      </c>
      <c r="U326" s="94">
        <f>R326/'סכום נכסי הקרן'!$C$42</f>
        <v>7.208846057188339E-4</v>
      </c>
    </row>
    <row r="327" spans="2:21">
      <c r="B327" s="86" t="s">
        <v>1039</v>
      </c>
      <c r="C327" s="83" t="s">
        <v>1040</v>
      </c>
      <c r="D327" s="96" t="s">
        <v>29</v>
      </c>
      <c r="E327" s="96" t="s">
        <v>853</v>
      </c>
      <c r="F327" s="83"/>
      <c r="G327" s="96" t="s">
        <v>885</v>
      </c>
      <c r="H327" s="83" t="s">
        <v>868</v>
      </c>
      <c r="I327" s="83" t="s">
        <v>857</v>
      </c>
      <c r="J327" s="83"/>
      <c r="K327" s="93">
        <v>4.780000000353656</v>
      </c>
      <c r="L327" s="96" t="s">
        <v>120</v>
      </c>
      <c r="M327" s="97">
        <v>7.4999999999999997E-2</v>
      </c>
      <c r="N327" s="97">
        <v>4.9900000001452519E-2</v>
      </c>
      <c r="O327" s="93">
        <v>817.11850000000004</v>
      </c>
      <c r="P327" s="95">
        <v>112.14449999999999</v>
      </c>
      <c r="Q327" s="83"/>
      <c r="R327" s="93">
        <v>3.1669175459999996</v>
      </c>
      <c r="S327" s="94">
        <v>5.4474566666666671E-7</v>
      </c>
      <c r="T327" s="94">
        <v>1.7571631447724338E-3</v>
      </c>
      <c r="U327" s="94">
        <f>R327/'סכום נכסי הקרן'!$C$42</f>
        <v>8.0724666238343821E-4</v>
      </c>
    </row>
    <row r="328" spans="2:21">
      <c r="B328" s="86" t="s">
        <v>1041</v>
      </c>
      <c r="C328" s="83" t="s">
        <v>1042</v>
      </c>
      <c r="D328" s="96" t="s">
        <v>29</v>
      </c>
      <c r="E328" s="96" t="s">
        <v>853</v>
      </c>
      <c r="F328" s="83"/>
      <c r="G328" s="96" t="s">
        <v>911</v>
      </c>
      <c r="H328" s="83" t="s">
        <v>1032</v>
      </c>
      <c r="I328" s="83" t="s">
        <v>892</v>
      </c>
      <c r="J328" s="83"/>
      <c r="K328" s="93">
        <v>2.319999995546397</v>
      </c>
      <c r="L328" s="96" t="s">
        <v>120</v>
      </c>
      <c r="M328" s="97">
        <v>6.5000000000000002E-2</v>
      </c>
      <c r="N328" s="97">
        <v>4.3599999940618625E-2</v>
      </c>
      <c r="O328" s="93">
        <v>69.542000000000002</v>
      </c>
      <c r="P328" s="95">
        <v>112.1112</v>
      </c>
      <c r="Q328" s="83"/>
      <c r="R328" s="93">
        <v>0.26944478500000002</v>
      </c>
      <c r="S328" s="94">
        <v>9.2722666666666673E-8</v>
      </c>
      <c r="T328" s="94">
        <v>1.4950134914347161E-4</v>
      </c>
      <c r="U328" s="94">
        <f>R328/'סכום נכסי הקרן'!$C$42</f>
        <v>6.8681422938402306E-5</v>
      </c>
    </row>
    <row r="329" spans="2:21">
      <c r="B329" s="86" t="s">
        <v>1043</v>
      </c>
      <c r="C329" s="83" t="s">
        <v>1044</v>
      </c>
      <c r="D329" s="96" t="s">
        <v>29</v>
      </c>
      <c r="E329" s="96" t="s">
        <v>853</v>
      </c>
      <c r="F329" s="83"/>
      <c r="G329" s="96" t="s">
        <v>911</v>
      </c>
      <c r="H329" s="83" t="s">
        <v>1032</v>
      </c>
      <c r="I329" s="83" t="s">
        <v>892</v>
      </c>
      <c r="J329" s="83"/>
      <c r="K329" s="93">
        <v>3.5199999998980189</v>
      </c>
      <c r="L329" s="96" t="s">
        <v>120</v>
      </c>
      <c r="M329" s="97">
        <v>6.8750000000000006E-2</v>
      </c>
      <c r="N329" s="97">
        <v>4.6299999998948321E-2</v>
      </c>
      <c r="O329" s="93">
        <v>799.73299999999983</v>
      </c>
      <c r="P329" s="95">
        <v>113.53</v>
      </c>
      <c r="Q329" s="83"/>
      <c r="R329" s="93">
        <v>3.137830991</v>
      </c>
      <c r="S329" s="94">
        <v>1.0663106666666664E-6</v>
      </c>
      <c r="T329" s="94">
        <v>1.7410244794260781E-3</v>
      </c>
      <c r="U329" s="94">
        <f>R329/'סכום נכסי הקרן'!$C$42</f>
        <v>7.998325052091731E-4</v>
      </c>
    </row>
    <row r="330" spans="2:21">
      <c r="B330" s="86" t="s">
        <v>1045</v>
      </c>
      <c r="C330" s="83" t="s">
        <v>1046</v>
      </c>
      <c r="D330" s="96" t="s">
        <v>29</v>
      </c>
      <c r="E330" s="96" t="s">
        <v>853</v>
      </c>
      <c r="F330" s="83"/>
      <c r="G330" s="96" t="s">
        <v>1047</v>
      </c>
      <c r="H330" s="83" t="s">
        <v>1032</v>
      </c>
      <c r="I330" s="83" t="s">
        <v>892</v>
      </c>
      <c r="J330" s="83"/>
      <c r="K330" s="93">
        <v>1.4700000002021678</v>
      </c>
      <c r="L330" s="96" t="s">
        <v>120</v>
      </c>
      <c r="M330" s="97">
        <v>4.6249999999999999E-2</v>
      </c>
      <c r="N330" s="97">
        <v>2.890000000366897E-2</v>
      </c>
      <c r="O330" s="93">
        <v>724.10607500000003</v>
      </c>
      <c r="P330" s="95">
        <v>106.73480000000001</v>
      </c>
      <c r="Q330" s="83"/>
      <c r="R330" s="93">
        <v>2.6710498179999997</v>
      </c>
      <c r="S330" s="94">
        <v>4.8273738333333333E-7</v>
      </c>
      <c r="T330" s="94">
        <v>1.4820311011787602E-3</v>
      </c>
      <c r="U330" s="94">
        <f>R330/'סכום נכסי הקרן'!$C$42</f>
        <v>6.8085007560862785E-4</v>
      </c>
    </row>
    <row r="331" spans="2:21">
      <c r="B331" s="86" t="s">
        <v>1048</v>
      </c>
      <c r="C331" s="83" t="s">
        <v>1049</v>
      </c>
      <c r="D331" s="96" t="s">
        <v>29</v>
      </c>
      <c r="E331" s="96" t="s">
        <v>853</v>
      </c>
      <c r="F331" s="83"/>
      <c r="G331" s="96" t="s">
        <v>1047</v>
      </c>
      <c r="H331" s="83" t="s">
        <v>1032</v>
      </c>
      <c r="I331" s="83" t="s">
        <v>892</v>
      </c>
      <c r="J331" s="83"/>
      <c r="K331" s="93">
        <v>7.99999999173229E-2</v>
      </c>
      <c r="L331" s="96" t="s">
        <v>120</v>
      </c>
      <c r="M331" s="97">
        <v>4.6249999999999999E-2</v>
      </c>
      <c r="N331" s="97">
        <v>2.9000000099212524E-3</v>
      </c>
      <c r="O331" s="93">
        <v>136.893427</v>
      </c>
      <c r="P331" s="95">
        <v>102.26300000000001</v>
      </c>
      <c r="Q331" s="83"/>
      <c r="R331" s="93">
        <v>0.48380988800000002</v>
      </c>
      <c r="S331" s="94">
        <v>2.7378685399999999E-7</v>
      </c>
      <c r="T331" s="94">
        <v>2.6844175508890217E-4</v>
      </c>
      <c r="U331" s="94">
        <f>R331/'סכום נכסי הקרן'!$C$42</f>
        <v>1.2332304571977169E-4</v>
      </c>
    </row>
    <row r="332" spans="2:21">
      <c r="B332" s="86" t="s">
        <v>1050</v>
      </c>
      <c r="C332" s="83" t="s">
        <v>1051</v>
      </c>
      <c r="D332" s="96" t="s">
        <v>29</v>
      </c>
      <c r="E332" s="96" t="s">
        <v>853</v>
      </c>
      <c r="F332" s="83"/>
      <c r="G332" s="96" t="s">
        <v>914</v>
      </c>
      <c r="H332" s="83" t="s">
        <v>1032</v>
      </c>
      <c r="I332" s="83" t="s">
        <v>892</v>
      </c>
      <c r="J332" s="83"/>
      <c r="K332" s="93">
        <v>4.410000000342241</v>
      </c>
      <c r="L332" s="96" t="s">
        <v>120</v>
      </c>
      <c r="M332" s="97">
        <v>4.8750000000000002E-2</v>
      </c>
      <c r="N332" s="97">
        <v>3.4600000003920821E-2</v>
      </c>
      <c r="O332" s="93">
        <v>797.75105299999996</v>
      </c>
      <c r="P332" s="95">
        <v>109.1601</v>
      </c>
      <c r="Q332" s="83"/>
      <c r="R332" s="93">
        <v>3.0095748170000003</v>
      </c>
      <c r="S332" s="94">
        <v>2.2792887228571426E-6</v>
      </c>
      <c r="T332" s="94">
        <v>1.6698615840336889E-3</v>
      </c>
      <c r="U332" s="94">
        <f>R332/'סכום נכסי הקרן'!$C$42</f>
        <v>7.6714003156951711E-4</v>
      </c>
    </row>
    <row r="333" spans="2:21">
      <c r="B333" s="86" t="s">
        <v>1052</v>
      </c>
      <c r="C333" s="83" t="s">
        <v>1053</v>
      </c>
      <c r="D333" s="96" t="s">
        <v>29</v>
      </c>
      <c r="E333" s="96" t="s">
        <v>853</v>
      </c>
      <c r="F333" s="83"/>
      <c r="G333" s="96" t="s">
        <v>914</v>
      </c>
      <c r="H333" s="83" t="s">
        <v>1054</v>
      </c>
      <c r="I333" s="83" t="s">
        <v>892</v>
      </c>
      <c r="J333" s="83"/>
      <c r="K333" s="93">
        <v>2.3000000001181351</v>
      </c>
      <c r="L333" s="96" t="s">
        <v>120</v>
      </c>
      <c r="M333" s="97">
        <v>0.05</v>
      </c>
      <c r="N333" s="97">
        <v>2.7300000001693261E-2</v>
      </c>
      <c r="O333" s="93">
        <v>695.42</v>
      </c>
      <c r="P333" s="95">
        <v>105.6628</v>
      </c>
      <c r="Q333" s="83"/>
      <c r="R333" s="93">
        <v>2.5394691090000001</v>
      </c>
      <c r="S333" s="94">
        <v>9.2722666666666665E-7</v>
      </c>
      <c r="T333" s="94">
        <v>1.4090235886497851E-3</v>
      </c>
      <c r="U333" s="94">
        <f>R333/'סכום נכסי הקרן'!$C$42</f>
        <v>6.473101786484257E-4</v>
      </c>
    </row>
    <row r="334" spans="2:21">
      <c r="B334" s="86" t="s">
        <v>1055</v>
      </c>
      <c r="C334" s="83" t="s">
        <v>1056</v>
      </c>
      <c r="D334" s="96" t="s">
        <v>29</v>
      </c>
      <c r="E334" s="96" t="s">
        <v>853</v>
      </c>
      <c r="F334" s="83"/>
      <c r="G334" s="96" t="s">
        <v>885</v>
      </c>
      <c r="H334" s="83" t="s">
        <v>1057</v>
      </c>
      <c r="I334" s="83" t="s">
        <v>857</v>
      </c>
      <c r="J334" s="83"/>
      <c r="K334" s="93">
        <v>3.8200000001281573</v>
      </c>
      <c r="L334" s="96" t="s">
        <v>120</v>
      </c>
      <c r="M334" s="97">
        <v>0.08</v>
      </c>
      <c r="N334" s="97">
        <v>4.9200000007689475E-2</v>
      </c>
      <c r="O334" s="93">
        <v>281.64510000000001</v>
      </c>
      <c r="P334" s="95">
        <v>112.22929999999999</v>
      </c>
      <c r="Q334" s="83"/>
      <c r="R334" s="93">
        <v>1.0924015730000001</v>
      </c>
      <c r="S334" s="94">
        <v>1.4082255E-7</v>
      </c>
      <c r="T334" s="94">
        <v>6.0611864864985453E-4</v>
      </c>
      <c r="U334" s="94">
        <f>R334/'סכום נכסי הקרן'!$C$42</f>
        <v>2.7845294706219293E-4</v>
      </c>
    </row>
    <row r="335" spans="2:21">
      <c r="B335" s="86" t="s">
        <v>1058</v>
      </c>
      <c r="C335" s="83" t="s">
        <v>1059</v>
      </c>
      <c r="D335" s="96" t="s">
        <v>29</v>
      </c>
      <c r="E335" s="96" t="s">
        <v>853</v>
      </c>
      <c r="F335" s="83"/>
      <c r="G335" s="96" t="s">
        <v>885</v>
      </c>
      <c r="H335" s="83" t="s">
        <v>1057</v>
      </c>
      <c r="I335" s="83" t="s">
        <v>857</v>
      </c>
      <c r="J335" s="83"/>
      <c r="K335" s="93">
        <v>3.2699999996834967</v>
      </c>
      <c r="L335" s="96" t="s">
        <v>120</v>
      </c>
      <c r="M335" s="97">
        <v>7.7499999999999999E-2</v>
      </c>
      <c r="N335" s="97">
        <v>4.9699999991559919E-2</v>
      </c>
      <c r="O335" s="93">
        <v>702.37419999999997</v>
      </c>
      <c r="P335" s="95">
        <v>109.3349</v>
      </c>
      <c r="Q335" s="83"/>
      <c r="R335" s="93">
        <v>2.6540014919999999</v>
      </c>
      <c r="S335" s="94">
        <v>2.8094967999999999E-7</v>
      </c>
      <c r="T335" s="94">
        <v>1.4725718431803628E-3</v>
      </c>
      <c r="U335" s="94">
        <f>R335/'סכום נכסי הקרן'!$C$42</f>
        <v>6.7650446064934134E-4</v>
      </c>
    </row>
    <row r="336" spans="2:21">
      <c r="B336" s="86" t="s">
        <v>1060</v>
      </c>
      <c r="C336" s="83" t="s">
        <v>1061</v>
      </c>
      <c r="D336" s="96" t="s">
        <v>29</v>
      </c>
      <c r="E336" s="96" t="s">
        <v>853</v>
      </c>
      <c r="F336" s="83"/>
      <c r="G336" s="96" t="s">
        <v>1062</v>
      </c>
      <c r="H336" s="83" t="s">
        <v>1054</v>
      </c>
      <c r="I336" s="83" t="s">
        <v>892</v>
      </c>
      <c r="J336" s="83"/>
      <c r="K336" s="93">
        <v>6.4500000005371039</v>
      </c>
      <c r="L336" s="96" t="s">
        <v>120</v>
      </c>
      <c r="M336" s="97">
        <v>4.7500000000000001E-2</v>
      </c>
      <c r="N336" s="97">
        <v>4.3800000004296825E-2</v>
      </c>
      <c r="O336" s="93">
        <v>1043.1300000000001</v>
      </c>
      <c r="P336" s="95">
        <v>103.2903</v>
      </c>
      <c r="Q336" s="83"/>
      <c r="R336" s="93">
        <v>3.7236746800000002</v>
      </c>
      <c r="S336" s="94">
        <v>3.4200983606557381E-7</v>
      </c>
      <c r="T336" s="94">
        <v>2.066079654988999E-3</v>
      </c>
      <c r="U336" s="94">
        <f>R336/'סכום נכסי הקרן'!$C$42</f>
        <v>9.4916394682532034E-4</v>
      </c>
    </row>
    <row r="337" spans="2:21">
      <c r="B337" s="86" t="s">
        <v>1063</v>
      </c>
      <c r="C337" s="83" t="s">
        <v>1064</v>
      </c>
      <c r="D337" s="96" t="s">
        <v>29</v>
      </c>
      <c r="E337" s="96" t="s">
        <v>853</v>
      </c>
      <c r="F337" s="83"/>
      <c r="G337" s="96" t="s">
        <v>885</v>
      </c>
      <c r="H337" s="83" t="s">
        <v>1057</v>
      </c>
      <c r="I337" s="83" t="s">
        <v>857</v>
      </c>
      <c r="J337" s="83"/>
      <c r="K337" s="93">
        <v>4.5800000001852226</v>
      </c>
      <c r="L337" s="96" t="s">
        <v>120</v>
      </c>
      <c r="M337" s="97">
        <v>0.08</v>
      </c>
      <c r="N337" s="97">
        <v>4.8500000002315288E-2</v>
      </c>
      <c r="O337" s="93">
        <v>869.27499999999998</v>
      </c>
      <c r="P337" s="95">
        <v>115.015</v>
      </c>
      <c r="Q337" s="83"/>
      <c r="R337" s="93">
        <v>3.4552971920000002</v>
      </c>
      <c r="S337" s="94">
        <v>7.5589130434782608E-7</v>
      </c>
      <c r="T337" s="94">
        <v>1.9171704952302162E-3</v>
      </c>
      <c r="U337" s="94">
        <f>R337/'סכום נכסי הקרן'!$C$42</f>
        <v>8.8075457768323803E-4</v>
      </c>
    </row>
    <row r="338" spans="2:21">
      <c r="B338" s="86" t="s">
        <v>1065</v>
      </c>
      <c r="C338" s="83" t="s">
        <v>1066</v>
      </c>
      <c r="D338" s="96" t="s">
        <v>29</v>
      </c>
      <c r="E338" s="96" t="s">
        <v>853</v>
      </c>
      <c r="F338" s="83"/>
      <c r="G338" s="96" t="s">
        <v>855</v>
      </c>
      <c r="H338" s="83" t="s">
        <v>1067</v>
      </c>
      <c r="I338" s="83" t="s">
        <v>857</v>
      </c>
      <c r="J338" s="83"/>
      <c r="K338" s="93">
        <v>2.8099999992286824</v>
      </c>
      <c r="L338" s="96" t="s">
        <v>120</v>
      </c>
      <c r="M338" s="97">
        <v>7.7499999999999999E-2</v>
      </c>
      <c r="N338" s="97">
        <v>5.6299999986501925E-2</v>
      </c>
      <c r="O338" s="93">
        <v>560.90838699999995</v>
      </c>
      <c r="P338" s="95">
        <v>107.0091</v>
      </c>
      <c r="Q338" s="83"/>
      <c r="R338" s="93">
        <v>2.07437096</v>
      </c>
      <c r="S338" s="94">
        <v>1.3354961595238093E-6</v>
      </c>
      <c r="T338" s="94">
        <v>1.1509640357078663E-3</v>
      </c>
      <c r="U338" s="94">
        <f>R338/'סכום נכסי הקרן'!$C$42</f>
        <v>5.287567515359394E-4</v>
      </c>
    </row>
    <row r="339" spans="2:21">
      <c r="B339" s="123"/>
      <c r="C339" s="124"/>
      <c r="D339" s="124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  <c r="T339" s="124"/>
      <c r="U339" s="124"/>
    </row>
    <row r="340" spans="2:21">
      <c r="B340" s="123"/>
      <c r="C340" s="124"/>
      <c r="D340" s="124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  <c r="T340" s="124"/>
      <c r="U340" s="124"/>
    </row>
    <row r="341" spans="2:21">
      <c r="B341" s="123"/>
      <c r="C341" s="124"/>
      <c r="D341" s="124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  <c r="T341" s="124"/>
      <c r="U341" s="124"/>
    </row>
    <row r="342" spans="2:21">
      <c r="B342" s="121" t="s">
        <v>198</v>
      </c>
      <c r="C342" s="125"/>
      <c r="D342" s="125"/>
      <c r="E342" s="125"/>
      <c r="F342" s="125"/>
      <c r="G342" s="125"/>
      <c r="H342" s="125"/>
      <c r="I342" s="125"/>
      <c r="J342" s="125"/>
      <c r="K342" s="125"/>
      <c r="L342" s="124"/>
      <c r="M342" s="124"/>
      <c r="N342" s="124"/>
      <c r="O342" s="124"/>
      <c r="P342" s="124"/>
      <c r="Q342" s="124"/>
      <c r="R342" s="124"/>
      <c r="S342" s="124"/>
      <c r="T342" s="124"/>
      <c r="U342" s="124"/>
    </row>
    <row r="343" spans="2:21">
      <c r="B343" s="121" t="s">
        <v>104</v>
      </c>
      <c r="C343" s="125"/>
      <c r="D343" s="125"/>
      <c r="E343" s="125"/>
      <c r="F343" s="125"/>
      <c r="G343" s="125"/>
      <c r="H343" s="125"/>
      <c r="I343" s="125"/>
      <c r="J343" s="125"/>
      <c r="K343" s="125"/>
      <c r="L343" s="124"/>
      <c r="M343" s="124"/>
      <c r="N343" s="124"/>
      <c r="O343" s="124"/>
      <c r="P343" s="124"/>
      <c r="Q343" s="124"/>
      <c r="R343" s="124"/>
      <c r="S343" s="124"/>
      <c r="T343" s="124"/>
      <c r="U343" s="124"/>
    </row>
    <row r="344" spans="2:21">
      <c r="B344" s="121" t="s">
        <v>180</v>
      </c>
      <c r="C344" s="125"/>
      <c r="D344" s="125"/>
      <c r="E344" s="125"/>
      <c r="F344" s="125"/>
      <c r="G344" s="125"/>
      <c r="H344" s="125"/>
      <c r="I344" s="125"/>
      <c r="J344" s="125"/>
      <c r="K344" s="125"/>
      <c r="L344" s="124"/>
      <c r="M344" s="124"/>
      <c r="N344" s="124"/>
      <c r="O344" s="124"/>
      <c r="P344" s="124"/>
      <c r="Q344" s="124"/>
      <c r="R344" s="124"/>
      <c r="S344" s="124"/>
      <c r="T344" s="124"/>
      <c r="U344" s="124"/>
    </row>
    <row r="345" spans="2:21">
      <c r="B345" s="121" t="s">
        <v>188</v>
      </c>
      <c r="C345" s="125"/>
      <c r="D345" s="125"/>
      <c r="E345" s="125"/>
      <c r="F345" s="125"/>
      <c r="G345" s="125"/>
      <c r="H345" s="125"/>
      <c r="I345" s="125"/>
      <c r="J345" s="125"/>
      <c r="K345" s="125"/>
      <c r="L345" s="124"/>
      <c r="M345" s="124"/>
      <c r="N345" s="124"/>
      <c r="O345" s="124"/>
      <c r="P345" s="124"/>
      <c r="Q345" s="124"/>
      <c r="R345" s="124"/>
      <c r="S345" s="124"/>
      <c r="T345" s="124"/>
      <c r="U345" s="124"/>
    </row>
    <row r="346" spans="2:21">
      <c r="B346" s="146" t="s">
        <v>194</v>
      </c>
      <c r="C346" s="146"/>
      <c r="D346" s="146"/>
      <c r="E346" s="146"/>
      <c r="F346" s="146"/>
      <c r="G346" s="146"/>
      <c r="H346" s="146"/>
      <c r="I346" s="146"/>
      <c r="J346" s="146"/>
      <c r="K346" s="146"/>
      <c r="L346" s="124"/>
      <c r="M346" s="124"/>
      <c r="N346" s="124"/>
      <c r="O346" s="124"/>
      <c r="P346" s="124"/>
      <c r="Q346" s="124"/>
      <c r="R346" s="124"/>
      <c r="S346" s="124"/>
      <c r="T346" s="124"/>
      <c r="U346" s="124"/>
    </row>
    <row r="347" spans="2:21">
      <c r="B347" s="123"/>
      <c r="C347" s="124"/>
      <c r="D347" s="124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  <c r="T347" s="124"/>
      <c r="U347" s="124"/>
    </row>
    <row r="348" spans="2:21">
      <c r="B348" s="123"/>
      <c r="C348" s="124"/>
      <c r="D348" s="124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  <c r="T348" s="124"/>
      <c r="U348" s="124"/>
    </row>
    <row r="349" spans="2:21">
      <c r="B349" s="123"/>
      <c r="C349" s="124"/>
      <c r="D349" s="124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  <c r="T349" s="124"/>
      <c r="U349" s="124"/>
    </row>
    <row r="350" spans="2:21">
      <c r="B350" s="123"/>
      <c r="C350" s="124"/>
      <c r="D350" s="124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  <c r="T350" s="124"/>
      <c r="U350" s="124"/>
    </row>
    <row r="351" spans="2:21">
      <c r="B351" s="123"/>
      <c r="C351" s="124"/>
      <c r="D351" s="124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  <c r="T351" s="124"/>
      <c r="U351" s="124"/>
    </row>
    <row r="352" spans="2:21">
      <c r="B352" s="123"/>
      <c r="C352" s="124"/>
      <c r="D352" s="124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  <c r="T352" s="124"/>
      <c r="U352" s="124"/>
    </row>
    <row r="353" spans="2:21">
      <c r="B353" s="123"/>
      <c r="C353" s="124"/>
      <c r="D353" s="124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  <c r="T353" s="124"/>
      <c r="U353" s="124"/>
    </row>
    <row r="354" spans="2:21">
      <c r="B354" s="123"/>
      <c r="C354" s="124"/>
      <c r="D354" s="124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  <c r="T354" s="124"/>
      <c r="U354" s="124"/>
    </row>
    <row r="355" spans="2:21">
      <c r="B355" s="123"/>
      <c r="C355" s="124"/>
      <c r="D355" s="124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  <c r="T355" s="124"/>
      <c r="U355" s="124"/>
    </row>
    <row r="356" spans="2:21">
      <c r="B356" s="123"/>
      <c r="C356" s="124"/>
      <c r="D356" s="124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  <c r="T356" s="124"/>
      <c r="U356" s="124"/>
    </row>
    <row r="357" spans="2:21">
      <c r="B357" s="123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  <c r="T357" s="124"/>
      <c r="U357" s="124"/>
    </row>
    <row r="358" spans="2:21">
      <c r="B358" s="123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  <c r="T358" s="124"/>
      <c r="U358" s="124"/>
    </row>
    <row r="359" spans="2:21">
      <c r="B359" s="123"/>
      <c r="C359" s="124"/>
      <c r="D359" s="124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  <c r="T359" s="124"/>
      <c r="U359" s="124"/>
    </row>
    <row r="360" spans="2:21">
      <c r="B360" s="123"/>
      <c r="C360" s="124"/>
      <c r="D360" s="124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  <c r="T360" s="124"/>
      <c r="U360" s="124"/>
    </row>
    <row r="361" spans="2:21">
      <c r="B361" s="123"/>
      <c r="C361" s="124"/>
      <c r="D361" s="124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  <c r="T361" s="124"/>
      <c r="U361" s="124"/>
    </row>
    <row r="362" spans="2:21">
      <c r="B362" s="123"/>
      <c r="C362" s="124"/>
      <c r="D362" s="124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  <c r="T362" s="124"/>
      <c r="U362" s="124"/>
    </row>
    <row r="363" spans="2:21">
      <c r="B363" s="123"/>
      <c r="C363" s="124"/>
      <c r="D363" s="124"/>
      <c r="E363" s="124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  <c r="T363" s="124"/>
      <c r="U363" s="124"/>
    </row>
    <row r="364" spans="2:21">
      <c r="B364" s="123"/>
      <c r="C364" s="124"/>
      <c r="D364" s="124"/>
      <c r="E364" s="124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  <c r="T364" s="124"/>
      <c r="U364" s="124"/>
    </row>
    <row r="365" spans="2:21">
      <c r="B365" s="123"/>
      <c r="C365" s="124"/>
      <c r="D365" s="124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  <c r="P365" s="124"/>
      <c r="Q365" s="124"/>
      <c r="R365" s="124"/>
      <c r="S365" s="124"/>
      <c r="T365" s="124"/>
      <c r="U365" s="124"/>
    </row>
    <row r="366" spans="2:21">
      <c r="B366" s="123"/>
      <c r="C366" s="124"/>
      <c r="D366" s="124"/>
      <c r="E366" s="124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  <c r="P366" s="124"/>
      <c r="Q366" s="124"/>
      <c r="R366" s="124"/>
      <c r="S366" s="124"/>
      <c r="T366" s="124"/>
      <c r="U366" s="124"/>
    </row>
    <row r="367" spans="2:21">
      <c r="B367" s="123"/>
      <c r="C367" s="124"/>
      <c r="D367" s="124"/>
      <c r="E367" s="124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  <c r="P367" s="124"/>
      <c r="Q367" s="124"/>
      <c r="R367" s="124"/>
      <c r="S367" s="124"/>
      <c r="T367" s="124"/>
      <c r="U367" s="124"/>
    </row>
    <row r="368" spans="2:21">
      <c r="B368" s="123"/>
      <c r="C368" s="124"/>
      <c r="D368" s="124"/>
      <c r="E368" s="124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</row>
    <row r="369" spans="2:21">
      <c r="B369" s="123"/>
      <c r="C369" s="124"/>
      <c r="D369" s="124"/>
      <c r="E369" s="124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  <c r="P369" s="124"/>
      <c r="Q369" s="124"/>
      <c r="R369" s="124"/>
      <c r="S369" s="124"/>
      <c r="T369" s="124"/>
      <c r="U369" s="124"/>
    </row>
    <row r="370" spans="2:21">
      <c r="B370" s="123"/>
      <c r="C370" s="124"/>
      <c r="D370" s="124"/>
      <c r="E370" s="124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  <c r="P370" s="124"/>
      <c r="Q370" s="124"/>
      <c r="R370" s="124"/>
      <c r="S370" s="124"/>
      <c r="T370" s="124"/>
      <c r="U370" s="124"/>
    </row>
    <row r="371" spans="2:21">
      <c r="B371" s="123"/>
      <c r="C371" s="124"/>
      <c r="D371" s="124"/>
      <c r="E371" s="124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  <c r="P371" s="124"/>
      <c r="Q371" s="124"/>
      <c r="R371" s="124"/>
      <c r="S371" s="124"/>
      <c r="T371" s="124"/>
      <c r="U371" s="124"/>
    </row>
    <row r="372" spans="2:21">
      <c r="B372" s="123"/>
      <c r="C372" s="124"/>
      <c r="D372" s="124"/>
      <c r="E372" s="124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  <c r="P372" s="124"/>
      <c r="Q372" s="124"/>
      <c r="R372" s="124"/>
      <c r="S372" s="124"/>
      <c r="T372" s="124"/>
      <c r="U372" s="124"/>
    </row>
    <row r="373" spans="2:21">
      <c r="B373" s="123"/>
      <c r="C373" s="124"/>
      <c r="D373" s="124"/>
      <c r="E373" s="124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  <c r="P373" s="124"/>
      <c r="Q373" s="124"/>
      <c r="R373" s="124"/>
      <c r="S373" s="124"/>
      <c r="T373" s="124"/>
      <c r="U373" s="124"/>
    </row>
    <row r="374" spans="2:21">
      <c r="B374" s="123"/>
      <c r="C374" s="124"/>
      <c r="D374" s="124"/>
      <c r="E374" s="124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  <c r="P374" s="124"/>
      <c r="Q374" s="124"/>
      <c r="R374" s="124"/>
      <c r="S374" s="124"/>
      <c r="T374" s="124"/>
      <c r="U374" s="124"/>
    </row>
    <row r="375" spans="2:21">
      <c r="B375" s="123"/>
      <c r="C375" s="124"/>
      <c r="D375" s="124"/>
      <c r="E375" s="124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  <c r="P375" s="124"/>
      <c r="Q375" s="124"/>
      <c r="R375" s="124"/>
      <c r="S375" s="124"/>
      <c r="T375" s="124"/>
      <c r="U375" s="124"/>
    </row>
    <row r="376" spans="2:21">
      <c r="B376" s="123"/>
      <c r="C376" s="124"/>
      <c r="D376" s="124"/>
      <c r="E376" s="124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  <c r="P376" s="124"/>
      <c r="Q376" s="124"/>
      <c r="R376" s="124"/>
      <c r="S376" s="124"/>
      <c r="T376" s="124"/>
      <c r="U376" s="124"/>
    </row>
    <row r="377" spans="2:21">
      <c r="B377" s="123"/>
      <c r="C377" s="124"/>
      <c r="D377" s="124"/>
      <c r="E377" s="124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  <c r="P377" s="124"/>
      <c r="Q377" s="124"/>
      <c r="R377" s="124"/>
      <c r="S377" s="124"/>
      <c r="T377" s="124"/>
      <c r="U377" s="124"/>
    </row>
    <row r="378" spans="2:21">
      <c r="B378" s="123"/>
      <c r="C378" s="124"/>
      <c r="D378" s="124"/>
      <c r="E378" s="124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  <c r="P378" s="124"/>
      <c r="Q378" s="124"/>
      <c r="R378" s="124"/>
      <c r="S378" s="124"/>
      <c r="T378" s="124"/>
      <c r="U378" s="124"/>
    </row>
    <row r="379" spans="2:21">
      <c r="B379" s="123"/>
      <c r="C379" s="124"/>
      <c r="D379" s="124"/>
      <c r="E379" s="124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  <c r="P379" s="124"/>
      <c r="Q379" s="124"/>
      <c r="R379" s="124"/>
      <c r="S379" s="124"/>
      <c r="T379" s="124"/>
      <c r="U379" s="124"/>
    </row>
    <row r="380" spans="2:21">
      <c r="B380" s="123"/>
      <c r="C380" s="124"/>
      <c r="D380" s="124"/>
      <c r="E380" s="124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  <c r="P380" s="124"/>
      <c r="Q380" s="124"/>
      <c r="R380" s="124"/>
      <c r="S380" s="124"/>
      <c r="T380" s="124"/>
      <c r="U380" s="124"/>
    </row>
    <row r="381" spans="2:21">
      <c r="B381" s="123"/>
      <c r="C381" s="124"/>
      <c r="D381" s="124"/>
      <c r="E381" s="124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  <c r="P381" s="124"/>
      <c r="Q381" s="124"/>
      <c r="R381" s="124"/>
      <c r="S381" s="124"/>
      <c r="T381" s="124"/>
      <c r="U381" s="124"/>
    </row>
    <row r="382" spans="2:21">
      <c r="B382" s="123"/>
      <c r="C382" s="124"/>
      <c r="D382" s="124"/>
      <c r="E382" s="124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  <c r="P382" s="124"/>
      <c r="Q382" s="124"/>
      <c r="R382" s="124"/>
      <c r="S382" s="124"/>
      <c r="T382" s="124"/>
      <c r="U382" s="124"/>
    </row>
    <row r="383" spans="2:21">
      <c r="B383" s="123"/>
      <c r="C383" s="124"/>
      <c r="D383" s="124"/>
      <c r="E383" s="124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</row>
    <row r="384" spans="2:21">
      <c r="B384" s="123"/>
      <c r="C384" s="124"/>
      <c r="D384" s="124"/>
      <c r="E384" s="124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  <c r="P384" s="124"/>
      <c r="Q384" s="124"/>
      <c r="R384" s="124"/>
      <c r="S384" s="124"/>
      <c r="T384" s="124"/>
      <c r="U384" s="124"/>
    </row>
    <row r="385" spans="2:21">
      <c r="B385" s="123"/>
      <c r="C385" s="124"/>
      <c r="D385" s="124"/>
      <c r="E385" s="124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  <c r="P385" s="124"/>
      <c r="Q385" s="124"/>
      <c r="R385" s="124"/>
      <c r="S385" s="124"/>
      <c r="T385" s="124"/>
      <c r="U385" s="124"/>
    </row>
    <row r="386" spans="2:21">
      <c r="B386" s="123"/>
      <c r="C386" s="124"/>
      <c r="D386" s="124"/>
      <c r="E386" s="124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  <c r="P386" s="124"/>
      <c r="Q386" s="124"/>
      <c r="R386" s="124"/>
      <c r="S386" s="124"/>
      <c r="T386" s="124"/>
      <c r="U386" s="124"/>
    </row>
    <row r="387" spans="2:21">
      <c r="B387" s="123"/>
      <c r="C387" s="124"/>
      <c r="D387" s="124"/>
      <c r="E387" s="124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  <c r="P387" s="124"/>
      <c r="Q387" s="124"/>
      <c r="R387" s="124"/>
      <c r="S387" s="124"/>
      <c r="T387" s="124"/>
      <c r="U387" s="124"/>
    </row>
    <row r="388" spans="2:21">
      <c r="B388" s="123"/>
      <c r="C388" s="124"/>
      <c r="D388" s="124"/>
      <c r="E388" s="124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  <c r="P388" s="124"/>
      <c r="Q388" s="124"/>
      <c r="R388" s="124"/>
      <c r="S388" s="124"/>
      <c r="T388" s="124"/>
      <c r="U388" s="124"/>
    </row>
    <row r="389" spans="2:21">
      <c r="B389" s="123"/>
      <c r="C389" s="124"/>
      <c r="D389" s="124"/>
      <c r="E389" s="124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  <c r="P389" s="124"/>
      <c r="Q389" s="124"/>
      <c r="R389" s="124"/>
      <c r="S389" s="124"/>
      <c r="T389" s="124"/>
      <c r="U389" s="124"/>
    </row>
    <row r="390" spans="2:21">
      <c r="B390" s="123"/>
      <c r="C390" s="124"/>
      <c r="D390" s="124"/>
      <c r="E390" s="124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  <c r="P390" s="124"/>
      <c r="Q390" s="124"/>
      <c r="R390" s="124"/>
      <c r="S390" s="124"/>
      <c r="T390" s="124"/>
      <c r="U390" s="124"/>
    </row>
    <row r="391" spans="2:21">
      <c r="B391" s="123"/>
      <c r="C391" s="124"/>
      <c r="D391" s="124"/>
      <c r="E391" s="124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  <c r="P391" s="124"/>
      <c r="Q391" s="124"/>
      <c r="R391" s="124"/>
      <c r="S391" s="124"/>
      <c r="T391" s="124"/>
      <c r="U391" s="124"/>
    </row>
    <row r="392" spans="2:21">
      <c r="B392" s="123"/>
      <c r="C392" s="124"/>
      <c r="D392" s="124"/>
      <c r="E392" s="124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  <c r="P392" s="124"/>
      <c r="Q392" s="124"/>
      <c r="R392" s="124"/>
      <c r="S392" s="124"/>
      <c r="T392" s="124"/>
      <c r="U392" s="124"/>
    </row>
    <row r="393" spans="2:21">
      <c r="B393" s="123"/>
      <c r="C393" s="124"/>
      <c r="D393" s="124"/>
      <c r="E393" s="124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  <c r="P393" s="124"/>
      <c r="Q393" s="124"/>
      <c r="R393" s="124"/>
      <c r="S393" s="124"/>
      <c r="T393" s="124"/>
      <c r="U393" s="124"/>
    </row>
    <row r="394" spans="2:21">
      <c r="B394" s="123"/>
      <c r="C394" s="124"/>
      <c r="D394" s="124"/>
      <c r="E394" s="124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  <c r="P394" s="124"/>
      <c r="Q394" s="124"/>
      <c r="R394" s="124"/>
      <c r="S394" s="124"/>
      <c r="T394" s="124"/>
      <c r="U394" s="124"/>
    </row>
    <row r="395" spans="2:21">
      <c r="B395" s="123"/>
      <c r="C395" s="124"/>
      <c r="D395" s="124"/>
      <c r="E395" s="124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  <c r="P395" s="124"/>
      <c r="Q395" s="124"/>
      <c r="R395" s="124"/>
      <c r="S395" s="124"/>
      <c r="T395" s="124"/>
      <c r="U395" s="124"/>
    </row>
    <row r="396" spans="2:21">
      <c r="B396" s="123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  <c r="P396" s="124"/>
      <c r="Q396" s="124"/>
      <c r="R396" s="124"/>
      <c r="S396" s="124"/>
      <c r="T396" s="124"/>
      <c r="U396" s="124"/>
    </row>
    <row r="397" spans="2:21">
      <c r="B397" s="123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  <c r="P397" s="124"/>
      <c r="Q397" s="124"/>
      <c r="R397" s="124"/>
      <c r="S397" s="124"/>
      <c r="T397" s="124"/>
      <c r="U397" s="124"/>
    </row>
    <row r="398" spans="2:21">
      <c r="B398" s="123"/>
      <c r="C398" s="124"/>
      <c r="D398" s="124"/>
      <c r="E398" s="124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  <c r="P398" s="124"/>
      <c r="Q398" s="124"/>
      <c r="R398" s="124"/>
      <c r="S398" s="124"/>
      <c r="T398" s="124"/>
      <c r="U398" s="124"/>
    </row>
    <row r="399" spans="2:21">
      <c r="B399" s="123"/>
      <c r="C399" s="124"/>
      <c r="D399" s="124"/>
      <c r="E399" s="124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  <c r="P399" s="124"/>
      <c r="Q399" s="124"/>
      <c r="R399" s="124"/>
      <c r="S399" s="124"/>
      <c r="T399" s="124"/>
      <c r="U399" s="124"/>
    </row>
    <row r="400" spans="2:21">
      <c r="B400" s="123"/>
      <c r="C400" s="124"/>
      <c r="D400" s="124"/>
      <c r="E400" s="124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  <c r="P400" s="124"/>
      <c r="Q400" s="124"/>
      <c r="R400" s="124"/>
      <c r="S400" s="124"/>
      <c r="T400" s="124"/>
      <c r="U400" s="124"/>
    </row>
    <row r="401" spans="2:21">
      <c r="B401" s="123"/>
      <c r="C401" s="124"/>
      <c r="D401" s="124"/>
      <c r="E401" s="124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  <c r="P401" s="124"/>
      <c r="Q401" s="124"/>
      <c r="R401" s="124"/>
      <c r="S401" s="124"/>
      <c r="T401" s="124"/>
      <c r="U401" s="124"/>
    </row>
    <row r="402" spans="2:21">
      <c r="B402" s="123"/>
      <c r="C402" s="124"/>
      <c r="D402" s="124"/>
      <c r="E402" s="124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  <c r="P402" s="124"/>
      <c r="Q402" s="124"/>
      <c r="R402" s="124"/>
      <c r="S402" s="124"/>
      <c r="T402" s="124"/>
      <c r="U402" s="124"/>
    </row>
    <row r="403" spans="2:21">
      <c r="B403" s="123"/>
      <c r="C403" s="124"/>
      <c r="D403" s="124"/>
      <c r="E403" s="124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  <c r="P403" s="124"/>
      <c r="Q403" s="124"/>
      <c r="R403" s="124"/>
      <c r="S403" s="124"/>
      <c r="T403" s="124"/>
      <c r="U403" s="124"/>
    </row>
    <row r="404" spans="2:21">
      <c r="B404" s="123"/>
      <c r="C404" s="124"/>
      <c r="D404" s="124"/>
      <c r="E404" s="124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  <c r="P404" s="124"/>
      <c r="Q404" s="124"/>
      <c r="R404" s="124"/>
      <c r="S404" s="124"/>
      <c r="T404" s="124"/>
      <c r="U404" s="124"/>
    </row>
    <row r="405" spans="2:21">
      <c r="B405" s="123"/>
      <c r="C405" s="124"/>
      <c r="D405" s="124"/>
      <c r="E405" s="124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  <c r="P405" s="124"/>
      <c r="Q405" s="124"/>
      <c r="R405" s="124"/>
      <c r="S405" s="124"/>
      <c r="T405" s="124"/>
      <c r="U405" s="124"/>
    </row>
    <row r="406" spans="2:21">
      <c r="B406" s="123"/>
      <c r="C406" s="124"/>
      <c r="D406" s="124"/>
      <c r="E406" s="124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  <c r="P406" s="124"/>
      <c r="Q406" s="124"/>
      <c r="R406" s="124"/>
      <c r="S406" s="124"/>
      <c r="T406" s="124"/>
      <c r="U406" s="124"/>
    </row>
    <row r="407" spans="2:21">
      <c r="B407" s="123"/>
      <c r="C407" s="124"/>
      <c r="D407" s="124"/>
      <c r="E407" s="124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  <c r="P407" s="124"/>
      <c r="Q407" s="124"/>
      <c r="R407" s="124"/>
      <c r="S407" s="124"/>
      <c r="T407" s="124"/>
      <c r="U407" s="124"/>
    </row>
    <row r="408" spans="2:21">
      <c r="B408" s="123"/>
      <c r="C408" s="124"/>
      <c r="D408" s="124"/>
      <c r="E408" s="124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  <c r="P408" s="124"/>
      <c r="Q408" s="124"/>
      <c r="R408" s="124"/>
      <c r="S408" s="124"/>
      <c r="T408" s="124"/>
      <c r="U408" s="124"/>
    </row>
    <row r="409" spans="2:21">
      <c r="B409" s="123"/>
      <c r="C409" s="124"/>
      <c r="D409" s="124"/>
      <c r="E409" s="124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  <c r="P409" s="124"/>
      <c r="Q409" s="124"/>
      <c r="R409" s="124"/>
      <c r="S409" s="124"/>
      <c r="T409" s="124"/>
      <c r="U409" s="124"/>
    </row>
    <row r="410" spans="2:21">
      <c r="B410" s="123"/>
      <c r="C410" s="124"/>
      <c r="D410" s="124"/>
      <c r="E410" s="124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  <c r="P410" s="124"/>
      <c r="Q410" s="124"/>
      <c r="R410" s="124"/>
      <c r="S410" s="124"/>
      <c r="T410" s="124"/>
      <c r="U410" s="124"/>
    </row>
    <row r="411" spans="2:21">
      <c r="B411" s="123"/>
      <c r="C411" s="124"/>
      <c r="D411" s="124"/>
      <c r="E411" s="124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  <c r="P411" s="124"/>
      <c r="Q411" s="124"/>
      <c r="R411" s="124"/>
      <c r="S411" s="124"/>
      <c r="T411" s="124"/>
      <c r="U411" s="124"/>
    </row>
    <row r="412" spans="2:21">
      <c r="B412" s="123"/>
      <c r="C412" s="124"/>
      <c r="D412" s="124"/>
      <c r="E412" s="124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  <c r="P412" s="124"/>
      <c r="Q412" s="124"/>
      <c r="R412" s="124"/>
      <c r="S412" s="124"/>
      <c r="T412" s="124"/>
      <c r="U412" s="124"/>
    </row>
    <row r="413" spans="2:21">
      <c r="B413" s="123"/>
      <c r="C413" s="124"/>
      <c r="D413" s="124"/>
      <c r="E413" s="124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  <c r="P413" s="124"/>
      <c r="Q413" s="124"/>
      <c r="R413" s="124"/>
      <c r="S413" s="124"/>
      <c r="T413" s="124"/>
      <c r="U413" s="124"/>
    </row>
    <row r="414" spans="2:21">
      <c r="B414" s="123"/>
      <c r="C414" s="124"/>
      <c r="D414" s="124"/>
      <c r="E414" s="124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  <c r="P414" s="124"/>
      <c r="Q414" s="124"/>
      <c r="R414" s="124"/>
      <c r="S414" s="124"/>
      <c r="T414" s="124"/>
      <c r="U414" s="124"/>
    </row>
    <row r="415" spans="2:21">
      <c r="B415" s="123"/>
      <c r="C415" s="124"/>
      <c r="D415" s="124"/>
      <c r="E415" s="124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</row>
    <row r="416" spans="2:21">
      <c r="B416" s="123"/>
      <c r="C416" s="124"/>
      <c r="D416" s="124"/>
      <c r="E416" s="124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  <c r="P416" s="124"/>
      <c r="Q416" s="124"/>
      <c r="R416" s="124"/>
      <c r="S416" s="124"/>
      <c r="T416" s="124"/>
      <c r="U416" s="124"/>
    </row>
    <row r="417" spans="2:21">
      <c r="B417" s="123"/>
      <c r="C417" s="124"/>
      <c r="D417" s="124"/>
      <c r="E417" s="124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  <c r="P417" s="124"/>
      <c r="Q417" s="124"/>
      <c r="R417" s="124"/>
      <c r="S417" s="124"/>
      <c r="T417" s="124"/>
      <c r="U417" s="124"/>
    </row>
    <row r="418" spans="2:21">
      <c r="B418" s="123"/>
      <c r="C418" s="124"/>
      <c r="D418" s="124"/>
      <c r="E418" s="124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  <c r="P418" s="124"/>
      <c r="Q418" s="124"/>
      <c r="R418" s="124"/>
      <c r="S418" s="124"/>
      <c r="T418" s="124"/>
      <c r="U418" s="124"/>
    </row>
    <row r="419" spans="2:21">
      <c r="B419" s="123"/>
      <c r="C419" s="124"/>
      <c r="D419" s="124"/>
      <c r="E419" s="124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  <c r="P419" s="124"/>
      <c r="Q419" s="124"/>
      <c r="R419" s="124"/>
      <c r="S419" s="124"/>
      <c r="T419" s="124"/>
      <c r="U419" s="124"/>
    </row>
    <row r="420" spans="2:21">
      <c r="B420" s="123"/>
      <c r="C420" s="124"/>
      <c r="D420" s="124"/>
      <c r="E420" s="124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  <c r="P420" s="124"/>
      <c r="Q420" s="124"/>
      <c r="R420" s="124"/>
      <c r="S420" s="124"/>
      <c r="T420" s="124"/>
      <c r="U420" s="124"/>
    </row>
    <row r="421" spans="2:21">
      <c r="B421" s="123"/>
      <c r="C421" s="124"/>
      <c r="D421" s="124"/>
      <c r="E421" s="124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  <c r="P421" s="124"/>
      <c r="Q421" s="124"/>
      <c r="R421" s="124"/>
      <c r="S421" s="124"/>
      <c r="T421" s="124"/>
      <c r="U421" s="124"/>
    </row>
    <row r="422" spans="2:21">
      <c r="B422" s="123"/>
      <c r="C422" s="124"/>
      <c r="D422" s="124"/>
      <c r="E422" s="124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  <c r="P422" s="124"/>
      <c r="Q422" s="124"/>
      <c r="R422" s="124"/>
      <c r="S422" s="124"/>
      <c r="T422" s="124"/>
      <c r="U422" s="124"/>
    </row>
    <row r="423" spans="2:21">
      <c r="B423" s="123"/>
      <c r="C423" s="124"/>
      <c r="D423" s="124"/>
      <c r="E423" s="124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  <c r="P423" s="124"/>
      <c r="Q423" s="124"/>
      <c r="R423" s="124"/>
      <c r="S423" s="124"/>
      <c r="T423" s="124"/>
      <c r="U423" s="124"/>
    </row>
    <row r="424" spans="2:21">
      <c r="B424" s="123"/>
      <c r="C424" s="124"/>
      <c r="D424" s="124"/>
      <c r="E424" s="124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  <c r="P424" s="124"/>
      <c r="Q424" s="124"/>
      <c r="R424" s="124"/>
      <c r="S424" s="124"/>
      <c r="T424" s="124"/>
      <c r="U424" s="124"/>
    </row>
    <row r="425" spans="2:21">
      <c r="B425" s="123"/>
      <c r="C425" s="124"/>
      <c r="D425" s="124"/>
      <c r="E425" s="124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  <c r="P425" s="124"/>
      <c r="Q425" s="124"/>
      <c r="R425" s="124"/>
      <c r="S425" s="124"/>
      <c r="T425" s="124"/>
      <c r="U425" s="124"/>
    </row>
    <row r="426" spans="2:21">
      <c r="B426" s="123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  <c r="P426" s="124"/>
      <c r="Q426" s="124"/>
      <c r="R426" s="124"/>
      <c r="S426" s="124"/>
      <c r="T426" s="124"/>
      <c r="U426" s="124"/>
    </row>
    <row r="427" spans="2:21">
      <c r="B427" s="123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  <c r="P427" s="124"/>
      <c r="Q427" s="124"/>
      <c r="R427" s="124"/>
      <c r="S427" s="124"/>
      <c r="T427" s="124"/>
      <c r="U427" s="124"/>
    </row>
    <row r="428" spans="2:21">
      <c r="B428" s="123"/>
      <c r="C428" s="124"/>
      <c r="D428" s="124"/>
      <c r="E428" s="124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  <c r="P428" s="124"/>
      <c r="Q428" s="124"/>
      <c r="R428" s="124"/>
      <c r="S428" s="124"/>
      <c r="T428" s="124"/>
      <c r="U428" s="124"/>
    </row>
    <row r="429" spans="2:21">
      <c r="B429" s="123"/>
      <c r="C429" s="124"/>
      <c r="D429" s="124"/>
      <c r="E429" s="124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  <c r="P429" s="124"/>
      <c r="Q429" s="124"/>
      <c r="R429" s="124"/>
      <c r="S429" s="124"/>
      <c r="T429" s="124"/>
      <c r="U429" s="124"/>
    </row>
    <row r="430" spans="2:21">
      <c r="B430" s="123"/>
      <c r="C430" s="124"/>
      <c r="D430" s="124"/>
      <c r="E430" s="124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  <c r="P430" s="124"/>
      <c r="Q430" s="124"/>
      <c r="R430" s="124"/>
      <c r="S430" s="124"/>
      <c r="T430" s="124"/>
      <c r="U430" s="124"/>
    </row>
    <row r="431" spans="2:21">
      <c r="B431" s="123"/>
      <c r="C431" s="124"/>
      <c r="D431" s="124"/>
      <c r="E431" s="124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  <c r="P431" s="124"/>
      <c r="Q431" s="124"/>
      <c r="R431" s="124"/>
      <c r="S431" s="124"/>
      <c r="T431" s="124"/>
      <c r="U431" s="124"/>
    </row>
    <row r="432" spans="2:21">
      <c r="B432" s="123"/>
      <c r="C432" s="124"/>
      <c r="D432" s="124"/>
      <c r="E432" s="124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  <c r="P432" s="124"/>
      <c r="Q432" s="124"/>
      <c r="R432" s="124"/>
      <c r="S432" s="124"/>
      <c r="T432" s="124"/>
      <c r="U432" s="124"/>
    </row>
    <row r="433" spans="2:21">
      <c r="B433" s="123"/>
      <c r="C433" s="124"/>
      <c r="D433" s="124"/>
      <c r="E433" s="124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  <c r="P433" s="124"/>
      <c r="Q433" s="124"/>
      <c r="R433" s="124"/>
      <c r="S433" s="124"/>
      <c r="T433" s="124"/>
      <c r="U433" s="124"/>
    </row>
    <row r="434" spans="2:21">
      <c r="B434" s="123"/>
      <c r="C434" s="124"/>
      <c r="D434" s="124"/>
      <c r="E434" s="124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  <c r="P434" s="124"/>
      <c r="Q434" s="124"/>
      <c r="R434" s="124"/>
      <c r="S434" s="124"/>
      <c r="T434" s="124"/>
      <c r="U434" s="124"/>
    </row>
    <row r="435" spans="2:21">
      <c r="B435" s="123"/>
      <c r="C435" s="124"/>
      <c r="D435" s="124"/>
      <c r="E435" s="124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  <c r="P435" s="124"/>
      <c r="Q435" s="124"/>
      <c r="R435" s="124"/>
      <c r="S435" s="124"/>
      <c r="T435" s="124"/>
      <c r="U435" s="124"/>
    </row>
    <row r="436" spans="2:21">
      <c r="B436" s="123"/>
      <c r="C436" s="124"/>
      <c r="D436" s="124"/>
      <c r="E436" s="124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  <c r="P436" s="124"/>
      <c r="Q436" s="124"/>
      <c r="R436" s="124"/>
      <c r="S436" s="124"/>
      <c r="T436" s="124"/>
      <c r="U436" s="124"/>
    </row>
    <row r="437" spans="2:21">
      <c r="B437" s="123"/>
      <c r="C437" s="124"/>
      <c r="D437" s="124"/>
      <c r="E437" s="124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  <c r="P437" s="124"/>
      <c r="Q437" s="124"/>
      <c r="R437" s="124"/>
      <c r="S437" s="124"/>
      <c r="T437" s="124"/>
      <c r="U437" s="124"/>
    </row>
    <row r="438" spans="2:21">
      <c r="B438" s="123"/>
      <c r="C438" s="124"/>
      <c r="D438" s="124"/>
      <c r="E438" s="124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  <c r="P438" s="124"/>
      <c r="Q438" s="124"/>
      <c r="R438" s="124"/>
      <c r="S438" s="124"/>
      <c r="T438" s="124"/>
      <c r="U438" s="124"/>
    </row>
    <row r="439" spans="2:21">
      <c r="B439" s="123"/>
      <c r="C439" s="124"/>
      <c r="D439" s="124"/>
      <c r="E439" s="124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  <c r="P439" s="124"/>
      <c r="Q439" s="124"/>
      <c r="R439" s="124"/>
      <c r="S439" s="124"/>
      <c r="T439" s="124"/>
      <c r="U439" s="124"/>
    </row>
    <row r="440" spans="2:21">
      <c r="B440" s="123"/>
      <c r="C440" s="124"/>
      <c r="D440" s="124"/>
      <c r="E440" s="124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  <c r="P440" s="124"/>
      <c r="Q440" s="124"/>
      <c r="R440" s="124"/>
      <c r="S440" s="124"/>
      <c r="T440" s="124"/>
      <c r="U440" s="124"/>
    </row>
    <row r="441" spans="2:21">
      <c r="B441" s="123"/>
      <c r="C441" s="124"/>
      <c r="D441" s="124"/>
      <c r="E441" s="124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  <c r="P441" s="124"/>
      <c r="Q441" s="124"/>
      <c r="R441" s="124"/>
      <c r="S441" s="124"/>
      <c r="T441" s="124"/>
      <c r="U441" s="124"/>
    </row>
    <row r="442" spans="2:21">
      <c r="B442" s="123"/>
      <c r="C442" s="124"/>
      <c r="D442" s="124"/>
      <c r="E442" s="124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  <c r="P442" s="124"/>
      <c r="Q442" s="124"/>
      <c r="R442" s="124"/>
      <c r="S442" s="124"/>
      <c r="T442" s="124"/>
      <c r="U442" s="124"/>
    </row>
    <row r="443" spans="2:21">
      <c r="B443" s="123"/>
      <c r="C443" s="124"/>
      <c r="D443" s="124"/>
      <c r="E443" s="124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  <c r="P443" s="124"/>
      <c r="Q443" s="124"/>
      <c r="R443" s="124"/>
      <c r="S443" s="124"/>
      <c r="T443" s="124"/>
      <c r="U443" s="124"/>
    </row>
    <row r="444" spans="2:21">
      <c r="B444" s="123"/>
      <c r="C444" s="124"/>
      <c r="D444" s="124"/>
      <c r="E444" s="124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  <c r="P444" s="124"/>
      <c r="Q444" s="124"/>
      <c r="R444" s="124"/>
      <c r="S444" s="124"/>
      <c r="T444" s="124"/>
      <c r="U444" s="124"/>
    </row>
    <row r="445" spans="2:21">
      <c r="B445" s="123"/>
      <c r="C445" s="124"/>
      <c r="D445" s="124"/>
      <c r="E445" s="124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  <c r="P445" s="124"/>
      <c r="Q445" s="124"/>
      <c r="R445" s="124"/>
      <c r="S445" s="124"/>
      <c r="T445" s="124"/>
      <c r="U445" s="124"/>
    </row>
    <row r="446" spans="2:21">
      <c r="B446" s="123"/>
      <c r="C446" s="124"/>
      <c r="D446" s="124"/>
      <c r="E446" s="124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  <c r="P446" s="124"/>
      <c r="Q446" s="124"/>
      <c r="R446" s="124"/>
      <c r="S446" s="124"/>
      <c r="T446" s="124"/>
      <c r="U446" s="124"/>
    </row>
    <row r="447" spans="2:21">
      <c r="B447" s="123"/>
      <c r="C447" s="124"/>
      <c r="D447" s="124"/>
      <c r="E447" s="124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  <c r="P447" s="124"/>
      <c r="Q447" s="124"/>
      <c r="R447" s="124"/>
      <c r="S447" s="124"/>
      <c r="T447" s="124"/>
      <c r="U447" s="124"/>
    </row>
    <row r="448" spans="2:21">
      <c r="B448" s="123"/>
      <c r="C448" s="124"/>
      <c r="D448" s="124"/>
      <c r="E448" s="124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  <c r="P448" s="124"/>
      <c r="Q448" s="124"/>
      <c r="R448" s="124"/>
      <c r="S448" s="124"/>
      <c r="T448" s="124"/>
      <c r="U448" s="124"/>
    </row>
    <row r="449" spans="2:21">
      <c r="B449" s="123"/>
      <c r="C449" s="124"/>
      <c r="D449" s="124"/>
      <c r="E449" s="124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  <c r="P449" s="124"/>
      <c r="Q449" s="124"/>
      <c r="R449" s="124"/>
      <c r="S449" s="124"/>
      <c r="T449" s="124"/>
      <c r="U449" s="124"/>
    </row>
    <row r="450" spans="2:21">
      <c r="B450" s="123"/>
      <c r="C450" s="124"/>
      <c r="D450" s="124"/>
      <c r="E450" s="124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  <c r="P450" s="124"/>
      <c r="Q450" s="124"/>
      <c r="R450" s="124"/>
      <c r="S450" s="124"/>
      <c r="T450" s="124"/>
      <c r="U450" s="124"/>
    </row>
    <row r="451" spans="2:21">
      <c r="B451" s="123"/>
      <c r="C451" s="124"/>
      <c r="D451" s="124"/>
      <c r="E451" s="124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  <c r="P451" s="124"/>
      <c r="Q451" s="124"/>
      <c r="R451" s="124"/>
      <c r="S451" s="124"/>
      <c r="T451" s="124"/>
      <c r="U451" s="124"/>
    </row>
    <row r="452" spans="2:21">
      <c r="B452" s="123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  <c r="P452" s="124"/>
      <c r="Q452" s="124"/>
      <c r="R452" s="124"/>
      <c r="S452" s="124"/>
      <c r="T452" s="124"/>
      <c r="U452" s="124"/>
    </row>
    <row r="453" spans="2:21">
      <c r="B453" s="123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  <c r="P453" s="124"/>
      <c r="Q453" s="124"/>
      <c r="R453" s="124"/>
      <c r="S453" s="124"/>
      <c r="T453" s="124"/>
      <c r="U453" s="124"/>
    </row>
    <row r="454" spans="2:21">
      <c r="B454" s="123"/>
      <c r="C454" s="124"/>
      <c r="D454" s="124"/>
      <c r="E454" s="124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  <c r="P454" s="124"/>
      <c r="Q454" s="124"/>
      <c r="R454" s="124"/>
      <c r="S454" s="124"/>
      <c r="T454" s="124"/>
      <c r="U454" s="124"/>
    </row>
    <row r="455" spans="2:21">
      <c r="B455" s="123"/>
      <c r="C455" s="124"/>
      <c r="D455" s="124"/>
      <c r="E455" s="124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  <c r="P455" s="124"/>
      <c r="Q455" s="124"/>
      <c r="R455" s="124"/>
      <c r="S455" s="124"/>
      <c r="T455" s="124"/>
      <c r="U455" s="124"/>
    </row>
    <row r="456" spans="2:21">
      <c r="B456" s="123"/>
      <c r="C456" s="124"/>
      <c r="D456" s="124"/>
      <c r="E456" s="124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  <c r="P456" s="124"/>
      <c r="Q456" s="124"/>
      <c r="R456" s="124"/>
      <c r="S456" s="124"/>
      <c r="T456" s="124"/>
      <c r="U456" s="124"/>
    </row>
    <row r="457" spans="2:21">
      <c r="B457" s="123"/>
      <c r="C457" s="124"/>
      <c r="D457" s="124"/>
      <c r="E457" s="124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  <c r="P457" s="124"/>
      <c r="Q457" s="124"/>
      <c r="R457" s="124"/>
      <c r="S457" s="124"/>
      <c r="T457" s="124"/>
      <c r="U457" s="124"/>
    </row>
    <row r="458" spans="2:21">
      <c r="B458" s="123"/>
      <c r="C458" s="124"/>
      <c r="D458" s="124"/>
      <c r="E458" s="124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  <c r="P458" s="124"/>
      <c r="Q458" s="124"/>
      <c r="R458" s="124"/>
      <c r="S458" s="124"/>
      <c r="T458" s="124"/>
      <c r="U458" s="124"/>
    </row>
    <row r="459" spans="2:21">
      <c r="B459" s="123"/>
      <c r="C459" s="124"/>
      <c r="D459" s="124"/>
      <c r="E459" s="124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  <c r="P459" s="124"/>
      <c r="Q459" s="124"/>
      <c r="R459" s="124"/>
      <c r="S459" s="124"/>
      <c r="T459" s="124"/>
      <c r="U459" s="124"/>
    </row>
    <row r="460" spans="2:21">
      <c r="B460" s="123"/>
      <c r="C460" s="124"/>
      <c r="D460" s="124"/>
      <c r="E460" s="124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  <c r="P460" s="124"/>
      <c r="Q460" s="124"/>
      <c r="R460" s="124"/>
      <c r="S460" s="124"/>
      <c r="T460" s="124"/>
      <c r="U460" s="124"/>
    </row>
    <row r="461" spans="2:21">
      <c r="B461" s="123"/>
      <c r="C461" s="124"/>
      <c r="D461" s="124"/>
      <c r="E461" s="124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  <c r="P461" s="124"/>
      <c r="Q461" s="124"/>
      <c r="R461" s="124"/>
      <c r="S461" s="124"/>
      <c r="T461" s="124"/>
      <c r="U461" s="124"/>
    </row>
    <row r="462" spans="2:21">
      <c r="B462" s="123"/>
      <c r="C462" s="124"/>
      <c r="D462" s="124"/>
      <c r="E462" s="124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  <c r="P462" s="124"/>
      <c r="Q462" s="124"/>
      <c r="R462" s="124"/>
      <c r="S462" s="124"/>
      <c r="T462" s="124"/>
      <c r="U462" s="124"/>
    </row>
    <row r="463" spans="2:21">
      <c r="B463" s="123"/>
      <c r="C463" s="124"/>
      <c r="D463" s="124"/>
      <c r="E463" s="124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  <c r="P463" s="124"/>
      <c r="Q463" s="124"/>
      <c r="R463" s="124"/>
      <c r="S463" s="124"/>
      <c r="T463" s="124"/>
      <c r="U463" s="124"/>
    </row>
    <row r="464" spans="2:21">
      <c r="B464" s="123"/>
      <c r="C464" s="124"/>
      <c r="D464" s="124"/>
      <c r="E464" s="124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  <c r="P464" s="124"/>
      <c r="Q464" s="124"/>
      <c r="R464" s="124"/>
      <c r="S464" s="124"/>
      <c r="T464" s="124"/>
      <c r="U464" s="124"/>
    </row>
    <row r="465" spans="2:21">
      <c r="B465" s="123"/>
      <c r="C465" s="124"/>
      <c r="D465" s="124"/>
      <c r="E465" s="124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  <c r="P465" s="124"/>
      <c r="Q465" s="124"/>
      <c r="R465" s="124"/>
      <c r="S465" s="124"/>
      <c r="T465" s="124"/>
      <c r="U465" s="124"/>
    </row>
    <row r="466" spans="2:21">
      <c r="B466" s="123"/>
      <c r="C466" s="124"/>
      <c r="D466" s="124"/>
      <c r="E466" s="124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  <c r="P466" s="124"/>
      <c r="Q466" s="124"/>
      <c r="R466" s="124"/>
      <c r="S466" s="124"/>
      <c r="T466" s="124"/>
      <c r="U466" s="124"/>
    </row>
    <row r="467" spans="2:21">
      <c r="B467" s="123"/>
      <c r="C467" s="124"/>
      <c r="D467" s="124"/>
      <c r="E467" s="124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  <c r="P467" s="124"/>
      <c r="Q467" s="124"/>
      <c r="R467" s="124"/>
      <c r="S467" s="124"/>
      <c r="T467" s="124"/>
      <c r="U467" s="124"/>
    </row>
    <row r="468" spans="2:21">
      <c r="B468" s="123"/>
      <c r="C468" s="124"/>
      <c r="D468" s="124"/>
      <c r="E468" s="124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  <c r="P468" s="124"/>
      <c r="Q468" s="124"/>
      <c r="R468" s="124"/>
      <c r="S468" s="124"/>
      <c r="T468" s="124"/>
      <c r="U468" s="124"/>
    </row>
    <row r="469" spans="2:21">
      <c r="B469" s="123"/>
      <c r="C469" s="124"/>
      <c r="D469" s="124"/>
      <c r="E469" s="124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  <c r="P469" s="124"/>
      <c r="Q469" s="124"/>
      <c r="R469" s="124"/>
      <c r="S469" s="124"/>
      <c r="T469" s="124"/>
      <c r="U469" s="124"/>
    </row>
    <row r="470" spans="2:21">
      <c r="B470" s="123"/>
      <c r="C470" s="124"/>
      <c r="D470" s="124"/>
      <c r="E470" s="124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  <c r="P470" s="124"/>
      <c r="Q470" s="124"/>
      <c r="R470" s="124"/>
      <c r="S470" s="124"/>
      <c r="T470" s="124"/>
      <c r="U470" s="124"/>
    </row>
    <row r="471" spans="2:21">
      <c r="B471" s="123"/>
      <c r="C471" s="124"/>
      <c r="D471" s="124"/>
      <c r="E471" s="124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  <c r="P471" s="124"/>
      <c r="Q471" s="124"/>
      <c r="R471" s="124"/>
      <c r="S471" s="124"/>
      <c r="T471" s="124"/>
      <c r="U471" s="124"/>
    </row>
    <row r="472" spans="2:21">
      <c r="B472" s="123"/>
      <c r="C472" s="124"/>
      <c r="D472" s="124"/>
      <c r="E472" s="124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  <c r="P472" s="124"/>
      <c r="Q472" s="124"/>
      <c r="R472" s="124"/>
      <c r="S472" s="124"/>
      <c r="T472" s="124"/>
      <c r="U472" s="124"/>
    </row>
    <row r="473" spans="2:21">
      <c r="B473" s="123"/>
      <c r="C473" s="124"/>
      <c r="D473" s="124"/>
      <c r="E473" s="124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  <c r="P473" s="124"/>
      <c r="Q473" s="124"/>
      <c r="R473" s="124"/>
      <c r="S473" s="124"/>
      <c r="T473" s="124"/>
      <c r="U473" s="124"/>
    </row>
    <row r="474" spans="2:21">
      <c r="B474" s="123"/>
      <c r="C474" s="124"/>
      <c r="D474" s="124"/>
      <c r="E474" s="124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  <c r="P474" s="124"/>
      <c r="Q474" s="124"/>
      <c r="R474" s="124"/>
      <c r="S474" s="124"/>
      <c r="T474" s="124"/>
      <c r="U474" s="124"/>
    </row>
    <row r="475" spans="2:21">
      <c r="B475" s="123"/>
      <c r="C475" s="124"/>
      <c r="D475" s="124"/>
      <c r="E475" s="124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  <c r="P475" s="124"/>
      <c r="Q475" s="124"/>
      <c r="R475" s="124"/>
      <c r="S475" s="124"/>
      <c r="T475" s="124"/>
      <c r="U475" s="124"/>
    </row>
    <row r="476" spans="2:21">
      <c r="B476" s="123"/>
      <c r="C476" s="124"/>
      <c r="D476" s="124"/>
      <c r="E476" s="124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  <c r="P476" s="124"/>
      <c r="Q476" s="124"/>
      <c r="R476" s="124"/>
      <c r="S476" s="124"/>
      <c r="T476" s="124"/>
      <c r="U476" s="124"/>
    </row>
    <row r="477" spans="2:21">
      <c r="B477" s="123"/>
      <c r="C477" s="124"/>
      <c r="D477" s="124"/>
      <c r="E477" s="124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  <c r="P477" s="124"/>
      <c r="Q477" s="124"/>
      <c r="R477" s="124"/>
      <c r="S477" s="124"/>
      <c r="T477" s="124"/>
      <c r="U477" s="124"/>
    </row>
    <row r="478" spans="2:21">
      <c r="B478" s="123"/>
      <c r="C478" s="124"/>
      <c r="D478" s="124"/>
      <c r="E478" s="124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  <c r="P478" s="124"/>
      <c r="Q478" s="124"/>
      <c r="R478" s="124"/>
      <c r="S478" s="124"/>
      <c r="T478" s="124"/>
      <c r="U478" s="124"/>
    </row>
    <row r="479" spans="2:21">
      <c r="B479" s="123"/>
      <c r="C479" s="124"/>
      <c r="D479" s="124"/>
      <c r="E479" s="124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  <c r="P479" s="124"/>
      <c r="Q479" s="124"/>
      <c r="R479" s="124"/>
      <c r="S479" s="124"/>
      <c r="T479" s="124"/>
      <c r="U479" s="124"/>
    </row>
    <row r="480" spans="2:21">
      <c r="B480" s="123"/>
      <c r="C480" s="124"/>
      <c r="D480" s="124"/>
      <c r="E480" s="124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  <c r="P480" s="124"/>
      <c r="Q480" s="124"/>
      <c r="R480" s="124"/>
      <c r="S480" s="124"/>
      <c r="T480" s="124"/>
      <c r="U480" s="124"/>
    </row>
    <row r="481" spans="2:21">
      <c r="B481" s="123"/>
      <c r="C481" s="124"/>
      <c r="D481" s="124"/>
      <c r="E481" s="124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  <c r="P481" s="124"/>
      <c r="Q481" s="124"/>
      <c r="R481" s="124"/>
      <c r="S481" s="124"/>
      <c r="T481" s="124"/>
      <c r="U481" s="124"/>
    </row>
    <row r="482" spans="2:21">
      <c r="B482" s="123"/>
      <c r="C482" s="124"/>
      <c r="D482" s="124"/>
      <c r="E482" s="124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  <c r="P482" s="124"/>
      <c r="Q482" s="124"/>
      <c r="R482" s="124"/>
      <c r="S482" s="124"/>
      <c r="T482" s="124"/>
      <c r="U482" s="124"/>
    </row>
    <row r="483" spans="2:21">
      <c r="B483" s="123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  <c r="P483" s="124"/>
      <c r="Q483" s="124"/>
      <c r="R483" s="124"/>
      <c r="S483" s="124"/>
      <c r="T483" s="124"/>
      <c r="U483" s="124"/>
    </row>
    <row r="484" spans="2:21">
      <c r="B484" s="123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  <c r="P484" s="124"/>
      <c r="Q484" s="124"/>
      <c r="R484" s="124"/>
      <c r="S484" s="124"/>
      <c r="T484" s="124"/>
      <c r="U484" s="124"/>
    </row>
    <row r="485" spans="2:21">
      <c r="B485" s="123"/>
      <c r="C485" s="124"/>
      <c r="D485" s="124"/>
      <c r="E485" s="124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  <c r="P485" s="124"/>
      <c r="Q485" s="124"/>
      <c r="R485" s="124"/>
      <c r="S485" s="124"/>
      <c r="T485" s="124"/>
      <c r="U485" s="124"/>
    </row>
    <row r="486" spans="2:21">
      <c r="B486" s="123"/>
      <c r="C486" s="124"/>
      <c r="D486" s="124"/>
      <c r="E486" s="124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  <c r="P486" s="124"/>
      <c r="Q486" s="124"/>
      <c r="R486" s="124"/>
      <c r="S486" s="124"/>
      <c r="T486" s="124"/>
      <c r="U486" s="124"/>
    </row>
    <row r="487" spans="2:21">
      <c r="B487" s="123"/>
      <c r="C487" s="124"/>
      <c r="D487" s="124"/>
      <c r="E487" s="124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  <c r="P487" s="124"/>
      <c r="Q487" s="124"/>
      <c r="R487" s="124"/>
      <c r="S487" s="124"/>
      <c r="T487" s="124"/>
      <c r="U487" s="124"/>
    </row>
    <row r="488" spans="2:21">
      <c r="B488" s="123"/>
      <c r="C488" s="124"/>
      <c r="D488" s="124"/>
      <c r="E488" s="124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  <c r="P488" s="124"/>
      <c r="Q488" s="124"/>
      <c r="R488" s="124"/>
      <c r="S488" s="124"/>
      <c r="T488" s="124"/>
      <c r="U488" s="124"/>
    </row>
    <row r="489" spans="2:21">
      <c r="B489" s="123"/>
      <c r="C489" s="124"/>
      <c r="D489" s="124"/>
      <c r="E489" s="124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  <c r="P489" s="124"/>
      <c r="Q489" s="124"/>
      <c r="R489" s="124"/>
      <c r="S489" s="124"/>
      <c r="T489" s="124"/>
      <c r="U489" s="124"/>
    </row>
    <row r="490" spans="2:21">
      <c r="B490" s="123"/>
      <c r="C490" s="124"/>
      <c r="D490" s="124"/>
      <c r="E490" s="124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  <c r="P490" s="124"/>
      <c r="Q490" s="124"/>
      <c r="R490" s="124"/>
      <c r="S490" s="124"/>
      <c r="T490" s="124"/>
      <c r="U490" s="124"/>
    </row>
    <row r="491" spans="2:21">
      <c r="B491" s="123"/>
      <c r="C491" s="124"/>
      <c r="D491" s="124"/>
      <c r="E491" s="124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  <c r="P491" s="124"/>
      <c r="Q491" s="124"/>
      <c r="R491" s="124"/>
      <c r="S491" s="124"/>
      <c r="T491" s="124"/>
      <c r="U491" s="124"/>
    </row>
    <row r="492" spans="2:21">
      <c r="B492" s="123"/>
      <c r="C492" s="124"/>
      <c r="D492" s="124"/>
      <c r="E492" s="124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  <c r="P492" s="124"/>
      <c r="Q492" s="124"/>
      <c r="R492" s="124"/>
      <c r="S492" s="124"/>
      <c r="T492" s="124"/>
      <c r="U492" s="124"/>
    </row>
    <row r="493" spans="2:21">
      <c r="B493" s="123"/>
      <c r="C493" s="124"/>
      <c r="D493" s="124"/>
      <c r="E493" s="124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  <c r="P493" s="124"/>
      <c r="Q493" s="124"/>
      <c r="R493" s="124"/>
      <c r="S493" s="124"/>
      <c r="T493" s="124"/>
      <c r="U493" s="124"/>
    </row>
    <row r="494" spans="2:21">
      <c r="B494" s="123"/>
      <c r="C494" s="124"/>
      <c r="D494" s="124"/>
      <c r="E494" s="124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  <c r="P494" s="124"/>
      <c r="Q494" s="124"/>
      <c r="R494" s="124"/>
      <c r="S494" s="124"/>
      <c r="T494" s="124"/>
      <c r="U494" s="124"/>
    </row>
    <row r="495" spans="2:21">
      <c r="B495" s="123"/>
      <c r="C495" s="124"/>
      <c r="D495" s="124"/>
      <c r="E495" s="124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  <c r="P495" s="124"/>
      <c r="Q495" s="124"/>
      <c r="R495" s="124"/>
      <c r="S495" s="124"/>
      <c r="T495" s="124"/>
      <c r="U495" s="124"/>
    </row>
    <row r="496" spans="2:21">
      <c r="B496" s="123"/>
      <c r="C496" s="124"/>
      <c r="D496" s="124"/>
      <c r="E496" s="124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  <c r="P496" s="124"/>
      <c r="Q496" s="124"/>
      <c r="R496" s="124"/>
      <c r="S496" s="124"/>
      <c r="T496" s="124"/>
      <c r="U496" s="124"/>
    </row>
    <row r="497" spans="2:21">
      <c r="B497" s="123"/>
      <c r="C497" s="124"/>
      <c r="D497" s="124"/>
      <c r="E497" s="124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  <c r="P497" s="124"/>
      <c r="Q497" s="124"/>
      <c r="R497" s="124"/>
      <c r="S497" s="124"/>
      <c r="T497" s="124"/>
      <c r="U497" s="124"/>
    </row>
    <row r="498" spans="2:21">
      <c r="B498" s="123"/>
      <c r="C498" s="124"/>
      <c r="D498" s="124"/>
      <c r="E498" s="124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  <c r="P498" s="124"/>
      <c r="Q498" s="124"/>
      <c r="R498" s="124"/>
      <c r="S498" s="124"/>
      <c r="T498" s="124"/>
      <c r="U498" s="124"/>
    </row>
    <row r="499" spans="2:21">
      <c r="B499" s="123"/>
      <c r="C499" s="124"/>
      <c r="D499" s="124"/>
      <c r="E499" s="124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  <c r="P499" s="124"/>
      <c r="Q499" s="124"/>
      <c r="R499" s="124"/>
      <c r="S499" s="124"/>
      <c r="T499" s="124"/>
      <c r="U499" s="124"/>
    </row>
    <row r="500" spans="2:21">
      <c r="B500" s="123"/>
      <c r="C500" s="124"/>
      <c r="D500" s="124"/>
      <c r="E500" s="124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  <c r="P500" s="124"/>
      <c r="Q500" s="124"/>
      <c r="R500" s="124"/>
      <c r="S500" s="124"/>
      <c r="T500" s="124"/>
      <c r="U500" s="124"/>
    </row>
    <row r="501" spans="2:21">
      <c r="B501" s="123"/>
      <c r="C501" s="124"/>
      <c r="D501" s="124"/>
      <c r="E501" s="124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  <c r="P501" s="124"/>
      <c r="Q501" s="124"/>
      <c r="R501" s="124"/>
      <c r="S501" s="124"/>
      <c r="T501" s="124"/>
      <c r="U501" s="124"/>
    </row>
    <row r="502" spans="2:21">
      <c r="B502" s="123"/>
      <c r="C502" s="124"/>
      <c r="D502" s="124"/>
      <c r="E502" s="124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  <c r="P502" s="124"/>
      <c r="Q502" s="124"/>
      <c r="R502" s="124"/>
      <c r="S502" s="124"/>
      <c r="T502" s="124"/>
      <c r="U502" s="124"/>
    </row>
    <row r="503" spans="2:21">
      <c r="B503" s="123"/>
      <c r="C503" s="124"/>
      <c r="D503" s="124"/>
      <c r="E503" s="124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  <c r="P503" s="124"/>
      <c r="Q503" s="124"/>
      <c r="R503" s="124"/>
      <c r="S503" s="124"/>
      <c r="T503" s="124"/>
      <c r="U503" s="124"/>
    </row>
    <row r="504" spans="2:21">
      <c r="B504" s="123"/>
      <c r="C504" s="124"/>
      <c r="D504" s="124"/>
      <c r="E504" s="124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  <c r="P504" s="124"/>
      <c r="Q504" s="124"/>
      <c r="R504" s="124"/>
      <c r="S504" s="124"/>
      <c r="T504" s="124"/>
      <c r="U504" s="124"/>
    </row>
    <row r="505" spans="2:21">
      <c r="B505" s="123"/>
      <c r="C505" s="124"/>
      <c r="D505" s="124"/>
      <c r="E505" s="124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  <c r="P505" s="124"/>
      <c r="Q505" s="124"/>
      <c r="R505" s="124"/>
      <c r="S505" s="124"/>
      <c r="T505" s="124"/>
      <c r="U505" s="124"/>
    </row>
    <row r="506" spans="2:21">
      <c r="B506" s="123"/>
      <c r="C506" s="124"/>
      <c r="D506" s="124"/>
      <c r="E506" s="124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  <c r="P506" s="124"/>
      <c r="Q506" s="124"/>
      <c r="R506" s="124"/>
      <c r="S506" s="124"/>
      <c r="T506" s="124"/>
      <c r="U506" s="124"/>
    </row>
    <row r="507" spans="2:21">
      <c r="B507" s="123"/>
      <c r="C507" s="124"/>
      <c r="D507" s="124"/>
      <c r="E507" s="124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  <c r="P507" s="124"/>
      <c r="Q507" s="124"/>
      <c r="R507" s="124"/>
      <c r="S507" s="124"/>
      <c r="T507" s="124"/>
      <c r="U507" s="124"/>
    </row>
    <row r="508" spans="2:21">
      <c r="B508" s="123"/>
      <c r="C508" s="124"/>
      <c r="D508" s="124"/>
      <c r="E508" s="124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  <c r="P508" s="124"/>
      <c r="Q508" s="124"/>
      <c r="R508" s="124"/>
      <c r="S508" s="124"/>
      <c r="T508" s="124"/>
      <c r="U508" s="124"/>
    </row>
    <row r="509" spans="2:21">
      <c r="B509" s="123"/>
      <c r="C509" s="124"/>
      <c r="D509" s="124"/>
      <c r="E509" s="124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  <c r="P509" s="124"/>
      <c r="Q509" s="124"/>
      <c r="R509" s="124"/>
      <c r="S509" s="124"/>
      <c r="T509" s="124"/>
      <c r="U509" s="124"/>
    </row>
    <row r="510" spans="2:21">
      <c r="B510" s="123"/>
      <c r="C510" s="124"/>
      <c r="D510" s="124"/>
      <c r="E510" s="124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  <c r="P510" s="124"/>
      <c r="Q510" s="124"/>
      <c r="R510" s="124"/>
      <c r="S510" s="124"/>
      <c r="T510" s="124"/>
      <c r="U510" s="124"/>
    </row>
    <row r="511" spans="2:21">
      <c r="B511" s="123"/>
      <c r="C511" s="124"/>
      <c r="D511" s="124"/>
      <c r="E511" s="124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  <c r="P511" s="124"/>
      <c r="Q511" s="124"/>
      <c r="R511" s="124"/>
      <c r="S511" s="124"/>
      <c r="T511" s="124"/>
      <c r="U511" s="124"/>
    </row>
    <row r="512" spans="2:21">
      <c r="B512" s="123"/>
      <c r="C512" s="124"/>
      <c r="D512" s="124"/>
      <c r="E512" s="124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  <c r="P512" s="124"/>
      <c r="Q512" s="124"/>
      <c r="R512" s="124"/>
      <c r="S512" s="124"/>
      <c r="T512" s="124"/>
      <c r="U512" s="124"/>
    </row>
    <row r="513" spans="2:21">
      <c r="B513" s="123"/>
      <c r="C513" s="124"/>
      <c r="D513" s="124"/>
      <c r="E513" s="124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  <c r="P513" s="124"/>
      <c r="Q513" s="124"/>
      <c r="R513" s="124"/>
      <c r="S513" s="124"/>
      <c r="T513" s="124"/>
      <c r="U513" s="124"/>
    </row>
    <row r="514" spans="2:21">
      <c r="B514" s="123"/>
      <c r="C514" s="124"/>
      <c r="D514" s="124"/>
      <c r="E514" s="124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  <c r="P514" s="124"/>
      <c r="Q514" s="124"/>
      <c r="R514" s="124"/>
      <c r="S514" s="124"/>
      <c r="T514" s="124"/>
      <c r="U514" s="124"/>
    </row>
    <row r="515" spans="2:21">
      <c r="B515" s="123"/>
      <c r="C515" s="124"/>
      <c r="D515" s="124"/>
      <c r="E515" s="124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  <c r="P515" s="124"/>
      <c r="Q515" s="124"/>
      <c r="R515" s="124"/>
      <c r="S515" s="124"/>
      <c r="T515" s="124"/>
      <c r="U515" s="124"/>
    </row>
    <row r="516" spans="2:21">
      <c r="B516" s="123"/>
      <c r="C516" s="124"/>
      <c r="D516" s="124"/>
      <c r="E516" s="124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  <c r="P516" s="124"/>
      <c r="Q516" s="124"/>
      <c r="R516" s="124"/>
      <c r="S516" s="124"/>
      <c r="T516" s="124"/>
      <c r="U516" s="124"/>
    </row>
    <row r="517" spans="2:21">
      <c r="B517" s="123"/>
      <c r="C517" s="124"/>
      <c r="D517" s="124"/>
      <c r="E517" s="124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  <c r="P517" s="124"/>
      <c r="Q517" s="124"/>
      <c r="R517" s="124"/>
      <c r="S517" s="124"/>
      <c r="T517" s="124"/>
      <c r="U517" s="124"/>
    </row>
    <row r="518" spans="2:21">
      <c r="B518" s="123"/>
      <c r="C518" s="124"/>
      <c r="D518" s="124"/>
      <c r="E518" s="124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  <c r="P518" s="124"/>
      <c r="Q518" s="124"/>
      <c r="R518" s="124"/>
      <c r="S518" s="124"/>
      <c r="T518" s="124"/>
      <c r="U518" s="124"/>
    </row>
    <row r="519" spans="2:21">
      <c r="B519" s="123"/>
      <c r="C519" s="124"/>
      <c r="D519" s="124"/>
      <c r="E519" s="124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  <c r="P519" s="124"/>
      <c r="Q519" s="124"/>
      <c r="R519" s="124"/>
      <c r="S519" s="124"/>
      <c r="T519" s="124"/>
      <c r="U519" s="124"/>
    </row>
    <row r="520" spans="2:21">
      <c r="B520" s="123"/>
      <c r="C520" s="124"/>
      <c r="D520" s="124"/>
      <c r="E520" s="124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  <c r="P520" s="124"/>
      <c r="Q520" s="124"/>
      <c r="R520" s="124"/>
      <c r="S520" s="124"/>
      <c r="T520" s="124"/>
      <c r="U520" s="124"/>
    </row>
    <row r="521" spans="2:21">
      <c r="B521" s="123"/>
      <c r="C521" s="124"/>
      <c r="D521" s="124"/>
      <c r="E521" s="124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  <c r="P521" s="124"/>
      <c r="Q521" s="124"/>
      <c r="R521" s="124"/>
      <c r="S521" s="124"/>
      <c r="T521" s="124"/>
      <c r="U521" s="124"/>
    </row>
    <row r="522" spans="2:21">
      <c r="B522" s="123"/>
      <c r="C522" s="124"/>
      <c r="D522" s="124"/>
      <c r="E522" s="124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  <c r="P522" s="124"/>
      <c r="Q522" s="124"/>
      <c r="R522" s="124"/>
      <c r="S522" s="124"/>
      <c r="T522" s="124"/>
      <c r="U522" s="124"/>
    </row>
    <row r="523" spans="2:21">
      <c r="B523" s="123"/>
      <c r="C523" s="124"/>
      <c r="D523" s="124"/>
      <c r="E523" s="124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  <c r="P523" s="124"/>
      <c r="Q523" s="124"/>
      <c r="R523" s="124"/>
      <c r="S523" s="124"/>
      <c r="T523" s="124"/>
      <c r="U523" s="124"/>
    </row>
    <row r="524" spans="2:21">
      <c r="B524" s="123"/>
      <c r="C524" s="124"/>
      <c r="D524" s="124"/>
      <c r="E524" s="124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  <c r="P524" s="124"/>
      <c r="Q524" s="124"/>
      <c r="R524" s="124"/>
      <c r="S524" s="124"/>
      <c r="T524" s="124"/>
      <c r="U524" s="124"/>
    </row>
    <row r="525" spans="2:21">
      <c r="B525" s="123"/>
      <c r="C525" s="124"/>
      <c r="D525" s="124"/>
      <c r="E525" s="124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  <c r="P525" s="124"/>
      <c r="Q525" s="124"/>
      <c r="R525" s="124"/>
      <c r="S525" s="124"/>
      <c r="T525" s="124"/>
      <c r="U525" s="124"/>
    </row>
    <row r="526" spans="2:21">
      <c r="B526" s="123"/>
      <c r="C526" s="124"/>
      <c r="D526" s="124"/>
      <c r="E526" s="124"/>
      <c r="F526" s="124"/>
      <c r="G526" s="124"/>
      <c r="H526" s="124"/>
      <c r="I526" s="124"/>
      <c r="J526" s="124"/>
      <c r="K526" s="124"/>
      <c r="L526" s="124"/>
      <c r="M526" s="124"/>
      <c r="N526" s="124"/>
      <c r="O526" s="124"/>
      <c r="P526" s="124"/>
      <c r="Q526" s="124"/>
      <c r="R526" s="124"/>
      <c r="S526" s="124"/>
      <c r="T526" s="124"/>
      <c r="U526" s="124"/>
    </row>
    <row r="527" spans="2:21">
      <c r="B527" s="123"/>
      <c r="C527" s="124"/>
      <c r="D527" s="124"/>
      <c r="E527" s="124"/>
      <c r="F527" s="124"/>
      <c r="G527" s="124"/>
      <c r="H527" s="124"/>
      <c r="I527" s="124"/>
      <c r="J527" s="124"/>
      <c r="K527" s="124"/>
      <c r="L527" s="124"/>
      <c r="M527" s="124"/>
      <c r="N527" s="124"/>
      <c r="O527" s="124"/>
      <c r="P527" s="124"/>
      <c r="Q527" s="124"/>
      <c r="R527" s="124"/>
      <c r="S527" s="124"/>
      <c r="T527" s="124"/>
      <c r="U527" s="124"/>
    </row>
    <row r="528" spans="2:21">
      <c r="B528" s="123"/>
      <c r="C528" s="124"/>
      <c r="D528" s="124"/>
      <c r="E528" s="124"/>
      <c r="F528" s="124"/>
      <c r="G528" s="124"/>
      <c r="H528" s="124"/>
      <c r="I528" s="124"/>
      <c r="J528" s="124"/>
      <c r="K528" s="124"/>
      <c r="L528" s="124"/>
      <c r="M528" s="124"/>
      <c r="N528" s="124"/>
      <c r="O528" s="124"/>
      <c r="P528" s="124"/>
      <c r="Q528" s="124"/>
      <c r="R528" s="124"/>
      <c r="S528" s="124"/>
      <c r="T528" s="124"/>
      <c r="U528" s="124"/>
    </row>
    <row r="529" spans="2:21">
      <c r="B529" s="123"/>
      <c r="C529" s="124"/>
      <c r="D529" s="124"/>
      <c r="E529" s="124"/>
      <c r="F529" s="124"/>
      <c r="G529" s="124"/>
      <c r="H529" s="124"/>
      <c r="I529" s="124"/>
      <c r="J529" s="124"/>
      <c r="K529" s="124"/>
      <c r="L529" s="124"/>
      <c r="M529" s="124"/>
      <c r="N529" s="124"/>
      <c r="O529" s="124"/>
      <c r="P529" s="124"/>
      <c r="Q529" s="124"/>
      <c r="R529" s="124"/>
      <c r="S529" s="124"/>
      <c r="T529" s="124"/>
      <c r="U529" s="124"/>
    </row>
    <row r="530" spans="2:21">
      <c r="B530" s="123"/>
      <c r="C530" s="124"/>
      <c r="D530" s="124"/>
      <c r="E530" s="124"/>
      <c r="F530" s="124"/>
      <c r="G530" s="124"/>
      <c r="H530" s="124"/>
      <c r="I530" s="124"/>
      <c r="J530" s="124"/>
      <c r="K530" s="124"/>
      <c r="L530" s="124"/>
      <c r="M530" s="124"/>
      <c r="N530" s="124"/>
      <c r="O530" s="124"/>
      <c r="P530" s="124"/>
      <c r="Q530" s="124"/>
      <c r="R530" s="124"/>
      <c r="S530" s="124"/>
      <c r="T530" s="124"/>
      <c r="U530" s="124"/>
    </row>
    <row r="531" spans="2:21">
      <c r="B531" s="123"/>
      <c r="C531" s="124"/>
      <c r="D531" s="124"/>
      <c r="E531" s="124"/>
      <c r="F531" s="124"/>
      <c r="G531" s="124"/>
      <c r="H531" s="124"/>
      <c r="I531" s="124"/>
      <c r="J531" s="124"/>
      <c r="K531" s="124"/>
      <c r="L531" s="124"/>
      <c r="M531" s="124"/>
      <c r="N531" s="124"/>
      <c r="O531" s="124"/>
      <c r="P531" s="124"/>
      <c r="Q531" s="124"/>
      <c r="R531" s="124"/>
      <c r="S531" s="124"/>
      <c r="T531" s="124"/>
      <c r="U531" s="124"/>
    </row>
    <row r="532" spans="2:21">
      <c r="B532" s="123"/>
      <c r="C532" s="124"/>
      <c r="D532" s="124"/>
      <c r="E532" s="124"/>
      <c r="F532" s="124"/>
      <c r="G532" s="124"/>
      <c r="H532" s="124"/>
      <c r="I532" s="124"/>
      <c r="J532" s="124"/>
      <c r="K532" s="124"/>
      <c r="L532" s="124"/>
      <c r="M532" s="124"/>
      <c r="N532" s="124"/>
      <c r="O532" s="124"/>
      <c r="P532" s="124"/>
      <c r="Q532" s="124"/>
      <c r="R532" s="124"/>
      <c r="S532" s="124"/>
      <c r="T532" s="124"/>
      <c r="U532" s="124"/>
    </row>
    <row r="533" spans="2:21">
      <c r="B533" s="123"/>
      <c r="C533" s="124"/>
      <c r="D533" s="124"/>
      <c r="E533" s="124"/>
      <c r="F533" s="124"/>
      <c r="G533" s="124"/>
      <c r="H533" s="124"/>
      <c r="I533" s="124"/>
      <c r="J533" s="124"/>
      <c r="K533" s="124"/>
      <c r="L533" s="124"/>
      <c r="M533" s="124"/>
      <c r="N533" s="124"/>
      <c r="O533" s="124"/>
      <c r="P533" s="124"/>
      <c r="Q533" s="124"/>
      <c r="R533" s="124"/>
      <c r="S533" s="124"/>
      <c r="T533" s="124"/>
      <c r="U533" s="124"/>
    </row>
    <row r="534" spans="2:21">
      <c r="B534" s="123"/>
      <c r="C534" s="124"/>
      <c r="D534" s="124"/>
      <c r="E534" s="124"/>
      <c r="F534" s="124"/>
      <c r="G534" s="124"/>
      <c r="H534" s="124"/>
      <c r="I534" s="124"/>
      <c r="J534" s="124"/>
      <c r="K534" s="124"/>
      <c r="L534" s="124"/>
      <c r="M534" s="124"/>
      <c r="N534" s="124"/>
      <c r="O534" s="124"/>
      <c r="P534" s="124"/>
      <c r="Q534" s="124"/>
      <c r="R534" s="124"/>
      <c r="S534" s="124"/>
      <c r="T534" s="124"/>
      <c r="U534" s="124"/>
    </row>
    <row r="535" spans="2:21">
      <c r="B535" s="123"/>
      <c r="C535" s="124"/>
      <c r="D535" s="124"/>
      <c r="E535" s="124"/>
      <c r="F535" s="124"/>
      <c r="G535" s="124"/>
      <c r="H535" s="124"/>
      <c r="I535" s="124"/>
      <c r="J535" s="124"/>
      <c r="K535" s="124"/>
      <c r="L535" s="124"/>
      <c r="M535" s="124"/>
      <c r="N535" s="124"/>
      <c r="O535" s="124"/>
      <c r="P535" s="124"/>
      <c r="Q535" s="124"/>
      <c r="R535" s="124"/>
      <c r="S535" s="124"/>
      <c r="T535" s="124"/>
      <c r="U535" s="124"/>
    </row>
    <row r="536" spans="2:21">
      <c r="B536" s="123"/>
      <c r="C536" s="124"/>
      <c r="D536" s="124"/>
      <c r="E536" s="124"/>
      <c r="F536" s="124"/>
      <c r="G536" s="124"/>
      <c r="H536" s="124"/>
      <c r="I536" s="124"/>
      <c r="J536" s="124"/>
      <c r="K536" s="124"/>
      <c r="L536" s="124"/>
      <c r="M536" s="124"/>
      <c r="N536" s="124"/>
      <c r="O536" s="124"/>
      <c r="P536" s="124"/>
      <c r="Q536" s="124"/>
      <c r="R536" s="124"/>
      <c r="S536" s="124"/>
      <c r="T536" s="124"/>
      <c r="U536" s="124"/>
    </row>
    <row r="537" spans="2:21">
      <c r="B537" s="123"/>
      <c r="C537" s="124"/>
      <c r="D537" s="124"/>
      <c r="E537" s="124"/>
      <c r="F537" s="124"/>
      <c r="G537" s="124"/>
      <c r="H537" s="124"/>
      <c r="I537" s="124"/>
      <c r="J537" s="124"/>
      <c r="K537" s="124"/>
      <c r="L537" s="124"/>
      <c r="M537" s="124"/>
      <c r="N537" s="124"/>
      <c r="O537" s="124"/>
      <c r="P537" s="124"/>
      <c r="Q537" s="124"/>
      <c r="R537" s="124"/>
      <c r="S537" s="124"/>
      <c r="T537" s="124"/>
      <c r="U537" s="124"/>
    </row>
    <row r="538" spans="2:21">
      <c r="B538" s="123"/>
      <c r="C538" s="124"/>
      <c r="D538" s="124"/>
      <c r="E538" s="124"/>
      <c r="F538" s="124"/>
      <c r="G538" s="124"/>
      <c r="H538" s="124"/>
      <c r="I538" s="124"/>
      <c r="J538" s="124"/>
      <c r="K538" s="124"/>
      <c r="L538" s="124"/>
      <c r="M538" s="124"/>
      <c r="N538" s="124"/>
      <c r="O538" s="124"/>
      <c r="P538" s="124"/>
      <c r="Q538" s="124"/>
      <c r="R538" s="124"/>
      <c r="S538" s="124"/>
      <c r="T538" s="124"/>
      <c r="U538" s="124"/>
    </row>
    <row r="539" spans="2:21">
      <c r="B539" s="123"/>
      <c r="C539" s="124"/>
      <c r="D539" s="124"/>
      <c r="E539" s="124"/>
      <c r="F539" s="124"/>
      <c r="G539" s="124"/>
      <c r="H539" s="124"/>
      <c r="I539" s="124"/>
      <c r="J539" s="124"/>
      <c r="K539" s="124"/>
      <c r="L539" s="124"/>
      <c r="M539" s="124"/>
      <c r="N539" s="124"/>
      <c r="O539" s="124"/>
      <c r="P539" s="124"/>
      <c r="Q539" s="124"/>
      <c r="R539" s="124"/>
      <c r="S539" s="124"/>
      <c r="T539" s="124"/>
      <c r="U539" s="124"/>
    </row>
    <row r="540" spans="2:21">
      <c r="B540" s="123"/>
      <c r="C540" s="124"/>
      <c r="D540" s="124"/>
      <c r="E540" s="124"/>
      <c r="F540" s="124"/>
      <c r="G540" s="124"/>
      <c r="H540" s="124"/>
      <c r="I540" s="124"/>
      <c r="J540" s="124"/>
      <c r="K540" s="124"/>
      <c r="L540" s="124"/>
      <c r="M540" s="124"/>
      <c r="N540" s="124"/>
      <c r="O540" s="124"/>
      <c r="P540" s="124"/>
      <c r="Q540" s="124"/>
      <c r="R540" s="124"/>
      <c r="S540" s="124"/>
      <c r="T540" s="124"/>
      <c r="U540" s="124"/>
    </row>
    <row r="541" spans="2:21">
      <c r="B541" s="123"/>
      <c r="C541" s="124"/>
      <c r="D541" s="124"/>
      <c r="E541" s="124"/>
      <c r="F541" s="124"/>
      <c r="G541" s="124"/>
      <c r="H541" s="124"/>
      <c r="I541" s="124"/>
      <c r="J541" s="124"/>
      <c r="K541" s="124"/>
      <c r="L541" s="124"/>
      <c r="M541" s="124"/>
      <c r="N541" s="124"/>
      <c r="O541" s="124"/>
      <c r="P541" s="124"/>
      <c r="Q541" s="124"/>
      <c r="R541" s="124"/>
      <c r="S541" s="124"/>
      <c r="T541" s="124"/>
      <c r="U541" s="124"/>
    </row>
    <row r="542" spans="2:21">
      <c r="B542" s="123"/>
      <c r="C542" s="124"/>
      <c r="D542" s="124"/>
      <c r="E542" s="124"/>
      <c r="F542" s="124"/>
      <c r="G542" s="124"/>
      <c r="H542" s="124"/>
      <c r="I542" s="124"/>
      <c r="J542" s="124"/>
      <c r="K542" s="124"/>
      <c r="L542" s="124"/>
      <c r="M542" s="124"/>
      <c r="N542" s="124"/>
      <c r="O542" s="124"/>
      <c r="P542" s="124"/>
      <c r="Q542" s="124"/>
      <c r="R542" s="124"/>
      <c r="S542" s="124"/>
      <c r="T542" s="124"/>
      <c r="U542" s="124"/>
    </row>
    <row r="543" spans="2:21">
      <c r="B543" s="123"/>
      <c r="C543" s="124"/>
      <c r="D543" s="124"/>
      <c r="E543" s="124"/>
      <c r="F543" s="124"/>
      <c r="G543" s="124"/>
      <c r="H543" s="124"/>
      <c r="I543" s="124"/>
      <c r="J543" s="124"/>
      <c r="K543" s="124"/>
      <c r="L543" s="124"/>
      <c r="M543" s="124"/>
      <c r="N543" s="124"/>
      <c r="O543" s="124"/>
      <c r="P543" s="124"/>
      <c r="Q543" s="124"/>
      <c r="R543" s="124"/>
      <c r="S543" s="124"/>
      <c r="T543" s="124"/>
      <c r="U543" s="124"/>
    </row>
    <row r="544" spans="2:21">
      <c r="B544" s="123"/>
      <c r="C544" s="124"/>
      <c r="D544" s="124"/>
      <c r="E544" s="124"/>
      <c r="F544" s="124"/>
      <c r="G544" s="124"/>
      <c r="H544" s="124"/>
      <c r="I544" s="124"/>
      <c r="J544" s="124"/>
      <c r="K544" s="124"/>
      <c r="L544" s="124"/>
      <c r="M544" s="124"/>
      <c r="N544" s="124"/>
      <c r="O544" s="124"/>
      <c r="P544" s="124"/>
      <c r="Q544" s="124"/>
      <c r="R544" s="124"/>
      <c r="S544" s="124"/>
      <c r="T544" s="124"/>
      <c r="U544" s="124"/>
    </row>
    <row r="545" spans="2:21">
      <c r="B545" s="123"/>
      <c r="C545" s="124"/>
      <c r="D545" s="124"/>
      <c r="E545" s="124"/>
      <c r="F545" s="124"/>
      <c r="G545" s="124"/>
      <c r="H545" s="124"/>
      <c r="I545" s="124"/>
      <c r="J545" s="124"/>
      <c r="K545" s="124"/>
      <c r="L545" s="124"/>
      <c r="M545" s="124"/>
      <c r="N545" s="124"/>
      <c r="O545" s="124"/>
      <c r="P545" s="124"/>
      <c r="Q545" s="124"/>
      <c r="R545" s="124"/>
      <c r="S545" s="124"/>
      <c r="T545" s="124"/>
      <c r="U545" s="124"/>
    </row>
    <row r="546" spans="2:21">
      <c r="B546" s="123"/>
      <c r="C546" s="124"/>
      <c r="D546" s="124"/>
      <c r="E546" s="124"/>
      <c r="F546" s="124"/>
      <c r="G546" s="124"/>
      <c r="H546" s="124"/>
      <c r="I546" s="124"/>
      <c r="J546" s="124"/>
      <c r="K546" s="124"/>
      <c r="L546" s="124"/>
      <c r="M546" s="124"/>
      <c r="N546" s="124"/>
      <c r="O546" s="124"/>
      <c r="P546" s="124"/>
      <c r="Q546" s="124"/>
      <c r="R546" s="124"/>
      <c r="S546" s="124"/>
      <c r="T546" s="124"/>
      <c r="U546" s="124"/>
    </row>
    <row r="547" spans="2:21">
      <c r="B547" s="123"/>
      <c r="C547" s="124"/>
      <c r="D547" s="124"/>
      <c r="E547" s="124"/>
      <c r="F547" s="124"/>
      <c r="G547" s="124"/>
      <c r="H547" s="124"/>
      <c r="I547" s="124"/>
      <c r="J547" s="124"/>
      <c r="K547" s="124"/>
      <c r="L547" s="124"/>
      <c r="M547" s="124"/>
      <c r="N547" s="124"/>
      <c r="O547" s="124"/>
      <c r="P547" s="124"/>
      <c r="Q547" s="124"/>
      <c r="R547" s="124"/>
      <c r="S547" s="124"/>
      <c r="T547" s="124"/>
      <c r="U547" s="124"/>
    </row>
    <row r="548" spans="2:21">
      <c r="B548" s="123"/>
      <c r="C548" s="124"/>
      <c r="D548" s="124"/>
      <c r="E548" s="124"/>
      <c r="F548" s="124"/>
      <c r="G548" s="124"/>
      <c r="H548" s="124"/>
      <c r="I548" s="124"/>
      <c r="J548" s="124"/>
      <c r="K548" s="124"/>
      <c r="L548" s="124"/>
      <c r="M548" s="124"/>
      <c r="N548" s="124"/>
      <c r="O548" s="124"/>
      <c r="P548" s="124"/>
      <c r="Q548" s="124"/>
      <c r="R548" s="124"/>
      <c r="S548" s="124"/>
      <c r="T548" s="124"/>
      <c r="U548" s="124"/>
    </row>
    <row r="549" spans="2:21">
      <c r="B549" s="123"/>
      <c r="C549" s="124"/>
      <c r="D549" s="124"/>
      <c r="E549" s="124"/>
      <c r="F549" s="124"/>
      <c r="G549" s="124"/>
      <c r="H549" s="124"/>
      <c r="I549" s="124"/>
      <c r="J549" s="124"/>
      <c r="K549" s="124"/>
      <c r="L549" s="124"/>
      <c r="M549" s="124"/>
      <c r="N549" s="124"/>
      <c r="O549" s="124"/>
      <c r="P549" s="124"/>
      <c r="Q549" s="124"/>
      <c r="R549" s="124"/>
      <c r="S549" s="124"/>
      <c r="T549" s="124"/>
      <c r="U549" s="124"/>
    </row>
    <row r="550" spans="2:21">
      <c r="B550" s="123"/>
      <c r="C550" s="124"/>
      <c r="D550" s="124"/>
      <c r="E550" s="124"/>
      <c r="F550" s="124"/>
      <c r="G550" s="124"/>
      <c r="H550" s="124"/>
      <c r="I550" s="124"/>
      <c r="J550" s="124"/>
      <c r="K550" s="124"/>
      <c r="L550" s="124"/>
      <c r="M550" s="124"/>
      <c r="N550" s="124"/>
      <c r="O550" s="124"/>
      <c r="P550" s="124"/>
      <c r="Q550" s="124"/>
      <c r="R550" s="124"/>
      <c r="S550" s="124"/>
      <c r="T550" s="124"/>
      <c r="U550" s="124"/>
    </row>
    <row r="551" spans="2:21">
      <c r="B551" s="123"/>
      <c r="C551" s="124"/>
      <c r="D551" s="124"/>
      <c r="E551" s="124"/>
      <c r="F551" s="124"/>
      <c r="G551" s="124"/>
      <c r="H551" s="124"/>
      <c r="I551" s="124"/>
      <c r="J551" s="124"/>
      <c r="K551" s="124"/>
      <c r="L551" s="124"/>
      <c r="M551" s="124"/>
      <c r="N551" s="124"/>
      <c r="O551" s="124"/>
      <c r="P551" s="124"/>
      <c r="Q551" s="124"/>
      <c r="R551" s="124"/>
      <c r="S551" s="124"/>
      <c r="T551" s="124"/>
      <c r="U551" s="124"/>
    </row>
    <row r="552" spans="2:21">
      <c r="B552" s="123"/>
      <c r="C552" s="124"/>
      <c r="D552" s="124"/>
      <c r="E552" s="124"/>
      <c r="F552" s="124"/>
      <c r="G552" s="124"/>
      <c r="H552" s="124"/>
      <c r="I552" s="124"/>
      <c r="J552" s="124"/>
      <c r="K552" s="124"/>
      <c r="L552" s="124"/>
      <c r="M552" s="124"/>
      <c r="N552" s="124"/>
      <c r="O552" s="124"/>
      <c r="P552" s="124"/>
      <c r="Q552" s="124"/>
      <c r="R552" s="124"/>
      <c r="S552" s="124"/>
      <c r="T552" s="124"/>
      <c r="U552" s="124"/>
    </row>
    <row r="553" spans="2:21">
      <c r="B553" s="123"/>
      <c r="C553" s="124"/>
      <c r="D553" s="124"/>
      <c r="E553" s="124"/>
      <c r="F553" s="124"/>
      <c r="G553" s="124"/>
      <c r="H553" s="124"/>
      <c r="I553" s="124"/>
      <c r="J553" s="124"/>
      <c r="K553" s="124"/>
      <c r="L553" s="124"/>
      <c r="M553" s="124"/>
      <c r="N553" s="124"/>
      <c r="O553" s="124"/>
      <c r="P553" s="124"/>
      <c r="Q553" s="124"/>
      <c r="R553" s="124"/>
      <c r="S553" s="124"/>
      <c r="T553" s="124"/>
      <c r="U553" s="124"/>
    </row>
    <row r="554" spans="2:21">
      <c r="B554" s="123"/>
      <c r="C554" s="124"/>
      <c r="D554" s="124"/>
      <c r="E554" s="124"/>
      <c r="F554" s="124"/>
      <c r="G554" s="124"/>
      <c r="H554" s="124"/>
      <c r="I554" s="124"/>
      <c r="J554" s="124"/>
      <c r="K554" s="124"/>
      <c r="L554" s="124"/>
      <c r="M554" s="124"/>
      <c r="N554" s="124"/>
      <c r="O554" s="124"/>
      <c r="P554" s="124"/>
      <c r="Q554" s="124"/>
      <c r="R554" s="124"/>
      <c r="S554" s="124"/>
      <c r="T554" s="124"/>
      <c r="U554" s="124"/>
    </row>
    <row r="555" spans="2:21">
      <c r="B555" s="123"/>
      <c r="C555" s="124"/>
      <c r="D555" s="124"/>
      <c r="E555" s="124"/>
      <c r="F555" s="124"/>
      <c r="G555" s="124"/>
      <c r="H555" s="124"/>
      <c r="I555" s="124"/>
      <c r="J555" s="124"/>
      <c r="K555" s="124"/>
      <c r="L555" s="124"/>
      <c r="M555" s="124"/>
      <c r="N555" s="124"/>
      <c r="O555" s="124"/>
      <c r="P555" s="124"/>
      <c r="Q555" s="124"/>
      <c r="R555" s="124"/>
      <c r="S555" s="124"/>
      <c r="T555" s="124"/>
      <c r="U555" s="124"/>
    </row>
    <row r="556" spans="2:21">
      <c r="B556" s="123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4"/>
      <c r="P556" s="124"/>
      <c r="Q556" s="124"/>
      <c r="R556" s="124"/>
      <c r="S556" s="124"/>
      <c r="T556" s="124"/>
      <c r="U556" s="124"/>
    </row>
    <row r="557" spans="2:21">
      <c r="B557" s="123"/>
      <c r="C557" s="124"/>
      <c r="D557" s="124"/>
      <c r="E557" s="124"/>
      <c r="F557" s="124"/>
      <c r="G557" s="124"/>
      <c r="H557" s="124"/>
      <c r="I557" s="124"/>
      <c r="J557" s="124"/>
      <c r="K557" s="124"/>
      <c r="L557" s="124"/>
      <c r="M557" s="124"/>
      <c r="N557" s="124"/>
      <c r="O557" s="124"/>
      <c r="P557" s="124"/>
      <c r="Q557" s="124"/>
      <c r="R557" s="124"/>
      <c r="S557" s="124"/>
      <c r="T557" s="124"/>
      <c r="U557" s="124"/>
    </row>
    <row r="558" spans="2:21">
      <c r="B558" s="123"/>
      <c r="C558" s="124"/>
      <c r="D558" s="124"/>
      <c r="E558" s="124"/>
      <c r="F558" s="124"/>
      <c r="G558" s="124"/>
      <c r="H558" s="124"/>
      <c r="I558" s="124"/>
      <c r="J558" s="124"/>
      <c r="K558" s="124"/>
      <c r="L558" s="124"/>
      <c r="M558" s="124"/>
      <c r="N558" s="124"/>
      <c r="O558" s="124"/>
      <c r="P558" s="124"/>
      <c r="Q558" s="124"/>
      <c r="R558" s="124"/>
      <c r="S558" s="124"/>
      <c r="T558" s="124"/>
      <c r="U558" s="124"/>
    </row>
    <row r="559" spans="2:21">
      <c r="B559" s="123"/>
      <c r="C559" s="124"/>
      <c r="D559" s="124"/>
      <c r="E559" s="124"/>
      <c r="F559" s="124"/>
      <c r="G559" s="124"/>
      <c r="H559" s="124"/>
      <c r="I559" s="124"/>
      <c r="J559" s="124"/>
      <c r="K559" s="124"/>
      <c r="L559" s="124"/>
      <c r="M559" s="124"/>
      <c r="N559" s="124"/>
      <c r="O559" s="124"/>
      <c r="P559" s="124"/>
      <c r="Q559" s="124"/>
      <c r="R559" s="124"/>
      <c r="S559" s="124"/>
      <c r="T559" s="124"/>
      <c r="U559" s="124"/>
    </row>
    <row r="560" spans="2:21">
      <c r="B560" s="123"/>
      <c r="C560" s="124"/>
      <c r="D560" s="124"/>
      <c r="E560" s="124"/>
      <c r="F560" s="124"/>
      <c r="G560" s="124"/>
      <c r="H560" s="124"/>
      <c r="I560" s="124"/>
      <c r="J560" s="124"/>
      <c r="K560" s="124"/>
      <c r="L560" s="124"/>
      <c r="M560" s="124"/>
      <c r="N560" s="124"/>
      <c r="O560" s="124"/>
      <c r="P560" s="124"/>
      <c r="Q560" s="124"/>
      <c r="R560" s="124"/>
      <c r="S560" s="124"/>
      <c r="T560" s="124"/>
      <c r="U560" s="124"/>
    </row>
    <row r="561" spans="2:21">
      <c r="B561" s="123"/>
      <c r="C561" s="124"/>
      <c r="D561" s="124"/>
      <c r="E561" s="124"/>
      <c r="F561" s="124"/>
      <c r="G561" s="124"/>
      <c r="H561" s="124"/>
      <c r="I561" s="124"/>
      <c r="J561" s="124"/>
      <c r="K561" s="124"/>
      <c r="L561" s="124"/>
      <c r="M561" s="124"/>
      <c r="N561" s="124"/>
      <c r="O561" s="124"/>
      <c r="P561" s="124"/>
      <c r="Q561" s="124"/>
      <c r="R561" s="124"/>
      <c r="S561" s="124"/>
      <c r="T561" s="124"/>
      <c r="U561" s="124"/>
    </row>
    <row r="562" spans="2:21">
      <c r="B562" s="123"/>
      <c r="C562" s="124"/>
      <c r="D562" s="124"/>
      <c r="E562" s="124"/>
      <c r="F562" s="124"/>
      <c r="G562" s="124"/>
      <c r="H562" s="124"/>
      <c r="I562" s="124"/>
      <c r="J562" s="124"/>
      <c r="K562" s="124"/>
      <c r="L562" s="124"/>
      <c r="M562" s="124"/>
      <c r="N562" s="124"/>
      <c r="O562" s="124"/>
      <c r="P562" s="124"/>
      <c r="Q562" s="124"/>
      <c r="R562" s="124"/>
      <c r="S562" s="124"/>
      <c r="T562" s="124"/>
      <c r="U562" s="124"/>
    </row>
    <row r="563" spans="2:21">
      <c r="B563" s="123"/>
      <c r="C563" s="124"/>
      <c r="D563" s="124"/>
      <c r="E563" s="124"/>
      <c r="F563" s="124"/>
      <c r="G563" s="124"/>
      <c r="H563" s="124"/>
      <c r="I563" s="124"/>
      <c r="J563" s="124"/>
      <c r="K563" s="124"/>
      <c r="L563" s="124"/>
      <c r="M563" s="124"/>
      <c r="N563" s="124"/>
      <c r="O563" s="124"/>
      <c r="P563" s="124"/>
      <c r="Q563" s="124"/>
      <c r="R563" s="124"/>
      <c r="S563" s="124"/>
      <c r="T563" s="124"/>
      <c r="U563" s="124"/>
    </row>
    <row r="564" spans="2:21">
      <c r="B564" s="123"/>
      <c r="C564" s="124"/>
      <c r="D564" s="124"/>
      <c r="E564" s="124"/>
      <c r="F564" s="124"/>
      <c r="G564" s="124"/>
      <c r="H564" s="124"/>
      <c r="I564" s="124"/>
      <c r="J564" s="124"/>
      <c r="K564" s="124"/>
      <c r="L564" s="124"/>
      <c r="M564" s="124"/>
      <c r="N564" s="124"/>
      <c r="O564" s="124"/>
      <c r="P564" s="124"/>
      <c r="Q564" s="124"/>
      <c r="R564" s="124"/>
      <c r="S564" s="124"/>
      <c r="T564" s="124"/>
      <c r="U564" s="124"/>
    </row>
    <row r="565" spans="2:21">
      <c r="B565" s="123"/>
      <c r="C565" s="124"/>
      <c r="D565" s="124"/>
      <c r="E565" s="124"/>
      <c r="F565" s="124"/>
      <c r="G565" s="124"/>
      <c r="H565" s="124"/>
      <c r="I565" s="124"/>
      <c r="J565" s="124"/>
      <c r="K565" s="124"/>
      <c r="L565" s="124"/>
      <c r="M565" s="124"/>
      <c r="N565" s="124"/>
      <c r="O565" s="124"/>
      <c r="P565" s="124"/>
      <c r="Q565" s="124"/>
      <c r="R565" s="124"/>
      <c r="S565" s="124"/>
      <c r="T565" s="124"/>
      <c r="U565" s="124"/>
    </row>
    <row r="566" spans="2:21">
      <c r="B566" s="123"/>
      <c r="C566" s="124"/>
      <c r="D566" s="124"/>
      <c r="E566" s="124"/>
      <c r="F566" s="124"/>
      <c r="G566" s="124"/>
      <c r="H566" s="124"/>
      <c r="I566" s="124"/>
      <c r="J566" s="124"/>
      <c r="K566" s="124"/>
      <c r="L566" s="124"/>
      <c r="M566" s="124"/>
      <c r="N566" s="124"/>
      <c r="O566" s="124"/>
      <c r="P566" s="124"/>
      <c r="Q566" s="124"/>
      <c r="R566" s="124"/>
      <c r="S566" s="124"/>
      <c r="T566" s="124"/>
      <c r="U566" s="124"/>
    </row>
    <row r="567" spans="2:21">
      <c r="B567" s="123"/>
      <c r="C567" s="124"/>
      <c r="D567" s="124"/>
      <c r="E567" s="124"/>
      <c r="F567" s="124"/>
      <c r="G567" s="124"/>
      <c r="H567" s="124"/>
      <c r="I567" s="124"/>
      <c r="J567" s="124"/>
      <c r="K567" s="124"/>
      <c r="L567" s="124"/>
      <c r="M567" s="124"/>
      <c r="N567" s="124"/>
      <c r="O567" s="124"/>
      <c r="P567" s="124"/>
      <c r="Q567" s="124"/>
      <c r="R567" s="124"/>
      <c r="S567" s="124"/>
      <c r="T567" s="124"/>
      <c r="U567" s="124"/>
    </row>
    <row r="568" spans="2:21">
      <c r="B568" s="123"/>
      <c r="C568" s="124"/>
      <c r="D568" s="124"/>
      <c r="E568" s="124"/>
      <c r="F568" s="124"/>
      <c r="G568" s="124"/>
      <c r="H568" s="124"/>
      <c r="I568" s="124"/>
      <c r="J568" s="124"/>
      <c r="K568" s="124"/>
      <c r="L568" s="124"/>
      <c r="M568" s="124"/>
      <c r="N568" s="124"/>
      <c r="O568" s="124"/>
      <c r="P568" s="124"/>
      <c r="Q568" s="124"/>
      <c r="R568" s="124"/>
      <c r="S568" s="124"/>
      <c r="T568" s="124"/>
      <c r="U568" s="124"/>
    </row>
    <row r="569" spans="2:21">
      <c r="B569" s="123"/>
      <c r="C569" s="124"/>
      <c r="D569" s="124"/>
      <c r="E569" s="124"/>
      <c r="F569" s="124"/>
      <c r="G569" s="124"/>
      <c r="H569" s="124"/>
      <c r="I569" s="124"/>
      <c r="J569" s="124"/>
      <c r="K569" s="124"/>
      <c r="L569" s="124"/>
      <c r="M569" s="124"/>
      <c r="N569" s="124"/>
      <c r="O569" s="124"/>
      <c r="P569" s="124"/>
      <c r="Q569" s="124"/>
      <c r="R569" s="124"/>
      <c r="S569" s="124"/>
      <c r="T569" s="124"/>
      <c r="U569" s="124"/>
    </row>
    <row r="570" spans="2:21">
      <c r="B570" s="123"/>
      <c r="C570" s="124"/>
      <c r="D570" s="124"/>
      <c r="E570" s="124"/>
      <c r="F570" s="124"/>
      <c r="G570" s="124"/>
      <c r="H570" s="124"/>
      <c r="I570" s="124"/>
      <c r="J570" s="124"/>
      <c r="K570" s="124"/>
      <c r="L570" s="124"/>
      <c r="M570" s="124"/>
      <c r="N570" s="124"/>
      <c r="O570" s="124"/>
      <c r="P570" s="124"/>
      <c r="Q570" s="124"/>
      <c r="R570" s="124"/>
      <c r="S570" s="124"/>
      <c r="T570" s="124"/>
      <c r="U570" s="124"/>
    </row>
    <row r="571" spans="2:21">
      <c r="B571" s="123"/>
      <c r="C571" s="124"/>
      <c r="D571" s="124"/>
      <c r="E571" s="124"/>
      <c r="F571" s="124"/>
      <c r="G571" s="124"/>
      <c r="H571" s="124"/>
      <c r="I571" s="124"/>
      <c r="J571" s="124"/>
      <c r="K571" s="124"/>
      <c r="L571" s="124"/>
      <c r="M571" s="124"/>
      <c r="N571" s="124"/>
      <c r="O571" s="124"/>
      <c r="P571" s="124"/>
      <c r="Q571" s="124"/>
      <c r="R571" s="124"/>
      <c r="S571" s="124"/>
      <c r="T571" s="124"/>
      <c r="U571" s="124"/>
    </row>
    <row r="572" spans="2:21">
      <c r="B572" s="123"/>
      <c r="C572" s="124"/>
      <c r="D572" s="124"/>
      <c r="E572" s="124"/>
      <c r="F572" s="124"/>
      <c r="G572" s="124"/>
      <c r="H572" s="124"/>
      <c r="I572" s="124"/>
      <c r="J572" s="124"/>
      <c r="K572" s="124"/>
      <c r="L572" s="124"/>
      <c r="M572" s="124"/>
      <c r="N572" s="124"/>
      <c r="O572" s="124"/>
      <c r="P572" s="124"/>
      <c r="Q572" s="124"/>
      <c r="R572" s="124"/>
      <c r="S572" s="124"/>
      <c r="T572" s="124"/>
      <c r="U572" s="124"/>
    </row>
    <row r="573" spans="2:21">
      <c r="B573" s="123"/>
      <c r="C573" s="124"/>
      <c r="D573" s="124"/>
      <c r="E573" s="124"/>
      <c r="F573" s="124"/>
      <c r="G573" s="124"/>
      <c r="H573" s="124"/>
      <c r="I573" s="124"/>
      <c r="J573" s="124"/>
      <c r="K573" s="124"/>
      <c r="L573" s="124"/>
      <c r="M573" s="124"/>
      <c r="N573" s="124"/>
      <c r="O573" s="124"/>
      <c r="P573" s="124"/>
      <c r="Q573" s="124"/>
      <c r="R573" s="124"/>
      <c r="S573" s="124"/>
      <c r="T573" s="124"/>
      <c r="U573" s="124"/>
    </row>
    <row r="574" spans="2:21">
      <c r="B574" s="123"/>
      <c r="C574" s="124"/>
      <c r="D574" s="124"/>
      <c r="E574" s="124"/>
      <c r="F574" s="124"/>
      <c r="G574" s="124"/>
      <c r="H574" s="124"/>
      <c r="I574" s="124"/>
      <c r="J574" s="124"/>
      <c r="K574" s="124"/>
      <c r="L574" s="124"/>
      <c r="M574" s="124"/>
      <c r="N574" s="124"/>
      <c r="O574" s="124"/>
      <c r="P574" s="124"/>
      <c r="Q574" s="124"/>
      <c r="R574" s="124"/>
      <c r="S574" s="124"/>
      <c r="T574" s="124"/>
      <c r="U574" s="124"/>
    </row>
    <row r="575" spans="2:21">
      <c r="B575" s="123"/>
      <c r="C575" s="124"/>
      <c r="D575" s="124"/>
      <c r="E575" s="124"/>
      <c r="F575" s="124"/>
      <c r="G575" s="124"/>
      <c r="H575" s="124"/>
      <c r="I575" s="124"/>
      <c r="J575" s="124"/>
      <c r="K575" s="124"/>
      <c r="L575" s="124"/>
      <c r="M575" s="124"/>
      <c r="N575" s="124"/>
      <c r="O575" s="124"/>
      <c r="P575" s="124"/>
      <c r="Q575" s="124"/>
      <c r="R575" s="124"/>
      <c r="S575" s="124"/>
      <c r="T575" s="124"/>
      <c r="U575" s="124"/>
    </row>
    <row r="576" spans="2:21">
      <c r="B576" s="123"/>
      <c r="C576" s="124"/>
      <c r="D576" s="124"/>
      <c r="E576" s="124"/>
      <c r="F576" s="124"/>
      <c r="G576" s="124"/>
      <c r="H576" s="124"/>
      <c r="I576" s="124"/>
      <c r="J576" s="124"/>
      <c r="K576" s="124"/>
      <c r="L576" s="124"/>
      <c r="M576" s="124"/>
      <c r="N576" s="124"/>
      <c r="O576" s="124"/>
      <c r="P576" s="124"/>
      <c r="Q576" s="124"/>
      <c r="R576" s="124"/>
      <c r="S576" s="124"/>
      <c r="T576" s="124"/>
      <c r="U576" s="124"/>
    </row>
    <row r="577" spans="2:21">
      <c r="B577" s="123"/>
      <c r="C577" s="124"/>
      <c r="D577" s="124"/>
      <c r="E577" s="124"/>
      <c r="F577" s="124"/>
      <c r="G577" s="124"/>
      <c r="H577" s="124"/>
      <c r="I577" s="124"/>
      <c r="J577" s="124"/>
      <c r="K577" s="124"/>
      <c r="L577" s="124"/>
      <c r="M577" s="124"/>
      <c r="N577" s="124"/>
      <c r="O577" s="124"/>
      <c r="P577" s="124"/>
      <c r="Q577" s="124"/>
      <c r="R577" s="124"/>
      <c r="S577" s="124"/>
      <c r="T577" s="124"/>
      <c r="U577" s="124"/>
    </row>
    <row r="578" spans="2:21">
      <c r="B578" s="123"/>
      <c r="C578" s="124"/>
      <c r="D578" s="124"/>
      <c r="E578" s="124"/>
      <c r="F578" s="124"/>
      <c r="G578" s="124"/>
      <c r="H578" s="124"/>
      <c r="I578" s="124"/>
      <c r="J578" s="124"/>
      <c r="K578" s="124"/>
      <c r="L578" s="124"/>
      <c r="M578" s="124"/>
      <c r="N578" s="124"/>
      <c r="O578" s="124"/>
      <c r="P578" s="124"/>
      <c r="Q578" s="124"/>
      <c r="R578" s="124"/>
      <c r="S578" s="124"/>
      <c r="T578" s="124"/>
      <c r="U578" s="124"/>
    </row>
    <row r="579" spans="2:21">
      <c r="B579" s="123"/>
      <c r="C579" s="124"/>
      <c r="D579" s="124"/>
      <c r="E579" s="124"/>
      <c r="F579" s="124"/>
      <c r="G579" s="124"/>
      <c r="H579" s="124"/>
      <c r="I579" s="124"/>
      <c r="J579" s="124"/>
      <c r="K579" s="124"/>
      <c r="L579" s="124"/>
      <c r="M579" s="124"/>
      <c r="N579" s="124"/>
      <c r="O579" s="124"/>
      <c r="P579" s="124"/>
      <c r="Q579" s="124"/>
      <c r="R579" s="124"/>
      <c r="S579" s="124"/>
      <c r="T579" s="124"/>
      <c r="U579" s="124"/>
    </row>
    <row r="580" spans="2:21">
      <c r="B580" s="123"/>
      <c r="C580" s="124"/>
      <c r="D580" s="124"/>
      <c r="E580" s="124"/>
      <c r="F580" s="124"/>
      <c r="G580" s="124"/>
      <c r="H580" s="124"/>
      <c r="I580" s="124"/>
      <c r="J580" s="124"/>
      <c r="K580" s="124"/>
      <c r="L580" s="124"/>
      <c r="M580" s="124"/>
      <c r="N580" s="124"/>
      <c r="O580" s="124"/>
      <c r="P580" s="124"/>
      <c r="Q580" s="124"/>
      <c r="R580" s="124"/>
      <c r="S580" s="124"/>
      <c r="T580" s="124"/>
      <c r="U580" s="124"/>
    </row>
    <row r="581" spans="2:21">
      <c r="B581" s="123"/>
      <c r="C581" s="124"/>
      <c r="D581" s="124"/>
      <c r="E581" s="124"/>
      <c r="F581" s="124"/>
      <c r="G581" s="124"/>
      <c r="H581" s="124"/>
      <c r="I581" s="124"/>
      <c r="J581" s="124"/>
      <c r="K581" s="124"/>
      <c r="L581" s="124"/>
      <c r="M581" s="124"/>
      <c r="N581" s="124"/>
      <c r="O581" s="124"/>
      <c r="P581" s="124"/>
      <c r="Q581" s="124"/>
      <c r="R581" s="124"/>
      <c r="S581" s="124"/>
      <c r="T581" s="124"/>
      <c r="U581" s="124"/>
    </row>
    <row r="582" spans="2:21">
      <c r="B582" s="123"/>
      <c r="C582" s="124"/>
      <c r="D582" s="124"/>
      <c r="E582" s="124"/>
      <c r="F582" s="124"/>
      <c r="G582" s="124"/>
      <c r="H582" s="124"/>
      <c r="I582" s="124"/>
      <c r="J582" s="124"/>
      <c r="K582" s="124"/>
      <c r="L582" s="124"/>
      <c r="M582" s="124"/>
      <c r="N582" s="124"/>
      <c r="O582" s="124"/>
      <c r="P582" s="124"/>
      <c r="Q582" s="124"/>
      <c r="R582" s="124"/>
      <c r="S582" s="124"/>
      <c r="T582" s="124"/>
      <c r="U582" s="124"/>
    </row>
    <row r="583" spans="2:21">
      <c r="B583" s="123"/>
      <c r="C583" s="124"/>
      <c r="D583" s="124"/>
      <c r="E583" s="124"/>
      <c r="F583" s="124"/>
      <c r="G583" s="124"/>
      <c r="H583" s="124"/>
      <c r="I583" s="124"/>
      <c r="J583" s="124"/>
      <c r="K583" s="124"/>
      <c r="L583" s="124"/>
      <c r="M583" s="124"/>
      <c r="N583" s="124"/>
      <c r="O583" s="124"/>
      <c r="P583" s="124"/>
      <c r="Q583" s="124"/>
      <c r="R583" s="124"/>
      <c r="S583" s="124"/>
      <c r="T583" s="124"/>
      <c r="U583" s="124"/>
    </row>
    <row r="584" spans="2:21">
      <c r="B584" s="123"/>
      <c r="C584" s="124"/>
      <c r="D584" s="124"/>
      <c r="E584" s="124"/>
      <c r="F584" s="124"/>
      <c r="G584" s="124"/>
      <c r="H584" s="124"/>
      <c r="I584" s="124"/>
      <c r="J584" s="124"/>
      <c r="K584" s="124"/>
      <c r="L584" s="124"/>
      <c r="M584" s="124"/>
      <c r="N584" s="124"/>
      <c r="O584" s="124"/>
      <c r="P584" s="124"/>
      <c r="Q584" s="124"/>
      <c r="R584" s="124"/>
      <c r="S584" s="124"/>
      <c r="T584" s="124"/>
      <c r="U584" s="124"/>
    </row>
    <row r="585" spans="2:21">
      <c r="B585" s="123"/>
      <c r="C585" s="124"/>
      <c r="D585" s="124"/>
      <c r="E585" s="124"/>
      <c r="F585" s="124"/>
      <c r="G585" s="124"/>
      <c r="H585" s="124"/>
      <c r="I585" s="124"/>
      <c r="J585" s="124"/>
      <c r="K585" s="124"/>
      <c r="L585" s="124"/>
      <c r="M585" s="124"/>
      <c r="N585" s="124"/>
      <c r="O585" s="124"/>
      <c r="P585" s="124"/>
      <c r="Q585" s="124"/>
      <c r="R585" s="124"/>
      <c r="S585" s="124"/>
      <c r="T585" s="124"/>
      <c r="U585" s="124"/>
    </row>
    <row r="586" spans="2:21">
      <c r="B586" s="123"/>
      <c r="C586" s="124"/>
      <c r="D586" s="124"/>
      <c r="E586" s="124"/>
      <c r="F586" s="124"/>
      <c r="G586" s="124"/>
      <c r="H586" s="124"/>
      <c r="I586" s="124"/>
      <c r="J586" s="124"/>
      <c r="K586" s="124"/>
      <c r="L586" s="124"/>
      <c r="M586" s="124"/>
      <c r="N586" s="124"/>
      <c r="O586" s="124"/>
      <c r="P586" s="124"/>
      <c r="Q586" s="124"/>
      <c r="R586" s="124"/>
      <c r="S586" s="124"/>
      <c r="T586" s="124"/>
      <c r="U586" s="124"/>
    </row>
    <row r="587" spans="2:21">
      <c r="B587" s="123"/>
      <c r="C587" s="124"/>
      <c r="D587" s="124"/>
      <c r="E587" s="124"/>
      <c r="F587" s="124"/>
      <c r="G587" s="124"/>
      <c r="H587" s="124"/>
      <c r="I587" s="124"/>
      <c r="J587" s="124"/>
      <c r="K587" s="124"/>
      <c r="L587" s="124"/>
      <c r="M587" s="124"/>
      <c r="N587" s="124"/>
      <c r="O587" s="124"/>
      <c r="P587" s="124"/>
      <c r="Q587" s="124"/>
      <c r="R587" s="124"/>
      <c r="S587" s="124"/>
      <c r="T587" s="124"/>
      <c r="U587" s="124"/>
    </row>
    <row r="588" spans="2:21">
      <c r="B588" s="123"/>
      <c r="C588" s="124"/>
      <c r="D588" s="124"/>
      <c r="E588" s="124"/>
      <c r="F588" s="124"/>
      <c r="G588" s="124"/>
      <c r="H588" s="124"/>
      <c r="I588" s="124"/>
      <c r="J588" s="124"/>
      <c r="K588" s="124"/>
      <c r="L588" s="124"/>
      <c r="M588" s="124"/>
      <c r="N588" s="124"/>
      <c r="O588" s="124"/>
      <c r="P588" s="124"/>
      <c r="Q588" s="124"/>
      <c r="R588" s="124"/>
      <c r="S588" s="124"/>
      <c r="T588" s="124"/>
      <c r="U588" s="124"/>
    </row>
    <row r="589" spans="2:21">
      <c r="B589" s="123"/>
      <c r="C589" s="124"/>
      <c r="D589" s="124"/>
      <c r="E589" s="124"/>
      <c r="F589" s="124"/>
      <c r="G589" s="124"/>
      <c r="H589" s="124"/>
      <c r="I589" s="124"/>
      <c r="J589" s="124"/>
      <c r="K589" s="124"/>
      <c r="L589" s="124"/>
      <c r="M589" s="124"/>
      <c r="N589" s="124"/>
      <c r="O589" s="124"/>
      <c r="P589" s="124"/>
      <c r="Q589" s="124"/>
      <c r="R589" s="124"/>
      <c r="S589" s="124"/>
      <c r="T589" s="124"/>
      <c r="U589" s="124"/>
    </row>
    <row r="590" spans="2:21">
      <c r="B590" s="123"/>
      <c r="C590" s="124"/>
      <c r="D590" s="124"/>
      <c r="E590" s="124"/>
      <c r="F590" s="124"/>
      <c r="G590" s="124"/>
      <c r="H590" s="124"/>
      <c r="I590" s="124"/>
      <c r="J590" s="124"/>
      <c r="K590" s="124"/>
      <c r="L590" s="124"/>
      <c r="M590" s="124"/>
      <c r="N590" s="124"/>
      <c r="O590" s="124"/>
      <c r="P590" s="124"/>
      <c r="Q590" s="124"/>
      <c r="R590" s="124"/>
      <c r="S590" s="124"/>
      <c r="T590" s="124"/>
      <c r="U590" s="124"/>
    </row>
    <row r="591" spans="2:21">
      <c r="B591" s="123"/>
      <c r="C591" s="124"/>
      <c r="D591" s="124"/>
      <c r="E591" s="124"/>
      <c r="F591" s="124"/>
      <c r="G591" s="124"/>
      <c r="H591" s="124"/>
      <c r="I591" s="124"/>
      <c r="J591" s="124"/>
      <c r="K591" s="124"/>
      <c r="L591" s="124"/>
      <c r="M591" s="124"/>
      <c r="N591" s="124"/>
      <c r="O591" s="124"/>
      <c r="P591" s="124"/>
      <c r="Q591" s="124"/>
      <c r="R591" s="124"/>
      <c r="S591" s="124"/>
      <c r="T591" s="124"/>
      <c r="U591" s="124"/>
    </row>
    <row r="592" spans="2:21">
      <c r="B592" s="123"/>
      <c r="C592" s="124"/>
      <c r="D592" s="124"/>
      <c r="E592" s="124"/>
      <c r="F592" s="124"/>
      <c r="G592" s="124"/>
      <c r="H592" s="124"/>
      <c r="I592" s="124"/>
      <c r="J592" s="124"/>
      <c r="K592" s="124"/>
      <c r="L592" s="124"/>
      <c r="M592" s="124"/>
      <c r="N592" s="124"/>
      <c r="O592" s="124"/>
      <c r="P592" s="124"/>
      <c r="Q592" s="124"/>
      <c r="R592" s="124"/>
      <c r="S592" s="124"/>
      <c r="T592" s="124"/>
      <c r="U592" s="124"/>
    </row>
    <row r="593" spans="2:21">
      <c r="B593" s="123"/>
      <c r="C593" s="124"/>
      <c r="D593" s="124"/>
      <c r="E593" s="124"/>
      <c r="F593" s="124"/>
      <c r="G593" s="124"/>
      <c r="H593" s="124"/>
      <c r="I593" s="124"/>
      <c r="J593" s="124"/>
      <c r="K593" s="124"/>
      <c r="L593" s="124"/>
      <c r="M593" s="124"/>
      <c r="N593" s="124"/>
      <c r="O593" s="124"/>
      <c r="P593" s="124"/>
      <c r="Q593" s="124"/>
      <c r="R593" s="124"/>
      <c r="S593" s="124"/>
      <c r="T593" s="124"/>
      <c r="U593" s="124"/>
    </row>
    <row r="594" spans="2:21">
      <c r="B594" s="123"/>
      <c r="C594" s="124"/>
      <c r="D594" s="124"/>
      <c r="E594" s="124"/>
      <c r="F594" s="124"/>
      <c r="G594" s="124"/>
      <c r="H594" s="124"/>
      <c r="I594" s="124"/>
      <c r="J594" s="124"/>
      <c r="K594" s="124"/>
      <c r="L594" s="124"/>
      <c r="M594" s="124"/>
      <c r="N594" s="124"/>
      <c r="O594" s="124"/>
      <c r="P594" s="124"/>
      <c r="Q594" s="124"/>
      <c r="R594" s="124"/>
      <c r="S594" s="124"/>
      <c r="T594" s="124"/>
      <c r="U594" s="124"/>
    </row>
    <row r="595" spans="2:21">
      <c r="B595" s="123"/>
      <c r="C595" s="124"/>
      <c r="D595" s="124"/>
      <c r="E595" s="124"/>
      <c r="F595" s="124"/>
      <c r="G595" s="124"/>
      <c r="H595" s="124"/>
      <c r="I595" s="124"/>
      <c r="J595" s="124"/>
      <c r="K595" s="124"/>
      <c r="L595" s="124"/>
      <c r="M595" s="124"/>
      <c r="N595" s="124"/>
      <c r="O595" s="124"/>
      <c r="P595" s="124"/>
      <c r="Q595" s="124"/>
      <c r="R595" s="124"/>
      <c r="S595" s="124"/>
      <c r="T595" s="124"/>
      <c r="U595" s="124"/>
    </row>
    <row r="596" spans="2:21">
      <c r="B596" s="123"/>
      <c r="C596" s="124"/>
      <c r="D596" s="124"/>
      <c r="E596" s="124"/>
      <c r="F596" s="124"/>
      <c r="G596" s="124"/>
      <c r="H596" s="124"/>
      <c r="I596" s="124"/>
      <c r="J596" s="124"/>
      <c r="K596" s="124"/>
      <c r="L596" s="124"/>
      <c r="M596" s="124"/>
      <c r="N596" s="124"/>
      <c r="O596" s="124"/>
      <c r="P596" s="124"/>
      <c r="Q596" s="124"/>
      <c r="R596" s="124"/>
      <c r="S596" s="124"/>
      <c r="T596" s="124"/>
      <c r="U596" s="124"/>
    </row>
    <row r="597" spans="2:21">
      <c r="B597" s="123"/>
      <c r="C597" s="124"/>
      <c r="D597" s="124"/>
      <c r="E597" s="124"/>
      <c r="F597" s="124"/>
      <c r="G597" s="124"/>
      <c r="H597" s="124"/>
      <c r="I597" s="124"/>
      <c r="J597" s="124"/>
      <c r="K597" s="124"/>
      <c r="L597" s="124"/>
      <c r="M597" s="124"/>
      <c r="N597" s="124"/>
      <c r="O597" s="124"/>
      <c r="P597" s="124"/>
      <c r="Q597" s="124"/>
      <c r="R597" s="124"/>
      <c r="S597" s="124"/>
      <c r="T597" s="124"/>
      <c r="U597" s="124"/>
    </row>
    <row r="598" spans="2:21">
      <c r="B598" s="123"/>
      <c r="C598" s="124"/>
      <c r="D598" s="124"/>
      <c r="E598" s="124"/>
      <c r="F598" s="124"/>
      <c r="G598" s="124"/>
      <c r="H598" s="124"/>
      <c r="I598" s="124"/>
      <c r="J598" s="124"/>
      <c r="K598" s="124"/>
      <c r="L598" s="124"/>
      <c r="M598" s="124"/>
      <c r="N598" s="124"/>
      <c r="O598" s="124"/>
      <c r="P598" s="124"/>
      <c r="Q598" s="124"/>
      <c r="R598" s="124"/>
      <c r="S598" s="124"/>
      <c r="T598" s="124"/>
      <c r="U598" s="124"/>
    </row>
    <row r="599" spans="2:21">
      <c r="B599" s="123"/>
      <c r="C599" s="124"/>
      <c r="D599" s="124"/>
      <c r="E599" s="124"/>
      <c r="F599" s="124"/>
      <c r="G599" s="124"/>
      <c r="H599" s="124"/>
      <c r="I599" s="124"/>
      <c r="J599" s="124"/>
      <c r="K599" s="124"/>
      <c r="L599" s="124"/>
      <c r="M599" s="124"/>
      <c r="N599" s="124"/>
      <c r="O599" s="124"/>
      <c r="P599" s="124"/>
      <c r="Q599" s="124"/>
      <c r="R599" s="124"/>
      <c r="S599" s="124"/>
      <c r="T599" s="124"/>
      <c r="U599" s="124"/>
    </row>
    <row r="600" spans="2:21">
      <c r="B600" s="123"/>
      <c r="C600" s="124"/>
      <c r="D600" s="124"/>
      <c r="E600" s="124"/>
      <c r="F600" s="124"/>
      <c r="G600" s="124"/>
      <c r="H600" s="124"/>
      <c r="I600" s="124"/>
      <c r="J600" s="124"/>
      <c r="K600" s="124"/>
      <c r="L600" s="124"/>
      <c r="M600" s="124"/>
      <c r="N600" s="124"/>
      <c r="O600" s="124"/>
      <c r="P600" s="124"/>
      <c r="Q600" s="124"/>
      <c r="R600" s="124"/>
      <c r="S600" s="124"/>
      <c r="T600" s="124"/>
      <c r="U600" s="124"/>
    </row>
    <row r="601" spans="2:21">
      <c r="B601" s="123"/>
      <c r="C601" s="124"/>
      <c r="D601" s="124"/>
      <c r="E601" s="124"/>
      <c r="F601" s="124"/>
      <c r="G601" s="124"/>
      <c r="H601" s="124"/>
      <c r="I601" s="124"/>
      <c r="J601" s="124"/>
      <c r="K601" s="124"/>
      <c r="L601" s="124"/>
      <c r="M601" s="124"/>
      <c r="N601" s="124"/>
      <c r="O601" s="124"/>
      <c r="P601" s="124"/>
      <c r="Q601" s="124"/>
      <c r="R601" s="124"/>
      <c r="S601" s="124"/>
      <c r="T601" s="124"/>
      <c r="U601" s="124"/>
    </row>
    <row r="602" spans="2:21">
      <c r="B602" s="123"/>
      <c r="C602" s="124"/>
      <c r="D602" s="124"/>
      <c r="E602" s="124"/>
      <c r="F602" s="124"/>
      <c r="G602" s="124"/>
      <c r="H602" s="124"/>
      <c r="I602" s="124"/>
      <c r="J602" s="124"/>
      <c r="K602" s="124"/>
      <c r="L602" s="124"/>
      <c r="M602" s="124"/>
      <c r="N602" s="124"/>
      <c r="O602" s="124"/>
      <c r="P602" s="124"/>
      <c r="Q602" s="124"/>
      <c r="R602" s="124"/>
      <c r="S602" s="124"/>
      <c r="T602" s="124"/>
      <c r="U602" s="124"/>
    </row>
    <row r="603" spans="2:21">
      <c r="B603" s="123"/>
      <c r="C603" s="124"/>
      <c r="D603" s="124"/>
      <c r="E603" s="124"/>
      <c r="F603" s="124"/>
      <c r="G603" s="124"/>
      <c r="H603" s="124"/>
      <c r="I603" s="124"/>
      <c r="J603" s="124"/>
      <c r="K603" s="124"/>
      <c r="L603" s="124"/>
      <c r="M603" s="124"/>
      <c r="N603" s="124"/>
      <c r="O603" s="124"/>
      <c r="P603" s="124"/>
      <c r="Q603" s="124"/>
      <c r="R603" s="124"/>
      <c r="S603" s="124"/>
      <c r="T603" s="124"/>
      <c r="U603" s="124"/>
    </row>
    <row r="604" spans="2:21">
      <c r="B604" s="123"/>
      <c r="C604" s="124"/>
      <c r="D604" s="124"/>
      <c r="E604" s="124"/>
      <c r="F604" s="124"/>
      <c r="G604" s="124"/>
      <c r="H604" s="124"/>
      <c r="I604" s="124"/>
      <c r="J604" s="124"/>
      <c r="K604" s="124"/>
      <c r="L604" s="124"/>
      <c r="M604" s="124"/>
      <c r="N604" s="124"/>
      <c r="O604" s="124"/>
      <c r="P604" s="124"/>
      <c r="Q604" s="124"/>
      <c r="R604" s="124"/>
      <c r="S604" s="124"/>
      <c r="T604" s="124"/>
      <c r="U604" s="124"/>
    </row>
    <row r="605" spans="2:21">
      <c r="B605" s="123"/>
      <c r="C605" s="124"/>
      <c r="D605" s="124"/>
      <c r="E605" s="124"/>
      <c r="F605" s="124"/>
      <c r="G605" s="124"/>
      <c r="H605" s="124"/>
      <c r="I605" s="124"/>
      <c r="J605" s="124"/>
      <c r="K605" s="124"/>
      <c r="L605" s="124"/>
      <c r="M605" s="124"/>
      <c r="N605" s="124"/>
      <c r="O605" s="124"/>
      <c r="P605" s="124"/>
      <c r="Q605" s="124"/>
      <c r="R605" s="124"/>
      <c r="S605" s="124"/>
      <c r="T605" s="124"/>
      <c r="U605" s="124"/>
    </row>
    <row r="606" spans="2:21">
      <c r="B606" s="123"/>
      <c r="C606" s="124"/>
      <c r="D606" s="124"/>
      <c r="E606" s="124"/>
      <c r="F606" s="124"/>
      <c r="G606" s="124"/>
      <c r="H606" s="124"/>
      <c r="I606" s="124"/>
      <c r="J606" s="124"/>
      <c r="K606" s="124"/>
      <c r="L606" s="124"/>
      <c r="M606" s="124"/>
      <c r="N606" s="124"/>
      <c r="O606" s="124"/>
      <c r="P606" s="124"/>
      <c r="Q606" s="124"/>
      <c r="R606" s="124"/>
      <c r="S606" s="124"/>
      <c r="T606" s="124"/>
      <c r="U606" s="124"/>
    </row>
    <row r="607" spans="2:21">
      <c r="B607" s="123"/>
      <c r="C607" s="124"/>
      <c r="D607" s="124"/>
      <c r="E607" s="124"/>
      <c r="F607" s="124"/>
      <c r="G607" s="124"/>
      <c r="H607" s="124"/>
      <c r="I607" s="124"/>
      <c r="J607" s="124"/>
      <c r="K607" s="124"/>
      <c r="L607" s="124"/>
      <c r="M607" s="124"/>
      <c r="N607" s="124"/>
      <c r="O607" s="124"/>
      <c r="P607" s="124"/>
      <c r="Q607" s="124"/>
      <c r="R607" s="124"/>
      <c r="S607" s="124"/>
      <c r="T607" s="124"/>
      <c r="U607" s="124"/>
    </row>
    <row r="608" spans="2:21">
      <c r="B608" s="123"/>
      <c r="C608" s="124"/>
      <c r="D608" s="124"/>
      <c r="E608" s="124"/>
      <c r="F608" s="124"/>
      <c r="G608" s="124"/>
      <c r="H608" s="124"/>
      <c r="I608" s="124"/>
      <c r="J608" s="124"/>
      <c r="K608" s="124"/>
      <c r="L608" s="124"/>
      <c r="M608" s="124"/>
      <c r="N608" s="124"/>
      <c r="O608" s="124"/>
      <c r="P608" s="124"/>
      <c r="Q608" s="124"/>
      <c r="R608" s="124"/>
      <c r="S608" s="124"/>
      <c r="T608" s="124"/>
      <c r="U608" s="124"/>
    </row>
    <row r="609" spans="2:21">
      <c r="B609" s="123"/>
      <c r="C609" s="124"/>
      <c r="D609" s="124"/>
      <c r="E609" s="124"/>
      <c r="F609" s="124"/>
      <c r="G609" s="124"/>
      <c r="H609" s="124"/>
      <c r="I609" s="124"/>
      <c r="J609" s="124"/>
      <c r="K609" s="124"/>
      <c r="L609" s="124"/>
      <c r="M609" s="124"/>
      <c r="N609" s="124"/>
      <c r="O609" s="124"/>
      <c r="P609" s="124"/>
      <c r="Q609" s="124"/>
      <c r="R609" s="124"/>
      <c r="S609" s="124"/>
      <c r="T609" s="124"/>
      <c r="U609" s="124"/>
    </row>
    <row r="610" spans="2:21">
      <c r="B610" s="123"/>
      <c r="C610" s="124"/>
      <c r="D610" s="124"/>
      <c r="E610" s="124"/>
      <c r="F610" s="124"/>
      <c r="G610" s="124"/>
      <c r="H610" s="124"/>
      <c r="I610" s="124"/>
      <c r="J610" s="124"/>
      <c r="K610" s="124"/>
      <c r="L610" s="124"/>
      <c r="M610" s="124"/>
      <c r="N610" s="124"/>
      <c r="O610" s="124"/>
      <c r="P610" s="124"/>
      <c r="Q610" s="124"/>
      <c r="R610" s="124"/>
      <c r="S610" s="124"/>
      <c r="T610" s="124"/>
      <c r="U610" s="124"/>
    </row>
    <row r="611" spans="2:21">
      <c r="B611" s="123"/>
      <c r="C611" s="124"/>
      <c r="D611" s="124"/>
      <c r="E611" s="124"/>
      <c r="F611" s="124"/>
      <c r="G611" s="124"/>
      <c r="H611" s="124"/>
      <c r="I611" s="124"/>
      <c r="J611" s="124"/>
      <c r="K611" s="124"/>
      <c r="L611" s="124"/>
      <c r="M611" s="124"/>
      <c r="N611" s="124"/>
      <c r="O611" s="124"/>
      <c r="P611" s="124"/>
      <c r="Q611" s="124"/>
      <c r="R611" s="124"/>
      <c r="S611" s="124"/>
      <c r="T611" s="124"/>
      <c r="U611" s="124"/>
    </row>
    <row r="612" spans="2:21">
      <c r="B612" s="123"/>
      <c r="C612" s="124"/>
      <c r="D612" s="124"/>
      <c r="E612" s="124"/>
      <c r="F612" s="124"/>
      <c r="G612" s="124"/>
      <c r="H612" s="124"/>
      <c r="I612" s="124"/>
      <c r="J612" s="124"/>
      <c r="K612" s="124"/>
      <c r="L612" s="124"/>
      <c r="M612" s="124"/>
      <c r="N612" s="124"/>
      <c r="O612" s="124"/>
      <c r="P612" s="124"/>
      <c r="Q612" s="124"/>
      <c r="R612" s="124"/>
      <c r="S612" s="124"/>
      <c r="T612" s="124"/>
      <c r="U612" s="124"/>
    </row>
    <row r="613" spans="2:21">
      <c r="B613" s="123"/>
      <c r="C613" s="124"/>
      <c r="D613" s="124"/>
      <c r="E613" s="124"/>
      <c r="F613" s="124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124"/>
    </row>
    <row r="614" spans="2:21">
      <c r="B614" s="123"/>
      <c r="C614" s="124"/>
      <c r="D614" s="124"/>
      <c r="E614" s="124"/>
      <c r="F614" s="124"/>
      <c r="G614" s="124"/>
      <c r="H614" s="124"/>
      <c r="I614" s="124"/>
      <c r="J614" s="124"/>
      <c r="K614" s="124"/>
      <c r="L614" s="124"/>
      <c r="M614" s="124"/>
      <c r="N614" s="124"/>
      <c r="O614" s="124"/>
      <c r="P614" s="124"/>
      <c r="Q614" s="124"/>
      <c r="R614" s="124"/>
      <c r="S614" s="124"/>
      <c r="T614" s="124"/>
      <c r="U614" s="124"/>
    </row>
    <row r="615" spans="2:21">
      <c r="B615" s="123"/>
      <c r="C615" s="124"/>
      <c r="D615" s="124"/>
      <c r="E615" s="124"/>
      <c r="F615" s="124"/>
      <c r="G615" s="124"/>
      <c r="H615" s="124"/>
      <c r="I615" s="124"/>
      <c r="J615" s="124"/>
      <c r="K615" s="124"/>
      <c r="L615" s="124"/>
      <c r="M615" s="124"/>
      <c r="N615" s="124"/>
      <c r="O615" s="124"/>
      <c r="P615" s="124"/>
      <c r="Q615" s="124"/>
      <c r="R615" s="124"/>
      <c r="S615" s="124"/>
      <c r="T615" s="124"/>
      <c r="U615" s="124"/>
    </row>
    <row r="616" spans="2:21">
      <c r="B616" s="123"/>
      <c r="C616" s="124"/>
      <c r="D616" s="124"/>
      <c r="E616" s="124"/>
      <c r="F616" s="124"/>
      <c r="G616" s="124"/>
      <c r="H616" s="124"/>
      <c r="I616" s="124"/>
      <c r="J616" s="124"/>
      <c r="K616" s="124"/>
      <c r="L616" s="124"/>
      <c r="M616" s="124"/>
      <c r="N616" s="124"/>
      <c r="O616" s="124"/>
      <c r="P616" s="124"/>
      <c r="Q616" s="124"/>
      <c r="R616" s="124"/>
      <c r="S616" s="124"/>
      <c r="T616" s="124"/>
      <c r="U616" s="124"/>
    </row>
    <row r="617" spans="2:21">
      <c r="B617" s="123"/>
      <c r="C617" s="124"/>
      <c r="D617" s="124"/>
      <c r="E617" s="124"/>
      <c r="F617" s="124"/>
      <c r="G617" s="124"/>
      <c r="H617" s="124"/>
      <c r="I617" s="124"/>
      <c r="J617" s="124"/>
      <c r="K617" s="124"/>
      <c r="L617" s="124"/>
      <c r="M617" s="124"/>
      <c r="N617" s="124"/>
      <c r="O617" s="124"/>
      <c r="P617" s="124"/>
      <c r="Q617" s="124"/>
      <c r="R617" s="124"/>
      <c r="S617" s="124"/>
      <c r="T617" s="124"/>
      <c r="U617" s="124"/>
    </row>
    <row r="618" spans="2:21">
      <c r="B618" s="123"/>
      <c r="C618" s="124"/>
      <c r="D618" s="124"/>
      <c r="E618" s="124"/>
      <c r="F618" s="124"/>
      <c r="G618" s="124"/>
      <c r="H618" s="124"/>
      <c r="I618" s="124"/>
      <c r="J618" s="124"/>
      <c r="K618" s="124"/>
      <c r="L618" s="124"/>
      <c r="M618" s="124"/>
      <c r="N618" s="124"/>
      <c r="O618" s="124"/>
      <c r="P618" s="124"/>
      <c r="Q618" s="124"/>
      <c r="R618" s="124"/>
      <c r="S618" s="124"/>
      <c r="T618" s="124"/>
      <c r="U618" s="124"/>
    </row>
    <row r="619" spans="2:21">
      <c r="B619" s="123"/>
      <c r="C619" s="124"/>
      <c r="D619" s="124"/>
      <c r="E619" s="124"/>
      <c r="F619" s="124"/>
      <c r="G619" s="124"/>
      <c r="H619" s="124"/>
      <c r="I619" s="124"/>
      <c r="J619" s="124"/>
      <c r="K619" s="124"/>
      <c r="L619" s="124"/>
      <c r="M619" s="124"/>
      <c r="N619" s="124"/>
      <c r="O619" s="124"/>
      <c r="P619" s="124"/>
      <c r="Q619" s="124"/>
      <c r="R619" s="124"/>
      <c r="S619" s="124"/>
      <c r="T619" s="124"/>
      <c r="U619" s="124"/>
    </row>
    <row r="620" spans="2:21">
      <c r="B620" s="123"/>
      <c r="C620" s="124"/>
      <c r="D620" s="124"/>
      <c r="E620" s="124"/>
      <c r="F620" s="124"/>
      <c r="G620" s="124"/>
      <c r="H620" s="124"/>
      <c r="I620" s="124"/>
      <c r="J620" s="124"/>
      <c r="K620" s="124"/>
      <c r="L620" s="124"/>
      <c r="M620" s="124"/>
      <c r="N620" s="124"/>
      <c r="O620" s="124"/>
      <c r="P620" s="124"/>
      <c r="Q620" s="124"/>
      <c r="R620" s="124"/>
      <c r="S620" s="124"/>
      <c r="T620" s="124"/>
      <c r="U620" s="124"/>
    </row>
    <row r="621" spans="2:21">
      <c r="B621" s="123"/>
      <c r="C621" s="124"/>
      <c r="D621" s="124"/>
      <c r="E621" s="124"/>
      <c r="F621" s="124"/>
      <c r="G621" s="124"/>
      <c r="H621" s="124"/>
      <c r="I621" s="124"/>
      <c r="J621" s="124"/>
      <c r="K621" s="124"/>
      <c r="L621" s="124"/>
      <c r="M621" s="124"/>
      <c r="N621" s="124"/>
      <c r="O621" s="124"/>
      <c r="P621" s="124"/>
      <c r="Q621" s="124"/>
      <c r="R621" s="124"/>
      <c r="S621" s="124"/>
      <c r="T621" s="124"/>
      <c r="U621" s="124"/>
    </row>
    <row r="622" spans="2:21">
      <c r="B622" s="123"/>
      <c r="C622" s="124"/>
      <c r="D622" s="124"/>
      <c r="E622" s="124"/>
      <c r="F622" s="124"/>
      <c r="G622" s="124"/>
      <c r="H622" s="124"/>
      <c r="I622" s="124"/>
      <c r="J622" s="124"/>
      <c r="K622" s="124"/>
      <c r="L622" s="124"/>
      <c r="M622" s="124"/>
      <c r="N622" s="124"/>
      <c r="O622" s="124"/>
      <c r="P622" s="124"/>
      <c r="Q622" s="124"/>
      <c r="R622" s="124"/>
      <c r="S622" s="124"/>
      <c r="T622" s="124"/>
      <c r="U622" s="124"/>
    </row>
    <row r="623" spans="2:21">
      <c r="B623" s="123"/>
      <c r="C623" s="124"/>
      <c r="D623" s="124"/>
      <c r="E623" s="124"/>
      <c r="F623" s="124"/>
      <c r="G623" s="124"/>
      <c r="H623" s="124"/>
      <c r="I623" s="124"/>
      <c r="J623" s="124"/>
      <c r="K623" s="124"/>
      <c r="L623" s="124"/>
      <c r="M623" s="124"/>
      <c r="N623" s="124"/>
      <c r="O623" s="124"/>
      <c r="P623" s="124"/>
      <c r="Q623" s="124"/>
      <c r="R623" s="124"/>
      <c r="S623" s="124"/>
      <c r="T623" s="124"/>
      <c r="U623" s="124"/>
    </row>
    <row r="624" spans="2:21">
      <c r="B624" s="123"/>
      <c r="C624" s="124"/>
      <c r="D624" s="124"/>
      <c r="E624" s="124"/>
      <c r="F624" s="124"/>
      <c r="G624" s="124"/>
      <c r="H624" s="124"/>
      <c r="I624" s="124"/>
      <c r="J624" s="124"/>
      <c r="K624" s="124"/>
      <c r="L624" s="124"/>
      <c r="M624" s="124"/>
      <c r="N624" s="124"/>
      <c r="O624" s="124"/>
      <c r="P624" s="124"/>
      <c r="Q624" s="124"/>
      <c r="R624" s="124"/>
      <c r="S624" s="124"/>
      <c r="T624" s="124"/>
      <c r="U624" s="124"/>
    </row>
    <row r="625" spans="2:21">
      <c r="B625" s="123"/>
      <c r="C625" s="124"/>
      <c r="D625" s="124"/>
      <c r="E625" s="124"/>
      <c r="F625" s="124"/>
      <c r="G625" s="124"/>
      <c r="H625" s="124"/>
      <c r="I625" s="124"/>
      <c r="J625" s="124"/>
      <c r="K625" s="124"/>
      <c r="L625" s="124"/>
      <c r="M625" s="124"/>
      <c r="N625" s="124"/>
      <c r="O625" s="124"/>
      <c r="P625" s="124"/>
      <c r="Q625" s="124"/>
      <c r="R625" s="124"/>
      <c r="S625" s="124"/>
      <c r="T625" s="124"/>
      <c r="U625" s="124"/>
    </row>
    <row r="626" spans="2:21">
      <c r="B626" s="123"/>
      <c r="C626" s="124"/>
      <c r="D626" s="124"/>
      <c r="E626" s="124"/>
      <c r="F626" s="124"/>
      <c r="G626" s="124"/>
      <c r="H626" s="124"/>
      <c r="I626" s="124"/>
      <c r="J626" s="124"/>
      <c r="K626" s="124"/>
      <c r="L626" s="124"/>
      <c r="M626" s="124"/>
      <c r="N626" s="124"/>
      <c r="O626" s="124"/>
      <c r="P626" s="124"/>
      <c r="Q626" s="124"/>
      <c r="R626" s="124"/>
      <c r="S626" s="124"/>
      <c r="T626" s="124"/>
      <c r="U626" s="124"/>
    </row>
    <row r="627" spans="2:21">
      <c r="B627" s="123"/>
      <c r="C627" s="124"/>
      <c r="D627" s="124"/>
      <c r="E627" s="124"/>
      <c r="F627" s="124"/>
      <c r="G627" s="124"/>
      <c r="H627" s="124"/>
      <c r="I627" s="124"/>
      <c r="J627" s="124"/>
      <c r="K627" s="124"/>
      <c r="L627" s="124"/>
      <c r="M627" s="124"/>
      <c r="N627" s="124"/>
      <c r="O627" s="124"/>
      <c r="P627" s="124"/>
      <c r="Q627" s="124"/>
      <c r="R627" s="124"/>
      <c r="S627" s="124"/>
      <c r="T627" s="124"/>
      <c r="U627" s="124"/>
    </row>
    <row r="628" spans="2:21">
      <c r="B628" s="123"/>
      <c r="C628" s="124"/>
      <c r="D628" s="124"/>
      <c r="E628" s="124"/>
      <c r="F628" s="124"/>
      <c r="G628" s="124"/>
      <c r="H628" s="124"/>
      <c r="I628" s="124"/>
      <c r="J628" s="124"/>
      <c r="K628" s="124"/>
      <c r="L628" s="124"/>
      <c r="M628" s="124"/>
      <c r="N628" s="124"/>
      <c r="O628" s="124"/>
      <c r="P628" s="124"/>
      <c r="Q628" s="124"/>
      <c r="R628" s="124"/>
      <c r="S628" s="124"/>
      <c r="T628" s="124"/>
      <c r="U628" s="124"/>
    </row>
    <row r="629" spans="2:21">
      <c r="B629" s="123"/>
      <c r="C629" s="124"/>
      <c r="D629" s="124"/>
      <c r="E629" s="124"/>
      <c r="F629" s="124"/>
      <c r="G629" s="124"/>
      <c r="H629" s="124"/>
      <c r="I629" s="124"/>
      <c r="J629" s="124"/>
      <c r="K629" s="124"/>
      <c r="L629" s="124"/>
      <c r="M629" s="124"/>
      <c r="N629" s="124"/>
      <c r="O629" s="124"/>
      <c r="P629" s="124"/>
      <c r="Q629" s="124"/>
      <c r="R629" s="124"/>
      <c r="S629" s="124"/>
      <c r="T629" s="124"/>
      <c r="U629" s="124"/>
    </row>
    <row r="630" spans="2:21">
      <c r="B630" s="123"/>
      <c r="C630" s="124"/>
      <c r="D630" s="124"/>
      <c r="E630" s="124"/>
      <c r="F630" s="124"/>
      <c r="G630" s="124"/>
      <c r="H630" s="124"/>
      <c r="I630" s="124"/>
      <c r="J630" s="124"/>
      <c r="K630" s="124"/>
      <c r="L630" s="124"/>
      <c r="M630" s="124"/>
      <c r="N630" s="124"/>
      <c r="O630" s="124"/>
      <c r="P630" s="124"/>
      <c r="Q630" s="124"/>
      <c r="R630" s="124"/>
      <c r="S630" s="124"/>
      <c r="T630" s="124"/>
      <c r="U630" s="124"/>
    </row>
    <row r="631" spans="2:21">
      <c r="B631" s="123"/>
      <c r="C631" s="124"/>
      <c r="D631" s="124"/>
      <c r="E631" s="124"/>
      <c r="F631" s="124"/>
      <c r="G631" s="124"/>
      <c r="H631" s="124"/>
      <c r="I631" s="124"/>
      <c r="J631" s="124"/>
      <c r="K631" s="124"/>
      <c r="L631" s="124"/>
      <c r="M631" s="124"/>
      <c r="N631" s="124"/>
      <c r="O631" s="124"/>
      <c r="P631" s="124"/>
      <c r="Q631" s="124"/>
      <c r="R631" s="124"/>
      <c r="S631" s="124"/>
      <c r="T631" s="124"/>
      <c r="U631" s="124"/>
    </row>
    <row r="632" spans="2:21">
      <c r="B632" s="123"/>
      <c r="C632" s="124"/>
      <c r="D632" s="124"/>
      <c r="E632" s="124"/>
      <c r="F632" s="124"/>
      <c r="G632" s="124"/>
      <c r="H632" s="124"/>
      <c r="I632" s="124"/>
      <c r="J632" s="124"/>
      <c r="K632" s="124"/>
      <c r="L632" s="124"/>
      <c r="M632" s="124"/>
      <c r="N632" s="124"/>
      <c r="O632" s="124"/>
      <c r="P632" s="124"/>
      <c r="Q632" s="124"/>
      <c r="R632" s="124"/>
      <c r="S632" s="124"/>
      <c r="T632" s="124"/>
      <c r="U632" s="124"/>
    </row>
    <row r="633" spans="2:21">
      <c r="B633" s="123"/>
      <c r="C633" s="124"/>
      <c r="D633" s="124"/>
      <c r="E633" s="124"/>
      <c r="F633" s="124"/>
      <c r="G633" s="124"/>
      <c r="H633" s="124"/>
      <c r="I633" s="124"/>
      <c r="J633" s="124"/>
      <c r="K633" s="124"/>
      <c r="L633" s="124"/>
      <c r="M633" s="124"/>
      <c r="N633" s="124"/>
      <c r="O633" s="124"/>
      <c r="P633" s="124"/>
      <c r="Q633" s="124"/>
      <c r="R633" s="124"/>
      <c r="S633" s="124"/>
      <c r="T633" s="124"/>
      <c r="U633" s="124"/>
    </row>
    <row r="634" spans="2:21">
      <c r="B634" s="123"/>
      <c r="C634" s="124"/>
      <c r="D634" s="124"/>
      <c r="E634" s="124"/>
      <c r="F634" s="124"/>
      <c r="G634" s="124"/>
      <c r="H634" s="124"/>
      <c r="I634" s="124"/>
      <c r="J634" s="124"/>
      <c r="K634" s="124"/>
      <c r="L634" s="124"/>
      <c r="M634" s="124"/>
      <c r="N634" s="124"/>
      <c r="O634" s="124"/>
      <c r="P634" s="124"/>
      <c r="Q634" s="124"/>
      <c r="R634" s="124"/>
      <c r="S634" s="124"/>
      <c r="T634" s="124"/>
      <c r="U634" s="124"/>
    </row>
    <row r="635" spans="2:21">
      <c r="B635" s="123"/>
      <c r="C635" s="124"/>
      <c r="D635" s="124"/>
      <c r="E635" s="124"/>
      <c r="F635" s="124"/>
      <c r="G635" s="124"/>
      <c r="H635" s="124"/>
      <c r="I635" s="124"/>
      <c r="J635" s="124"/>
      <c r="K635" s="124"/>
      <c r="L635" s="124"/>
      <c r="M635" s="124"/>
      <c r="N635" s="124"/>
      <c r="O635" s="124"/>
      <c r="P635" s="124"/>
      <c r="Q635" s="124"/>
      <c r="R635" s="124"/>
      <c r="S635" s="124"/>
      <c r="T635" s="124"/>
      <c r="U635" s="124"/>
    </row>
    <row r="636" spans="2:21">
      <c r="B636" s="123"/>
      <c r="C636" s="124"/>
      <c r="D636" s="124"/>
      <c r="E636" s="124"/>
      <c r="F636" s="124"/>
      <c r="G636" s="124"/>
      <c r="H636" s="124"/>
      <c r="I636" s="124"/>
      <c r="J636" s="124"/>
      <c r="K636" s="124"/>
      <c r="L636" s="124"/>
      <c r="M636" s="124"/>
      <c r="N636" s="124"/>
      <c r="O636" s="124"/>
      <c r="P636" s="124"/>
      <c r="Q636" s="124"/>
      <c r="R636" s="124"/>
      <c r="S636" s="124"/>
      <c r="T636" s="124"/>
      <c r="U636" s="124"/>
    </row>
    <row r="637" spans="2:21">
      <c r="B637" s="123"/>
      <c r="C637" s="124"/>
      <c r="D637" s="124"/>
      <c r="E637" s="124"/>
      <c r="F637" s="124"/>
      <c r="G637" s="124"/>
      <c r="H637" s="124"/>
      <c r="I637" s="124"/>
      <c r="J637" s="124"/>
      <c r="K637" s="124"/>
      <c r="L637" s="124"/>
      <c r="M637" s="124"/>
      <c r="N637" s="124"/>
      <c r="O637" s="124"/>
      <c r="P637" s="124"/>
      <c r="Q637" s="124"/>
      <c r="R637" s="124"/>
      <c r="S637" s="124"/>
      <c r="T637" s="124"/>
      <c r="U637" s="124"/>
    </row>
    <row r="638" spans="2:21">
      <c r="B638" s="123"/>
      <c r="C638" s="124"/>
      <c r="D638" s="124"/>
      <c r="E638" s="124"/>
      <c r="F638" s="124"/>
      <c r="G638" s="124"/>
      <c r="H638" s="124"/>
      <c r="I638" s="124"/>
      <c r="J638" s="124"/>
      <c r="K638" s="124"/>
      <c r="L638" s="124"/>
      <c r="M638" s="124"/>
      <c r="N638" s="124"/>
      <c r="O638" s="124"/>
      <c r="P638" s="124"/>
      <c r="Q638" s="124"/>
      <c r="R638" s="124"/>
      <c r="S638" s="124"/>
      <c r="T638" s="124"/>
      <c r="U638" s="124"/>
    </row>
    <row r="639" spans="2:21">
      <c r="B639" s="123"/>
      <c r="C639" s="124"/>
      <c r="D639" s="124"/>
      <c r="E639" s="124"/>
      <c r="F639" s="124"/>
      <c r="G639" s="124"/>
      <c r="H639" s="124"/>
      <c r="I639" s="124"/>
      <c r="J639" s="124"/>
      <c r="K639" s="124"/>
      <c r="L639" s="124"/>
      <c r="M639" s="124"/>
      <c r="N639" s="124"/>
      <c r="O639" s="124"/>
      <c r="P639" s="124"/>
      <c r="Q639" s="124"/>
      <c r="R639" s="124"/>
      <c r="S639" s="124"/>
      <c r="T639" s="124"/>
      <c r="U639" s="124"/>
    </row>
    <row r="640" spans="2:21">
      <c r="B640" s="123"/>
      <c r="C640" s="124"/>
      <c r="D640" s="124"/>
      <c r="E640" s="124"/>
      <c r="F640" s="124"/>
      <c r="G640" s="124"/>
      <c r="H640" s="124"/>
      <c r="I640" s="124"/>
      <c r="J640" s="124"/>
      <c r="K640" s="124"/>
      <c r="L640" s="124"/>
      <c r="M640" s="124"/>
      <c r="N640" s="124"/>
      <c r="O640" s="124"/>
      <c r="P640" s="124"/>
      <c r="Q640" s="124"/>
      <c r="R640" s="124"/>
      <c r="S640" s="124"/>
      <c r="T640" s="124"/>
      <c r="U640" s="124"/>
    </row>
    <row r="641" spans="2:21">
      <c r="B641" s="123"/>
      <c r="C641" s="124"/>
      <c r="D641" s="124"/>
      <c r="E641" s="124"/>
      <c r="F641" s="124"/>
      <c r="G641" s="124"/>
      <c r="H641" s="124"/>
      <c r="I641" s="124"/>
      <c r="J641" s="124"/>
      <c r="K641" s="124"/>
      <c r="L641" s="124"/>
      <c r="M641" s="124"/>
      <c r="N641" s="124"/>
      <c r="O641" s="124"/>
      <c r="P641" s="124"/>
      <c r="Q641" s="124"/>
      <c r="R641" s="124"/>
      <c r="S641" s="124"/>
      <c r="T641" s="124"/>
      <c r="U641" s="124"/>
    </row>
    <row r="642" spans="2:21">
      <c r="B642" s="123"/>
      <c r="C642" s="124"/>
      <c r="D642" s="124"/>
      <c r="E642" s="124"/>
      <c r="F642" s="124"/>
      <c r="G642" s="124"/>
      <c r="H642" s="124"/>
      <c r="I642" s="124"/>
      <c r="J642" s="124"/>
      <c r="K642" s="124"/>
      <c r="L642" s="124"/>
      <c r="M642" s="124"/>
      <c r="N642" s="124"/>
      <c r="O642" s="124"/>
      <c r="P642" s="124"/>
      <c r="Q642" s="124"/>
      <c r="R642" s="124"/>
      <c r="S642" s="124"/>
      <c r="T642" s="124"/>
      <c r="U642" s="124"/>
    </row>
    <row r="643" spans="2:21">
      <c r="B643" s="123"/>
      <c r="C643" s="124"/>
      <c r="D643" s="124"/>
      <c r="E643" s="124"/>
      <c r="F643" s="124"/>
      <c r="G643" s="124"/>
      <c r="H643" s="124"/>
      <c r="I643" s="124"/>
      <c r="J643" s="124"/>
      <c r="K643" s="124"/>
      <c r="L643" s="124"/>
      <c r="M643" s="124"/>
      <c r="N643" s="124"/>
      <c r="O643" s="124"/>
      <c r="P643" s="124"/>
      <c r="Q643" s="124"/>
      <c r="R643" s="124"/>
      <c r="S643" s="124"/>
      <c r="T643" s="124"/>
      <c r="U643" s="124"/>
    </row>
    <row r="644" spans="2:21">
      <c r="B644" s="123"/>
      <c r="C644" s="124"/>
      <c r="D644" s="124"/>
      <c r="E644" s="124"/>
      <c r="F644" s="124"/>
      <c r="G644" s="124"/>
      <c r="H644" s="124"/>
      <c r="I644" s="124"/>
      <c r="J644" s="124"/>
      <c r="K644" s="124"/>
      <c r="L644" s="124"/>
      <c r="M644" s="124"/>
      <c r="N644" s="124"/>
      <c r="O644" s="124"/>
      <c r="P644" s="124"/>
      <c r="Q644" s="124"/>
      <c r="R644" s="124"/>
      <c r="S644" s="124"/>
      <c r="T644" s="124"/>
      <c r="U644" s="124"/>
    </row>
    <row r="645" spans="2:21">
      <c r="B645" s="123"/>
      <c r="C645" s="124"/>
      <c r="D645" s="124"/>
      <c r="E645" s="124"/>
      <c r="F645" s="124"/>
      <c r="G645" s="124"/>
      <c r="H645" s="124"/>
      <c r="I645" s="124"/>
      <c r="J645" s="124"/>
      <c r="K645" s="124"/>
      <c r="L645" s="124"/>
      <c r="M645" s="124"/>
      <c r="N645" s="124"/>
      <c r="O645" s="124"/>
      <c r="P645" s="124"/>
      <c r="Q645" s="124"/>
      <c r="R645" s="124"/>
      <c r="S645" s="124"/>
      <c r="T645" s="124"/>
      <c r="U645" s="124"/>
    </row>
    <row r="646" spans="2:21">
      <c r="B646" s="123"/>
      <c r="C646" s="124"/>
      <c r="D646" s="124"/>
      <c r="E646" s="124"/>
      <c r="F646" s="124"/>
      <c r="G646" s="124"/>
      <c r="H646" s="124"/>
      <c r="I646" s="124"/>
      <c r="J646" s="124"/>
      <c r="K646" s="124"/>
      <c r="L646" s="124"/>
      <c r="M646" s="124"/>
      <c r="N646" s="124"/>
      <c r="O646" s="124"/>
      <c r="P646" s="124"/>
      <c r="Q646" s="124"/>
      <c r="R646" s="124"/>
      <c r="S646" s="124"/>
      <c r="T646" s="124"/>
      <c r="U646" s="124"/>
    </row>
    <row r="647" spans="2:21">
      <c r="B647" s="123"/>
      <c r="C647" s="124"/>
      <c r="D647" s="124"/>
      <c r="E647" s="124"/>
      <c r="F647" s="124"/>
      <c r="G647" s="124"/>
      <c r="H647" s="124"/>
      <c r="I647" s="124"/>
      <c r="J647" s="124"/>
      <c r="K647" s="124"/>
      <c r="L647" s="124"/>
      <c r="M647" s="124"/>
      <c r="N647" s="124"/>
      <c r="O647" s="124"/>
      <c r="P647" s="124"/>
      <c r="Q647" s="124"/>
      <c r="R647" s="124"/>
      <c r="S647" s="124"/>
      <c r="T647" s="124"/>
      <c r="U647" s="124"/>
    </row>
    <row r="648" spans="2:21">
      <c r="B648" s="123"/>
      <c r="C648" s="124"/>
      <c r="D648" s="124"/>
      <c r="E648" s="124"/>
      <c r="F648" s="124"/>
      <c r="G648" s="124"/>
      <c r="H648" s="124"/>
      <c r="I648" s="124"/>
      <c r="J648" s="124"/>
      <c r="K648" s="124"/>
      <c r="L648" s="124"/>
      <c r="M648" s="124"/>
      <c r="N648" s="124"/>
      <c r="O648" s="124"/>
      <c r="P648" s="124"/>
      <c r="Q648" s="124"/>
      <c r="R648" s="124"/>
      <c r="S648" s="124"/>
      <c r="T648" s="124"/>
      <c r="U648" s="124"/>
    </row>
    <row r="649" spans="2:21">
      <c r="B649" s="123"/>
      <c r="C649" s="124"/>
      <c r="D649" s="124"/>
      <c r="E649" s="124"/>
      <c r="F649" s="124"/>
      <c r="G649" s="124"/>
      <c r="H649" s="124"/>
      <c r="I649" s="124"/>
      <c r="J649" s="124"/>
      <c r="K649" s="124"/>
      <c r="L649" s="124"/>
      <c r="M649" s="124"/>
      <c r="N649" s="124"/>
      <c r="O649" s="124"/>
      <c r="P649" s="124"/>
      <c r="Q649" s="124"/>
      <c r="R649" s="124"/>
      <c r="S649" s="124"/>
      <c r="T649" s="124"/>
      <c r="U649" s="124"/>
    </row>
    <row r="650" spans="2:21">
      <c r="B650" s="123"/>
      <c r="C650" s="124"/>
      <c r="D650" s="124"/>
      <c r="E650" s="124"/>
      <c r="F650" s="124"/>
      <c r="G650" s="124"/>
      <c r="H650" s="124"/>
      <c r="I650" s="124"/>
      <c r="J650" s="124"/>
      <c r="K650" s="124"/>
      <c r="L650" s="124"/>
      <c r="M650" s="124"/>
      <c r="N650" s="124"/>
      <c r="O650" s="124"/>
      <c r="P650" s="124"/>
      <c r="Q650" s="124"/>
      <c r="R650" s="124"/>
      <c r="S650" s="124"/>
      <c r="T650" s="124"/>
      <c r="U650" s="124"/>
    </row>
    <row r="651" spans="2:21">
      <c r="B651" s="123"/>
      <c r="C651" s="124"/>
      <c r="D651" s="124"/>
      <c r="E651" s="124"/>
      <c r="F651" s="124"/>
      <c r="G651" s="124"/>
      <c r="H651" s="124"/>
      <c r="I651" s="124"/>
      <c r="J651" s="124"/>
      <c r="K651" s="124"/>
      <c r="L651" s="124"/>
      <c r="M651" s="124"/>
      <c r="N651" s="124"/>
      <c r="O651" s="124"/>
      <c r="P651" s="124"/>
      <c r="Q651" s="124"/>
      <c r="R651" s="124"/>
      <c r="S651" s="124"/>
      <c r="T651" s="124"/>
      <c r="U651" s="124"/>
    </row>
    <row r="652" spans="2:21">
      <c r="B652" s="123"/>
      <c r="C652" s="124"/>
      <c r="D652" s="124"/>
      <c r="E652" s="124"/>
      <c r="F652" s="124"/>
      <c r="G652" s="124"/>
      <c r="H652" s="124"/>
      <c r="I652" s="124"/>
      <c r="J652" s="124"/>
      <c r="K652" s="124"/>
      <c r="L652" s="124"/>
      <c r="M652" s="124"/>
      <c r="N652" s="124"/>
      <c r="O652" s="124"/>
      <c r="P652" s="124"/>
      <c r="Q652" s="124"/>
      <c r="R652" s="124"/>
      <c r="S652" s="124"/>
      <c r="T652" s="124"/>
      <c r="U652" s="124"/>
    </row>
    <row r="653" spans="2:21">
      <c r="B653" s="123"/>
      <c r="C653" s="124"/>
      <c r="D653" s="124"/>
      <c r="E653" s="124"/>
      <c r="F653" s="124"/>
      <c r="G653" s="124"/>
      <c r="H653" s="124"/>
      <c r="I653" s="124"/>
      <c r="J653" s="124"/>
      <c r="K653" s="124"/>
      <c r="L653" s="124"/>
      <c r="M653" s="124"/>
      <c r="N653" s="124"/>
      <c r="O653" s="124"/>
      <c r="P653" s="124"/>
      <c r="Q653" s="124"/>
      <c r="R653" s="124"/>
      <c r="S653" s="124"/>
      <c r="T653" s="124"/>
      <c r="U653" s="124"/>
    </row>
    <row r="654" spans="2:21">
      <c r="B654" s="123"/>
      <c r="C654" s="124"/>
      <c r="D654" s="124"/>
      <c r="E654" s="124"/>
      <c r="F654" s="124"/>
      <c r="G654" s="124"/>
      <c r="H654" s="124"/>
      <c r="I654" s="124"/>
      <c r="J654" s="124"/>
      <c r="K654" s="124"/>
      <c r="L654" s="124"/>
      <c r="M654" s="124"/>
      <c r="N654" s="124"/>
      <c r="O654" s="124"/>
      <c r="P654" s="124"/>
      <c r="Q654" s="124"/>
      <c r="R654" s="124"/>
      <c r="S654" s="124"/>
      <c r="T654" s="124"/>
      <c r="U654" s="124"/>
    </row>
    <row r="655" spans="2:21">
      <c r="B655" s="123"/>
      <c r="C655" s="124"/>
      <c r="D655" s="124"/>
      <c r="E655" s="124"/>
      <c r="F655" s="124"/>
      <c r="G655" s="124"/>
      <c r="H655" s="124"/>
      <c r="I655" s="124"/>
      <c r="J655" s="124"/>
      <c r="K655" s="124"/>
      <c r="L655" s="124"/>
      <c r="M655" s="124"/>
      <c r="N655" s="124"/>
      <c r="O655" s="124"/>
      <c r="P655" s="124"/>
      <c r="Q655" s="124"/>
      <c r="R655" s="124"/>
      <c r="S655" s="124"/>
      <c r="T655" s="124"/>
      <c r="U655" s="124"/>
    </row>
    <row r="656" spans="2:21">
      <c r="B656" s="123"/>
      <c r="C656" s="124"/>
      <c r="D656" s="124"/>
      <c r="E656" s="124"/>
      <c r="F656" s="124"/>
      <c r="G656" s="124"/>
      <c r="H656" s="124"/>
      <c r="I656" s="124"/>
      <c r="J656" s="124"/>
      <c r="K656" s="124"/>
      <c r="L656" s="124"/>
      <c r="M656" s="124"/>
      <c r="N656" s="124"/>
      <c r="O656" s="124"/>
      <c r="P656" s="124"/>
      <c r="Q656" s="124"/>
      <c r="R656" s="124"/>
      <c r="S656" s="124"/>
      <c r="T656" s="124"/>
      <c r="U656" s="124"/>
    </row>
    <row r="657" spans="2:21">
      <c r="B657" s="123"/>
      <c r="C657" s="124"/>
      <c r="D657" s="124"/>
      <c r="E657" s="124"/>
      <c r="F657" s="124"/>
      <c r="G657" s="124"/>
      <c r="H657" s="124"/>
      <c r="I657" s="124"/>
      <c r="J657" s="124"/>
      <c r="K657" s="124"/>
      <c r="L657" s="124"/>
      <c r="M657" s="124"/>
      <c r="N657" s="124"/>
      <c r="O657" s="124"/>
      <c r="P657" s="124"/>
      <c r="Q657" s="124"/>
      <c r="R657" s="124"/>
      <c r="S657" s="124"/>
      <c r="T657" s="124"/>
      <c r="U657" s="124"/>
    </row>
    <row r="658" spans="2:21">
      <c r="B658" s="123"/>
      <c r="C658" s="124"/>
      <c r="D658" s="124"/>
      <c r="E658" s="124"/>
      <c r="F658" s="124"/>
      <c r="G658" s="124"/>
      <c r="H658" s="124"/>
      <c r="I658" s="124"/>
      <c r="J658" s="124"/>
      <c r="K658" s="124"/>
      <c r="L658" s="124"/>
      <c r="M658" s="124"/>
      <c r="N658" s="124"/>
      <c r="O658" s="124"/>
      <c r="P658" s="124"/>
      <c r="Q658" s="124"/>
      <c r="R658" s="124"/>
      <c r="S658" s="124"/>
      <c r="T658" s="124"/>
      <c r="U658" s="124"/>
    </row>
    <row r="659" spans="2:21">
      <c r="B659" s="123"/>
      <c r="C659" s="124"/>
      <c r="D659" s="124"/>
      <c r="E659" s="124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4"/>
      <c r="S659" s="124"/>
      <c r="T659" s="124"/>
      <c r="U659" s="124"/>
    </row>
    <row r="660" spans="2:21">
      <c r="B660" s="123"/>
      <c r="C660" s="124"/>
      <c r="D660" s="124"/>
      <c r="E660" s="124"/>
      <c r="F660" s="124"/>
      <c r="G660" s="124"/>
      <c r="H660" s="124"/>
      <c r="I660" s="124"/>
      <c r="J660" s="124"/>
      <c r="K660" s="124"/>
      <c r="L660" s="124"/>
      <c r="M660" s="124"/>
      <c r="N660" s="124"/>
      <c r="O660" s="124"/>
      <c r="P660" s="124"/>
      <c r="Q660" s="124"/>
      <c r="R660" s="124"/>
      <c r="S660" s="124"/>
      <c r="T660" s="124"/>
      <c r="U660" s="124"/>
    </row>
    <row r="661" spans="2:21">
      <c r="B661" s="123"/>
      <c r="C661" s="124"/>
      <c r="D661" s="124"/>
      <c r="E661" s="124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4"/>
      <c r="S661" s="124"/>
      <c r="T661" s="124"/>
      <c r="U661" s="124"/>
    </row>
    <row r="662" spans="2:21">
      <c r="B662" s="123"/>
      <c r="C662" s="124"/>
      <c r="D662" s="124"/>
      <c r="E662" s="124"/>
      <c r="F662" s="124"/>
      <c r="G662" s="124"/>
      <c r="H662" s="124"/>
      <c r="I662" s="124"/>
      <c r="J662" s="124"/>
      <c r="K662" s="124"/>
      <c r="L662" s="124"/>
      <c r="M662" s="124"/>
      <c r="N662" s="124"/>
      <c r="O662" s="124"/>
      <c r="P662" s="124"/>
      <c r="Q662" s="124"/>
      <c r="R662" s="124"/>
      <c r="S662" s="124"/>
      <c r="T662" s="124"/>
      <c r="U662" s="124"/>
    </row>
    <row r="663" spans="2:21">
      <c r="B663" s="123"/>
      <c r="C663" s="124"/>
      <c r="D663" s="124"/>
      <c r="E663" s="124"/>
      <c r="F663" s="124"/>
      <c r="G663" s="124"/>
      <c r="H663" s="124"/>
      <c r="I663" s="124"/>
      <c r="J663" s="124"/>
      <c r="K663" s="124"/>
      <c r="L663" s="124"/>
      <c r="M663" s="124"/>
      <c r="N663" s="124"/>
      <c r="O663" s="124"/>
      <c r="P663" s="124"/>
      <c r="Q663" s="124"/>
      <c r="R663" s="124"/>
      <c r="S663" s="124"/>
      <c r="T663" s="124"/>
      <c r="U663" s="124"/>
    </row>
    <row r="664" spans="2:21">
      <c r="B664" s="123"/>
      <c r="C664" s="124"/>
      <c r="D664" s="124"/>
      <c r="E664" s="124"/>
      <c r="F664" s="124"/>
      <c r="G664" s="124"/>
      <c r="H664" s="124"/>
      <c r="I664" s="124"/>
      <c r="J664" s="124"/>
      <c r="K664" s="124"/>
      <c r="L664" s="124"/>
      <c r="M664" s="124"/>
      <c r="N664" s="124"/>
      <c r="O664" s="124"/>
      <c r="P664" s="124"/>
      <c r="Q664" s="124"/>
      <c r="R664" s="124"/>
      <c r="S664" s="124"/>
      <c r="T664" s="124"/>
      <c r="U664" s="124"/>
    </row>
    <row r="665" spans="2:21">
      <c r="B665" s="123"/>
      <c r="C665" s="124"/>
      <c r="D665" s="124"/>
      <c r="E665" s="124"/>
      <c r="F665" s="124"/>
      <c r="G665" s="124"/>
      <c r="H665" s="124"/>
      <c r="I665" s="124"/>
      <c r="J665" s="124"/>
      <c r="K665" s="124"/>
      <c r="L665" s="124"/>
      <c r="M665" s="124"/>
      <c r="N665" s="124"/>
      <c r="O665" s="124"/>
      <c r="P665" s="124"/>
      <c r="Q665" s="124"/>
      <c r="R665" s="124"/>
      <c r="S665" s="124"/>
      <c r="T665" s="124"/>
      <c r="U665" s="124"/>
    </row>
    <row r="666" spans="2:21">
      <c r="B666" s="123"/>
      <c r="C666" s="124"/>
      <c r="D666" s="124"/>
      <c r="E666" s="124"/>
      <c r="F666" s="124"/>
      <c r="G666" s="124"/>
      <c r="H666" s="124"/>
      <c r="I666" s="124"/>
      <c r="J666" s="124"/>
      <c r="K666" s="124"/>
      <c r="L666" s="124"/>
      <c r="M666" s="124"/>
      <c r="N666" s="124"/>
      <c r="O666" s="124"/>
      <c r="P666" s="124"/>
      <c r="Q666" s="124"/>
      <c r="R666" s="124"/>
      <c r="S666" s="124"/>
      <c r="T666" s="124"/>
      <c r="U666" s="124"/>
    </row>
    <row r="667" spans="2:21">
      <c r="B667" s="123"/>
      <c r="C667" s="124"/>
      <c r="D667" s="124"/>
      <c r="E667" s="124"/>
      <c r="F667" s="124"/>
      <c r="G667" s="124"/>
      <c r="H667" s="124"/>
      <c r="I667" s="124"/>
      <c r="J667" s="124"/>
      <c r="K667" s="124"/>
      <c r="L667" s="124"/>
      <c r="M667" s="124"/>
      <c r="N667" s="124"/>
      <c r="O667" s="124"/>
      <c r="P667" s="124"/>
      <c r="Q667" s="124"/>
      <c r="R667" s="124"/>
      <c r="S667" s="124"/>
      <c r="T667" s="124"/>
      <c r="U667" s="124"/>
    </row>
    <row r="668" spans="2:21">
      <c r="B668" s="123"/>
      <c r="C668" s="124"/>
      <c r="D668" s="124"/>
      <c r="E668" s="124"/>
      <c r="F668" s="124"/>
      <c r="G668" s="124"/>
      <c r="H668" s="124"/>
      <c r="I668" s="124"/>
      <c r="J668" s="124"/>
      <c r="K668" s="124"/>
      <c r="L668" s="124"/>
      <c r="M668" s="124"/>
      <c r="N668" s="124"/>
      <c r="O668" s="124"/>
      <c r="P668" s="124"/>
      <c r="Q668" s="124"/>
      <c r="R668" s="124"/>
      <c r="S668" s="124"/>
      <c r="T668" s="124"/>
      <c r="U668" s="124"/>
    </row>
    <row r="669" spans="2:21">
      <c r="B669" s="123"/>
      <c r="C669" s="124"/>
      <c r="D669" s="124"/>
      <c r="E669" s="124"/>
      <c r="F669" s="124"/>
      <c r="G669" s="124"/>
      <c r="H669" s="124"/>
      <c r="I669" s="124"/>
      <c r="J669" s="124"/>
      <c r="K669" s="124"/>
      <c r="L669" s="124"/>
      <c r="M669" s="124"/>
      <c r="N669" s="124"/>
      <c r="O669" s="124"/>
      <c r="P669" s="124"/>
      <c r="Q669" s="124"/>
      <c r="R669" s="124"/>
      <c r="S669" s="124"/>
      <c r="T669" s="124"/>
      <c r="U669" s="124"/>
    </row>
    <row r="670" spans="2:21">
      <c r="B670" s="123"/>
      <c r="C670" s="124"/>
      <c r="D670" s="124"/>
      <c r="E670" s="124"/>
      <c r="F670" s="124"/>
      <c r="G670" s="124"/>
      <c r="H670" s="124"/>
      <c r="I670" s="124"/>
      <c r="J670" s="124"/>
      <c r="K670" s="124"/>
      <c r="L670" s="124"/>
      <c r="M670" s="124"/>
      <c r="N670" s="124"/>
      <c r="O670" s="124"/>
      <c r="P670" s="124"/>
      <c r="Q670" s="124"/>
      <c r="R670" s="124"/>
      <c r="S670" s="124"/>
      <c r="T670" s="124"/>
      <c r="U670" s="124"/>
    </row>
    <row r="671" spans="2:21">
      <c r="B671" s="123"/>
      <c r="C671" s="124"/>
      <c r="D671" s="124"/>
      <c r="E671" s="124"/>
      <c r="F671" s="124"/>
      <c r="G671" s="124"/>
      <c r="H671" s="124"/>
      <c r="I671" s="124"/>
      <c r="J671" s="124"/>
      <c r="K671" s="124"/>
      <c r="L671" s="124"/>
      <c r="M671" s="124"/>
      <c r="N671" s="124"/>
      <c r="O671" s="124"/>
      <c r="P671" s="124"/>
      <c r="Q671" s="124"/>
      <c r="R671" s="124"/>
      <c r="S671" s="124"/>
      <c r="T671" s="124"/>
      <c r="U671" s="124"/>
    </row>
    <row r="672" spans="2:21">
      <c r="B672" s="123"/>
      <c r="C672" s="124"/>
      <c r="D672" s="124"/>
      <c r="E672" s="124"/>
      <c r="F672" s="124"/>
      <c r="G672" s="124"/>
      <c r="H672" s="124"/>
      <c r="I672" s="124"/>
      <c r="J672" s="124"/>
      <c r="K672" s="124"/>
      <c r="L672" s="124"/>
      <c r="M672" s="124"/>
      <c r="N672" s="124"/>
      <c r="O672" s="124"/>
      <c r="P672" s="124"/>
      <c r="Q672" s="124"/>
      <c r="R672" s="124"/>
      <c r="S672" s="124"/>
      <c r="T672" s="124"/>
      <c r="U672" s="124"/>
    </row>
    <row r="673" spans="2:21">
      <c r="B673" s="123"/>
      <c r="C673" s="124"/>
      <c r="D673" s="124"/>
      <c r="E673" s="124"/>
      <c r="F673" s="124"/>
      <c r="G673" s="124"/>
      <c r="H673" s="124"/>
      <c r="I673" s="124"/>
      <c r="J673" s="124"/>
      <c r="K673" s="124"/>
      <c r="L673" s="124"/>
      <c r="M673" s="124"/>
      <c r="N673" s="124"/>
      <c r="O673" s="124"/>
      <c r="P673" s="124"/>
      <c r="Q673" s="124"/>
      <c r="R673" s="124"/>
      <c r="S673" s="124"/>
      <c r="T673" s="124"/>
      <c r="U673" s="124"/>
    </row>
    <row r="674" spans="2:21">
      <c r="B674" s="123"/>
      <c r="C674" s="124"/>
      <c r="D674" s="124"/>
      <c r="E674" s="124"/>
      <c r="F674" s="124"/>
      <c r="G674" s="124"/>
      <c r="H674" s="124"/>
      <c r="I674" s="124"/>
      <c r="J674" s="124"/>
      <c r="K674" s="124"/>
      <c r="L674" s="124"/>
      <c r="M674" s="124"/>
      <c r="N674" s="124"/>
      <c r="O674" s="124"/>
      <c r="P674" s="124"/>
      <c r="Q674" s="124"/>
      <c r="R674" s="124"/>
      <c r="S674" s="124"/>
      <c r="T674" s="124"/>
      <c r="U674" s="124"/>
    </row>
    <row r="675" spans="2:21">
      <c r="B675" s="123"/>
      <c r="C675" s="124"/>
      <c r="D675" s="124"/>
      <c r="E675" s="124"/>
      <c r="F675" s="124"/>
      <c r="G675" s="124"/>
      <c r="H675" s="124"/>
      <c r="I675" s="124"/>
      <c r="J675" s="124"/>
      <c r="K675" s="124"/>
      <c r="L675" s="124"/>
      <c r="M675" s="124"/>
      <c r="N675" s="124"/>
      <c r="O675" s="124"/>
      <c r="P675" s="124"/>
      <c r="Q675" s="124"/>
      <c r="R675" s="124"/>
      <c r="S675" s="124"/>
      <c r="T675" s="124"/>
      <c r="U675" s="124"/>
    </row>
    <row r="676" spans="2:21">
      <c r="B676" s="123"/>
      <c r="C676" s="124"/>
      <c r="D676" s="124"/>
      <c r="E676" s="124"/>
      <c r="F676" s="124"/>
      <c r="G676" s="124"/>
      <c r="H676" s="124"/>
      <c r="I676" s="124"/>
      <c r="J676" s="124"/>
      <c r="K676" s="124"/>
      <c r="L676" s="124"/>
      <c r="M676" s="124"/>
      <c r="N676" s="124"/>
      <c r="O676" s="124"/>
      <c r="P676" s="124"/>
      <c r="Q676" s="124"/>
      <c r="R676" s="124"/>
      <c r="S676" s="124"/>
      <c r="T676" s="124"/>
      <c r="U676" s="124"/>
    </row>
    <row r="677" spans="2:21">
      <c r="B677" s="123"/>
      <c r="C677" s="124"/>
      <c r="D677" s="124"/>
      <c r="E677" s="124"/>
      <c r="F677" s="124"/>
      <c r="G677" s="124"/>
      <c r="H677" s="124"/>
      <c r="I677" s="124"/>
      <c r="J677" s="124"/>
      <c r="K677" s="124"/>
      <c r="L677" s="124"/>
      <c r="M677" s="124"/>
      <c r="N677" s="124"/>
      <c r="O677" s="124"/>
      <c r="P677" s="124"/>
      <c r="Q677" s="124"/>
      <c r="R677" s="124"/>
      <c r="S677" s="124"/>
      <c r="T677" s="124"/>
      <c r="U677" s="124"/>
    </row>
    <row r="678" spans="2:21">
      <c r="B678" s="123"/>
      <c r="C678" s="124"/>
      <c r="D678" s="124"/>
      <c r="E678" s="124"/>
      <c r="F678" s="124"/>
      <c r="G678" s="124"/>
      <c r="H678" s="124"/>
      <c r="I678" s="124"/>
      <c r="J678" s="124"/>
      <c r="K678" s="124"/>
      <c r="L678" s="124"/>
      <c r="M678" s="124"/>
      <c r="N678" s="124"/>
      <c r="O678" s="124"/>
      <c r="P678" s="124"/>
      <c r="Q678" s="124"/>
      <c r="R678" s="124"/>
      <c r="S678" s="124"/>
      <c r="T678" s="124"/>
      <c r="U678" s="124"/>
    </row>
    <row r="679" spans="2:21">
      <c r="B679" s="123"/>
      <c r="C679" s="124"/>
      <c r="D679" s="124"/>
      <c r="E679" s="124"/>
      <c r="F679" s="124"/>
      <c r="G679" s="124"/>
      <c r="H679" s="124"/>
      <c r="I679" s="124"/>
      <c r="J679" s="124"/>
      <c r="K679" s="124"/>
      <c r="L679" s="124"/>
      <c r="M679" s="124"/>
      <c r="N679" s="124"/>
      <c r="O679" s="124"/>
      <c r="P679" s="124"/>
      <c r="Q679" s="124"/>
      <c r="R679" s="124"/>
      <c r="S679" s="124"/>
      <c r="T679" s="124"/>
      <c r="U679" s="124"/>
    </row>
    <row r="680" spans="2:21">
      <c r="B680" s="123"/>
      <c r="C680" s="124"/>
      <c r="D680" s="124"/>
      <c r="E680" s="124"/>
      <c r="F680" s="124"/>
      <c r="G680" s="124"/>
      <c r="H680" s="124"/>
      <c r="I680" s="124"/>
      <c r="J680" s="124"/>
      <c r="K680" s="124"/>
      <c r="L680" s="124"/>
      <c r="M680" s="124"/>
      <c r="N680" s="124"/>
      <c r="O680" s="124"/>
      <c r="P680" s="124"/>
      <c r="Q680" s="124"/>
      <c r="R680" s="124"/>
      <c r="S680" s="124"/>
      <c r="T680" s="124"/>
      <c r="U680" s="124"/>
    </row>
    <row r="681" spans="2:21">
      <c r="B681" s="123"/>
      <c r="C681" s="124"/>
      <c r="D681" s="124"/>
      <c r="E681" s="124"/>
      <c r="F681" s="124"/>
      <c r="G681" s="124"/>
      <c r="H681" s="124"/>
      <c r="I681" s="124"/>
      <c r="J681" s="124"/>
      <c r="K681" s="124"/>
      <c r="L681" s="124"/>
      <c r="M681" s="124"/>
      <c r="N681" s="124"/>
      <c r="O681" s="124"/>
      <c r="P681" s="124"/>
      <c r="Q681" s="124"/>
      <c r="R681" s="124"/>
      <c r="S681" s="124"/>
      <c r="T681" s="124"/>
      <c r="U681" s="124"/>
    </row>
    <row r="682" spans="2:21">
      <c r="B682" s="123"/>
      <c r="C682" s="124"/>
      <c r="D682" s="124"/>
      <c r="E682" s="124"/>
      <c r="F682" s="124"/>
      <c r="G682" s="124"/>
      <c r="H682" s="124"/>
      <c r="I682" s="124"/>
      <c r="J682" s="124"/>
      <c r="K682" s="124"/>
      <c r="L682" s="124"/>
      <c r="M682" s="124"/>
      <c r="N682" s="124"/>
      <c r="O682" s="124"/>
      <c r="P682" s="124"/>
      <c r="Q682" s="124"/>
      <c r="R682" s="124"/>
      <c r="S682" s="124"/>
      <c r="T682" s="124"/>
      <c r="U682" s="124"/>
    </row>
    <row r="683" spans="2:21">
      <c r="B683" s="123"/>
      <c r="C683" s="124"/>
      <c r="D683" s="124"/>
      <c r="E683" s="124"/>
      <c r="F683" s="124"/>
      <c r="G683" s="124"/>
      <c r="H683" s="124"/>
      <c r="I683" s="124"/>
      <c r="J683" s="124"/>
      <c r="K683" s="124"/>
      <c r="L683" s="124"/>
      <c r="M683" s="124"/>
      <c r="N683" s="124"/>
      <c r="O683" s="124"/>
      <c r="P683" s="124"/>
      <c r="Q683" s="124"/>
      <c r="R683" s="124"/>
      <c r="S683" s="124"/>
      <c r="T683" s="124"/>
      <c r="U683" s="124"/>
    </row>
    <row r="684" spans="2:21">
      <c r="B684" s="123"/>
      <c r="C684" s="124"/>
      <c r="D684" s="124"/>
      <c r="E684" s="124"/>
      <c r="F684" s="124"/>
      <c r="G684" s="124"/>
      <c r="H684" s="124"/>
      <c r="I684" s="124"/>
      <c r="J684" s="124"/>
      <c r="K684" s="124"/>
      <c r="L684" s="124"/>
      <c r="M684" s="124"/>
      <c r="N684" s="124"/>
      <c r="O684" s="124"/>
      <c r="P684" s="124"/>
      <c r="Q684" s="124"/>
      <c r="R684" s="124"/>
      <c r="S684" s="124"/>
      <c r="T684" s="124"/>
      <c r="U684" s="124"/>
    </row>
    <row r="685" spans="2:21">
      <c r="B685" s="123"/>
      <c r="C685" s="124"/>
      <c r="D685" s="124"/>
      <c r="E685" s="124"/>
      <c r="F685" s="124"/>
      <c r="G685" s="124"/>
      <c r="H685" s="124"/>
      <c r="I685" s="124"/>
      <c r="J685" s="124"/>
      <c r="K685" s="124"/>
      <c r="L685" s="124"/>
      <c r="M685" s="124"/>
      <c r="N685" s="124"/>
      <c r="O685" s="124"/>
      <c r="P685" s="124"/>
      <c r="Q685" s="124"/>
      <c r="R685" s="124"/>
      <c r="S685" s="124"/>
      <c r="T685" s="124"/>
      <c r="U685" s="124"/>
    </row>
    <row r="686" spans="2:21">
      <c r="B686" s="123"/>
      <c r="C686" s="124"/>
      <c r="D686" s="124"/>
      <c r="E686" s="124"/>
      <c r="F686" s="124"/>
      <c r="G686" s="124"/>
      <c r="H686" s="124"/>
      <c r="I686" s="124"/>
      <c r="J686" s="124"/>
      <c r="K686" s="124"/>
      <c r="L686" s="124"/>
      <c r="M686" s="124"/>
      <c r="N686" s="124"/>
      <c r="O686" s="124"/>
      <c r="P686" s="124"/>
      <c r="Q686" s="124"/>
      <c r="R686" s="124"/>
      <c r="S686" s="124"/>
      <c r="T686" s="124"/>
      <c r="U686" s="124"/>
    </row>
    <row r="687" spans="2:21">
      <c r="B687" s="123"/>
      <c r="C687" s="124"/>
      <c r="D687" s="124"/>
      <c r="E687" s="124"/>
      <c r="F687" s="124"/>
      <c r="G687" s="124"/>
      <c r="H687" s="124"/>
      <c r="I687" s="124"/>
      <c r="J687" s="124"/>
      <c r="K687" s="124"/>
      <c r="L687" s="124"/>
      <c r="M687" s="124"/>
      <c r="N687" s="124"/>
      <c r="O687" s="124"/>
      <c r="P687" s="124"/>
      <c r="Q687" s="124"/>
      <c r="R687" s="124"/>
      <c r="S687" s="124"/>
      <c r="T687" s="124"/>
      <c r="U687" s="124"/>
    </row>
    <row r="688" spans="2:21">
      <c r="B688" s="123"/>
      <c r="C688" s="124"/>
      <c r="D688" s="124"/>
      <c r="E688" s="124"/>
      <c r="F688" s="124"/>
      <c r="G688" s="124"/>
      <c r="H688" s="124"/>
      <c r="I688" s="124"/>
      <c r="J688" s="124"/>
      <c r="K688" s="124"/>
      <c r="L688" s="124"/>
      <c r="M688" s="124"/>
      <c r="N688" s="124"/>
      <c r="O688" s="124"/>
      <c r="P688" s="124"/>
      <c r="Q688" s="124"/>
      <c r="R688" s="124"/>
      <c r="S688" s="124"/>
      <c r="T688" s="124"/>
      <c r="U688" s="124"/>
    </row>
    <row r="689" spans="2:21">
      <c r="B689" s="123"/>
      <c r="C689" s="124"/>
      <c r="D689" s="124"/>
      <c r="E689" s="124"/>
      <c r="F689" s="124"/>
      <c r="G689" s="124"/>
      <c r="H689" s="124"/>
      <c r="I689" s="124"/>
      <c r="J689" s="124"/>
      <c r="K689" s="124"/>
      <c r="L689" s="124"/>
      <c r="M689" s="124"/>
      <c r="N689" s="124"/>
      <c r="O689" s="124"/>
      <c r="P689" s="124"/>
      <c r="Q689" s="124"/>
      <c r="R689" s="124"/>
      <c r="S689" s="124"/>
      <c r="T689" s="124"/>
      <c r="U689" s="124"/>
    </row>
    <row r="690" spans="2:21">
      <c r="B690" s="123"/>
      <c r="C690" s="124"/>
      <c r="D690" s="124"/>
      <c r="E690" s="124"/>
      <c r="F690" s="124"/>
      <c r="G690" s="124"/>
      <c r="H690" s="124"/>
      <c r="I690" s="124"/>
      <c r="J690" s="124"/>
      <c r="K690" s="124"/>
      <c r="L690" s="124"/>
      <c r="M690" s="124"/>
      <c r="N690" s="124"/>
      <c r="O690" s="124"/>
      <c r="P690" s="124"/>
      <c r="Q690" s="124"/>
      <c r="R690" s="124"/>
      <c r="S690" s="124"/>
      <c r="T690" s="124"/>
      <c r="U690" s="124"/>
    </row>
    <row r="691" spans="2:21">
      <c r="B691" s="123"/>
      <c r="C691" s="124"/>
      <c r="D691" s="124"/>
      <c r="E691" s="124"/>
      <c r="F691" s="124"/>
      <c r="G691" s="124"/>
      <c r="H691" s="124"/>
      <c r="I691" s="124"/>
      <c r="J691" s="124"/>
      <c r="K691" s="124"/>
      <c r="L691" s="124"/>
      <c r="M691" s="124"/>
      <c r="N691" s="124"/>
      <c r="O691" s="124"/>
      <c r="P691" s="124"/>
      <c r="Q691" s="124"/>
      <c r="R691" s="124"/>
      <c r="S691" s="124"/>
      <c r="T691" s="124"/>
      <c r="U691" s="124"/>
    </row>
    <row r="692" spans="2:21">
      <c r="B692" s="123"/>
      <c r="C692" s="124"/>
      <c r="D692" s="124"/>
      <c r="E692" s="124"/>
      <c r="F692" s="124"/>
      <c r="G692" s="124"/>
      <c r="H692" s="124"/>
      <c r="I692" s="124"/>
      <c r="J692" s="124"/>
      <c r="K692" s="124"/>
      <c r="L692" s="124"/>
      <c r="M692" s="124"/>
      <c r="N692" s="124"/>
      <c r="O692" s="124"/>
      <c r="P692" s="124"/>
      <c r="Q692" s="124"/>
      <c r="R692" s="124"/>
      <c r="S692" s="124"/>
      <c r="T692" s="124"/>
      <c r="U692" s="124"/>
    </row>
    <row r="693" spans="2:21">
      <c r="B693" s="123"/>
      <c r="C693" s="124"/>
      <c r="D693" s="124"/>
      <c r="E693" s="124"/>
      <c r="F693" s="124"/>
      <c r="G693" s="124"/>
      <c r="H693" s="124"/>
      <c r="I693" s="124"/>
      <c r="J693" s="124"/>
      <c r="K693" s="124"/>
      <c r="L693" s="124"/>
      <c r="M693" s="124"/>
      <c r="N693" s="124"/>
      <c r="O693" s="124"/>
      <c r="P693" s="124"/>
      <c r="Q693" s="124"/>
      <c r="R693" s="124"/>
      <c r="S693" s="124"/>
      <c r="T693" s="124"/>
      <c r="U693" s="124"/>
    </row>
    <row r="694" spans="2:21">
      <c r="B694" s="123"/>
      <c r="C694" s="124"/>
      <c r="D694" s="124"/>
      <c r="E694" s="124"/>
      <c r="F694" s="124"/>
      <c r="G694" s="124"/>
      <c r="H694" s="124"/>
      <c r="I694" s="124"/>
      <c r="J694" s="124"/>
      <c r="K694" s="124"/>
      <c r="L694" s="124"/>
      <c r="M694" s="124"/>
      <c r="N694" s="124"/>
      <c r="O694" s="124"/>
      <c r="P694" s="124"/>
      <c r="Q694" s="124"/>
      <c r="R694" s="124"/>
      <c r="S694" s="124"/>
      <c r="T694" s="124"/>
      <c r="U694" s="124"/>
    </row>
    <row r="695" spans="2:21">
      <c r="B695" s="123"/>
      <c r="C695" s="124"/>
      <c r="D695" s="124"/>
      <c r="E695" s="124"/>
      <c r="F695" s="124"/>
      <c r="G695" s="124"/>
      <c r="H695" s="124"/>
      <c r="I695" s="124"/>
      <c r="J695" s="124"/>
      <c r="K695" s="124"/>
      <c r="L695" s="124"/>
      <c r="M695" s="124"/>
      <c r="N695" s="124"/>
      <c r="O695" s="124"/>
      <c r="P695" s="124"/>
      <c r="Q695" s="124"/>
      <c r="R695" s="124"/>
      <c r="S695" s="124"/>
      <c r="T695" s="124"/>
      <c r="U695" s="124"/>
    </row>
    <row r="696" spans="2:21">
      <c r="B696" s="123"/>
      <c r="C696" s="124"/>
      <c r="D696" s="124"/>
      <c r="E696" s="124"/>
      <c r="F696" s="124"/>
      <c r="G696" s="124"/>
      <c r="H696" s="124"/>
      <c r="I696" s="124"/>
      <c r="J696" s="124"/>
      <c r="K696" s="124"/>
      <c r="L696" s="124"/>
      <c r="M696" s="124"/>
      <c r="N696" s="124"/>
      <c r="O696" s="124"/>
      <c r="P696" s="124"/>
      <c r="Q696" s="124"/>
      <c r="R696" s="124"/>
      <c r="S696" s="124"/>
      <c r="T696" s="124"/>
      <c r="U696" s="124"/>
    </row>
    <row r="697" spans="2:21">
      <c r="B697" s="123"/>
      <c r="C697" s="124"/>
      <c r="D697" s="124"/>
      <c r="E697" s="124"/>
      <c r="F697" s="124"/>
      <c r="G697" s="124"/>
      <c r="H697" s="124"/>
      <c r="I697" s="124"/>
      <c r="J697" s="124"/>
      <c r="K697" s="124"/>
      <c r="L697" s="124"/>
      <c r="M697" s="124"/>
      <c r="N697" s="124"/>
      <c r="O697" s="124"/>
      <c r="P697" s="124"/>
      <c r="Q697" s="124"/>
      <c r="R697" s="124"/>
      <c r="S697" s="124"/>
      <c r="T697" s="124"/>
      <c r="U697" s="124"/>
    </row>
    <row r="698" spans="2:21">
      <c r="B698" s="123"/>
      <c r="C698" s="124"/>
      <c r="D698" s="124"/>
      <c r="E698" s="124"/>
      <c r="F698" s="124"/>
      <c r="G698" s="124"/>
      <c r="H698" s="124"/>
      <c r="I698" s="124"/>
      <c r="J698" s="124"/>
      <c r="K698" s="124"/>
      <c r="L698" s="124"/>
      <c r="M698" s="124"/>
      <c r="N698" s="124"/>
      <c r="O698" s="124"/>
      <c r="P698" s="124"/>
      <c r="Q698" s="124"/>
      <c r="R698" s="124"/>
      <c r="S698" s="124"/>
      <c r="T698" s="124"/>
      <c r="U698" s="124"/>
    </row>
    <row r="699" spans="2:21">
      <c r="B699" s="123"/>
      <c r="C699" s="124"/>
      <c r="D699" s="124"/>
      <c r="E699" s="124"/>
      <c r="F699" s="124"/>
      <c r="G699" s="124"/>
      <c r="H699" s="124"/>
      <c r="I699" s="124"/>
      <c r="J699" s="124"/>
      <c r="K699" s="124"/>
      <c r="L699" s="124"/>
      <c r="M699" s="124"/>
      <c r="N699" s="124"/>
      <c r="O699" s="124"/>
      <c r="P699" s="124"/>
      <c r="Q699" s="124"/>
      <c r="R699" s="124"/>
      <c r="S699" s="124"/>
      <c r="T699" s="124"/>
      <c r="U699" s="124"/>
    </row>
    <row r="700" spans="2:21">
      <c r="B700" s="123"/>
      <c r="C700" s="124"/>
      <c r="D700" s="124"/>
      <c r="E700" s="124"/>
      <c r="F700" s="124"/>
      <c r="G700" s="124"/>
      <c r="H700" s="124"/>
      <c r="I700" s="124"/>
      <c r="J700" s="124"/>
      <c r="K700" s="124"/>
      <c r="L700" s="124"/>
      <c r="M700" s="124"/>
      <c r="N700" s="124"/>
      <c r="O700" s="124"/>
      <c r="P700" s="124"/>
      <c r="Q700" s="124"/>
      <c r="R700" s="124"/>
      <c r="S700" s="124"/>
      <c r="T700" s="124"/>
      <c r="U700" s="124"/>
    </row>
    <row r="701" spans="2:21">
      <c r="B701" s="123"/>
      <c r="C701" s="124"/>
      <c r="D701" s="124"/>
      <c r="E701" s="124"/>
      <c r="F701" s="124"/>
      <c r="G701" s="124"/>
      <c r="H701" s="124"/>
      <c r="I701" s="124"/>
      <c r="J701" s="124"/>
      <c r="K701" s="124"/>
      <c r="L701" s="124"/>
      <c r="M701" s="124"/>
      <c r="N701" s="124"/>
      <c r="O701" s="124"/>
      <c r="P701" s="124"/>
      <c r="Q701" s="124"/>
      <c r="R701" s="124"/>
      <c r="S701" s="124"/>
      <c r="T701" s="124"/>
      <c r="U701" s="124"/>
    </row>
    <row r="702" spans="2:21">
      <c r="B702" s="123"/>
      <c r="C702" s="124"/>
      <c r="D702" s="124"/>
      <c r="E702" s="124"/>
      <c r="F702" s="124"/>
      <c r="G702" s="124"/>
      <c r="H702" s="124"/>
      <c r="I702" s="124"/>
      <c r="J702" s="124"/>
      <c r="K702" s="124"/>
      <c r="L702" s="124"/>
      <c r="M702" s="124"/>
      <c r="N702" s="124"/>
      <c r="O702" s="124"/>
      <c r="P702" s="124"/>
      <c r="Q702" s="124"/>
      <c r="R702" s="124"/>
      <c r="S702" s="124"/>
      <c r="T702" s="124"/>
      <c r="U702" s="124"/>
    </row>
    <row r="703" spans="2:21">
      <c r="B703" s="123"/>
      <c r="C703" s="124"/>
      <c r="D703" s="124"/>
      <c r="E703" s="124"/>
      <c r="F703" s="124"/>
      <c r="G703" s="124"/>
      <c r="H703" s="124"/>
      <c r="I703" s="124"/>
      <c r="J703" s="124"/>
      <c r="K703" s="124"/>
      <c r="L703" s="124"/>
      <c r="M703" s="124"/>
      <c r="N703" s="124"/>
      <c r="O703" s="124"/>
      <c r="P703" s="124"/>
      <c r="Q703" s="124"/>
      <c r="R703" s="124"/>
      <c r="S703" s="124"/>
      <c r="T703" s="124"/>
      <c r="U703" s="124"/>
    </row>
    <row r="704" spans="2:21">
      <c r="B704" s="123"/>
      <c r="C704" s="124"/>
      <c r="D704" s="124"/>
      <c r="E704" s="124"/>
      <c r="F704" s="124"/>
      <c r="G704" s="124"/>
      <c r="H704" s="124"/>
      <c r="I704" s="124"/>
      <c r="J704" s="124"/>
      <c r="K704" s="124"/>
      <c r="L704" s="124"/>
      <c r="M704" s="124"/>
      <c r="N704" s="124"/>
      <c r="O704" s="124"/>
      <c r="P704" s="124"/>
      <c r="Q704" s="124"/>
      <c r="R704" s="124"/>
      <c r="S704" s="124"/>
      <c r="T704" s="124"/>
      <c r="U704" s="124"/>
    </row>
    <row r="705" spans="2:21">
      <c r="B705" s="123"/>
      <c r="C705" s="124"/>
      <c r="D705" s="124"/>
      <c r="E705" s="124"/>
      <c r="F705" s="124"/>
      <c r="G705" s="124"/>
      <c r="H705" s="124"/>
      <c r="I705" s="124"/>
      <c r="J705" s="124"/>
      <c r="K705" s="124"/>
      <c r="L705" s="124"/>
      <c r="M705" s="124"/>
      <c r="N705" s="124"/>
      <c r="O705" s="124"/>
      <c r="P705" s="124"/>
      <c r="Q705" s="124"/>
      <c r="R705" s="124"/>
      <c r="S705" s="124"/>
      <c r="T705" s="124"/>
      <c r="U705" s="124"/>
    </row>
    <row r="706" spans="2:21">
      <c r="B706" s="123"/>
      <c r="C706" s="124"/>
      <c r="D706" s="124"/>
      <c r="E706" s="124"/>
      <c r="F706" s="124"/>
      <c r="G706" s="124"/>
      <c r="H706" s="124"/>
      <c r="I706" s="124"/>
      <c r="J706" s="124"/>
      <c r="K706" s="124"/>
      <c r="L706" s="124"/>
      <c r="M706" s="124"/>
      <c r="N706" s="124"/>
      <c r="O706" s="124"/>
      <c r="P706" s="124"/>
      <c r="Q706" s="124"/>
      <c r="R706" s="124"/>
      <c r="S706" s="124"/>
      <c r="T706" s="124"/>
      <c r="U706" s="124"/>
    </row>
    <row r="707" spans="2:21">
      <c r="B707" s="123"/>
      <c r="C707" s="124"/>
      <c r="D707" s="124"/>
      <c r="E707" s="124"/>
      <c r="F707" s="124"/>
      <c r="G707" s="124"/>
      <c r="H707" s="124"/>
      <c r="I707" s="124"/>
      <c r="J707" s="124"/>
      <c r="K707" s="124"/>
      <c r="L707" s="124"/>
      <c r="M707" s="124"/>
      <c r="N707" s="124"/>
      <c r="O707" s="124"/>
      <c r="P707" s="124"/>
      <c r="Q707" s="124"/>
      <c r="R707" s="124"/>
      <c r="S707" s="124"/>
      <c r="T707" s="124"/>
      <c r="U707" s="124"/>
    </row>
    <row r="708" spans="2:21">
      <c r="B708" s="123"/>
      <c r="C708" s="124"/>
      <c r="D708" s="124"/>
      <c r="E708" s="124"/>
      <c r="F708" s="124"/>
      <c r="G708" s="124"/>
      <c r="H708" s="124"/>
      <c r="I708" s="124"/>
      <c r="J708" s="124"/>
      <c r="K708" s="124"/>
      <c r="L708" s="124"/>
      <c r="M708" s="124"/>
      <c r="N708" s="124"/>
      <c r="O708" s="124"/>
      <c r="P708" s="124"/>
      <c r="Q708" s="124"/>
      <c r="R708" s="124"/>
      <c r="S708" s="124"/>
      <c r="T708" s="124"/>
      <c r="U708" s="124"/>
    </row>
    <row r="709" spans="2:21">
      <c r="B709" s="123"/>
      <c r="C709" s="124"/>
      <c r="D709" s="124"/>
      <c r="E709" s="124"/>
      <c r="F709" s="124"/>
      <c r="G709" s="124"/>
      <c r="H709" s="124"/>
      <c r="I709" s="124"/>
      <c r="J709" s="124"/>
      <c r="K709" s="124"/>
      <c r="L709" s="124"/>
      <c r="M709" s="124"/>
      <c r="N709" s="124"/>
      <c r="O709" s="124"/>
      <c r="P709" s="124"/>
      <c r="Q709" s="124"/>
      <c r="R709" s="124"/>
      <c r="S709" s="124"/>
      <c r="T709" s="124"/>
      <c r="U709" s="124"/>
    </row>
    <row r="710" spans="2:21">
      <c r="B710" s="123"/>
      <c r="C710" s="124"/>
      <c r="D710" s="124"/>
      <c r="E710" s="124"/>
      <c r="F710" s="124"/>
      <c r="G710" s="124"/>
      <c r="H710" s="124"/>
      <c r="I710" s="124"/>
      <c r="J710" s="124"/>
      <c r="K710" s="124"/>
      <c r="L710" s="124"/>
      <c r="M710" s="124"/>
      <c r="N710" s="124"/>
      <c r="O710" s="124"/>
      <c r="P710" s="124"/>
      <c r="Q710" s="124"/>
      <c r="R710" s="124"/>
      <c r="S710" s="124"/>
      <c r="T710" s="124"/>
      <c r="U710" s="124"/>
    </row>
    <row r="711" spans="2:21">
      <c r="B711" s="123"/>
      <c r="C711" s="124"/>
      <c r="D711" s="124"/>
      <c r="E711" s="124"/>
      <c r="F711" s="124"/>
      <c r="G711" s="124"/>
      <c r="H711" s="124"/>
      <c r="I711" s="124"/>
      <c r="J711" s="124"/>
      <c r="K711" s="124"/>
      <c r="L711" s="124"/>
      <c r="M711" s="124"/>
      <c r="N711" s="124"/>
      <c r="O711" s="124"/>
      <c r="P711" s="124"/>
      <c r="Q711" s="124"/>
      <c r="R711" s="124"/>
      <c r="S711" s="124"/>
      <c r="T711" s="124"/>
      <c r="U711" s="124"/>
    </row>
    <row r="712" spans="2:21">
      <c r="B712" s="123"/>
      <c r="C712" s="124"/>
      <c r="D712" s="124"/>
      <c r="E712" s="124"/>
      <c r="F712" s="124"/>
      <c r="G712" s="124"/>
      <c r="H712" s="124"/>
      <c r="I712" s="124"/>
      <c r="J712" s="124"/>
      <c r="K712" s="124"/>
      <c r="L712" s="124"/>
      <c r="M712" s="124"/>
      <c r="N712" s="124"/>
      <c r="O712" s="124"/>
      <c r="P712" s="124"/>
      <c r="Q712" s="124"/>
      <c r="R712" s="124"/>
      <c r="S712" s="124"/>
      <c r="T712" s="124"/>
      <c r="U712" s="124"/>
    </row>
    <row r="713" spans="2:21">
      <c r="B713" s="123"/>
      <c r="C713" s="124"/>
      <c r="D713" s="124"/>
      <c r="E713" s="124"/>
      <c r="F713" s="124"/>
      <c r="G713" s="124"/>
      <c r="H713" s="124"/>
      <c r="I713" s="124"/>
      <c r="J713" s="124"/>
      <c r="K713" s="124"/>
      <c r="L713" s="124"/>
      <c r="M713" s="124"/>
      <c r="N713" s="124"/>
      <c r="O713" s="124"/>
      <c r="P713" s="124"/>
      <c r="Q713" s="124"/>
      <c r="R713" s="124"/>
      <c r="S713" s="124"/>
      <c r="T713" s="124"/>
      <c r="U713" s="124"/>
    </row>
    <row r="714" spans="2:21">
      <c r="B714" s="123"/>
      <c r="C714" s="124"/>
      <c r="D714" s="124"/>
      <c r="E714" s="124"/>
      <c r="F714" s="124"/>
      <c r="G714" s="124"/>
      <c r="H714" s="124"/>
      <c r="I714" s="124"/>
      <c r="J714" s="124"/>
      <c r="K714" s="124"/>
      <c r="L714" s="124"/>
      <c r="M714" s="124"/>
      <c r="N714" s="124"/>
      <c r="O714" s="124"/>
      <c r="P714" s="124"/>
      <c r="Q714" s="124"/>
      <c r="R714" s="124"/>
      <c r="S714" s="124"/>
      <c r="T714" s="124"/>
      <c r="U714" s="124"/>
    </row>
    <row r="715" spans="2:21">
      <c r="B715" s="123"/>
      <c r="C715" s="124"/>
      <c r="D715" s="124"/>
      <c r="E715" s="124"/>
      <c r="F715" s="124"/>
      <c r="G715" s="124"/>
      <c r="H715" s="124"/>
      <c r="I715" s="124"/>
      <c r="J715" s="124"/>
      <c r="K715" s="124"/>
      <c r="L715" s="124"/>
      <c r="M715" s="124"/>
      <c r="N715" s="124"/>
      <c r="O715" s="124"/>
      <c r="P715" s="124"/>
      <c r="Q715" s="124"/>
      <c r="R715" s="124"/>
      <c r="S715" s="124"/>
      <c r="T715" s="124"/>
      <c r="U715" s="124"/>
    </row>
    <row r="716" spans="2:21">
      <c r="B716" s="123"/>
      <c r="C716" s="124"/>
      <c r="D716" s="124"/>
      <c r="E716" s="124"/>
      <c r="F716" s="124"/>
      <c r="G716" s="124"/>
      <c r="H716" s="124"/>
      <c r="I716" s="124"/>
      <c r="J716" s="124"/>
      <c r="K716" s="124"/>
      <c r="L716" s="124"/>
      <c r="M716" s="124"/>
      <c r="N716" s="124"/>
      <c r="O716" s="124"/>
      <c r="P716" s="124"/>
      <c r="Q716" s="124"/>
      <c r="R716" s="124"/>
      <c r="S716" s="124"/>
      <c r="T716" s="124"/>
      <c r="U716" s="124"/>
    </row>
    <row r="717" spans="2:21">
      <c r="B717" s="123"/>
      <c r="C717" s="124"/>
      <c r="D717" s="124"/>
      <c r="E717" s="124"/>
      <c r="F717" s="124"/>
      <c r="G717" s="124"/>
      <c r="H717" s="124"/>
      <c r="I717" s="124"/>
      <c r="J717" s="124"/>
      <c r="K717" s="124"/>
      <c r="L717" s="124"/>
      <c r="M717" s="124"/>
      <c r="N717" s="124"/>
      <c r="O717" s="124"/>
      <c r="P717" s="124"/>
      <c r="Q717" s="124"/>
      <c r="R717" s="124"/>
      <c r="S717" s="124"/>
      <c r="T717" s="124"/>
      <c r="U717" s="124"/>
    </row>
    <row r="718" spans="2:21">
      <c r="B718" s="123"/>
      <c r="C718" s="124"/>
      <c r="D718" s="124"/>
      <c r="E718" s="124"/>
      <c r="F718" s="124"/>
      <c r="G718" s="124"/>
      <c r="H718" s="124"/>
      <c r="I718" s="124"/>
      <c r="J718" s="124"/>
      <c r="K718" s="124"/>
      <c r="L718" s="124"/>
      <c r="M718" s="124"/>
      <c r="N718" s="124"/>
      <c r="O718" s="124"/>
      <c r="P718" s="124"/>
      <c r="Q718" s="124"/>
      <c r="R718" s="124"/>
      <c r="S718" s="124"/>
      <c r="T718" s="124"/>
      <c r="U718" s="124"/>
    </row>
    <row r="719" spans="2:21">
      <c r="B719" s="123"/>
      <c r="C719" s="124"/>
      <c r="D719" s="124"/>
      <c r="E719" s="124"/>
      <c r="F719" s="124"/>
      <c r="G719" s="124"/>
      <c r="H719" s="124"/>
      <c r="I719" s="124"/>
      <c r="J719" s="124"/>
      <c r="K719" s="124"/>
      <c r="L719" s="124"/>
      <c r="M719" s="124"/>
      <c r="N719" s="124"/>
      <c r="O719" s="124"/>
      <c r="P719" s="124"/>
      <c r="Q719" s="124"/>
      <c r="R719" s="124"/>
      <c r="S719" s="124"/>
      <c r="T719" s="124"/>
      <c r="U719" s="124"/>
    </row>
    <row r="720" spans="2:21">
      <c r="B720" s="123"/>
      <c r="C720" s="124"/>
      <c r="D720" s="124"/>
      <c r="E720" s="124"/>
      <c r="F720" s="124"/>
      <c r="G720" s="124"/>
      <c r="H720" s="124"/>
      <c r="I720" s="124"/>
      <c r="J720" s="124"/>
      <c r="K720" s="124"/>
      <c r="L720" s="124"/>
      <c r="M720" s="124"/>
      <c r="N720" s="124"/>
      <c r="O720" s="124"/>
      <c r="P720" s="124"/>
      <c r="Q720" s="124"/>
      <c r="R720" s="124"/>
      <c r="S720" s="124"/>
      <c r="T720" s="124"/>
      <c r="U720" s="124"/>
    </row>
    <row r="721" spans="2:21">
      <c r="B721" s="123"/>
      <c r="C721" s="124"/>
      <c r="D721" s="124"/>
      <c r="E721" s="124"/>
      <c r="F721" s="124"/>
      <c r="G721" s="124"/>
      <c r="H721" s="124"/>
      <c r="I721" s="124"/>
      <c r="J721" s="124"/>
      <c r="K721" s="124"/>
      <c r="L721" s="124"/>
      <c r="M721" s="124"/>
      <c r="N721" s="124"/>
      <c r="O721" s="124"/>
      <c r="P721" s="124"/>
      <c r="Q721" s="124"/>
      <c r="R721" s="124"/>
      <c r="S721" s="124"/>
      <c r="T721" s="124"/>
      <c r="U721" s="124"/>
    </row>
    <row r="722" spans="2:21">
      <c r="B722" s="123"/>
      <c r="C722" s="124"/>
      <c r="D722" s="124"/>
      <c r="E722" s="124"/>
      <c r="F722" s="124"/>
      <c r="G722" s="124"/>
      <c r="H722" s="124"/>
      <c r="I722" s="124"/>
      <c r="J722" s="124"/>
      <c r="K722" s="124"/>
      <c r="L722" s="124"/>
      <c r="M722" s="124"/>
      <c r="N722" s="124"/>
      <c r="O722" s="124"/>
      <c r="P722" s="124"/>
      <c r="Q722" s="124"/>
      <c r="R722" s="124"/>
      <c r="S722" s="124"/>
      <c r="T722" s="124"/>
      <c r="U722" s="124"/>
    </row>
    <row r="723" spans="2:21">
      <c r="B723" s="123"/>
      <c r="C723" s="124"/>
      <c r="D723" s="124"/>
      <c r="E723" s="124"/>
      <c r="F723" s="124"/>
      <c r="G723" s="124"/>
      <c r="H723" s="124"/>
      <c r="I723" s="124"/>
      <c r="J723" s="124"/>
      <c r="K723" s="124"/>
      <c r="L723" s="124"/>
      <c r="M723" s="124"/>
      <c r="N723" s="124"/>
      <c r="O723" s="124"/>
      <c r="P723" s="124"/>
      <c r="Q723" s="124"/>
      <c r="R723" s="124"/>
      <c r="S723" s="124"/>
      <c r="T723" s="124"/>
      <c r="U723" s="124"/>
    </row>
    <row r="724" spans="2:21">
      <c r="B724" s="123"/>
      <c r="C724" s="124"/>
      <c r="D724" s="124"/>
      <c r="E724" s="124"/>
      <c r="F724" s="124"/>
      <c r="G724" s="124"/>
      <c r="H724" s="124"/>
      <c r="I724" s="124"/>
      <c r="J724" s="124"/>
      <c r="K724" s="124"/>
      <c r="L724" s="124"/>
      <c r="M724" s="124"/>
      <c r="N724" s="124"/>
      <c r="O724" s="124"/>
      <c r="P724" s="124"/>
      <c r="Q724" s="124"/>
      <c r="R724" s="124"/>
      <c r="S724" s="124"/>
      <c r="T724" s="124"/>
      <c r="U724" s="124"/>
    </row>
    <row r="725" spans="2:21">
      <c r="B725" s="123"/>
      <c r="C725" s="124"/>
      <c r="D725" s="124"/>
      <c r="E725" s="124"/>
      <c r="F725" s="124"/>
      <c r="G725" s="124"/>
      <c r="H725" s="124"/>
      <c r="I725" s="124"/>
      <c r="J725" s="124"/>
      <c r="K725" s="124"/>
      <c r="L725" s="124"/>
      <c r="M725" s="124"/>
      <c r="N725" s="124"/>
      <c r="O725" s="124"/>
      <c r="P725" s="124"/>
      <c r="Q725" s="124"/>
      <c r="R725" s="124"/>
      <c r="S725" s="124"/>
      <c r="T725" s="124"/>
      <c r="U725" s="124"/>
    </row>
    <row r="726" spans="2:21">
      <c r="B726" s="123"/>
      <c r="C726" s="124"/>
      <c r="D726" s="124"/>
      <c r="E726" s="124"/>
      <c r="F726" s="124"/>
      <c r="G726" s="124"/>
      <c r="H726" s="124"/>
      <c r="I726" s="124"/>
      <c r="J726" s="124"/>
      <c r="K726" s="124"/>
      <c r="L726" s="124"/>
      <c r="M726" s="124"/>
      <c r="N726" s="124"/>
      <c r="O726" s="124"/>
      <c r="P726" s="124"/>
      <c r="Q726" s="124"/>
      <c r="R726" s="124"/>
      <c r="S726" s="124"/>
      <c r="T726" s="124"/>
      <c r="U726" s="124"/>
    </row>
    <row r="727" spans="2:21">
      <c r="B727" s="123"/>
      <c r="C727" s="124"/>
      <c r="D727" s="124"/>
      <c r="E727" s="124"/>
      <c r="F727" s="124"/>
      <c r="G727" s="124"/>
      <c r="H727" s="124"/>
      <c r="I727" s="124"/>
      <c r="J727" s="124"/>
      <c r="K727" s="124"/>
      <c r="L727" s="124"/>
      <c r="M727" s="124"/>
      <c r="N727" s="124"/>
      <c r="O727" s="124"/>
      <c r="P727" s="124"/>
      <c r="Q727" s="124"/>
      <c r="R727" s="124"/>
      <c r="S727" s="124"/>
      <c r="T727" s="124"/>
      <c r="U727" s="124"/>
    </row>
    <row r="728" spans="2:21">
      <c r="B728" s="123"/>
      <c r="C728" s="124"/>
      <c r="D728" s="124"/>
      <c r="E728" s="124"/>
      <c r="F728" s="124"/>
      <c r="G728" s="124"/>
      <c r="H728" s="124"/>
      <c r="I728" s="124"/>
      <c r="J728" s="124"/>
      <c r="K728" s="124"/>
      <c r="L728" s="124"/>
      <c r="M728" s="124"/>
      <c r="N728" s="124"/>
      <c r="O728" s="124"/>
      <c r="P728" s="124"/>
      <c r="Q728" s="124"/>
      <c r="R728" s="124"/>
      <c r="S728" s="124"/>
      <c r="T728" s="124"/>
      <c r="U728" s="124"/>
    </row>
    <row r="729" spans="2:21">
      <c r="B729" s="123"/>
      <c r="C729" s="124"/>
      <c r="D729" s="124"/>
      <c r="E729" s="124"/>
      <c r="F729" s="124"/>
      <c r="G729" s="124"/>
      <c r="H729" s="124"/>
      <c r="I729" s="124"/>
      <c r="J729" s="124"/>
      <c r="K729" s="124"/>
      <c r="L729" s="124"/>
      <c r="M729" s="124"/>
      <c r="N729" s="124"/>
      <c r="O729" s="124"/>
      <c r="P729" s="124"/>
      <c r="Q729" s="124"/>
      <c r="R729" s="124"/>
      <c r="S729" s="124"/>
      <c r="T729" s="124"/>
      <c r="U729" s="124"/>
    </row>
    <row r="730" spans="2:21">
      <c r="B730" s="123"/>
      <c r="C730" s="124"/>
      <c r="D730" s="124"/>
      <c r="E730" s="124"/>
      <c r="F730" s="124"/>
      <c r="G730" s="124"/>
      <c r="H730" s="124"/>
      <c r="I730" s="124"/>
      <c r="J730" s="124"/>
      <c r="K730" s="124"/>
      <c r="L730" s="124"/>
      <c r="M730" s="124"/>
      <c r="N730" s="124"/>
      <c r="O730" s="124"/>
      <c r="P730" s="124"/>
      <c r="Q730" s="124"/>
      <c r="R730" s="124"/>
      <c r="S730" s="124"/>
      <c r="T730" s="124"/>
      <c r="U730" s="124"/>
    </row>
    <row r="731" spans="2:21">
      <c r="B731" s="123"/>
      <c r="C731" s="124"/>
      <c r="D731" s="124"/>
      <c r="E731" s="124"/>
      <c r="F731" s="124"/>
      <c r="G731" s="124"/>
      <c r="H731" s="124"/>
      <c r="I731" s="124"/>
      <c r="J731" s="124"/>
      <c r="K731" s="124"/>
      <c r="L731" s="124"/>
      <c r="M731" s="124"/>
      <c r="N731" s="124"/>
      <c r="O731" s="124"/>
      <c r="P731" s="124"/>
      <c r="Q731" s="124"/>
      <c r="R731" s="124"/>
      <c r="S731" s="124"/>
      <c r="T731" s="124"/>
      <c r="U731" s="124"/>
    </row>
    <row r="732" spans="2:21">
      <c r="B732" s="123"/>
      <c r="C732" s="124"/>
      <c r="D732" s="124"/>
      <c r="E732" s="124"/>
      <c r="F732" s="124"/>
      <c r="G732" s="124"/>
      <c r="H732" s="124"/>
      <c r="I732" s="124"/>
      <c r="J732" s="124"/>
      <c r="K732" s="124"/>
      <c r="L732" s="124"/>
      <c r="M732" s="124"/>
      <c r="N732" s="124"/>
      <c r="O732" s="124"/>
      <c r="P732" s="124"/>
      <c r="Q732" s="124"/>
      <c r="R732" s="124"/>
      <c r="S732" s="124"/>
      <c r="T732" s="124"/>
      <c r="U732" s="124"/>
    </row>
    <row r="733" spans="2:21">
      <c r="B733" s="123"/>
      <c r="C733" s="124"/>
      <c r="D733" s="124"/>
      <c r="E733" s="124"/>
      <c r="F733" s="124"/>
      <c r="G733" s="124"/>
      <c r="H733" s="124"/>
      <c r="I733" s="124"/>
      <c r="J733" s="124"/>
      <c r="K733" s="124"/>
      <c r="L733" s="124"/>
      <c r="M733" s="124"/>
      <c r="N733" s="124"/>
      <c r="O733" s="124"/>
      <c r="P733" s="124"/>
      <c r="Q733" s="124"/>
      <c r="R733" s="124"/>
      <c r="S733" s="124"/>
      <c r="T733" s="124"/>
      <c r="U733" s="124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3"/>
      <c r="C795" s="1"/>
      <c r="D795" s="1"/>
      <c r="E795" s="1"/>
      <c r="F795" s="1"/>
    </row>
    <row r="796" spans="2:6">
      <c r="B796" s="43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sheetProtection sheet="1" objects="1" scenarios="1"/>
  <mergeCells count="3">
    <mergeCell ref="B6:U6"/>
    <mergeCell ref="B7:U7"/>
    <mergeCell ref="B346:K346"/>
  </mergeCells>
  <phoneticPr fontId="5" type="noConversion"/>
  <conditionalFormatting sqref="B12:B338">
    <cfRule type="cellIs" dxfId="10" priority="2" operator="equal">
      <formula>"NR3"</formula>
    </cfRule>
  </conditionalFormatting>
  <conditionalFormatting sqref="B12:B338">
    <cfRule type="containsText" dxfId="9" priority="1" operator="containsText" text="הפרשה ">
      <formula>NOT(ISERROR(SEARCH("הפרשה ",B12)))</formula>
    </cfRule>
  </conditionalFormatting>
  <dataValidations count="6">
    <dataValidation allowBlank="1" showInputMessage="1" showErrorMessage="1" sqref="H2 B34 Q9 B36 B344 B346"/>
    <dataValidation type="list" allowBlank="1" showInputMessage="1" showErrorMessage="1" sqref="G555:G827">
      <formula1>#REF!</formula1>
    </dataValidation>
    <dataValidation type="list" allowBlank="1" showInputMessage="1" showErrorMessage="1" sqref="I12:I35 I37:I345 I347:I827">
      <formula1>#REF!</formula1>
    </dataValidation>
    <dataValidation type="list" allowBlank="1" showInputMessage="1" showErrorMessage="1" sqref="E12:E35 E37:E345 E347:E821">
      <formula1>#REF!</formula1>
    </dataValidation>
    <dataValidation type="list" allowBlank="1" showInputMessage="1" showErrorMessage="1" sqref="G12:G35 G283:G345 G37:G281 G347:G554">
      <formula1>#REF!</formula1>
    </dataValidation>
    <dataValidation type="list" allowBlank="1" showInputMessage="1" showErrorMessage="1" sqref="L12:L827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42578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8" style="1" bestFit="1" customWidth="1"/>
    <col min="9" max="9" width="7" style="1" bestFit="1" customWidth="1"/>
    <col min="10" max="10" width="6.42578125" style="1" bestFit="1" customWidth="1"/>
    <col min="11" max="11" width="8.28515625" style="1" bestFit="1" customWidth="1"/>
    <col min="12" max="12" width="8" style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56" t="s">
        <v>134</v>
      </c>
      <c r="C1" s="77" t="s" vm="1">
        <v>204</v>
      </c>
    </row>
    <row r="2" spans="2:15">
      <c r="B2" s="56" t="s">
        <v>133</v>
      </c>
      <c r="C2" s="77" t="s">
        <v>205</v>
      </c>
    </row>
    <row r="3" spans="2:15">
      <c r="B3" s="56" t="s">
        <v>135</v>
      </c>
      <c r="C3" s="77" t="s">
        <v>206</v>
      </c>
    </row>
    <row r="4" spans="2:15">
      <c r="B4" s="56" t="s">
        <v>136</v>
      </c>
      <c r="C4" s="77">
        <v>2148</v>
      </c>
    </row>
    <row r="6" spans="2:15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82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78.75">
      <c r="B8" s="22" t="s">
        <v>107</v>
      </c>
      <c r="C8" s="30" t="s">
        <v>42</v>
      </c>
      <c r="D8" s="30" t="s">
        <v>111</v>
      </c>
      <c r="E8" s="30" t="s">
        <v>174</v>
      </c>
      <c r="F8" s="30" t="s">
        <v>109</v>
      </c>
      <c r="G8" s="30" t="s">
        <v>59</v>
      </c>
      <c r="H8" s="30" t="s">
        <v>93</v>
      </c>
      <c r="I8" s="13" t="s">
        <v>182</v>
      </c>
      <c r="J8" s="13" t="s">
        <v>181</v>
      </c>
      <c r="K8" s="30" t="s">
        <v>197</v>
      </c>
      <c r="L8" s="13" t="s">
        <v>56</v>
      </c>
      <c r="M8" s="13" t="s">
        <v>55</v>
      </c>
      <c r="N8" s="13" t="s">
        <v>137</v>
      </c>
      <c r="O8" s="14" t="s">
        <v>139</v>
      </c>
    </row>
    <row r="9" spans="2:15" s="3" customFormat="1" ht="24" customHeight="1">
      <c r="B9" s="15"/>
      <c r="C9" s="16"/>
      <c r="D9" s="16"/>
      <c r="E9" s="16"/>
      <c r="F9" s="16"/>
      <c r="G9" s="16"/>
      <c r="H9" s="16"/>
      <c r="I9" s="16" t="s">
        <v>189</v>
      </c>
      <c r="J9" s="16"/>
      <c r="K9" s="16" t="s">
        <v>185</v>
      </c>
      <c r="L9" s="16" t="s">
        <v>185</v>
      </c>
      <c r="M9" s="16" t="s">
        <v>20</v>
      </c>
      <c r="N9" s="16" t="s">
        <v>20</v>
      </c>
      <c r="O9" s="17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</row>
    <row r="11" spans="2:15" s="4" customFormat="1" ht="18" customHeight="1"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2:15">
      <c r="B12" s="121" t="s">
        <v>198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2:15">
      <c r="B13" s="121" t="s">
        <v>104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2:15">
      <c r="B14" s="121" t="s">
        <v>180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2:15">
      <c r="B15" s="121" t="s">
        <v>188</v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2:15">
      <c r="B16" s="121" t="s">
        <v>195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2:15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2:15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2:15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2:15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2:15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2:15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2:15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2:15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2:15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2:15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2:15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</row>
    <row r="28" spans="2:15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</row>
    <row r="29" spans="2:15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</row>
    <row r="30" spans="2:15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</row>
    <row r="31" spans="2:15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2:15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</row>
    <row r="33" spans="2:15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123"/>
      <c r="C111" s="123"/>
      <c r="D111" s="123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  <c r="O111" s="124"/>
    </row>
    <row r="112" spans="2:15">
      <c r="B112" s="123"/>
      <c r="C112" s="123"/>
      <c r="D112" s="123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  <c r="O112" s="124"/>
    </row>
    <row r="113" spans="2:15">
      <c r="B113" s="123"/>
      <c r="C113" s="123"/>
      <c r="D113" s="123"/>
      <c r="E113" s="124"/>
      <c r="F113" s="124"/>
      <c r="G113" s="124"/>
      <c r="H113" s="124"/>
      <c r="I113" s="124"/>
      <c r="J113" s="124"/>
      <c r="K113" s="124"/>
      <c r="L113" s="124"/>
      <c r="M113" s="124"/>
      <c r="N113" s="124"/>
      <c r="O113" s="124"/>
    </row>
    <row r="114" spans="2:15">
      <c r="B114" s="123"/>
      <c r="C114" s="123"/>
      <c r="D114" s="123"/>
      <c r="E114" s="124"/>
      <c r="F114" s="124"/>
      <c r="G114" s="124"/>
      <c r="H114" s="124"/>
      <c r="I114" s="124"/>
      <c r="J114" s="124"/>
      <c r="K114" s="124"/>
      <c r="L114" s="124"/>
      <c r="M114" s="124"/>
      <c r="N114" s="124"/>
      <c r="O114" s="124"/>
    </row>
    <row r="115" spans="2:15">
      <c r="B115" s="123"/>
      <c r="C115" s="123"/>
      <c r="D115" s="123"/>
      <c r="E115" s="124"/>
      <c r="F115" s="124"/>
      <c r="G115" s="124"/>
      <c r="H115" s="124"/>
      <c r="I115" s="124"/>
      <c r="J115" s="124"/>
      <c r="K115" s="124"/>
      <c r="L115" s="124"/>
      <c r="M115" s="124"/>
      <c r="N115" s="124"/>
      <c r="O115" s="124"/>
    </row>
    <row r="116" spans="2:15">
      <c r="B116" s="123"/>
      <c r="C116" s="123"/>
      <c r="D116" s="123"/>
      <c r="E116" s="124"/>
      <c r="F116" s="124"/>
      <c r="G116" s="124"/>
      <c r="H116" s="124"/>
      <c r="I116" s="124"/>
      <c r="J116" s="124"/>
      <c r="K116" s="124"/>
      <c r="L116" s="124"/>
      <c r="M116" s="124"/>
      <c r="N116" s="124"/>
      <c r="O116" s="124"/>
    </row>
    <row r="117" spans="2:15">
      <c r="B117" s="123"/>
      <c r="C117" s="123"/>
      <c r="D117" s="123"/>
      <c r="E117" s="124"/>
      <c r="F117" s="124"/>
      <c r="G117" s="124"/>
      <c r="H117" s="124"/>
      <c r="I117" s="124"/>
      <c r="J117" s="124"/>
      <c r="K117" s="124"/>
      <c r="L117" s="124"/>
      <c r="M117" s="124"/>
      <c r="N117" s="124"/>
      <c r="O117" s="124"/>
    </row>
    <row r="118" spans="2:15">
      <c r="B118" s="123"/>
      <c r="C118" s="123"/>
      <c r="D118" s="123"/>
      <c r="E118" s="124"/>
      <c r="F118" s="124"/>
      <c r="G118" s="124"/>
      <c r="H118" s="124"/>
      <c r="I118" s="124"/>
      <c r="J118" s="124"/>
      <c r="K118" s="124"/>
      <c r="L118" s="124"/>
      <c r="M118" s="124"/>
      <c r="N118" s="124"/>
      <c r="O118" s="124"/>
    </row>
    <row r="119" spans="2:15">
      <c r="B119" s="123"/>
      <c r="C119" s="123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</row>
    <row r="120" spans="2:15">
      <c r="B120" s="123"/>
      <c r="C120" s="123"/>
      <c r="D120" s="123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2:15">
      <c r="B121" s="123"/>
      <c r="C121" s="123"/>
      <c r="D121" s="123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2:15">
      <c r="B122" s="123"/>
      <c r="C122" s="123"/>
      <c r="D122" s="123"/>
      <c r="E122" s="124"/>
      <c r="F122" s="124"/>
      <c r="G122" s="124"/>
      <c r="H122" s="124"/>
      <c r="I122" s="124"/>
      <c r="J122" s="124"/>
      <c r="K122" s="124"/>
      <c r="L122" s="124"/>
      <c r="M122" s="124"/>
      <c r="N122" s="124"/>
      <c r="O122" s="124"/>
    </row>
    <row r="123" spans="2:15">
      <c r="B123" s="123"/>
      <c r="C123" s="123"/>
      <c r="D123" s="123"/>
      <c r="E123" s="124"/>
      <c r="F123" s="124"/>
      <c r="G123" s="124"/>
      <c r="H123" s="124"/>
      <c r="I123" s="124"/>
      <c r="J123" s="124"/>
      <c r="K123" s="124"/>
      <c r="L123" s="124"/>
      <c r="M123" s="124"/>
      <c r="N123" s="124"/>
      <c r="O123" s="124"/>
    </row>
    <row r="124" spans="2:15">
      <c r="B124" s="123"/>
      <c r="C124" s="123"/>
      <c r="D124" s="123"/>
      <c r="E124" s="124"/>
      <c r="F124" s="124"/>
      <c r="G124" s="124"/>
      <c r="H124" s="124"/>
      <c r="I124" s="124"/>
      <c r="J124" s="124"/>
      <c r="K124" s="124"/>
      <c r="L124" s="124"/>
      <c r="M124" s="124"/>
      <c r="N124" s="124"/>
      <c r="O124" s="124"/>
    </row>
    <row r="125" spans="2:15">
      <c r="B125" s="123"/>
      <c r="C125" s="123"/>
      <c r="D125" s="123"/>
      <c r="E125" s="124"/>
      <c r="F125" s="124"/>
      <c r="G125" s="124"/>
      <c r="H125" s="124"/>
      <c r="I125" s="124"/>
      <c r="J125" s="124"/>
      <c r="K125" s="124"/>
      <c r="L125" s="124"/>
      <c r="M125" s="124"/>
      <c r="N125" s="124"/>
      <c r="O125" s="124"/>
    </row>
    <row r="126" spans="2:15">
      <c r="B126" s="123"/>
      <c r="C126" s="123"/>
      <c r="D126" s="123"/>
      <c r="E126" s="124"/>
      <c r="F126" s="124"/>
      <c r="G126" s="124"/>
      <c r="H126" s="124"/>
      <c r="I126" s="124"/>
      <c r="J126" s="124"/>
      <c r="K126" s="124"/>
      <c r="L126" s="124"/>
      <c r="M126" s="124"/>
      <c r="N126" s="124"/>
      <c r="O126" s="124"/>
    </row>
    <row r="127" spans="2:15">
      <c r="B127" s="123"/>
      <c r="C127" s="123"/>
      <c r="D127" s="123"/>
      <c r="E127" s="124"/>
      <c r="F127" s="124"/>
      <c r="G127" s="124"/>
      <c r="H127" s="124"/>
      <c r="I127" s="124"/>
      <c r="J127" s="124"/>
      <c r="K127" s="124"/>
      <c r="L127" s="124"/>
      <c r="M127" s="124"/>
      <c r="N127" s="124"/>
      <c r="O127" s="124"/>
    </row>
    <row r="128" spans="2:15">
      <c r="B128" s="123"/>
      <c r="C128" s="123"/>
      <c r="D128" s="123"/>
      <c r="E128" s="124"/>
      <c r="F128" s="124"/>
      <c r="G128" s="124"/>
      <c r="H128" s="124"/>
      <c r="I128" s="124"/>
      <c r="J128" s="124"/>
      <c r="K128" s="124"/>
      <c r="L128" s="124"/>
      <c r="M128" s="124"/>
      <c r="N128" s="124"/>
      <c r="O128" s="124"/>
    </row>
    <row r="129" spans="2:15">
      <c r="B129" s="123"/>
      <c r="C129" s="123"/>
      <c r="D129" s="123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</row>
    <row r="130" spans="2:15">
      <c r="B130" s="123"/>
      <c r="C130" s="123"/>
      <c r="D130" s="123"/>
      <c r="E130" s="124"/>
      <c r="F130" s="124"/>
      <c r="G130" s="124"/>
      <c r="H130" s="124"/>
      <c r="I130" s="124"/>
      <c r="J130" s="124"/>
      <c r="K130" s="124"/>
      <c r="L130" s="124"/>
      <c r="M130" s="124"/>
      <c r="N130" s="124"/>
      <c r="O130" s="124"/>
    </row>
    <row r="131" spans="2:15">
      <c r="B131" s="123"/>
      <c r="C131" s="123"/>
      <c r="D131" s="123"/>
      <c r="E131" s="124"/>
      <c r="F131" s="124"/>
      <c r="G131" s="124"/>
      <c r="H131" s="124"/>
      <c r="I131" s="124"/>
      <c r="J131" s="124"/>
      <c r="K131" s="124"/>
      <c r="L131" s="124"/>
      <c r="M131" s="124"/>
      <c r="N131" s="124"/>
      <c r="O131" s="124"/>
    </row>
    <row r="132" spans="2:15">
      <c r="B132" s="123"/>
      <c r="C132" s="123"/>
      <c r="D132" s="123"/>
      <c r="E132" s="124"/>
      <c r="F132" s="124"/>
      <c r="G132" s="124"/>
      <c r="H132" s="124"/>
      <c r="I132" s="124"/>
      <c r="J132" s="124"/>
      <c r="K132" s="124"/>
      <c r="L132" s="124"/>
      <c r="M132" s="124"/>
      <c r="N132" s="124"/>
      <c r="O132" s="124"/>
    </row>
    <row r="133" spans="2:15">
      <c r="B133" s="123"/>
      <c r="C133" s="123"/>
      <c r="D133" s="123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3"/>
      <c r="D134" s="123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3"/>
      <c r="D135" s="123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3"/>
      <c r="D136" s="123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3"/>
      <c r="D137" s="123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3"/>
      <c r="D138" s="123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3"/>
      <c r="D139" s="123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3"/>
      <c r="D140" s="123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3"/>
      <c r="D141" s="123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3"/>
      <c r="D142" s="123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3"/>
      <c r="D143" s="123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3"/>
      <c r="D144" s="123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3"/>
      <c r="D145" s="123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3"/>
      <c r="D146" s="123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3"/>
      <c r="D147" s="123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3"/>
      <c r="D148" s="123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3"/>
      <c r="D149" s="123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3"/>
      <c r="D150" s="123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3"/>
      <c r="D151" s="123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3"/>
      <c r="D152" s="123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3"/>
      <c r="D153" s="123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3"/>
      <c r="D154" s="123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3"/>
      <c r="D155" s="123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3"/>
      <c r="D156" s="123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3"/>
      <c r="D157" s="123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3"/>
      <c r="D158" s="123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3"/>
      <c r="D159" s="123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3"/>
      <c r="D160" s="123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3"/>
      <c r="D161" s="123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3"/>
      <c r="D162" s="123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3"/>
      <c r="D163" s="123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3"/>
      <c r="D164" s="123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3"/>
      <c r="D165" s="123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3"/>
      <c r="D166" s="123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3"/>
      <c r="D167" s="123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3"/>
      <c r="D168" s="123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3"/>
      <c r="D169" s="123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3"/>
      <c r="D170" s="123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3"/>
      <c r="D171" s="123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3"/>
      <c r="D172" s="123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3"/>
      <c r="D173" s="123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3"/>
      <c r="D174" s="123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3"/>
      <c r="D175" s="123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3"/>
      <c r="D176" s="123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3"/>
      <c r="D177" s="123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3"/>
      <c r="D178" s="123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3"/>
      <c r="D179" s="123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3"/>
      <c r="D180" s="123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3"/>
      <c r="D181" s="123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3"/>
      <c r="D182" s="123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3"/>
      <c r="D183" s="123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3"/>
      <c r="D184" s="123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3"/>
      <c r="D185" s="123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3"/>
      <c r="D186" s="123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3"/>
      <c r="D187" s="123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3"/>
      <c r="D188" s="123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3"/>
      <c r="D189" s="123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3"/>
      <c r="D190" s="123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3"/>
      <c r="D191" s="123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3"/>
      <c r="D192" s="123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3"/>
      <c r="D193" s="123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3"/>
      <c r="D194" s="123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3"/>
      <c r="D195" s="123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3"/>
      <c r="D196" s="123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3"/>
      <c r="D197" s="123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3"/>
      <c r="D198" s="123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3"/>
      <c r="D199" s="123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3"/>
      <c r="D200" s="123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3"/>
      <c r="D201" s="123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3"/>
      <c r="D202" s="123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3"/>
      <c r="D203" s="123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3"/>
      <c r="D204" s="123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3"/>
      <c r="D205" s="123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3"/>
      <c r="D206" s="123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3"/>
      <c r="D207" s="123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3"/>
      <c r="D208" s="123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3"/>
      <c r="D209" s="123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3"/>
      <c r="D210" s="123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3"/>
      <c r="D211" s="123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3"/>
      <c r="D212" s="123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3"/>
      <c r="D213" s="123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3"/>
      <c r="D214" s="123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3"/>
      <c r="D215" s="123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3"/>
      <c r="D216" s="123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3"/>
      <c r="D217" s="123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3"/>
      <c r="D218" s="123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3"/>
      <c r="D219" s="123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3"/>
      <c r="D220" s="123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3"/>
      <c r="D221" s="123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3"/>
      <c r="D222" s="123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3"/>
      <c r="D223" s="123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3"/>
      <c r="D224" s="123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3"/>
      <c r="D225" s="123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3"/>
      <c r="D226" s="123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3"/>
      <c r="D227" s="123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3"/>
      <c r="D228" s="123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3"/>
      <c r="D229" s="123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3"/>
      <c r="D230" s="123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3"/>
      <c r="D231" s="123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3"/>
      <c r="D232" s="123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3"/>
      <c r="D233" s="123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3"/>
      <c r="D234" s="123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3"/>
      <c r="D235" s="123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3"/>
      <c r="D236" s="123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3"/>
      <c r="D237" s="123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3"/>
      <c r="D238" s="123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3"/>
      <c r="D239" s="123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3"/>
      <c r="D240" s="123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3"/>
      <c r="D241" s="123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3"/>
      <c r="D242" s="123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3"/>
      <c r="D243" s="123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3"/>
      <c r="D244" s="123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3"/>
      <c r="D245" s="123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3"/>
      <c r="D246" s="123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3"/>
      <c r="D247" s="123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3"/>
      <c r="D248" s="123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3"/>
      <c r="D249" s="123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3"/>
      <c r="D250" s="123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3"/>
      <c r="D251" s="123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3"/>
      <c r="D252" s="123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3"/>
      <c r="D253" s="123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3"/>
      <c r="D254" s="123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3"/>
      <c r="D255" s="123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3"/>
      <c r="D256" s="123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3"/>
      <c r="D257" s="123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3"/>
      <c r="D258" s="123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3"/>
      <c r="D259" s="123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3"/>
      <c r="D260" s="123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3"/>
      <c r="D261" s="123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3"/>
      <c r="D262" s="123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3"/>
      <c r="D263" s="123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3"/>
      <c r="D264" s="123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3"/>
      <c r="D265" s="123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3"/>
      <c r="D266" s="123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3"/>
      <c r="D267" s="123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3"/>
      <c r="D268" s="123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3"/>
      <c r="D269" s="123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3"/>
      <c r="D270" s="123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3"/>
      <c r="D271" s="123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3"/>
      <c r="D272" s="123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7"/>
      <c r="C273" s="123"/>
      <c r="D273" s="123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7"/>
      <c r="C274" s="123"/>
      <c r="D274" s="123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8"/>
      <c r="C275" s="123"/>
      <c r="D275" s="123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3"/>
      <c r="D276" s="123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3"/>
      <c r="D277" s="123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3"/>
      <c r="D278" s="123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3"/>
      <c r="D279" s="123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3"/>
      <c r="D280" s="123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3"/>
      <c r="D281" s="123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3"/>
      <c r="D282" s="123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3"/>
      <c r="D283" s="123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3"/>
      <c r="D284" s="123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3"/>
      <c r="D285" s="123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3"/>
      <c r="D286" s="123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3"/>
      <c r="D287" s="123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3"/>
      <c r="D288" s="123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3"/>
      <c r="D289" s="123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3"/>
      <c r="D290" s="123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3"/>
      <c r="D291" s="123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3"/>
      <c r="D292" s="123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3"/>
      <c r="D293" s="123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7"/>
      <c r="C294" s="123"/>
      <c r="D294" s="123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7"/>
      <c r="C295" s="123"/>
      <c r="D295" s="123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8"/>
      <c r="C296" s="123"/>
      <c r="D296" s="123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3"/>
      <c r="D297" s="123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3"/>
      <c r="D298" s="123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3"/>
      <c r="D299" s="123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3"/>
      <c r="D300" s="123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3"/>
      <c r="D301" s="123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3"/>
      <c r="D302" s="123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3"/>
      <c r="D303" s="123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3"/>
      <c r="D304" s="123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3"/>
      <c r="D305" s="123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3"/>
      <c r="D306" s="123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3"/>
      <c r="D307" s="123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3"/>
      <c r="D308" s="123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3"/>
      <c r="D309" s="123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3"/>
      <c r="D310" s="123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3"/>
      <c r="D311" s="123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3"/>
      <c r="D312" s="123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3"/>
      <c r="D313" s="123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3"/>
      <c r="D314" s="123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3"/>
      <c r="D315" s="123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3"/>
      <c r="D316" s="123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3"/>
      <c r="D317" s="123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3"/>
      <c r="D318" s="123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3"/>
      <c r="D319" s="123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3"/>
      <c r="D320" s="123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3"/>
      <c r="D321" s="123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3"/>
      <c r="D322" s="123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3"/>
      <c r="D323" s="123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3"/>
      <c r="D324" s="123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3"/>
      <c r="C325" s="123"/>
      <c r="D325" s="123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3"/>
      <c r="C326" s="123"/>
      <c r="D326" s="123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3"/>
      <c r="C327" s="123"/>
      <c r="D327" s="123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4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4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4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4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4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4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4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4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4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4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4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4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4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4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4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4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4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4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4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4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4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4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4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4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4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4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4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4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4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4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23"/>
      <c r="C360" s="123"/>
      <c r="D360" s="123"/>
      <c r="E360" s="124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27"/>
      <c r="C361" s="123"/>
      <c r="D361" s="123"/>
      <c r="E361" s="124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7"/>
      <c r="C362" s="123"/>
      <c r="D362" s="123"/>
      <c r="E362" s="124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8"/>
      <c r="C363" s="123"/>
      <c r="D363" s="123"/>
      <c r="E363" s="123"/>
      <c r="F363" s="123"/>
      <c r="G363" s="123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3"/>
      <c r="F364" s="123"/>
      <c r="G364" s="123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3"/>
      <c r="F365" s="123"/>
      <c r="G365" s="123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3"/>
      <c r="F366" s="123"/>
      <c r="G366" s="123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3"/>
      <c r="F367" s="123"/>
      <c r="G367" s="123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3"/>
      <c r="F368" s="123"/>
      <c r="G368" s="123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3"/>
      <c r="F369" s="123"/>
      <c r="G369" s="123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3"/>
      <c r="F370" s="123"/>
      <c r="G370" s="123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3"/>
      <c r="F371" s="123"/>
      <c r="G371" s="123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3"/>
      <c r="F372" s="123"/>
      <c r="G372" s="123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3"/>
      <c r="F373" s="123"/>
      <c r="G373" s="123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3"/>
      <c r="F374" s="123"/>
      <c r="G374" s="123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3"/>
      <c r="F375" s="123"/>
      <c r="G375" s="123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3"/>
      <c r="F376" s="123"/>
      <c r="G376" s="123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3"/>
      <c r="F377" s="123"/>
      <c r="G377" s="123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3"/>
      <c r="F378" s="123"/>
      <c r="G378" s="123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3"/>
      <c r="F379" s="123"/>
      <c r="G379" s="123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3"/>
      <c r="F380" s="123"/>
      <c r="G380" s="123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3"/>
      <c r="F381" s="123"/>
      <c r="G381" s="123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3"/>
      <c r="F382" s="123"/>
      <c r="G382" s="123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3"/>
      <c r="F383" s="123"/>
      <c r="G383" s="123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3"/>
      <c r="F384" s="123"/>
      <c r="G384" s="123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3"/>
      <c r="F385" s="123"/>
      <c r="G385" s="123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3"/>
      <c r="F386" s="123"/>
      <c r="G386" s="123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3"/>
      <c r="F387" s="123"/>
      <c r="G387" s="123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3"/>
      <c r="F388" s="123"/>
      <c r="G388" s="123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3"/>
      <c r="F389" s="123"/>
      <c r="G389" s="123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3"/>
      <c r="F390" s="123"/>
      <c r="G390" s="123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3"/>
      <c r="F391" s="123"/>
      <c r="G391" s="123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3"/>
      <c r="F392" s="123"/>
      <c r="G392" s="123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3"/>
      <c r="F393" s="123"/>
      <c r="G393" s="123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3"/>
      <c r="F394" s="123"/>
      <c r="G394" s="123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3"/>
      <c r="F395" s="123"/>
      <c r="G395" s="123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3"/>
      <c r="F396" s="123"/>
      <c r="G396" s="123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3"/>
      <c r="F397" s="123"/>
      <c r="G397" s="123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3"/>
      <c r="F398" s="123"/>
      <c r="G398" s="123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3"/>
      <c r="F399" s="123"/>
      <c r="G399" s="123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3"/>
      <c r="F400" s="123"/>
      <c r="G400" s="123"/>
      <c r="H400" s="124"/>
      <c r="I400" s="124"/>
      <c r="J400" s="124"/>
      <c r="K400" s="124"/>
      <c r="L400" s="124"/>
      <c r="M400" s="124"/>
      <c r="N400" s="124"/>
      <c r="O400" s="124"/>
    </row>
    <row r="401" spans="2:15">
      <c r="B401" s="123"/>
      <c r="C401" s="123"/>
      <c r="D401" s="123"/>
      <c r="E401" s="123"/>
      <c r="F401" s="123"/>
      <c r="G401" s="123"/>
      <c r="H401" s="124"/>
      <c r="I401" s="124"/>
      <c r="J401" s="124"/>
      <c r="K401" s="124"/>
      <c r="L401" s="124"/>
      <c r="M401" s="124"/>
      <c r="N401" s="124"/>
      <c r="O401" s="124"/>
    </row>
    <row r="402" spans="2:15">
      <c r="B402" s="123"/>
      <c r="C402" s="123"/>
      <c r="D402" s="123"/>
      <c r="E402" s="123"/>
      <c r="F402" s="123"/>
      <c r="G402" s="123"/>
      <c r="H402" s="124"/>
      <c r="I402" s="124"/>
      <c r="J402" s="124"/>
      <c r="K402" s="124"/>
      <c r="L402" s="124"/>
      <c r="M402" s="124"/>
      <c r="N402" s="124"/>
      <c r="O402" s="124"/>
    </row>
    <row r="403" spans="2:15">
      <c r="B403" s="123"/>
      <c r="C403" s="123"/>
      <c r="D403" s="123"/>
      <c r="E403" s="123"/>
      <c r="F403" s="123"/>
      <c r="G403" s="123"/>
      <c r="H403" s="124"/>
      <c r="I403" s="124"/>
      <c r="J403" s="124"/>
      <c r="K403" s="124"/>
      <c r="L403" s="124"/>
      <c r="M403" s="124"/>
      <c r="N403" s="124"/>
      <c r="O403" s="124"/>
    </row>
    <row r="404" spans="2:15">
      <c r="B404" s="123"/>
      <c r="C404" s="123"/>
      <c r="D404" s="123"/>
      <c r="E404" s="123"/>
      <c r="F404" s="123"/>
      <c r="G404" s="123"/>
      <c r="H404" s="124"/>
      <c r="I404" s="124"/>
      <c r="J404" s="124"/>
      <c r="K404" s="124"/>
      <c r="L404" s="124"/>
      <c r="M404" s="124"/>
      <c r="N404" s="124"/>
      <c r="O404" s="124"/>
    </row>
    <row r="405" spans="2:15">
      <c r="B405" s="123"/>
      <c r="C405" s="123"/>
      <c r="D405" s="123"/>
      <c r="E405" s="123"/>
      <c r="F405" s="123"/>
      <c r="G405" s="123"/>
      <c r="H405" s="124"/>
      <c r="I405" s="124"/>
      <c r="J405" s="124"/>
      <c r="K405" s="124"/>
      <c r="L405" s="124"/>
      <c r="M405" s="124"/>
      <c r="N405" s="124"/>
      <c r="O405" s="124"/>
    </row>
    <row r="406" spans="2:15">
      <c r="B406" s="123"/>
      <c r="C406" s="123"/>
      <c r="D406" s="123"/>
      <c r="E406" s="123"/>
      <c r="F406" s="123"/>
      <c r="G406" s="123"/>
      <c r="H406" s="124"/>
      <c r="I406" s="124"/>
      <c r="J406" s="124"/>
      <c r="K406" s="124"/>
      <c r="L406" s="124"/>
      <c r="M406" s="124"/>
      <c r="N406" s="124"/>
      <c r="O406" s="124"/>
    </row>
    <row r="407" spans="2:15">
      <c r="B407" s="123"/>
      <c r="C407" s="123"/>
      <c r="D407" s="123"/>
      <c r="E407" s="123"/>
      <c r="F407" s="123"/>
      <c r="G407" s="123"/>
      <c r="H407" s="124"/>
      <c r="I407" s="124"/>
      <c r="J407" s="124"/>
      <c r="K407" s="124"/>
      <c r="L407" s="124"/>
      <c r="M407" s="124"/>
      <c r="N407" s="124"/>
      <c r="O407" s="124"/>
    </row>
    <row r="408" spans="2:15">
      <c r="B408" s="123"/>
      <c r="C408" s="123"/>
      <c r="D408" s="123"/>
      <c r="E408" s="123"/>
      <c r="F408" s="123"/>
      <c r="G408" s="123"/>
      <c r="H408" s="124"/>
      <c r="I408" s="124"/>
      <c r="J408" s="124"/>
      <c r="K408" s="124"/>
      <c r="L408" s="124"/>
      <c r="M408" s="124"/>
      <c r="N408" s="124"/>
      <c r="O408" s="124"/>
    </row>
    <row r="409" spans="2:15">
      <c r="B409" s="123"/>
      <c r="C409" s="123"/>
      <c r="D409" s="123"/>
      <c r="E409" s="123"/>
      <c r="F409" s="123"/>
      <c r="G409" s="123"/>
      <c r="H409" s="124"/>
      <c r="I409" s="124"/>
      <c r="J409" s="124"/>
      <c r="K409" s="124"/>
      <c r="L409" s="124"/>
      <c r="M409" s="124"/>
      <c r="N409" s="124"/>
      <c r="O409" s="124"/>
    </row>
    <row r="410" spans="2:15">
      <c r="B410" s="123"/>
      <c r="C410" s="123"/>
      <c r="D410" s="123"/>
      <c r="E410" s="123"/>
      <c r="F410" s="123"/>
      <c r="G410" s="123"/>
      <c r="H410" s="124"/>
      <c r="I410" s="124"/>
      <c r="J410" s="124"/>
      <c r="K410" s="124"/>
      <c r="L410" s="124"/>
      <c r="M410" s="124"/>
      <c r="N410" s="124"/>
      <c r="O410" s="124"/>
    </row>
    <row r="411" spans="2:15">
      <c r="B411" s="123"/>
      <c r="C411" s="123"/>
      <c r="D411" s="123"/>
      <c r="E411" s="123"/>
      <c r="F411" s="123"/>
      <c r="G411" s="123"/>
      <c r="H411" s="124"/>
      <c r="I411" s="124"/>
      <c r="J411" s="124"/>
      <c r="K411" s="124"/>
      <c r="L411" s="124"/>
      <c r="M411" s="124"/>
      <c r="N411" s="124"/>
      <c r="O411" s="124"/>
    </row>
    <row r="412" spans="2:15">
      <c r="B412" s="123"/>
      <c r="C412" s="123"/>
      <c r="D412" s="123"/>
      <c r="E412" s="123"/>
      <c r="F412" s="123"/>
      <c r="G412" s="123"/>
      <c r="H412" s="124"/>
      <c r="I412" s="124"/>
      <c r="J412" s="124"/>
      <c r="K412" s="124"/>
      <c r="L412" s="124"/>
      <c r="M412" s="124"/>
      <c r="N412" s="124"/>
      <c r="O412" s="124"/>
    </row>
    <row r="413" spans="2:15">
      <c r="B413" s="123"/>
      <c r="C413" s="123"/>
      <c r="D413" s="123"/>
      <c r="E413" s="123"/>
      <c r="F413" s="123"/>
      <c r="G413" s="123"/>
      <c r="H413" s="124"/>
      <c r="I413" s="124"/>
      <c r="J413" s="124"/>
      <c r="K413" s="124"/>
      <c r="L413" s="124"/>
      <c r="M413" s="124"/>
      <c r="N413" s="124"/>
      <c r="O413" s="124"/>
    </row>
    <row r="414" spans="2:15">
      <c r="B414" s="123"/>
      <c r="C414" s="123"/>
      <c r="D414" s="123"/>
      <c r="E414" s="123"/>
      <c r="F414" s="123"/>
      <c r="G414" s="123"/>
      <c r="H414" s="124"/>
      <c r="I414" s="124"/>
      <c r="J414" s="124"/>
      <c r="K414" s="124"/>
      <c r="L414" s="124"/>
      <c r="M414" s="124"/>
      <c r="N414" s="124"/>
      <c r="O414" s="124"/>
    </row>
    <row r="415" spans="2:15">
      <c r="B415" s="123"/>
      <c r="C415" s="123"/>
      <c r="D415" s="123"/>
      <c r="E415" s="123"/>
      <c r="F415" s="123"/>
      <c r="G415" s="123"/>
      <c r="H415" s="124"/>
      <c r="I415" s="124"/>
      <c r="J415" s="124"/>
      <c r="K415" s="124"/>
      <c r="L415" s="124"/>
      <c r="M415" s="124"/>
      <c r="N415" s="124"/>
      <c r="O415" s="124"/>
    </row>
    <row r="416" spans="2:15">
      <c r="B416" s="123"/>
      <c r="C416" s="123"/>
      <c r="D416" s="123"/>
      <c r="E416" s="123"/>
      <c r="F416" s="123"/>
      <c r="G416" s="123"/>
      <c r="H416" s="124"/>
      <c r="I416" s="124"/>
      <c r="J416" s="124"/>
      <c r="K416" s="124"/>
      <c r="L416" s="124"/>
      <c r="M416" s="124"/>
      <c r="N416" s="124"/>
      <c r="O416" s="124"/>
    </row>
    <row r="417" spans="2:15">
      <c r="B417" s="123"/>
      <c r="C417" s="123"/>
      <c r="D417" s="123"/>
      <c r="E417" s="123"/>
      <c r="F417" s="123"/>
      <c r="G417" s="123"/>
      <c r="H417" s="124"/>
      <c r="I417" s="124"/>
      <c r="J417" s="124"/>
      <c r="K417" s="124"/>
      <c r="L417" s="124"/>
      <c r="M417" s="124"/>
      <c r="N417" s="124"/>
      <c r="O417" s="124"/>
    </row>
    <row r="418" spans="2:15">
      <c r="B418" s="123"/>
      <c r="C418" s="123"/>
      <c r="D418" s="123"/>
      <c r="E418" s="123"/>
      <c r="F418" s="123"/>
      <c r="G418" s="123"/>
      <c r="H418" s="124"/>
      <c r="I418" s="124"/>
      <c r="J418" s="124"/>
      <c r="K418" s="124"/>
      <c r="L418" s="124"/>
      <c r="M418" s="124"/>
      <c r="N418" s="124"/>
      <c r="O418" s="124"/>
    </row>
    <row r="419" spans="2:15">
      <c r="B419" s="123"/>
      <c r="C419" s="123"/>
      <c r="D419" s="123"/>
      <c r="E419" s="123"/>
      <c r="F419" s="123"/>
      <c r="G419" s="123"/>
      <c r="H419" s="124"/>
      <c r="I419" s="124"/>
      <c r="J419" s="124"/>
      <c r="K419" s="124"/>
      <c r="L419" s="124"/>
      <c r="M419" s="124"/>
      <c r="N419" s="124"/>
      <c r="O419" s="124"/>
    </row>
    <row r="420" spans="2:15">
      <c r="B420" s="123"/>
      <c r="C420" s="123"/>
      <c r="D420" s="123"/>
      <c r="E420" s="123"/>
      <c r="F420" s="123"/>
      <c r="G420" s="123"/>
      <c r="H420" s="124"/>
      <c r="I420" s="124"/>
      <c r="J420" s="124"/>
      <c r="K420" s="124"/>
      <c r="L420" s="124"/>
      <c r="M420" s="124"/>
      <c r="N420" s="124"/>
      <c r="O420" s="124"/>
    </row>
    <row r="421" spans="2:15">
      <c r="B421" s="123"/>
      <c r="C421" s="123"/>
      <c r="D421" s="123"/>
      <c r="E421" s="123"/>
      <c r="F421" s="123"/>
      <c r="G421" s="123"/>
      <c r="H421" s="124"/>
      <c r="I421" s="124"/>
      <c r="J421" s="124"/>
      <c r="K421" s="124"/>
      <c r="L421" s="124"/>
      <c r="M421" s="124"/>
      <c r="N421" s="124"/>
      <c r="O421" s="124"/>
    </row>
    <row r="422" spans="2:15">
      <c r="B422" s="123"/>
      <c r="C422" s="123"/>
      <c r="D422" s="123"/>
      <c r="E422" s="123"/>
      <c r="F422" s="123"/>
      <c r="G422" s="123"/>
      <c r="H422" s="124"/>
      <c r="I422" s="124"/>
      <c r="J422" s="124"/>
      <c r="K422" s="124"/>
      <c r="L422" s="124"/>
      <c r="M422" s="124"/>
      <c r="N422" s="124"/>
      <c r="O422" s="124"/>
    </row>
    <row r="423" spans="2:15">
      <c r="B423" s="123"/>
      <c r="C423" s="123"/>
      <c r="D423" s="123"/>
      <c r="E423" s="123"/>
      <c r="F423" s="123"/>
      <c r="G423" s="123"/>
      <c r="H423" s="124"/>
      <c r="I423" s="124"/>
      <c r="J423" s="124"/>
      <c r="K423" s="124"/>
      <c r="L423" s="124"/>
      <c r="M423" s="124"/>
      <c r="N423" s="124"/>
      <c r="O423" s="124"/>
    </row>
    <row r="424" spans="2:15">
      <c r="B424" s="123"/>
      <c r="C424" s="123"/>
      <c r="D424" s="123"/>
      <c r="E424" s="123"/>
      <c r="F424" s="123"/>
      <c r="G424" s="123"/>
      <c r="H424" s="124"/>
      <c r="I424" s="124"/>
      <c r="J424" s="124"/>
      <c r="K424" s="124"/>
      <c r="L424" s="124"/>
      <c r="M424" s="124"/>
      <c r="N424" s="124"/>
      <c r="O424" s="124"/>
    </row>
    <row r="425" spans="2:15">
      <c r="B425" s="123"/>
      <c r="C425" s="123"/>
      <c r="D425" s="123"/>
      <c r="E425" s="123"/>
      <c r="F425" s="123"/>
      <c r="G425" s="123"/>
      <c r="H425" s="124"/>
      <c r="I425" s="124"/>
      <c r="J425" s="124"/>
      <c r="K425" s="124"/>
      <c r="L425" s="124"/>
      <c r="M425" s="124"/>
      <c r="N425" s="124"/>
      <c r="O425" s="124"/>
    </row>
    <row r="426" spans="2:15">
      <c r="B426" s="123"/>
      <c r="C426" s="123"/>
      <c r="D426" s="123"/>
      <c r="E426" s="123"/>
      <c r="F426" s="123"/>
      <c r="G426" s="123"/>
      <c r="H426" s="124"/>
      <c r="I426" s="124"/>
      <c r="J426" s="124"/>
      <c r="K426" s="124"/>
      <c r="L426" s="124"/>
      <c r="M426" s="124"/>
      <c r="N426" s="124"/>
      <c r="O426" s="124"/>
    </row>
    <row r="427" spans="2:15">
      <c r="B427" s="123"/>
      <c r="C427" s="123"/>
      <c r="D427" s="123"/>
      <c r="E427" s="123"/>
      <c r="F427" s="123"/>
      <c r="G427" s="123"/>
      <c r="H427" s="124"/>
      <c r="I427" s="124"/>
      <c r="J427" s="124"/>
      <c r="K427" s="124"/>
      <c r="L427" s="124"/>
      <c r="M427" s="124"/>
      <c r="N427" s="124"/>
      <c r="O427" s="124"/>
    </row>
    <row r="428" spans="2:15">
      <c r="B428" s="123"/>
      <c r="C428" s="123"/>
      <c r="D428" s="123"/>
      <c r="E428" s="123"/>
      <c r="F428" s="123"/>
      <c r="G428" s="123"/>
      <c r="H428" s="124"/>
      <c r="I428" s="124"/>
      <c r="J428" s="124"/>
      <c r="K428" s="124"/>
      <c r="L428" s="124"/>
      <c r="M428" s="124"/>
      <c r="N428" s="124"/>
      <c r="O428" s="124"/>
    </row>
    <row r="429" spans="2:15">
      <c r="B429" s="123"/>
      <c r="C429" s="123"/>
      <c r="D429" s="123"/>
      <c r="E429" s="123"/>
      <c r="F429" s="123"/>
      <c r="G429" s="123"/>
      <c r="H429" s="124"/>
      <c r="I429" s="124"/>
      <c r="J429" s="124"/>
      <c r="K429" s="124"/>
      <c r="L429" s="124"/>
      <c r="M429" s="124"/>
      <c r="N429" s="124"/>
      <c r="O429" s="124"/>
    </row>
    <row r="430" spans="2:15">
      <c r="B430" s="123"/>
      <c r="C430" s="123"/>
      <c r="D430" s="123"/>
      <c r="E430" s="123"/>
      <c r="F430" s="123"/>
      <c r="G430" s="123"/>
      <c r="H430" s="124"/>
      <c r="I430" s="124"/>
      <c r="J430" s="124"/>
      <c r="K430" s="124"/>
      <c r="L430" s="124"/>
      <c r="M430" s="124"/>
      <c r="N430" s="124"/>
      <c r="O430" s="124"/>
    </row>
    <row r="431" spans="2:15">
      <c r="B431" s="123"/>
      <c r="C431" s="123"/>
      <c r="D431" s="123"/>
      <c r="E431" s="123"/>
      <c r="F431" s="123"/>
      <c r="G431" s="123"/>
      <c r="H431" s="124"/>
      <c r="I431" s="124"/>
      <c r="J431" s="124"/>
      <c r="K431" s="124"/>
      <c r="L431" s="124"/>
      <c r="M431" s="124"/>
      <c r="N431" s="124"/>
      <c r="O431" s="124"/>
    </row>
    <row r="432" spans="2:15">
      <c r="B432" s="123"/>
      <c r="C432" s="123"/>
      <c r="D432" s="123"/>
      <c r="E432" s="123"/>
      <c r="F432" s="123"/>
      <c r="G432" s="123"/>
      <c r="H432" s="124"/>
      <c r="I432" s="124"/>
      <c r="J432" s="124"/>
      <c r="K432" s="124"/>
      <c r="L432" s="124"/>
      <c r="M432" s="124"/>
      <c r="N432" s="124"/>
      <c r="O432" s="124"/>
    </row>
    <row r="433" spans="2:15">
      <c r="B433" s="123"/>
      <c r="C433" s="123"/>
      <c r="D433" s="123"/>
      <c r="E433" s="123"/>
      <c r="F433" s="123"/>
      <c r="G433" s="123"/>
      <c r="H433" s="124"/>
      <c r="I433" s="124"/>
      <c r="J433" s="124"/>
      <c r="K433" s="124"/>
      <c r="L433" s="124"/>
      <c r="M433" s="124"/>
      <c r="N433" s="124"/>
      <c r="O433" s="124"/>
    </row>
    <row r="434" spans="2:15">
      <c r="B434" s="123"/>
      <c r="C434" s="123"/>
      <c r="D434" s="123"/>
      <c r="E434" s="123"/>
      <c r="F434" s="123"/>
      <c r="G434" s="123"/>
      <c r="H434" s="124"/>
      <c r="I434" s="124"/>
      <c r="J434" s="124"/>
      <c r="K434" s="124"/>
      <c r="L434" s="124"/>
      <c r="M434" s="124"/>
      <c r="N434" s="124"/>
      <c r="O434" s="124"/>
    </row>
    <row r="435" spans="2:15">
      <c r="B435" s="123"/>
      <c r="C435" s="123"/>
      <c r="D435" s="123"/>
      <c r="E435" s="123"/>
      <c r="F435" s="123"/>
      <c r="G435" s="123"/>
      <c r="H435" s="124"/>
      <c r="I435" s="124"/>
      <c r="J435" s="124"/>
      <c r="K435" s="124"/>
      <c r="L435" s="124"/>
      <c r="M435" s="124"/>
      <c r="N435" s="124"/>
      <c r="O435" s="124"/>
    </row>
    <row r="436" spans="2:15">
      <c r="B436" s="123"/>
      <c r="C436" s="123"/>
      <c r="D436" s="123"/>
      <c r="E436" s="123"/>
      <c r="F436" s="123"/>
      <c r="G436" s="123"/>
      <c r="H436" s="124"/>
      <c r="I436" s="124"/>
      <c r="J436" s="124"/>
      <c r="K436" s="124"/>
      <c r="L436" s="124"/>
      <c r="M436" s="124"/>
      <c r="N436" s="124"/>
      <c r="O436" s="124"/>
    </row>
    <row r="437" spans="2:15">
      <c r="B437" s="123"/>
      <c r="C437" s="123"/>
      <c r="D437" s="123"/>
      <c r="E437" s="123"/>
      <c r="F437" s="123"/>
      <c r="G437" s="123"/>
      <c r="H437" s="124"/>
      <c r="I437" s="124"/>
      <c r="J437" s="124"/>
      <c r="K437" s="124"/>
      <c r="L437" s="124"/>
      <c r="M437" s="124"/>
      <c r="N437" s="124"/>
      <c r="O437" s="124"/>
    </row>
    <row r="438" spans="2:15">
      <c r="B438" s="123"/>
      <c r="C438" s="123"/>
      <c r="D438" s="123"/>
      <c r="E438" s="123"/>
      <c r="F438" s="123"/>
      <c r="G438" s="123"/>
      <c r="H438" s="124"/>
      <c r="I438" s="124"/>
      <c r="J438" s="124"/>
      <c r="K438" s="124"/>
      <c r="L438" s="124"/>
      <c r="M438" s="124"/>
      <c r="N438" s="124"/>
      <c r="O438" s="124"/>
    </row>
    <row r="439" spans="2:15">
      <c r="B439" s="123"/>
      <c r="C439" s="123"/>
      <c r="D439" s="123"/>
      <c r="E439" s="123"/>
      <c r="F439" s="123"/>
      <c r="G439" s="123"/>
      <c r="H439" s="124"/>
      <c r="I439" s="124"/>
      <c r="J439" s="124"/>
      <c r="K439" s="124"/>
      <c r="L439" s="124"/>
      <c r="M439" s="124"/>
      <c r="N439" s="124"/>
      <c r="O439" s="124"/>
    </row>
    <row r="440" spans="2:15">
      <c r="B440" s="123"/>
      <c r="C440" s="123"/>
      <c r="D440" s="123"/>
      <c r="E440" s="123"/>
      <c r="F440" s="123"/>
      <c r="G440" s="123"/>
      <c r="H440" s="124"/>
      <c r="I440" s="124"/>
      <c r="J440" s="124"/>
      <c r="K440" s="124"/>
      <c r="L440" s="124"/>
      <c r="M440" s="124"/>
      <c r="N440" s="124"/>
      <c r="O440" s="124"/>
    </row>
    <row r="441" spans="2:15">
      <c r="B441" s="123"/>
      <c r="C441" s="123"/>
      <c r="D441" s="123"/>
      <c r="E441" s="123"/>
      <c r="F441" s="123"/>
      <c r="G441" s="123"/>
      <c r="H441" s="124"/>
      <c r="I441" s="124"/>
      <c r="J441" s="124"/>
      <c r="K441" s="124"/>
      <c r="L441" s="124"/>
      <c r="M441" s="124"/>
      <c r="N441" s="124"/>
      <c r="O441" s="124"/>
    </row>
    <row r="442" spans="2:15">
      <c r="B442" s="123"/>
      <c r="C442" s="123"/>
      <c r="D442" s="123"/>
      <c r="E442" s="123"/>
      <c r="F442" s="123"/>
      <c r="G442" s="123"/>
      <c r="H442" s="124"/>
      <c r="I442" s="124"/>
      <c r="J442" s="124"/>
      <c r="K442" s="124"/>
      <c r="L442" s="124"/>
      <c r="M442" s="124"/>
      <c r="N442" s="124"/>
      <c r="O442" s="124"/>
    </row>
    <row r="443" spans="2:15">
      <c r="B443" s="123"/>
      <c r="C443" s="123"/>
      <c r="D443" s="123"/>
      <c r="E443" s="123"/>
      <c r="F443" s="123"/>
      <c r="G443" s="123"/>
      <c r="H443" s="124"/>
      <c r="I443" s="124"/>
      <c r="J443" s="124"/>
      <c r="K443" s="124"/>
      <c r="L443" s="124"/>
      <c r="M443" s="124"/>
      <c r="N443" s="124"/>
      <c r="O443" s="124"/>
    </row>
    <row r="444" spans="2:15">
      <c r="B444" s="123"/>
      <c r="C444" s="123"/>
      <c r="D444" s="123"/>
      <c r="E444" s="123"/>
      <c r="F444" s="123"/>
      <c r="G444" s="123"/>
      <c r="H444" s="124"/>
      <c r="I444" s="124"/>
      <c r="J444" s="124"/>
      <c r="K444" s="124"/>
      <c r="L444" s="124"/>
      <c r="M444" s="124"/>
      <c r="N444" s="124"/>
      <c r="O444" s="124"/>
    </row>
    <row r="445" spans="2:15">
      <c r="B445" s="123"/>
      <c r="C445" s="123"/>
      <c r="D445" s="123"/>
      <c r="E445" s="123"/>
      <c r="F445" s="123"/>
      <c r="G445" s="123"/>
      <c r="H445" s="124"/>
      <c r="I445" s="124"/>
      <c r="J445" s="124"/>
      <c r="K445" s="124"/>
      <c r="L445" s="124"/>
      <c r="M445" s="124"/>
      <c r="N445" s="124"/>
      <c r="O445" s="124"/>
    </row>
    <row r="446" spans="2:15">
      <c r="B446" s="123"/>
      <c r="C446" s="123"/>
      <c r="D446" s="123"/>
      <c r="E446" s="123"/>
      <c r="F446" s="123"/>
      <c r="G446" s="123"/>
      <c r="H446" s="124"/>
      <c r="I446" s="124"/>
      <c r="J446" s="124"/>
      <c r="K446" s="124"/>
      <c r="L446" s="124"/>
      <c r="M446" s="124"/>
      <c r="N446" s="124"/>
      <c r="O446" s="124"/>
    </row>
    <row r="447" spans="2:15">
      <c r="B447" s="123"/>
      <c r="C447" s="123"/>
      <c r="D447" s="123"/>
      <c r="E447" s="123"/>
      <c r="F447" s="123"/>
      <c r="G447" s="123"/>
      <c r="H447" s="124"/>
      <c r="I447" s="124"/>
      <c r="J447" s="124"/>
      <c r="K447" s="124"/>
      <c r="L447" s="124"/>
      <c r="M447" s="124"/>
      <c r="N447" s="124"/>
      <c r="O447" s="124"/>
    </row>
    <row r="448" spans="2:15">
      <c r="B448" s="123"/>
      <c r="C448" s="123"/>
      <c r="D448" s="123"/>
      <c r="E448" s="123"/>
      <c r="F448" s="123"/>
      <c r="G448" s="123"/>
      <c r="H448" s="124"/>
      <c r="I448" s="124"/>
      <c r="J448" s="124"/>
      <c r="K448" s="124"/>
      <c r="L448" s="124"/>
      <c r="M448" s="124"/>
      <c r="N448" s="124"/>
      <c r="O448" s="124"/>
    </row>
    <row r="449" spans="2:15">
      <c r="B449" s="123"/>
      <c r="C449" s="123"/>
      <c r="D449" s="123"/>
      <c r="E449" s="123"/>
      <c r="F449" s="123"/>
      <c r="G449" s="123"/>
      <c r="H449" s="124"/>
      <c r="I449" s="124"/>
      <c r="J449" s="124"/>
      <c r="K449" s="124"/>
      <c r="L449" s="124"/>
      <c r="M449" s="124"/>
      <c r="N449" s="124"/>
      <c r="O449" s="124"/>
    </row>
    <row r="450" spans="2:15">
      <c r="B450" s="123"/>
      <c r="C450" s="123"/>
      <c r="D450" s="123"/>
      <c r="E450" s="123"/>
      <c r="F450" s="123"/>
      <c r="G450" s="123"/>
      <c r="H450" s="124"/>
      <c r="I450" s="124"/>
      <c r="J450" s="124"/>
      <c r="K450" s="124"/>
      <c r="L450" s="124"/>
      <c r="M450" s="124"/>
      <c r="N450" s="124"/>
      <c r="O450" s="124"/>
    </row>
    <row r="451" spans="2:15">
      <c r="B451" s="123"/>
      <c r="C451" s="123"/>
      <c r="D451" s="123"/>
      <c r="E451" s="123"/>
      <c r="F451" s="123"/>
      <c r="G451" s="123"/>
      <c r="H451" s="124"/>
      <c r="I451" s="124"/>
      <c r="J451" s="124"/>
      <c r="K451" s="124"/>
      <c r="L451" s="124"/>
      <c r="M451" s="124"/>
      <c r="N451" s="124"/>
      <c r="O451" s="124"/>
    </row>
    <row r="452" spans="2:15">
      <c r="B452" s="123"/>
      <c r="C452" s="123"/>
      <c r="D452" s="123"/>
      <c r="E452" s="123"/>
      <c r="F452" s="123"/>
      <c r="G452" s="123"/>
      <c r="H452" s="124"/>
      <c r="I452" s="124"/>
      <c r="J452" s="124"/>
      <c r="K452" s="124"/>
      <c r="L452" s="124"/>
      <c r="M452" s="124"/>
      <c r="N452" s="124"/>
      <c r="O452" s="124"/>
    </row>
    <row r="453" spans="2:15">
      <c r="B453" s="123"/>
      <c r="C453" s="123"/>
      <c r="D453" s="123"/>
      <c r="E453" s="123"/>
      <c r="F453" s="123"/>
      <c r="G453" s="123"/>
      <c r="H453" s="124"/>
      <c r="I453" s="124"/>
      <c r="J453" s="124"/>
      <c r="K453" s="124"/>
      <c r="L453" s="124"/>
      <c r="M453" s="124"/>
      <c r="N453" s="124"/>
      <c r="O453" s="124"/>
    </row>
    <row r="454" spans="2:15">
      <c r="B454" s="123"/>
      <c r="C454" s="123"/>
      <c r="D454" s="123"/>
      <c r="E454" s="123"/>
      <c r="F454" s="123"/>
      <c r="G454" s="123"/>
      <c r="H454" s="124"/>
      <c r="I454" s="124"/>
      <c r="J454" s="124"/>
      <c r="K454" s="124"/>
      <c r="L454" s="124"/>
      <c r="M454" s="124"/>
      <c r="N454" s="124"/>
      <c r="O454" s="124"/>
    </row>
    <row r="455" spans="2:15">
      <c r="B455" s="123"/>
      <c r="C455" s="123"/>
      <c r="D455" s="123"/>
      <c r="E455" s="123"/>
      <c r="F455" s="123"/>
      <c r="G455" s="123"/>
      <c r="H455" s="124"/>
      <c r="I455" s="124"/>
      <c r="J455" s="124"/>
      <c r="K455" s="124"/>
      <c r="L455" s="124"/>
      <c r="M455" s="124"/>
      <c r="N455" s="124"/>
      <c r="O455" s="124"/>
    </row>
    <row r="456" spans="2:15">
      <c r="B456" s="123"/>
      <c r="C456" s="123"/>
      <c r="D456" s="123"/>
      <c r="E456" s="123"/>
      <c r="F456" s="123"/>
      <c r="G456" s="123"/>
      <c r="H456" s="124"/>
      <c r="I456" s="124"/>
      <c r="J456" s="124"/>
      <c r="K456" s="124"/>
      <c r="L456" s="124"/>
      <c r="M456" s="124"/>
      <c r="N456" s="124"/>
      <c r="O456" s="124"/>
    </row>
    <row r="457" spans="2:15">
      <c r="B457" s="123"/>
      <c r="C457" s="123"/>
      <c r="D457" s="123"/>
      <c r="E457" s="123"/>
      <c r="F457" s="123"/>
      <c r="G457" s="123"/>
      <c r="H457" s="124"/>
      <c r="I457" s="124"/>
      <c r="J457" s="124"/>
      <c r="K457" s="124"/>
      <c r="L457" s="124"/>
      <c r="M457" s="124"/>
      <c r="N457" s="124"/>
      <c r="O457" s="124"/>
    </row>
    <row r="458" spans="2:15">
      <c r="B458" s="123"/>
      <c r="C458" s="123"/>
      <c r="D458" s="123"/>
      <c r="E458" s="123"/>
      <c r="F458" s="123"/>
      <c r="G458" s="123"/>
      <c r="H458" s="124"/>
      <c r="I458" s="124"/>
      <c r="J458" s="124"/>
      <c r="K458" s="124"/>
      <c r="L458" s="124"/>
      <c r="M458" s="124"/>
      <c r="N458" s="124"/>
      <c r="O458" s="124"/>
    </row>
    <row r="459" spans="2:15">
      <c r="B459" s="123"/>
      <c r="C459" s="123"/>
      <c r="D459" s="123"/>
      <c r="E459" s="123"/>
      <c r="F459" s="123"/>
      <c r="G459" s="123"/>
      <c r="H459" s="124"/>
      <c r="I459" s="124"/>
      <c r="J459" s="124"/>
      <c r="K459" s="124"/>
      <c r="L459" s="124"/>
      <c r="M459" s="124"/>
      <c r="N459" s="124"/>
      <c r="O459" s="124"/>
    </row>
    <row r="460" spans="2:15">
      <c r="B460" s="123"/>
      <c r="C460" s="123"/>
      <c r="D460" s="123"/>
      <c r="E460" s="123"/>
      <c r="F460" s="123"/>
      <c r="G460" s="123"/>
      <c r="H460" s="124"/>
      <c r="I460" s="124"/>
      <c r="J460" s="124"/>
      <c r="K460" s="124"/>
      <c r="L460" s="124"/>
      <c r="M460" s="124"/>
      <c r="N460" s="124"/>
      <c r="O460" s="124"/>
    </row>
    <row r="461" spans="2:15">
      <c r="B461" s="123"/>
      <c r="C461" s="123"/>
      <c r="D461" s="123"/>
      <c r="E461" s="123"/>
      <c r="F461" s="123"/>
      <c r="G461" s="123"/>
      <c r="H461" s="124"/>
      <c r="I461" s="124"/>
      <c r="J461" s="124"/>
      <c r="K461" s="124"/>
      <c r="L461" s="124"/>
      <c r="M461" s="124"/>
      <c r="N461" s="124"/>
      <c r="O461" s="124"/>
    </row>
    <row r="462" spans="2:15">
      <c r="B462" s="123"/>
      <c r="C462" s="123"/>
      <c r="D462" s="123"/>
      <c r="E462" s="123"/>
      <c r="F462" s="123"/>
      <c r="G462" s="123"/>
      <c r="H462" s="124"/>
      <c r="I462" s="124"/>
      <c r="J462" s="124"/>
      <c r="K462" s="124"/>
      <c r="L462" s="124"/>
      <c r="M462" s="124"/>
      <c r="N462" s="124"/>
      <c r="O462" s="124"/>
    </row>
    <row r="463" spans="2:15">
      <c r="B463" s="123"/>
      <c r="C463" s="123"/>
      <c r="D463" s="123"/>
      <c r="E463" s="123"/>
      <c r="F463" s="123"/>
      <c r="G463" s="123"/>
      <c r="H463" s="124"/>
      <c r="I463" s="124"/>
      <c r="J463" s="124"/>
      <c r="K463" s="124"/>
      <c r="L463" s="124"/>
      <c r="M463" s="124"/>
      <c r="N463" s="124"/>
      <c r="O463" s="124"/>
    </row>
    <row r="464" spans="2:15">
      <c r="B464" s="123"/>
      <c r="C464" s="123"/>
      <c r="D464" s="123"/>
      <c r="E464" s="123"/>
      <c r="F464" s="123"/>
      <c r="G464" s="123"/>
      <c r="H464" s="124"/>
      <c r="I464" s="124"/>
      <c r="J464" s="124"/>
      <c r="K464" s="124"/>
      <c r="L464" s="124"/>
      <c r="M464" s="124"/>
      <c r="N464" s="124"/>
      <c r="O464" s="124"/>
    </row>
    <row r="465" spans="2:15">
      <c r="B465" s="123"/>
      <c r="C465" s="123"/>
      <c r="D465" s="123"/>
      <c r="E465" s="123"/>
      <c r="F465" s="123"/>
      <c r="G465" s="123"/>
      <c r="H465" s="124"/>
      <c r="I465" s="124"/>
      <c r="J465" s="124"/>
      <c r="K465" s="124"/>
      <c r="L465" s="124"/>
      <c r="M465" s="124"/>
      <c r="N465" s="124"/>
      <c r="O465" s="124"/>
    </row>
    <row r="466" spans="2:15">
      <c r="B466" s="123"/>
      <c r="C466" s="123"/>
      <c r="D466" s="123"/>
      <c r="E466" s="123"/>
      <c r="F466" s="123"/>
      <c r="G466" s="123"/>
      <c r="H466" s="124"/>
      <c r="I466" s="124"/>
      <c r="J466" s="124"/>
      <c r="K466" s="124"/>
      <c r="L466" s="124"/>
      <c r="M466" s="124"/>
      <c r="N466" s="124"/>
      <c r="O466" s="124"/>
    </row>
    <row r="467" spans="2:15">
      <c r="B467" s="123"/>
      <c r="C467" s="123"/>
      <c r="D467" s="123"/>
      <c r="E467" s="123"/>
      <c r="F467" s="123"/>
      <c r="G467" s="123"/>
      <c r="H467" s="124"/>
      <c r="I467" s="124"/>
      <c r="J467" s="124"/>
      <c r="K467" s="124"/>
      <c r="L467" s="124"/>
      <c r="M467" s="124"/>
      <c r="N467" s="124"/>
      <c r="O467" s="124"/>
    </row>
    <row r="468" spans="2:15">
      <c r="B468" s="123"/>
      <c r="C468" s="123"/>
      <c r="D468" s="123"/>
      <c r="E468" s="123"/>
      <c r="F468" s="123"/>
      <c r="G468" s="123"/>
      <c r="H468" s="124"/>
      <c r="I468" s="124"/>
      <c r="J468" s="124"/>
      <c r="K468" s="124"/>
      <c r="L468" s="124"/>
      <c r="M468" s="124"/>
      <c r="N468" s="124"/>
      <c r="O468" s="124"/>
    </row>
    <row r="469" spans="2:15">
      <c r="B469" s="123"/>
      <c r="C469" s="123"/>
      <c r="D469" s="123"/>
      <c r="E469" s="123"/>
      <c r="F469" s="123"/>
      <c r="G469" s="123"/>
      <c r="H469" s="124"/>
      <c r="I469" s="124"/>
      <c r="J469" s="124"/>
      <c r="K469" s="124"/>
      <c r="L469" s="124"/>
      <c r="M469" s="124"/>
      <c r="N469" s="124"/>
      <c r="O469" s="124"/>
    </row>
    <row r="470" spans="2:15">
      <c r="B470" s="123"/>
      <c r="C470" s="123"/>
      <c r="D470" s="123"/>
      <c r="E470" s="123"/>
      <c r="F470" s="123"/>
      <c r="G470" s="123"/>
      <c r="H470" s="124"/>
      <c r="I470" s="124"/>
      <c r="J470" s="124"/>
      <c r="K470" s="124"/>
      <c r="L470" s="124"/>
      <c r="M470" s="124"/>
      <c r="N470" s="124"/>
      <c r="O470" s="124"/>
    </row>
    <row r="471" spans="2:15">
      <c r="B471" s="123"/>
      <c r="C471" s="123"/>
      <c r="D471" s="123"/>
      <c r="E471" s="123"/>
      <c r="F471" s="123"/>
      <c r="G471" s="123"/>
      <c r="H471" s="124"/>
      <c r="I471" s="124"/>
      <c r="J471" s="124"/>
      <c r="K471" s="124"/>
      <c r="L471" s="124"/>
      <c r="M471" s="124"/>
      <c r="N471" s="124"/>
      <c r="O471" s="124"/>
    </row>
    <row r="472" spans="2:15">
      <c r="B472" s="123"/>
      <c r="C472" s="123"/>
      <c r="D472" s="123"/>
      <c r="E472" s="123"/>
      <c r="F472" s="123"/>
      <c r="G472" s="123"/>
      <c r="H472" s="124"/>
      <c r="I472" s="124"/>
      <c r="J472" s="124"/>
      <c r="K472" s="124"/>
      <c r="L472" s="124"/>
      <c r="M472" s="124"/>
      <c r="N472" s="124"/>
      <c r="O472" s="124"/>
    </row>
    <row r="473" spans="2:15">
      <c r="B473" s="123"/>
      <c r="C473" s="123"/>
      <c r="D473" s="123"/>
      <c r="E473" s="123"/>
      <c r="F473" s="123"/>
      <c r="G473" s="123"/>
      <c r="H473" s="124"/>
      <c r="I473" s="124"/>
      <c r="J473" s="124"/>
      <c r="K473" s="124"/>
      <c r="L473" s="124"/>
      <c r="M473" s="124"/>
      <c r="N473" s="124"/>
      <c r="O473" s="124"/>
    </row>
    <row r="474" spans="2:15">
      <c r="B474" s="123"/>
      <c r="C474" s="123"/>
      <c r="D474" s="123"/>
      <c r="E474" s="123"/>
      <c r="F474" s="123"/>
      <c r="G474" s="123"/>
      <c r="H474" s="124"/>
      <c r="I474" s="124"/>
      <c r="J474" s="124"/>
      <c r="K474" s="124"/>
      <c r="L474" s="124"/>
      <c r="M474" s="124"/>
      <c r="N474" s="124"/>
      <c r="O474" s="124"/>
    </row>
    <row r="475" spans="2:15">
      <c r="B475" s="123"/>
      <c r="C475" s="123"/>
      <c r="D475" s="123"/>
      <c r="E475" s="123"/>
      <c r="F475" s="123"/>
      <c r="G475" s="123"/>
      <c r="H475" s="124"/>
      <c r="I475" s="124"/>
      <c r="J475" s="124"/>
      <c r="K475" s="124"/>
      <c r="L475" s="124"/>
      <c r="M475" s="124"/>
      <c r="N475" s="124"/>
      <c r="O475" s="124"/>
    </row>
    <row r="476" spans="2:15">
      <c r="B476" s="123"/>
      <c r="C476" s="123"/>
      <c r="D476" s="123"/>
      <c r="E476" s="123"/>
      <c r="F476" s="123"/>
      <c r="G476" s="123"/>
      <c r="H476" s="124"/>
      <c r="I476" s="124"/>
      <c r="J476" s="124"/>
      <c r="K476" s="124"/>
      <c r="L476" s="124"/>
      <c r="M476" s="124"/>
      <c r="N476" s="124"/>
      <c r="O476" s="124"/>
    </row>
    <row r="477" spans="2:15">
      <c r="B477" s="123"/>
      <c r="C477" s="123"/>
      <c r="D477" s="123"/>
      <c r="E477" s="123"/>
      <c r="F477" s="123"/>
      <c r="G477" s="123"/>
      <c r="H477" s="124"/>
      <c r="I477" s="124"/>
      <c r="J477" s="124"/>
      <c r="K477" s="124"/>
      <c r="L477" s="124"/>
      <c r="M477" s="124"/>
      <c r="N477" s="124"/>
      <c r="O477" s="124"/>
    </row>
    <row r="478" spans="2:15">
      <c r="B478" s="123"/>
      <c r="C478" s="123"/>
      <c r="D478" s="123"/>
      <c r="E478" s="123"/>
      <c r="F478" s="123"/>
      <c r="G478" s="123"/>
      <c r="H478" s="124"/>
      <c r="I478" s="124"/>
      <c r="J478" s="124"/>
      <c r="K478" s="124"/>
      <c r="L478" s="124"/>
      <c r="M478" s="124"/>
      <c r="N478" s="124"/>
      <c r="O478" s="124"/>
    </row>
    <row r="479" spans="2:15">
      <c r="B479" s="123"/>
      <c r="C479" s="123"/>
      <c r="D479" s="123"/>
      <c r="E479" s="123"/>
      <c r="F479" s="123"/>
      <c r="G479" s="123"/>
      <c r="H479" s="124"/>
      <c r="I479" s="124"/>
      <c r="J479" s="124"/>
      <c r="K479" s="124"/>
      <c r="L479" s="124"/>
      <c r="M479" s="124"/>
      <c r="N479" s="124"/>
      <c r="O479" s="124"/>
    </row>
    <row r="480" spans="2:15">
      <c r="B480" s="123"/>
      <c r="C480" s="123"/>
      <c r="D480" s="123"/>
      <c r="E480" s="123"/>
      <c r="F480" s="123"/>
      <c r="G480" s="123"/>
      <c r="H480" s="124"/>
      <c r="I480" s="124"/>
      <c r="J480" s="124"/>
      <c r="K480" s="124"/>
      <c r="L480" s="124"/>
      <c r="M480" s="124"/>
      <c r="N480" s="124"/>
      <c r="O480" s="124"/>
    </row>
    <row r="481" spans="2:15">
      <c r="B481" s="123"/>
      <c r="C481" s="123"/>
      <c r="D481" s="123"/>
      <c r="E481" s="123"/>
      <c r="F481" s="123"/>
      <c r="G481" s="123"/>
      <c r="H481" s="124"/>
      <c r="I481" s="124"/>
      <c r="J481" s="124"/>
      <c r="K481" s="124"/>
      <c r="L481" s="124"/>
      <c r="M481" s="124"/>
      <c r="N481" s="124"/>
      <c r="O481" s="124"/>
    </row>
    <row r="482" spans="2:15">
      <c r="B482" s="123"/>
      <c r="C482" s="123"/>
      <c r="D482" s="123"/>
      <c r="E482" s="123"/>
      <c r="F482" s="123"/>
      <c r="G482" s="123"/>
      <c r="H482" s="124"/>
      <c r="I482" s="124"/>
      <c r="J482" s="124"/>
      <c r="K482" s="124"/>
      <c r="L482" s="124"/>
      <c r="M482" s="124"/>
      <c r="N482" s="124"/>
      <c r="O482" s="124"/>
    </row>
    <row r="483" spans="2:15">
      <c r="B483" s="123"/>
      <c r="C483" s="123"/>
      <c r="D483" s="123"/>
      <c r="E483" s="123"/>
      <c r="F483" s="123"/>
      <c r="G483" s="123"/>
      <c r="H483" s="124"/>
      <c r="I483" s="124"/>
      <c r="J483" s="124"/>
      <c r="K483" s="124"/>
      <c r="L483" s="124"/>
      <c r="M483" s="124"/>
      <c r="N483" s="124"/>
      <c r="O483" s="124"/>
    </row>
    <row r="484" spans="2:15">
      <c r="B484" s="123"/>
      <c r="C484" s="123"/>
      <c r="D484" s="123"/>
      <c r="E484" s="123"/>
      <c r="F484" s="123"/>
      <c r="G484" s="123"/>
      <c r="H484" s="124"/>
      <c r="I484" s="124"/>
      <c r="J484" s="124"/>
      <c r="K484" s="124"/>
      <c r="L484" s="124"/>
      <c r="M484" s="124"/>
      <c r="N484" s="124"/>
      <c r="O484" s="124"/>
    </row>
    <row r="485" spans="2:15">
      <c r="B485" s="123"/>
      <c r="C485" s="123"/>
      <c r="D485" s="123"/>
      <c r="E485" s="123"/>
      <c r="F485" s="123"/>
      <c r="G485" s="123"/>
      <c r="H485" s="124"/>
      <c r="I485" s="124"/>
      <c r="J485" s="124"/>
      <c r="K485" s="124"/>
      <c r="L485" s="124"/>
      <c r="M485" s="124"/>
      <c r="N485" s="124"/>
      <c r="O485" s="124"/>
    </row>
    <row r="486" spans="2:15">
      <c r="B486" s="123"/>
      <c r="C486" s="123"/>
      <c r="D486" s="123"/>
      <c r="E486" s="123"/>
      <c r="F486" s="123"/>
      <c r="G486" s="123"/>
      <c r="H486" s="124"/>
      <c r="I486" s="124"/>
      <c r="J486" s="124"/>
      <c r="K486" s="124"/>
      <c r="L486" s="124"/>
      <c r="M486" s="124"/>
      <c r="N486" s="124"/>
      <c r="O486" s="124"/>
    </row>
    <row r="487" spans="2:15">
      <c r="B487" s="123"/>
      <c r="C487" s="123"/>
      <c r="D487" s="123"/>
      <c r="E487" s="123"/>
      <c r="F487" s="123"/>
      <c r="G487" s="123"/>
      <c r="H487" s="124"/>
      <c r="I487" s="124"/>
      <c r="J487" s="124"/>
      <c r="K487" s="124"/>
      <c r="L487" s="124"/>
      <c r="M487" s="124"/>
      <c r="N487" s="124"/>
      <c r="O487" s="124"/>
    </row>
    <row r="488" spans="2:15">
      <c r="B488" s="123"/>
      <c r="C488" s="123"/>
      <c r="D488" s="123"/>
      <c r="E488" s="123"/>
      <c r="F488" s="123"/>
      <c r="G488" s="123"/>
      <c r="H488" s="124"/>
      <c r="I488" s="124"/>
      <c r="J488" s="124"/>
      <c r="K488" s="124"/>
      <c r="L488" s="124"/>
      <c r="M488" s="124"/>
      <c r="N488" s="124"/>
      <c r="O488" s="124"/>
    </row>
    <row r="489" spans="2:15">
      <c r="B489" s="123"/>
      <c r="C489" s="123"/>
      <c r="D489" s="123"/>
      <c r="E489" s="123"/>
      <c r="F489" s="123"/>
      <c r="G489" s="123"/>
      <c r="H489" s="124"/>
      <c r="I489" s="124"/>
      <c r="J489" s="124"/>
      <c r="K489" s="124"/>
      <c r="L489" s="124"/>
      <c r="M489" s="124"/>
      <c r="N489" s="124"/>
      <c r="O489" s="124"/>
    </row>
    <row r="490" spans="2:15">
      <c r="B490" s="123"/>
      <c r="C490" s="123"/>
      <c r="D490" s="123"/>
      <c r="E490" s="123"/>
      <c r="F490" s="123"/>
      <c r="G490" s="123"/>
      <c r="H490" s="124"/>
      <c r="I490" s="124"/>
      <c r="J490" s="124"/>
      <c r="K490" s="124"/>
      <c r="L490" s="124"/>
      <c r="M490" s="124"/>
      <c r="N490" s="124"/>
      <c r="O490" s="124"/>
    </row>
    <row r="491" spans="2:15">
      <c r="B491" s="123"/>
      <c r="C491" s="123"/>
      <c r="D491" s="123"/>
      <c r="E491" s="123"/>
      <c r="F491" s="123"/>
      <c r="G491" s="123"/>
      <c r="H491" s="124"/>
      <c r="I491" s="124"/>
      <c r="J491" s="124"/>
      <c r="K491" s="124"/>
      <c r="L491" s="124"/>
      <c r="M491" s="124"/>
      <c r="N491" s="124"/>
      <c r="O491" s="124"/>
    </row>
    <row r="492" spans="2:15">
      <c r="B492" s="123"/>
      <c r="C492" s="123"/>
      <c r="D492" s="123"/>
      <c r="E492" s="123"/>
      <c r="F492" s="123"/>
      <c r="G492" s="123"/>
      <c r="H492" s="124"/>
      <c r="I492" s="124"/>
      <c r="J492" s="124"/>
      <c r="K492" s="124"/>
      <c r="L492" s="124"/>
      <c r="M492" s="124"/>
      <c r="N492" s="124"/>
      <c r="O492" s="124"/>
    </row>
    <row r="493" spans="2:15">
      <c r="B493" s="123"/>
      <c r="C493" s="123"/>
      <c r="D493" s="123"/>
      <c r="E493" s="123"/>
      <c r="F493" s="123"/>
      <c r="G493" s="123"/>
      <c r="H493" s="124"/>
      <c r="I493" s="124"/>
      <c r="J493" s="124"/>
      <c r="K493" s="124"/>
      <c r="L493" s="124"/>
      <c r="M493" s="124"/>
      <c r="N493" s="124"/>
      <c r="O493" s="124"/>
    </row>
    <row r="494" spans="2:15">
      <c r="B494" s="123"/>
      <c r="C494" s="123"/>
      <c r="D494" s="123"/>
      <c r="E494" s="123"/>
      <c r="F494" s="123"/>
      <c r="G494" s="123"/>
      <c r="H494" s="124"/>
      <c r="I494" s="124"/>
      <c r="J494" s="124"/>
      <c r="K494" s="124"/>
      <c r="L494" s="124"/>
      <c r="M494" s="124"/>
      <c r="N494" s="124"/>
      <c r="O494" s="124"/>
    </row>
    <row r="495" spans="2:15">
      <c r="B495" s="123"/>
      <c r="C495" s="123"/>
      <c r="D495" s="123"/>
      <c r="E495" s="123"/>
      <c r="F495" s="123"/>
      <c r="G495" s="123"/>
      <c r="H495" s="124"/>
      <c r="I495" s="124"/>
      <c r="J495" s="124"/>
      <c r="K495" s="124"/>
      <c r="L495" s="124"/>
      <c r="M495" s="124"/>
      <c r="N495" s="124"/>
      <c r="O495" s="124"/>
    </row>
    <row r="496" spans="2:15">
      <c r="B496" s="123"/>
      <c r="C496" s="123"/>
      <c r="D496" s="123"/>
      <c r="E496" s="123"/>
      <c r="F496" s="123"/>
      <c r="G496" s="123"/>
      <c r="H496" s="124"/>
      <c r="I496" s="124"/>
      <c r="J496" s="124"/>
      <c r="K496" s="124"/>
      <c r="L496" s="124"/>
      <c r="M496" s="124"/>
      <c r="N496" s="124"/>
      <c r="O496" s="124"/>
    </row>
    <row r="497" spans="2:15">
      <c r="B497" s="123"/>
      <c r="C497" s="123"/>
      <c r="D497" s="123"/>
      <c r="E497" s="123"/>
      <c r="F497" s="123"/>
      <c r="G497" s="123"/>
      <c r="H497" s="124"/>
      <c r="I497" s="124"/>
      <c r="J497" s="124"/>
      <c r="K497" s="124"/>
      <c r="L497" s="124"/>
      <c r="M497" s="124"/>
      <c r="N497" s="124"/>
      <c r="O497" s="124"/>
    </row>
    <row r="498" spans="2:15">
      <c r="B498" s="123"/>
      <c r="C498" s="123"/>
      <c r="D498" s="123"/>
      <c r="E498" s="123"/>
      <c r="F498" s="123"/>
      <c r="G498" s="123"/>
      <c r="H498" s="124"/>
      <c r="I498" s="124"/>
      <c r="J498" s="124"/>
      <c r="K498" s="124"/>
      <c r="L498" s="124"/>
      <c r="M498" s="124"/>
      <c r="N498" s="124"/>
      <c r="O498" s="124"/>
    </row>
    <row r="499" spans="2:15">
      <c r="B499" s="123"/>
      <c r="C499" s="123"/>
      <c r="D499" s="123"/>
      <c r="E499" s="123"/>
      <c r="F499" s="123"/>
      <c r="G499" s="123"/>
      <c r="H499" s="124"/>
      <c r="I499" s="124"/>
      <c r="J499" s="124"/>
      <c r="K499" s="124"/>
      <c r="L499" s="124"/>
      <c r="M499" s="124"/>
      <c r="N499" s="124"/>
      <c r="O499" s="124"/>
    </row>
    <row r="500" spans="2:15">
      <c r="B500" s="123"/>
      <c r="C500" s="123"/>
      <c r="D500" s="123"/>
      <c r="E500" s="123"/>
      <c r="F500" s="123"/>
      <c r="G500" s="123"/>
      <c r="H500" s="124"/>
      <c r="I500" s="124"/>
      <c r="J500" s="124"/>
      <c r="K500" s="124"/>
      <c r="L500" s="124"/>
      <c r="M500" s="124"/>
      <c r="N500" s="124"/>
      <c r="O500" s="124"/>
    </row>
  </sheetData>
  <sheetProtection sheet="1" objects="1" scenarios="1"/>
  <mergeCells count="2">
    <mergeCell ref="B6:O6"/>
    <mergeCell ref="B7:O7"/>
  </mergeCells>
  <phoneticPr fontId="5" type="noConversion"/>
  <dataValidations count="4">
    <dataValidation allowBlank="1" showInputMessage="1" showErrorMessage="1" sqref="A1 B34 K9 B36:I36 B14 B16"/>
    <dataValidation type="list" allowBlank="1" showInputMessage="1" showErrorMessage="1" sqref="E12:E35 E37:E357">
      <formula1>#REF!</formula1>
    </dataValidation>
    <dataValidation type="list" allowBlank="1" showInputMessage="1" showErrorMessage="1" sqref="H12:H35 H37:H357">
      <formula1>#REF!</formula1>
    </dataValidation>
    <dataValidation type="list" allowBlank="1" showInputMessage="1" showErrorMessage="1" sqref="G12:G35 G37:G363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.42578125" style="2" bestFit="1" customWidth="1"/>
    <col min="3" max="3" width="51.42578125" style="2" bestFit="1" customWidth="1"/>
    <col min="4" max="4" width="6.42578125" style="2" bestFit="1" customWidth="1"/>
    <col min="5" max="5" width="11.28515625" style="2" bestFit="1" customWidth="1"/>
    <col min="6" max="6" width="21" style="2" bestFit="1" customWidth="1"/>
    <col min="7" max="7" width="12.28515625" style="2" bestFit="1" customWidth="1"/>
    <col min="8" max="8" width="9" style="1" bestFit="1" customWidth="1"/>
    <col min="9" max="9" width="9.5703125" style="1" bestFit="1" customWidth="1"/>
    <col min="10" max="10" width="8.28515625" style="1" bestFit="1" customWidth="1"/>
    <col min="11" max="11" width="8" style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56" t="s">
        <v>134</v>
      </c>
      <c r="C1" s="77" t="s" vm="1">
        <v>204</v>
      </c>
    </row>
    <row r="2" spans="2:14">
      <c r="B2" s="56" t="s">
        <v>133</v>
      </c>
      <c r="C2" s="77" t="s">
        <v>205</v>
      </c>
    </row>
    <row r="3" spans="2:14">
      <c r="B3" s="56" t="s">
        <v>135</v>
      </c>
      <c r="C3" s="77" t="s">
        <v>206</v>
      </c>
    </row>
    <row r="4" spans="2:14">
      <c r="B4" s="56" t="s">
        <v>136</v>
      </c>
      <c r="C4" s="77">
        <v>2148</v>
      </c>
    </row>
    <row r="6" spans="2:14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1"/>
    </row>
    <row r="7" spans="2:14" ht="26.25" customHeight="1">
      <c r="B7" s="149" t="s">
        <v>203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1"/>
    </row>
    <row r="8" spans="2:14" s="3" customFormat="1" ht="74.25" customHeight="1">
      <c r="B8" s="22" t="s">
        <v>107</v>
      </c>
      <c r="C8" s="30" t="s">
        <v>42</v>
      </c>
      <c r="D8" s="30" t="s">
        <v>111</v>
      </c>
      <c r="E8" s="30" t="s">
        <v>109</v>
      </c>
      <c r="F8" s="30" t="s">
        <v>59</v>
      </c>
      <c r="G8" s="30" t="s">
        <v>93</v>
      </c>
      <c r="H8" s="30" t="s">
        <v>182</v>
      </c>
      <c r="I8" s="30" t="s">
        <v>181</v>
      </c>
      <c r="J8" s="30" t="s">
        <v>197</v>
      </c>
      <c r="K8" s="30" t="s">
        <v>56</v>
      </c>
      <c r="L8" s="30" t="s">
        <v>55</v>
      </c>
      <c r="M8" s="30" t="s">
        <v>137</v>
      </c>
      <c r="N8" s="14" t="s">
        <v>139</v>
      </c>
    </row>
    <row r="9" spans="2:14" s="3" customFormat="1" ht="26.25" customHeight="1">
      <c r="B9" s="15"/>
      <c r="C9" s="16"/>
      <c r="D9" s="16"/>
      <c r="E9" s="16"/>
      <c r="F9" s="16"/>
      <c r="G9" s="16"/>
      <c r="H9" s="32" t="s">
        <v>189</v>
      </c>
      <c r="I9" s="32"/>
      <c r="J9" s="16" t="s">
        <v>185</v>
      </c>
      <c r="K9" s="32" t="s">
        <v>185</v>
      </c>
      <c r="L9" s="32" t="s">
        <v>20</v>
      </c>
      <c r="M9" s="17" t="s">
        <v>20</v>
      </c>
      <c r="N9" s="17" t="s">
        <v>20</v>
      </c>
    </row>
    <row r="10" spans="2:14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</row>
    <row r="11" spans="2:14" s="4" customFormat="1" ht="18" customHeight="1">
      <c r="B11" s="104" t="s">
        <v>200</v>
      </c>
      <c r="C11" s="105"/>
      <c r="D11" s="105"/>
      <c r="E11" s="105"/>
      <c r="F11" s="105"/>
      <c r="G11" s="105"/>
      <c r="H11" s="106"/>
      <c r="I11" s="109"/>
      <c r="J11" s="106">
        <v>8.6569407000000001E-2</v>
      </c>
      <c r="K11" s="106">
        <v>137.86338062099998</v>
      </c>
      <c r="L11" s="105"/>
      <c r="M11" s="107">
        <v>1</v>
      </c>
      <c r="N11" s="107">
        <f>K11/'סכום נכסי הקרן'!$C$42</f>
        <v>3.5141348726229142E-2</v>
      </c>
    </row>
    <row r="12" spans="2:14">
      <c r="B12" s="108" t="s">
        <v>179</v>
      </c>
      <c r="C12" s="105"/>
      <c r="D12" s="105"/>
      <c r="E12" s="105"/>
      <c r="F12" s="105"/>
      <c r="G12" s="105"/>
      <c r="H12" s="106"/>
      <c r="I12" s="109"/>
      <c r="J12" s="105"/>
      <c r="K12" s="106">
        <v>109.96194900500001</v>
      </c>
      <c r="L12" s="105"/>
      <c r="M12" s="107">
        <v>0.79761535303777475</v>
      </c>
      <c r="N12" s="107">
        <f>K12/'סכום נכסי הקרן'!$C$42</f>
        <v>2.8029279270494815E-2</v>
      </c>
    </row>
    <row r="13" spans="2:14">
      <c r="B13" s="99" t="s">
        <v>201</v>
      </c>
      <c r="C13" s="81"/>
      <c r="D13" s="81"/>
      <c r="E13" s="81"/>
      <c r="F13" s="81"/>
      <c r="G13" s="81"/>
      <c r="H13" s="90"/>
      <c r="I13" s="92"/>
      <c r="J13" s="81"/>
      <c r="K13" s="90">
        <v>109.96194900500001</v>
      </c>
      <c r="L13" s="81"/>
      <c r="M13" s="91">
        <v>0.79761535303777475</v>
      </c>
      <c r="N13" s="91">
        <f>K13/'סכום נכסי הקרן'!$C$42</f>
        <v>2.8029279270494815E-2</v>
      </c>
    </row>
    <row r="14" spans="2:14">
      <c r="B14" s="86" t="s">
        <v>1068</v>
      </c>
      <c r="C14" s="83" t="s">
        <v>1069</v>
      </c>
      <c r="D14" s="96" t="s">
        <v>112</v>
      </c>
      <c r="E14" s="83" t="s">
        <v>1070</v>
      </c>
      <c r="F14" s="96" t="s">
        <v>1114</v>
      </c>
      <c r="G14" s="96" t="s">
        <v>121</v>
      </c>
      <c r="H14" s="93">
        <v>119.276465</v>
      </c>
      <c r="I14" s="95">
        <v>358.97</v>
      </c>
      <c r="J14" s="83"/>
      <c r="K14" s="93">
        <v>0.428166726</v>
      </c>
      <c r="L14" s="94">
        <v>8.1151443157019137E-7</v>
      </c>
      <c r="M14" s="94">
        <v>3.1057320955814403E-3</v>
      </c>
      <c r="N14" s="94">
        <f>K14/'סכום נכסי הקרן'!$C$42</f>
        <v>1.0913961462106982E-4</v>
      </c>
    </row>
    <row r="15" spans="2:14">
      <c r="B15" s="86" t="s">
        <v>1071</v>
      </c>
      <c r="C15" s="83" t="s">
        <v>1072</v>
      </c>
      <c r="D15" s="96" t="s">
        <v>112</v>
      </c>
      <c r="E15" s="83" t="s">
        <v>1070</v>
      </c>
      <c r="F15" s="96" t="s">
        <v>1114</v>
      </c>
      <c r="G15" s="96" t="s">
        <v>121</v>
      </c>
      <c r="H15" s="93">
        <v>473.84813800000006</v>
      </c>
      <c r="I15" s="95">
        <v>330.01</v>
      </c>
      <c r="J15" s="83"/>
      <c r="K15" s="93">
        <v>1.5637462419999999</v>
      </c>
      <c r="L15" s="94">
        <v>1.727538675180256E-5</v>
      </c>
      <c r="M15" s="94">
        <v>1.1342723752719313E-2</v>
      </c>
      <c r="N15" s="94">
        <f>K15/'סכום נכסי הקרן'!$C$42</f>
        <v>3.9859861089959188E-4</v>
      </c>
    </row>
    <row r="16" spans="2:14">
      <c r="B16" s="86" t="s">
        <v>1073</v>
      </c>
      <c r="C16" s="83" t="s">
        <v>1074</v>
      </c>
      <c r="D16" s="96" t="s">
        <v>112</v>
      </c>
      <c r="E16" s="83" t="s">
        <v>1070</v>
      </c>
      <c r="F16" s="96" t="s">
        <v>1114</v>
      </c>
      <c r="G16" s="96" t="s">
        <v>121</v>
      </c>
      <c r="H16" s="93">
        <v>8273.1981350000005</v>
      </c>
      <c r="I16" s="95">
        <v>344.97</v>
      </c>
      <c r="J16" s="83"/>
      <c r="K16" s="93">
        <v>28.540051606000002</v>
      </c>
      <c r="L16" s="94">
        <v>3.5407552655404203E-5</v>
      </c>
      <c r="M16" s="94">
        <v>0.20701691397267719</v>
      </c>
      <c r="N16" s="94">
        <f>K16/'סכום נכסי הקרן'!$C$42</f>
        <v>7.274853566141627E-3</v>
      </c>
    </row>
    <row r="17" spans="2:14">
      <c r="B17" s="86" t="s">
        <v>1075</v>
      </c>
      <c r="C17" s="83" t="s">
        <v>1076</v>
      </c>
      <c r="D17" s="96" t="s">
        <v>112</v>
      </c>
      <c r="E17" s="83" t="s">
        <v>1070</v>
      </c>
      <c r="F17" s="96" t="s">
        <v>1114</v>
      </c>
      <c r="G17" s="96" t="s">
        <v>121</v>
      </c>
      <c r="H17" s="93">
        <v>47.694504000000009</v>
      </c>
      <c r="I17" s="95">
        <v>383.04</v>
      </c>
      <c r="J17" s="83"/>
      <c r="K17" s="93">
        <v>0.182689028</v>
      </c>
      <c r="L17" s="94">
        <v>3.3435145619793001E-7</v>
      </c>
      <c r="M17" s="94">
        <v>1.3251454242387262E-3</v>
      </c>
      <c r="N17" s="94">
        <f>K17/'סכום נכסי הקרן'!$C$42</f>
        <v>4.656739746613994E-5</v>
      </c>
    </row>
    <row r="18" spans="2:14">
      <c r="B18" s="86" t="s">
        <v>1077</v>
      </c>
      <c r="C18" s="83" t="s">
        <v>1078</v>
      </c>
      <c r="D18" s="96" t="s">
        <v>112</v>
      </c>
      <c r="E18" s="83" t="s">
        <v>1079</v>
      </c>
      <c r="F18" s="96" t="s">
        <v>1114</v>
      </c>
      <c r="G18" s="96" t="s">
        <v>121</v>
      </c>
      <c r="H18" s="93">
        <v>6885.9300670000002</v>
      </c>
      <c r="I18" s="95">
        <v>345.66</v>
      </c>
      <c r="J18" s="83"/>
      <c r="K18" s="93">
        <v>23.801906872</v>
      </c>
      <c r="L18" s="94">
        <v>1.7821368862840291E-5</v>
      </c>
      <c r="M18" s="94">
        <v>0.17264850727426878</v>
      </c>
      <c r="N18" s="94">
        <f>K18/'סכום נכסי הקרן'!$C$42</f>
        <v>6.0671014011879883E-3</v>
      </c>
    </row>
    <row r="19" spans="2:14">
      <c r="B19" s="86" t="s">
        <v>1080</v>
      </c>
      <c r="C19" s="83" t="s">
        <v>1081</v>
      </c>
      <c r="D19" s="96" t="s">
        <v>112</v>
      </c>
      <c r="E19" s="83" t="s">
        <v>1079</v>
      </c>
      <c r="F19" s="96" t="s">
        <v>1114</v>
      </c>
      <c r="G19" s="96" t="s">
        <v>121</v>
      </c>
      <c r="H19" s="93">
        <v>258.509615</v>
      </c>
      <c r="I19" s="95">
        <v>355.06</v>
      </c>
      <c r="J19" s="83"/>
      <c r="K19" s="93">
        <v>0.91786423900000003</v>
      </c>
      <c r="L19" s="94">
        <v>9.7973665764276228E-7</v>
      </c>
      <c r="M19" s="94">
        <v>6.6577813112192515E-3</v>
      </c>
      <c r="N19" s="94">
        <f>K19/'סכום נכסי הקרן'!$C$42</f>
        <v>2.3396341480052686E-4</v>
      </c>
    </row>
    <row r="20" spans="2:14">
      <c r="B20" s="86" t="s">
        <v>1082</v>
      </c>
      <c r="C20" s="83" t="s">
        <v>1083</v>
      </c>
      <c r="D20" s="96" t="s">
        <v>112</v>
      </c>
      <c r="E20" s="83" t="s">
        <v>1079</v>
      </c>
      <c r="F20" s="96" t="s">
        <v>1114</v>
      </c>
      <c r="G20" s="96" t="s">
        <v>121</v>
      </c>
      <c r="H20" s="93">
        <v>242.45597799999999</v>
      </c>
      <c r="I20" s="95">
        <v>331.05</v>
      </c>
      <c r="J20" s="83"/>
      <c r="K20" s="93">
        <v>0.80265051500000006</v>
      </c>
      <c r="L20" s="94">
        <v>4.6996082896991585E-6</v>
      </c>
      <c r="M20" s="94">
        <v>5.8220719046964721E-3</v>
      </c>
      <c r="N20" s="94">
        <f>K20/'סכום נכסי הקרן'!$C$42</f>
        <v>2.0459545911211986E-4</v>
      </c>
    </row>
    <row r="21" spans="2:14">
      <c r="B21" s="86" t="s">
        <v>1084</v>
      </c>
      <c r="C21" s="83" t="s">
        <v>1085</v>
      </c>
      <c r="D21" s="96" t="s">
        <v>112</v>
      </c>
      <c r="E21" s="83" t="s">
        <v>1079</v>
      </c>
      <c r="F21" s="96" t="s">
        <v>1114</v>
      </c>
      <c r="G21" s="96" t="s">
        <v>121</v>
      </c>
      <c r="H21" s="93">
        <v>1135.7283609999999</v>
      </c>
      <c r="I21" s="95">
        <v>380.44</v>
      </c>
      <c r="J21" s="83"/>
      <c r="K21" s="93">
        <v>4.3207649780000006</v>
      </c>
      <c r="L21" s="94">
        <v>4.7326762507530704E-6</v>
      </c>
      <c r="M21" s="94">
        <v>3.1340918513221502E-2</v>
      </c>
      <c r="N21" s="94">
        <f>K21/'סכום נכסי הקרן'!$C$42</f>
        <v>1.1013621468734479E-3</v>
      </c>
    </row>
    <row r="22" spans="2:14">
      <c r="B22" s="86" t="s">
        <v>1086</v>
      </c>
      <c r="C22" s="83" t="s">
        <v>1087</v>
      </c>
      <c r="D22" s="96" t="s">
        <v>112</v>
      </c>
      <c r="E22" s="83" t="s">
        <v>1088</v>
      </c>
      <c r="F22" s="96" t="s">
        <v>1114</v>
      </c>
      <c r="G22" s="96" t="s">
        <v>121</v>
      </c>
      <c r="H22" s="93">
        <v>2.3852229999999999</v>
      </c>
      <c r="I22" s="95">
        <v>3556.21</v>
      </c>
      <c r="J22" s="83"/>
      <c r="K22" s="93">
        <v>8.4823538000000018E-2</v>
      </c>
      <c r="L22" s="94">
        <v>1.0332675858264015E-7</v>
      </c>
      <c r="M22" s="94">
        <v>6.152724357832794E-4</v>
      </c>
      <c r="N22" s="94">
        <f>K22/'סכום נכסי הקרן'!$C$42</f>
        <v>2.1621503227496649E-5</v>
      </c>
    </row>
    <row r="23" spans="2:14">
      <c r="B23" s="86" t="s">
        <v>1089</v>
      </c>
      <c r="C23" s="83" t="s">
        <v>1090</v>
      </c>
      <c r="D23" s="96" t="s">
        <v>112</v>
      </c>
      <c r="E23" s="83" t="s">
        <v>1088</v>
      </c>
      <c r="F23" s="96" t="s">
        <v>1114</v>
      </c>
      <c r="G23" s="96" t="s">
        <v>121</v>
      </c>
      <c r="H23" s="93">
        <v>10.568315999999999</v>
      </c>
      <c r="I23" s="95">
        <v>3292.1</v>
      </c>
      <c r="J23" s="83"/>
      <c r="K23" s="93">
        <v>0.347919531</v>
      </c>
      <c r="L23" s="94">
        <v>1.696244827193805E-6</v>
      </c>
      <c r="M23" s="94">
        <v>2.5236544282666701E-3</v>
      </c>
      <c r="N23" s="94">
        <f>K23/'סכום נכסי הקרן'!$C$42</f>
        <v>8.868462032821148E-5</v>
      </c>
    </row>
    <row r="24" spans="2:14">
      <c r="B24" s="86" t="s">
        <v>1091</v>
      </c>
      <c r="C24" s="83" t="s">
        <v>1092</v>
      </c>
      <c r="D24" s="96" t="s">
        <v>112</v>
      </c>
      <c r="E24" s="83" t="s">
        <v>1088</v>
      </c>
      <c r="F24" s="96" t="s">
        <v>1114</v>
      </c>
      <c r="G24" s="96" t="s">
        <v>121</v>
      </c>
      <c r="H24" s="93">
        <v>166.10184000000001</v>
      </c>
      <c r="I24" s="95">
        <v>3438.64</v>
      </c>
      <c r="J24" s="83"/>
      <c r="K24" s="93">
        <v>5.7116442989999996</v>
      </c>
      <c r="L24" s="94">
        <v>3.9833642546252382E-6</v>
      </c>
      <c r="M24" s="94">
        <v>4.1429742062555924E-2</v>
      </c>
      <c r="N24" s="94">
        <f>K24/'סכום נכסי הקרן'!$C$42</f>
        <v>1.4558970134580015E-3</v>
      </c>
    </row>
    <row r="25" spans="2:14">
      <c r="B25" s="86" t="s">
        <v>1093</v>
      </c>
      <c r="C25" s="83" t="s">
        <v>1094</v>
      </c>
      <c r="D25" s="96" t="s">
        <v>112</v>
      </c>
      <c r="E25" s="83" t="s">
        <v>1088</v>
      </c>
      <c r="F25" s="96" t="s">
        <v>1114</v>
      </c>
      <c r="G25" s="96" t="s">
        <v>121</v>
      </c>
      <c r="H25" s="93">
        <v>130.914402</v>
      </c>
      <c r="I25" s="95">
        <v>3819.31</v>
      </c>
      <c r="J25" s="83"/>
      <c r="K25" s="93">
        <v>5.0000268390000002</v>
      </c>
      <c r="L25" s="94">
        <v>7.6233566529587511E-6</v>
      </c>
      <c r="M25" s="94">
        <v>3.6267983684119619E-2</v>
      </c>
      <c r="N25" s="94">
        <f>K25/'סכום נכסי הקרן'!$C$42</f>
        <v>1.2745058622408365E-3</v>
      </c>
    </row>
    <row r="26" spans="2:14">
      <c r="B26" s="86" t="s">
        <v>1095</v>
      </c>
      <c r="C26" s="83" t="s">
        <v>1096</v>
      </c>
      <c r="D26" s="96" t="s">
        <v>112</v>
      </c>
      <c r="E26" s="83" t="s">
        <v>1097</v>
      </c>
      <c r="F26" s="96" t="s">
        <v>1114</v>
      </c>
      <c r="G26" s="96" t="s">
        <v>121</v>
      </c>
      <c r="H26" s="93">
        <v>333.44931400000002</v>
      </c>
      <c r="I26" s="95">
        <v>356.06</v>
      </c>
      <c r="J26" s="83"/>
      <c r="K26" s="93">
        <v>1.1872796269999999</v>
      </c>
      <c r="L26" s="94">
        <v>9.9997374182607131E-7</v>
      </c>
      <c r="M26" s="94">
        <v>8.6120014006036069E-3</v>
      </c>
      <c r="N26" s="94">
        <f>K26/'סכום נכסי הקרן'!$C$42</f>
        <v>3.0263734444938516E-4</v>
      </c>
    </row>
    <row r="27" spans="2:14">
      <c r="B27" s="86" t="s">
        <v>1098</v>
      </c>
      <c r="C27" s="83" t="s">
        <v>1099</v>
      </c>
      <c r="D27" s="96" t="s">
        <v>112</v>
      </c>
      <c r="E27" s="83" t="s">
        <v>1097</v>
      </c>
      <c r="F27" s="96" t="s">
        <v>1114</v>
      </c>
      <c r="G27" s="96" t="s">
        <v>121</v>
      </c>
      <c r="H27" s="93">
        <v>214.11155399999998</v>
      </c>
      <c r="I27" s="95">
        <v>330.15</v>
      </c>
      <c r="J27" s="83"/>
      <c r="K27" s="93">
        <v>0.70688929499999997</v>
      </c>
      <c r="L27" s="94">
        <v>4.9035997442112583E-6</v>
      </c>
      <c r="M27" s="94">
        <v>5.1274623603153064E-3</v>
      </c>
      <c r="N27" s="94">
        <f>K27/'סכום נכסי הקרן'!$C$42</f>
        <v>1.8018594288445416E-4</v>
      </c>
    </row>
    <row r="28" spans="2:14">
      <c r="B28" s="86" t="s">
        <v>1100</v>
      </c>
      <c r="C28" s="83" t="s">
        <v>1101</v>
      </c>
      <c r="D28" s="96" t="s">
        <v>112</v>
      </c>
      <c r="E28" s="83" t="s">
        <v>1097</v>
      </c>
      <c r="F28" s="96" t="s">
        <v>1114</v>
      </c>
      <c r="G28" s="96" t="s">
        <v>121</v>
      </c>
      <c r="H28" s="93">
        <v>9906.6024529999995</v>
      </c>
      <c r="I28" s="95">
        <v>344.97</v>
      </c>
      <c r="J28" s="83"/>
      <c r="K28" s="93">
        <v>34.174806482000001</v>
      </c>
      <c r="L28" s="94">
        <v>2.5149758843432877E-5</v>
      </c>
      <c r="M28" s="94">
        <v>0.2478889341612035</v>
      </c>
      <c r="N28" s="94">
        <f>K28/'סכום נכסי הקרן'!$C$42</f>
        <v>8.7111514807321089E-3</v>
      </c>
    </row>
    <row r="29" spans="2:14">
      <c r="B29" s="86" t="s">
        <v>1102</v>
      </c>
      <c r="C29" s="83" t="s">
        <v>1103</v>
      </c>
      <c r="D29" s="96" t="s">
        <v>112</v>
      </c>
      <c r="E29" s="83" t="s">
        <v>1097</v>
      </c>
      <c r="F29" s="96" t="s">
        <v>1114</v>
      </c>
      <c r="G29" s="96" t="s">
        <v>121</v>
      </c>
      <c r="H29" s="93">
        <v>570.91608099999996</v>
      </c>
      <c r="I29" s="95">
        <v>383.72</v>
      </c>
      <c r="J29" s="83"/>
      <c r="K29" s="93">
        <v>2.1907191880000001</v>
      </c>
      <c r="L29" s="94">
        <v>2.7800249047960807E-6</v>
      </c>
      <c r="M29" s="94">
        <v>1.5890508256304139E-2</v>
      </c>
      <c r="N29" s="94">
        <f>K29/'סכום נכסי הקרן'!$C$42</f>
        <v>5.5841389207180717E-4</v>
      </c>
    </row>
    <row r="30" spans="2:14">
      <c r="B30" s="82"/>
      <c r="C30" s="83"/>
      <c r="D30" s="83"/>
      <c r="E30" s="83"/>
      <c r="F30" s="83"/>
      <c r="G30" s="83"/>
      <c r="H30" s="93"/>
      <c r="I30" s="95"/>
      <c r="J30" s="83"/>
      <c r="K30" s="83"/>
      <c r="L30" s="83"/>
      <c r="M30" s="94"/>
      <c r="N30" s="83"/>
    </row>
    <row r="31" spans="2:14">
      <c r="B31" s="108" t="s">
        <v>178</v>
      </c>
      <c r="C31" s="83"/>
      <c r="D31" s="83"/>
      <c r="E31" s="83"/>
      <c r="F31" s="83"/>
      <c r="G31" s="83"/>
      <c r="H31" s="93"/>
      <c r="I31" s="95"/>
      <c r="J31" s="93">
        <v>8.6569407000000001E-2</v>
      </c>
      <c r="K31" s="93">
        <v>27.901431616</v>
      </c>
      <c r="L31" s="83"/>
      <c r="M31" s="94">
        <v>0.2023846469622255</v>
      </c>
      <c r="N31" s="94">
        <f>K31/'סכום נכסי הקרן'!$C$42</f>
        <v>7.1120694557343378E-3</v>
      </c>
    </row>
    <row r="32" spans="2:14">
      <c r="B32" s="99" t="s">
        <v>202</v>
      </c>
      <c r="C32" s="81"/>
      <c r="D32" s="81"/>
      <c r="E32" s="81"/>
      <c r="F32" s="81"/>
      <c r="G32" s="81"/>
      <c r="H32" s="90"/>
      <c r="I32" s="92"/>
      <c r="J32" s="90">
        <v>8.6569407000000001E-2</v>
      </c>
      <c r="K32" s="90">
        <v>27.901431616</v>
      </c>
      <c r="L32" s="81"/>
      <c r="M32" s="91">
        <v>0.2023846469622255</v>
      </c>
      <c r="N32" s="91">
        <f>K32/'סכום נכסי הקרן'!$C$42</f>
        <v>7.1120694557343378E-3</v>
      </c>
    </row>
    <row r="33" spans="2:14">
      <c r="B33" s="86" t="s">
        <v>1104</v>
      </c>
      <c r="C33" s="83" t="s">
        <v>1105</v>
      </c>
      <c r="D33" s="96" t="s">
        <v>113</v>
      </c>
      <c r="E33" s="83"/>
      <c r="F33" s="96" t="s">
        <v>1114</v>
      </c>
      <c r="G33" s="96" t="s">
        <v>120</v>
      </c>
      <c r="H33" s="93">
        <v>4.1843070000000004</v>
      </c>
      <c r="I33" s="95">
        <v>10286</v>
      </c>
      <c r="J33" s="83"/>
      <c r="K33" s="93">
        <v>1.4874549899999998</v>
      </c>
      <c r="L33" s="94">
        <v>6.1613217244721851E-7</v>
      </c>
      <c r="M33" s="94">
        <v>1.0789340746613202E-2</v>
      </c>
      <c r="N33" s="94">
        <f>K33/'סכום נכסי הקרן'!$C$42</f>
        <v>3.79151985702848E-4</v>
      </c>
    </row>
    <row r="34" spans="2:14">
      <c r="B34" s="86" t="s">
        <v>1106</v>
      </c>
      <c r="C34" s="83" t="s">
        <v>1107</v>
      </c>
      <c r="D34" s="96" t="s">
        <v>113</v>
      </c>
      <c r="E34" s="83"/>
      <c r="F34" s="96" t="s">
        <v>1114</v>
      </c>
      <c r="G34" s="96" t="s">
        <v>120</v>
      </c>
      <c r="H34" s="93">
        <v>43.761564</v>
      </c>
      <c r="I34" s="95">
        <v>10350</v>
      </c>
      <c r="J34" s="83"/>
      <c r="K34" s="93">
        <v>15.653336258999998</v>
      </c>
      <c r="L34" s="94">
        <v>9.6436414005240166E-7</v>
      </c>
      <c r="M34" s="94">
        <v>0.11354237933590619</v>
      </c>
      <c r="N34" s="94">
        <f>K34/'סכום נכסי הקרן'!$C$42</f>
        <v>3.9900323474488736E-3</v>
      </c>
    </row>
    <row r="35" spans="2:14">
      <c r="B35" s="86" t="s">
        <v>1108</v>
      </c>
      <c r="C35" s="83" t="s">
        <v>1109</v>
      </c>
      <c r="D35" s="96" t="s">
        <v>113</v>
      </c>
      <c r="E35" s="83"/>
      <c r="F35" s="96" t="s">
        <v>1114</v>
      </c>
      <c r="G35" s="96" t="s">
        <v>123</v>
      </c>
      <c r="H35" s="93">
        <v>632.85893899999996</v>
      </c>
      <c r="I35" s="95">
        <v>168</v>
      </c>
      <c r="J35" s="93">
        <v>8.6569407000000001E-2</v>
      </c>
      <c r="K35" s="93">
        <v>4.934456205</v>
      </c>
      <c r="L35" s="94">
        <v>3.0220741479068675E-6</v>
      </c>
      <c r="M35" s="94">
        <v>3.5792363300340836E-2</v>
      </c>
      <c r="N35" s="94">
        <f>K35/'סכום נכסי הקרן'!$C$42</f>
        <v>1.2577919204731633E-3</v>
      </c>
    </row>
    <row r="36" spans="2:14">
      <c r="B36" s="86" t="s">
        <v>1110</v>
      </c>
      <c r="C36" s="83" t="s">
        <v>1111</v>
      </c>
      <c r="D36" s="96" t="s">
        <v>113</v>
      </c>
      <c r="E36" s="83"/>
      <c r="F36" s="96" t="s">
        <v>1114</v>
      </c>
      <c r="G36" s="96" t="s">
        <v>120</v>
      </c>
      <c r="H36" s="93">
        <v>22.812142000000005</v>
      </c>
      <c r="I36" s="95">
        <v>7390</v>
      </c>
      <c r="J36" s="83"/>
      <c r="K36" s="93">
        <v>5.8261841620000014</v>
      </c>
      <c r="L36" s="94">
        <v>4.0985240087354154E-7</v>
      </c>
      <c r="M36" s="94">
        <v>4.2260563579365258E-2</v>
      </c>
      <c r="N36" s="94">
        <f>K36/'סכום נכסי הקרן'!$C$42</f>
        <v>1.4850932021094529E-3</v>
      </c>
    </row>
    <row r="37" spans="2:14">
      <c r="B37" s="82"/>
      <c r="C37" s="83"/>
      <c r="D37" s="83"/>
      <c r="E37" s="83"/>
      <c r="F37" s="83"/>
      <c r="G37" s="83"/>
      <c r="H37" s="93"/>
      <c r="I37" s="95"/>
      <c r="J37" s="83"/>
      <c r="K37" s="83"/>
      <c r="L37" s="83"/>
      <c r="M37" s="94"/>
      <c r="N37" s="83"/>
    </row>
    <row r="38" spans="2:14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</row>
    <row r="39" spans="2:14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</row>
    <row r="40" spans="2:14">
      <c r="B40" s="121" t="s">
        <v>198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</row>
    <row r="41" spans="2:14">
      <c r="B41" s="121" t="s">
        <v>104</v>
      </c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</row>
    <row r="42" spans="2:14">
      <c r="B42" s="121" t="s">
        <v>180</v>
      </c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</row>
    <row r="43" spans="2:14">
      <c r="B43" s="121" t="s">
        <v>188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</row>
    <row r="44" spans="2:14">
      <c r="B44" s="121" t="s">
        <v>196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</row>
    <row r="45" spans="2:14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</row>
    <row r="46" spans="2:14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</row>
    <row r="47" spans="2:14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</row>
    <row r="48" spans="2:14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</row>
    <row r="49" spans="2:14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</row>
    <row r="50" spans="2:14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</row>
    <row r="51" spans="2:14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</row>
    <row r="52" spans="2:14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</row>
    <row r="53" spans="2:14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</row>
    <row r="54" spans="2:14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</row>
    <row r="55" spans="2:14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</row>
    <row r="56" spans="2:14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</row>
    <row r="57" spans="2:14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</row>
    <row r="58" spans="2:14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</row>
    <row r="59" spans="2:14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</row>
    <row r="60" spans="2:14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</row>
    <row r="61" spans="2:14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</row>
    <row r="62" spans="2:14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</row>
    <row r="63" spans="2:14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</row>
    <row r="64" spans="2:14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</row>
    <row r="65" spans="2:14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</row>
    <row r="66" spans="2:14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</row>
    <row r="67" spans="2:14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2:14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2:14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2:14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2:14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2:14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</row>
    <row r="73" spans="2:14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</row>
    <row r="74" spans="2:14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</row>
    <row r="75" spans="2:14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</row>
    <row r="76" spans="2:14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</row>
    <row r="77" spans="2:14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</row>
    <row r="78" spans="2:14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</row>
    <row r="79" spans="2:14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</row>
    <row r="80" spans="2:14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</row>
    <row r="81" spans="2:14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</row>
    <row r="82" spans="2:14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</row>
    <row r="83" spans="2:14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</row>
    <row r="84" spans="2:14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</row>
    <row r="85" spans="2:14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</row>
    <row r="86" spans="2:14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</row>
    <row r="87" spans="2:14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</row>
    <row r="88" spans="2:14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</row>
    <row r="89" spans="2:14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</row>
    <row r="90" spans="2:14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</row>
    <row r="91" spans="2:14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</row>
    <row r="92" spans="2:14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</row>
    <row r="93" spans="2:14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</row>
    <row r="94" spans="2:14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</row>
    <row r="95" spans="2:14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</row>
    <row r="96" spans="2:14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</row>
    <row r="97" spans="2:14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</row>
    <row r="98" spans="2:14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</row>
    <row r="99" spans="2:14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</row>
    <row r="100" spans="2:14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</row>
    <row r="101" spans="2:14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</row>
    <row r="102" spans="2:14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</row>
    <row r="103" spans="2:14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</row>
    <row r="104" spans="2:14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</row>
    <row r="105" spans="2:14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</row>
    <row r="106" spans="2:14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</row>
    <row r="107" spans="2:14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</row>
    <row r="108" spans="2:14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</row>
    <row r="109" spans="2:14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</row>
    <row r="110" spans="2:14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</row>
    <row r="111" spans="2:14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</row>
    <row r="112" spans="2:14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</row>
    <row r="113" spans="2:14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</row>
    <row r="114" spans="2:14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</row>
    <row r="115" spans="2:14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</row>
    <row r="116" spans="2:14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</row>
    <row r="117" spans="2:14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</row>
    <row r="118" spans="2:14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</row>
    <row r="119" spans="2:14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</row>
    <row r="120" spans="2:14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</row>
    <row r="121" spans="2:14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</row>
    <row r="122" spans="2:14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</row>
    <row r="123" spans="2:14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</row>
    <row r="124" spans="2:14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</row>
    <row r="125" spans="2:14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</row>
    <row r="126" spans="2:14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</row>
    <row r="127" spans="2:14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</row>
    <row r="128" spans="2:14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</row>
    <row r="129" spans="2:14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</row>
    <row r="130" spans="2:14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</row>
    <row r="131" spans="2:14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</row>
    <row r="132" spans="2:14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</row>
    <row r="133" spans="2:14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</row>
    <row r="134" spans="2:14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</row>
    <row r="135" spans="2:14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</row>
    <row r="136" spans="2:14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</row>
    <row r="137" spans="2:14">
      <c r="B137" s="123"/>
      <c r="C137" s="123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</row>
    <row r="138" spans="2:14">
      <c r="B138" s="123"/>
      <c r="C138" s="123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</row>
    <row r="139" spans="2:14">
      <c r="B139" s="123"/>
      <c r="C139" s="123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</row>
    <row r="140" spans="2:14">
      <c r="B140" s="123"/>
      <c r="C140" s="123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</row>
    <row r="141" spans="2:14">
      <c r="B141" s="123"/>
      <c r="C141" s="123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</row>
    <row r="142" spans="2:14">
      <c r="B142" s="123"/>
      <c r="C142" s="123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</row>
    <row r="143" spans="2:14">
      <c r="B143" s="123"/>
      <c r="C143" s="123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</row>
    <row r="144" spans="2:14">
      <c r="B144" s="123"/>
      <c r="C144" s="123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</row>
    <row r="145" spans="2:14">
      <c r="B145" s="123"/>
      <c r="C145" s="123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</row>
    <row r="146" spans="2:14">
      <c r="B146" s="123"/>
      <c r="C146" s="123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</row>
    <row r="147" spans="2:14">
      <c r="B147" s="123"/>
      <c r="C147" s="123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</row>
    <row r="148" spans="2:14">
      <c r="B148" s="123"/>
      <c r="C148" s="123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</row>
    <row r="149" spans="2:14">
      <c r="B149" s="123"/>
      <c r="C149" s="123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</row>
    <row r="150" spans="2:14">
      <c r="B150" s="123"/>
      <c r="C150" s="123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</row>
    <row r="151" spans="2:14">
      <c r="B151" s="123"/>
      <c r="C151" s="123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</row>
    <row r="152" spans="2:14">
      <c r="B152" s="123"/>
      <c r="C152" s="123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</row>
    <row r="153" spans="2:14">
      <c r="B153" s="123"/>
      <c r="C153" s="123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</row>
    <row r="154" spans="2:14">
      <c r="B154" s="123"/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</row>
    <row r="155" spans="2:14">
      <c r="B155" s="123"/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</row>
    <row r="156" spans="2:14">
      <c r="B156" s="123"/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</row>
    <row r="157" spans="2:14">
      <c r="B157" s="123"/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</row>
    <row r="158" spans="2:14">
      <c r="B158" s="123"/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</row>
    <row r="159" spans="2:14">
      <c r="B159" s="123"/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</row>
    <row r="160" spans="2:14">
      <c r="B160" s="123"/>
      <c r="C160" s="123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</row>
    <row r="161" spans="2:14">
      <c r="B161" s="123"/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</row>
    <row r="162" spans="2:14">
      <c r="B162" s="123"/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</row>
    <row r="163" spans="2:14">
      <c r="B163" s="123"/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</row>
    <row r="164" spans="2:14">
      <c r="B164" s="123"/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</row>
    <row r="165" spans="2:14">
      <c r="B165" s="123"/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</row>
    <row r="166" spans="2:14">
      <c r="B166" s="123"/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</row>
    <row r="167" spans="2:14">
      <c r="B167" s="123"/>
      <c r="C167" s="123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</row>
    <row r="168" spans="2:14">
      <c r="B168" s="123"/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</row>
    <row r="169" spans="2:14">
      <c r="B169" s="123"/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</row>
    <row r="170" spans="2:14">
      <c r="B170" s="123"/>
      <c r="C170" s="123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</row>
    <row r="171" spans="2:14">
      <c r="B171" s="123"/>
      <c r="C171" s="123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</row>
    <row r="172" spans="2:14">
      <c r="B172" s="123"/>
      <c r="C172" s="123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</row>
    <row r="173" spans="2:14">
      <c r="B173" s="123"/>
      <c r="C173" s="123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</row>
    <row r="174" spans="2:14">
      <c r="B174" s="123"/>
      <c r="C174" s="123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</row>
    <row r="175" spans="2:14">
      <c r="B175" s="123"/>
      <c r="C175" s="123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</row>
    <row r="176" spans="2:14">
      <c r="B176" s="123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</row>
    <row r="177" spans="2:14">
      <c r="B177" s="123"/>
      <c r="C177" s="123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</row>
    <row r="178" spans="2:14">
      <c r="B178" s="123"/>
      <c r="C178" s="123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</row>
    <row r="179" spans="2:14">
      <c r="B179" s="123"/>
      <c r="C179" s="123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</row>
    <row r="180" spans="2:14">
      <c r="B180" s="123"/>
      <c r="C180" s="123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</row>
    <row r="181" spans="2:14">
      <c r="B181" s="123"/>
      <c r="C181" s="123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</row>
    <row r="182" spans="2:14">
      <c r="B182" s="123"/>
      <c r="C182" s="123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</row>
    <row r="183" spans="2:14">
      <c r="B183" s="123"/>
      <c r="C183" s="123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</row>
    <row r="184" spans="2:14">
      <c r="B184" s="123"/>
      <c r="C184" s="123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</row>
    <row r="185" spans="2:14">
      <c r="B185" s="123"/>
      <c r="C185" s="123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</row>
    <row r="186" spans="2:14">
      <c r="B186" s="123"/>
      <c r="C186" s="123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</row>
    <row r="187" spans="2:14">
      <c r="B187" s="123"/>
      <c r="C187" s="123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</row>
    <row r="188" spans="2:14">
      <c r="B188" s="123"/>
      <c r="C188" s="123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</row>
    <row r="189" spans="2:14">
      <c r="B189" s="123"/>
      <c r="C189" s="123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</row>
    <row r="190" spans="2:14">
      <c r="B190" s="123"/>
      <c r="C190" s="123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</row>
    <row r="191" spans="2:14">
      <c r="B191" s="123"/>
      <c r="C191" s="123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</row>
    <row r="192" spans="2:14">
      <c r="B192" s="123"/>
      <c r="C192" s="123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</row>
    <row r="193" spans="2:14">
      <c r="B193" s="123"/>
      <c r="C193" s="123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</row>
    <row r="194" spans="2:14">
      <c r="B194" s="123"/>
      <c r="C194" s="123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</row>
    <row r="195" spans="2:14">
      <c r="B195" s="123"/>
      <c r="C195" s="123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</row>
    <row r="196" spans="2:14">
      <c r="B196" s="123"/>
      <c r="C196" s="123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</row>
    <row r="197" spans="2:14">
      <c r="B197" s="123"/>
      <c r="C197" s="123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</row>
    <row r="198" spans="2:14">
      <c r="B198" s="123"/>
      <c r="C198" s="123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</row>
    <row r="199" spans="2:14">
      <c r="B199" s="123"/>
      <c r="C199" s="123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</row>
    <row r="200" spans="2:14">
      <c r="B200" s="123"/>
      <c r="C200" s="123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</row>
    <row r="201" spans="2:14">
      <c r="B201" s="123"/>
      <c r="C201" s="123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</row>
    <row r="202" spans="2:14">
      <c r="B202" s="123"/>
      <c r="C202" s="123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</row>
    <row r="203" spans="2:14">
      <c r="B203" s="123"/>
      <c r="C203" s="123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</row>
    <row r="204" spans="2:14">
      <c r="B204" s="123"/>
      <c r="C204" s="123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</row>
    <row r="205" spans="2:14">
      <c r="B205" s="123"/>
      <c r="C205" s="123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</row>
    <row r="206" spans="2:14">
      <c r="B206" s="123"/>
      <c r="C206" s="123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</row>
    <row r="207" spans="2:14">
      <c r="B207" s="123"/>
      <c r="C207" s="123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</row>
    <row r="208" spans="2:14">
      <c r="B208" s="123"/>
      <c r="C208" s="123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</row>
    <row r="209" spans="2:14">
      <c r="B209" s="123"/>
      <c r="C209" s="123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</row>
    <row r="210" spans="2:14">
      <c r="B210" s="123"/>
      <c r="C210" s="123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</row>
    <row r="211" spans="2:14">
      <c r="B211" s="123"/>
      <c r="C211" s="123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</row>
    <row r="212" spans="2:14">
      <c r="B212" s="123"/>
      <c r="C212" s="123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</row>
    <row r="213" spans="2:14">
      <c r="B213" s="123"/>
      <c r="C213" s="123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</row>
    <row r="214" spans="2:14">
      <c r="B214" s="123"/>
      <c r="C214" s="123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</row>
    <row r="215" spans="2:14">
      <c r="B215" s="123"/>
      <c r="C215" s="123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</row>
    <row r="216" spans="2:14">
      <c r="B216" s="123"/>
      <c r="C216" s="123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</row>
    <row r="217" spans="2:14">
      <c r="B217" s="123"/>
      <c r="C217" s="123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</row>
    <row r="218" spans="2:14">
      <c r="B218" s="123"/>
      <c r="C218" s="123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</row>
    <row r="219" spans="2:14">
      <c r="B219" s="123"/>
      <c r="C219" s="123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</row>
    <row r="220" spans="2:14">
      <c r="B220" s="123"/>
      <c r="C220" s="123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</row>
    <row r="221" spans="2:14">
      <c r="B221" s="123"/>
      <c r="C221" s="123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</row>
    <row r="222" spans="2:14">
      <c r="B222" s="123"/>
      <c r="C222" s="123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</row>
    <row r="223" spans="2:14">
      <c r="B223" s="123"/>
      <c r="C223" s="123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</row>
    <row r="224" spans="2:14">
      <c r="B224" s="123"/>
      <c r="C224" s="123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</row>
    <row r="225" spans="2:14">
      <c r="B225" s="123"/>
      <c r="C225" s="123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</row>
    <row r="226" spans="2:14">
      <c r="B226" s="123"/>
      <c r="C226" s="123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</row>
    <row r="227" spans="2:14">
      <c r="B227" s="123"/>
      <c r="C227" s="123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</row>
    <row r="228" spans="2:14">
      <c r="B228" s="123"/>
      <c r="C228" s="123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</row>
    <row r="229" spans="2:14">
      <c r="B229" s="123"/>
      <c r="C229" s="123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</row>
    <row r="230" spans="2:14">
      <c r="B230" s="123"/>
      <c r="C230" s="123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</row>
    <row r="231" spans="2:14">
      <c r="B231" s="123"/>
      <c r="C231" s="123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</row>
    <row r="232" spans="2:14">
      <c r="B232" s="123"/>
      <c r="C232" s="123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</row>
    <row r="233" spans="2:14">
      <c r="B233" s="123"/>
      <c r="C233" s="123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</row>
    <row r="234" spans="2:14">
      <c r="B234" s="123"/>
      <c r="C234" s="123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</row>
    <row r="235" spans="2:14">
      <c r="B235" s="123"/>
      <c r="C235" s="123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</row>
    <row r="236" spans="2:14">
      <c r="B236" s="123"/>
      <c r="C236" s="123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</row>
    <row r="237" spans="2:14">
      <c r="B237" s="123"/>
      <c r="C237" s="123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</row>
    <row r="238" spans="2:14">
      <c r="B238" s="123"/>
      <c r="C238" s="123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</row>
    <row r="239" spans="2:14">
      <c r="B239" s="123"/>
      <c r="C239" s="123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</row>
    <row r="240" spans="2:14">
      <c r="B240" s="123"/>
      <c r="C240" s="123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</row>
    <row r="241" spans="2:14">
      <c r="B241" s="123"/>
      <c r="C241" s="123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</row>
    <row r="242" spans="2:14">
      <c r="B242" s="123"/>
      <c r="C242" s="123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</row>
    <row r="243" spans="2:14">
      <c r="B243" s="123"/>
      <c r="C243" s="123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</row>
    <row r="244" spans="2:14">
      <c r="B244" s="123"/>
      <c r="C244" s="123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</row>
    <row r="245" spans="2:14">
      <c r="B245" s="123"/>
      <c r="C245" s="123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</row>
    <row r="246" spans="2:14">
      <c r="B246" s="123"/>
      <c r="C246" s="123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</row>
    <row r="247" spans="2:14">
      <c r="B247" s="123"/>
      <c r="C247" s="123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</row>
    <row r="248" spans="2:14">
      <c r="B248" s="123"/>
      <c r="C248" s="123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</row>
    <row r="249" spans="2:14">
      <c r="B249" s="123"/>
      <c r="C249" s="123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</row>
    <row r="250" spans="2:14">
      <c r="B250" s="127"/>
      <c r="C250" s="123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</row>
    <row r="251" spans="2:14">
      <c r="B251" s="127"/>
      <c r="C251" s="123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</row>
    <row r="252" spans="2:14">
      <c r="B252" s="128"/>
      <c r="C252" s="123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</row>
    <row r="253" spans="2:14">
      <c r="B253" s="123"/>
      <c r="C253" s="123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</row>
    <row r="254" spans="2:14">
      <c r="B254" s="123"/>
      <c r="C254" s="123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</row>
    <row r="255" spans="2:14">
      <c r="B255" s="123"/>
      <c r="C255" s="123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</row>
    <row r="256" spans="2:14">
      <c r="B256" s="123"/>
      <c r="C256" s="123"/>
      <c r="D256" s="123"/>
      <c r="E256" s="123"/>
      <c r="F256" s="123"/>
      <c r="G256" s="123"/>
      <c r="H256" s="124"/>
      <c r="I256" s="124"/>
      <c r="J256" s="124"/>
      <c r="K256" s="124"/>
      <c r="L256" s="124"/>
      <c r="M256" s="124"/>
      <c r="N256" s="124"/>
    </row>
    <row r="257" spans="2:14">
      <c r="B257" s="123"/>
      <c r="C257" s="123"/>
      <c r="D257" s="123"/>
      <c r="E257" s="123"/>
      <c r="F257" s="123"/>
      <c r="G257" s="123"/>
      <c r="H257" s="124"/>
      <c r="I257" s="124"/>
      <c r="J257" s="124"/>
      <c r="K257" s="124"/>
      <c r="L257" s="124"/>
      <c r="M257" s="124"/>
      <c r="N257" s="124"/>
    </row>
    <row r="258" spans="2:14">
      <c r="B258" s="123"/>
      <c r="C258" s="123"/>
      <c r="D258" s="123"/>
      <c r="E258" s="123"/>
      <c r="F258" s="123"/>
      <c r="G258" s="123"/>
      <c r="H258" s="124"/>
      <c r="I258" s="124"/>
      <c r="J258" s="124"/>
      <c r="K258" s="124"/>
      <c r="L258" s="124"/>
      <c r="M258" s="124"/>
      <c r="N258" s="124"/>
    </row>
    <row r="259" spans="2:14">
      <c r="B259" s="123"/>
      <c r="C259" s="123"/>
      <c r="D259" s="123"/>
      <c r="E259" s="123"/>
      <c r="F259" s="123"/>
      <c r="G259" s="123"/>
      <c r="H259" s="124"/>
      <c r="I259" s="124"/>
      <c r="J259" s="124"/>
      <c r="K259" s="124"/>
      <c r="L259" s="124"/>
      <c r="M259" s="124"/>
      <c r="N259" s="124"/>
    </row>
    <row r="260" spans="2:14">
      <c r="B260" s="123"/>
      <c r="C260" s="123"/>
      <c r="D260" s="123"/>
      <c r="E260" s="123"/>
      <c r="F260" s="123"/>
      <c r="G260" s="123"/>
      <c r="H260" s="124"/>
      <c r="I260" s="124"/>
      <c r="J260" s="124"/>
      <c r="K260" s="124"/>
      <c r="L260" s="124"/>
      <c r="M260" s="124"/>
      <c r="N260" s="124"/>
    </row>
    <row r="261" spans="2:14">
      <c r="B261" s="123"/>
      <c r="C261" s="123"/>
      <c r="D261" s="123"/>
      <c r="E261" s="123"/>
      <c r="F261" s="123"/>
      <c r="G261" s="123"/>
      <c r="H261" s="124"/>
      <c r="I261" s="124"/>
      <c r="J261" s="124"/>
      <c r="K261" s="124"/>
      <c r="L261" s="124"/>
      <c r="M261" s="124"/>
      <c r="N261" s="124"/>
    </row>
    <row r="262" spans="2:14">
      <c r="B262" s="123"/>
      <c r="C262" s="123"/>
      <c r="D262" s="123"/>
      <c r="E262" s="123"/>
      <c r="F262" s="123"/>
      <c r="G262" s="123"/>
      <c r="H262" s="124"/>
      <c r="I262" s="124"/>
      <c r="J262" s="124"/>
      <c r="K262" s="124"/>
      <c r="L262" s="124"/>
      <c r="M262" s="124"/>
      <c r="N262" s="124"/>
    </row>
    <row r="263" spans="2:14">
      <c r="B263" s="123"/>
      <c r="C263" s="123"/>
      <c r="D263" s="123"/>
      <c r="E263" s="123"/>
      <c r="F263" s="123"/>
      <c r="G263" s="123"/>
      <c r="H263" s="124"/>
      <c r="I263" s="124"/>
      <c r="J263" s="124"/>
      <c r="K263" s="124"/>
      <c r="L263" s="124"/>
      <c r="M263" s="124"/>
      <c r="N263" s="124"/>
    </row>
    <row r="264" spans="2:14">
      <c r="B264" s="123"/>
      <c r="C264" s="123"/>
      <c r="D264" s="123"/>
      <c r="E264" s="123"/>
      <c r="F264" s="123"/>
      <c r="G264" s="123"/>
      <c r="H264" s="124"/>
      <c r="I264" s="124"/>
      <c r="J264" s="124"/>
      <c r="K264" s="124"/>
      <c r="L264" s="124"/>
      <c r="M264" s="124"/>
      <c r="N264" s="124"/>
    </row>
    <row r="265" spans="2:14">
      <c r="B265" s="123"/>
      <c r="C265" s="123"/>
      <c r="D265" s="123"/>
      <c r="E265" s="123"/>
      <c r="F265" s="123"/>
      <c r="G265" s="123"/>
      <c r="H265" s="124"/>
      <c r="I265" s="124"/>
      <c r="J265" s="124"/>
      <c r="K265" s="124"/>
      <c r="L265" s="124"/>
      <c r="M265" s="124"/>
      <c r="N265" s="124"/>
    </row>
    <row r="266" spans="2:14">
      <c r="B266" s="123"/>
      <c r="C266" s="123"/>
      <c r="D266" s="123"/>
      <c r="E266" s="123"/>
      <c r="F266" s="123"/>
      <c r="G266" s="123"/>
      <c r="H266" s="124"/>
      <c r="I266" s="124"/>
      <c r="J266" s="124"/>
      <c r="K266" s="124"/>
      <c r="L266" s="124"/>
      <c r="M266" s="124"/>
      <c r="N266" s="124"/>
    </row>
    <row r="267" spans="2:14">
      <c r="B267" s="123"/>
      <c r="C267" s="123"/>
      <c r="D267" s="123"/>
      <c r="E267" s="123"/>
      <c r="F267" s="123"/>
      <c r="G267" s="123"/>
      <c r="H267" s="124"/>
      <c r="I267" s="124"/>
      <c r="J267" s="124"/>
      <c r="K267" s="124"/>
      <c r="L267" s="124"/>
      <c r="M267" s="124"/>
      <c r="N267" s="124"/>
    </row>
    <row r="268" spans="2:14">
      <c r="B268" s="123"/>
      <c r="C268" s="123"/>
      <c r="D268" s="123"/>
      <c r="E268" s="123"/>
      <c r="F268" s="123"/>
      <c r="G268" s="123"/>
      <c r="H268" s="124"/>
      <c r="I268" s="124"/>
      <c r="J268" s="124"/>
      <c r="K268" s="124"/>
      <c r="L268" s="124"/>
      <c r="M268" s="124"/>
      <c r="N268" s="124"/>
    </row>
    <row r="269" spans="2:14">
      <c r="B269" s="123"/>
      <c r="C269" s="123"/>
      <c r="D269" s="123"/>
      <c r="E269" s="123"/>
      <c r="F269" s="123"/>
      <c r="G269" s="123"/>
      <c r="H269" s="124"/>
      <c r="I269" s="124"/>
      <c r="J269" s="124"/>
      <c r="K269" s="124"/>
      <c r="L269" s="124"/>
      <c r="M269" s="124"/>
      <c r="N269" s="124"/>
    </row>
    <row r="270" spans="2:14">
      <c r="B270" s="123"/>
      <c r="C270" s="123"/>
      <c r="D270" s="123"/>
      <c r="E270" s="123"/>
      <c r="F270" s="123"/>
      <c r="G270" s="123"/>
      <c r="H270" s="124"/>
      <c r="I270" s="124"/>
      <c r="J270" s="124"/>
      <c r="K270" s="124"/>
      <c r="L270" s="124"/>
      <c r="M270" s="124"/>
      <c r="N270" s="124"/>
    </row>
    <row r="271" spans="2:14">
      <c r="B271" s="123"/>
      <c r="C271" s="123"/>
      <c r="D271" s="123"/>
      <c r="E271" s="123"/>
      <c r="F271" s="123"/>
      <c r="G271" s="123"/>
      <c r="H271" s="124"/>
      <c r="I271" s="124"/>
      <c r="J271" s="124"/>
      <c r="K271" s="124"/>
      <c r="L271" s="124"/>
      <c r="M271" s="124"/>
      <c r="N271" s="124"/>
    </row>
    <row r="272" spans="2:14">
      <c r="B272" s="123"/>
      <c r="C272" s="123"/>
      <c r="D272" s="123"/>
      <c r="E272" s="123"/>
      <c r="F272" s="123"/>
      <c r="G272" s="123"/>
      <c r="H272" s="124"/>
      <c r="I272" s="124"/>
      <c r="J272" s="124"/>
      <c r="K272" s="124"/>
      <c r="L272" s="124"/>
      <c r="M272" s="124"/>
      <c r="N272" s="124"/>
    </row>
    <row r="273" spans="2:14">
      <c r="B273" s="123"/>
      <c r="C273" s="123"/>
      <c r="D273" s="123"/>
      <c r="E273" s="123"/>
      <c r="F273" s="123"/>
      <c r="G273" s="123"/>
      <c r="H273" s="124"/>
      <c r="I273" s="124"/>
      <c r="J273" s="124"/>
      <c r="K273" s="124"/>
      <c r="L273" s="124"/>
      <c r="M273" s="124"/>
      <c r="N273" s="124"/>
    </row>
    <row r="274" spans="2:14">
      <c r="B274" s="123"/>
      <c r="C274" s="123"/>
      <c r="D274" s="123"/>
      <c r="E274" s="123"/>
      <c r="F274" s="123"/>
      <c r="G274" s="123"/>
      <c r="H274" s="124"/>
      <c r="I274" s="124"/>
      <c r="J274" s="124"/>
      <c r="K274" s="124"/>
      <c r="L274" s="124"/>
      <c r="M274" s="124"/>
      <c r="N274" s="124"/>
    </row>
    <row r="275" spans="2:14">
      <c r="B275" s="123"/>
      <c r="C275" s="123"/>
      <c r="D275" s="123"/>
      <c r="E275" s="123"/>
      <c r="F275" s="123"/>
      <c r="G275" s="123"/>
      <c r="H275" s="124"/>
      <c r="I275" s="124"/>
      <c r="J275" s="124"/>
      <c r="K275" s="124"/>
      <c r="L275" s="124"/>
      <c r="M275" s="124"/>
      <c r="N275" s="124"/>
    </row>
    <row r="276" spans="2:14">
      <c r="B276" s="123"/>
      <c r="C276" s="123"/>
      <c r="D276" s="123"/>
      <c r="E276" s="123"/>
      <c r="F276" s="123"/>
      <c r="G276" s="123"/>
      <c r="H276" s="124"/>
      <c r="I276" s="124"/>
      <c r="J276" s="124"/>
      <c r="K276" s="124"/>
      <c r="L276" s="124"/>
      <c r="M276" s="124"/>
      <c r="N276" s="124"/>
    </row>
    <row r="277" spans="2:14">
      <c r="B277" s="123"/>
      <c r="C277" s="123"/>
      <c r="D277" s="123"/>
      <c r="E277" s="123"/>
      <c r="F277" s="123"/>
      <c r="G277" s="123"/>
      <c r="H277" s="124"/>
      <c r="I277" s="124"/>
      <c r="J277" s="124"/>
      <c r="K277" s="124"/>
      <c r="L277" s="124"/>
      <c r="M277" s="124"/>
      <c r="N277" s="124"/>
    </row>
    <row r="278" spans="2:14">
      <c r="B278" s="123"/>
      <c r="C278" s="123"/>
      <c r="D278" s="123"/>
      <c r="E278" s="123"/>
      <c r="F278" s="123"/>
      <c r="G278" s="123"/>
      <c r="H278" s="124"/>
      <c r="I278" s="124"/>
      <c r="J278" s="124"/>
      <c r="K278" s="124"/>
      <c r="L278" s="124"/>
      <c r="M278" s="124"/>
      <c r="N278" s="124"/>
    </row>
    <row r="279" spans="2:14">
      <c r="B279" s="123"/>
      <c r="C279" s="123"/>
      <c r="D279" s="123"/>
      <c r="E279" s="123"/>
      <c r="F279" s="123"/>
      <c r="G279" s="123"/>
      <c r="H279" s="124"/>
      <c r="I279" s="124"/>
      <c r="J279" s="124"/>
      <c r="K279" s="124"/>
      <c r="L279" s="124"/>
      <c r="M279" s="124"/>
      <c r="N279" s="124"/>
    </row>
    <row r="280" spans="2:14">
      <c r="B280" s="123"/>
      <c r="C280" s="123"/>
      <c r="D280" s="123"/>
      <c r="E280" s="123"/>
      <c r="F280" s="123"/>
      <c r="G280" s="123"/>
      <c r="H280" s="124"/>
      <c r="I280" s="124"/>
      <c r="J280" s="124"/>
      <c r="K280" s="124"/>
      <c r="L280" s="124"/>
      <c r="M280" s="124"/>
      <c r="N280" s="124"/>
    </row>
    <row r="281" spans="2:14">
      <c r="B281" s="123"/>
      <c r="C281" s="123"/>
      <c r="D281" s="123"/>
      <c r="E281" s="123"/>
      <c r="F281" s="123"/>
      <c r="G281" s="123"/>
      <c r="H281" s="124"/>
      <c r="I281" s="124"/>
      <c r="J281" s="124"/>
      <c r="K281" s="124"/>
      <c r="L281" s="124"/>
      <c r="M281" s="124"/>
      <c r="N281" s="124"/>
    </row>
    <row r="282" spans="2:14">
      <c r="B282" s="123"/>
      <c r="C282" s="123"/>
      <c r="D282" s="123"/>
      <c r="E282" s="123"/>
      <c r="F282" s="123"/>
      <c r="G282" s="123"/>
      <c r="H282" s="124"/>
      <c r="I282" s="124"/>
      <c r="J282" s="124"/>
      <c r="K282" s="124"/>
      <c r="L282" s="124"/>
      <c r="M282" s="124"/>
      <c r="N282" s="124"/>
    </row>
    <row r="283" spans="2:14">
      <c r="B283" s="123"/>
      <c r="C283" s="123"/>
      <c r="D283" s="123"/>
      <c r="E283" s="123"/>
      <c r="F283" s="123"/>
      <c r="G283" s="123"/>
      <c r="H283" s="124"/>
      <c r="I283" s="124"/>
      <c r="J283" s="124"/>
      <c r="K283" s="124"/>
      <c r="L283" s="124"/>
      <c r="M283" s="124"/>
      <c r="N283" s="124"/>
    </row>
    <row r="284" spans="2:14">
      <c r="B284" s="123"/>
      <c r="C284" s="123"/>
      <c r="D284" s="123"/>
      <c r="E284" s="123"/>
      <c r="F284" s="123"/>
      <c r="G284" s="123"/>
      <c r="H284" s="124"/>
      <c r="I284" s="124"/>
      <c r="J284" s="124"/>
      <c r="K284" s="124"/>
      <c r="L284" s="124"/>
      <c r="M284" s="124"/>
      <c r="N284" s="124"/>
    </row>
    <row r="285" spans="2:14">
      <c r="B285" s="123"/>
      <c r="C285" s="123"/>
      <c r="D285" s="123"/>
      <c r="E285" s="123"/>
      <c r="F285" s="123"/>
      <c r="G285" s="123"/>
      <c r="H285" s="124"/>
      <c r="I285" s="124"/>
      <c r="J285" s="124"/>
      <c r="K285" s="124"/>
      <c r="L285" s="124"/>
      <c r="M285" s="124"/>
      <c r="N285" s="124"/>
    </row>
    <row r="286" spans="2:14">
      <c r="B286" s="123"/>
      <c r="C286" s="123"/>
      <c r="D286" s="123"/>
      <c r="E286" s="123"/>
      <c r="F286" s="123"/>
      <c r="G286" s="123"/>
      <c r="H286" s="124"/>
      <c r="I286" s="124"/>
      <c r="J286" s="124"/>
      <c r="K286" s="124"/>
      <c r="L286" s="124"/>
      <c r="M286" s="124"/>
      <c r="N286" s="124"/>
    </row>
    <row r="287" spans="2:14">
      <c r="B287" s="123"/>
      <c r="C287" s="123"/>
      <c r="D287" s="123"/>
      <c r="E287" s="123"/>
      <c r="F287" s="123"/>
      <c r="G287" s="123"/>
      <c r="H287" s="124"/>
      <c r="I287" s="124"/>
      <c r="J287" s="124"/>
      <c r="K287" s="124"/>
      <c r="L287" s="124"/>
      <c r="M287" s="124"/>
      <c r="N287" s="124"/>
    </row>
    <row r="288" spans="2:14">
      <c r="B288" s="123"/>
      <c r="C288" s="123"/>
      <c r="D288" s="123"/>
      <c r="E288" s="123"/>
      <c r="F288" s="123"/>
      <c r="G288" s="123"/>
      <c r="H288" s="124"/>
      <c r="I288" s="124"/>
      <c r="J288" s="124"/>
      <c r="K288" s="124"/>
      <c r="L288" s="124"/>
      <c r="M288" s="124"/>
      <c r="N288" s="124"/>
    </row>
    <row r="289" spans="2:14">
      <c r="B289" s="123"/>
      <c r="C289" s="123"/>
      <c r="D289" s="123"/>
      <c r="E289" s="123"/>
      <c r="F289" s="123"/>
      <c r="G289" s="123"/>
      <c r="H289" s="124"/>
      <c r="I289" s="124"/>
      <c r="J289" s="124"/>
      <c r="K289" s="124"/>
      <c r="L289" s="124"/>
      <c r="M289" s="124"/>
      <c r="N289" s="124"/>
    </row>
    <row r="290" spans="2:14">
      <c r="B290" s="123"/>
      <c r="C290" s="123"/>
      <c r="D290" s="123"/>
      <c r="E290" s="123"/>
      <c r="F290" s="123"/>
      <c r="G290" s="123"/>
      <c r="H290" s="124"/>
      <c r="I290" s="124"/>
      <c r="J290" s="124"/>
      <c r="K290" s="124"/>
      <c r="L290" s="124"/>
      <c r="M290" s="124"/>
      <c r="N290" s="124"/>
    </row>
    <row r="291" spans="2:14">
      <c r="B291" s="123"/>
      <c r="C291" s="123"/>
      <c r="D291" s="123"/>
      <c r="E291" s="123"/>
      <c r="F291" s="123"/>
      <c r="G291" s="123"/>
      <c r="H291" s="124"/>
      <c r="I291" s="124"/>
      <c r="J291" s="124"/>
      <c r="K291" s="124"/>
      <c r="L291" s="124"/>
      <c r="M291" s="124"/>
      <c r="N291" s="124"/>
    </row>
    <row r="292" spans="2:14">
      <c r="B292" s="123"/>
      <c r="C292" s="123"/>
      <c r="D292" s="123"/>
      <c r="E292" s="123"/>
      <c r="F292" s="123"/>
      <c r="G292" s="123"/>
      <c r="H292" s="124"/>
      <c r="I292" s="124"/>
      <c r="J292" s="124"/>
      <c r="K292" s="124"/>
      <c r="L292" s="124"/>
      <c r="M292" s="124"/>
      <c r="N292" s="124"/>
    </row>
    <row r="293" spans="2:14">
      <c r="B293" s="123"/>
      <c r="C293" s="123"/>
      <c r="D293" s="123"/>
      <c r="E293" s="123"/>
      <c r="F293" s="123"/>
      <c r="G293" s="123"/>
      <c r="H293" s="124"/>
      <c r="I293" s="124"/>
      <c r="J293" s="124"/>
      <c r="K293" s="124"/>
      <c r="L293" s="124"/>
      <c r="M293" s="124"/>
      <c r="N293" s="124"/>
    </row>
    <row r="294" spans="2:14">
      <c r="B294" s="123"/>
      <c r="C294" s="123"/>
      <c r="D294" s="123"/>
      <c r="E294" s="123"/>
      <c r="F294" s="123"/>
      <c r="G294" s="123"/>
      <c r="H294" s="124"/>
      <c r="I294" s="124"/>
      <c r="J294" s="124"/>
      <c r="K294" s="124"/>
      <c r="L294" s="124"/>
      <c r="M294" s="124"/>
      <c r="N294" s="124"/>
    </row>
    <row r="295" spans="2:14">
      <c r="B295" s="123"/>
      <c r="C295" s="123"/>
      <c r="D295" s="123"/>
      <c r="E295" s="123"/>
      <c r="F295" s="123"/>
      <c r="G295" s="123"/>
      <c r="H295" s="124"/>
      <c r="I295" s="124"/>
      <c r="J295" s="124"/>
      <c r="K295" s="124"/>
      <c r="L295" s="124"/>
      <c r="M295" s="124"/>
      <c r="N295" s="124"/>
    </row>
    <row r="296" spans="2:14">
      <c r="B296" s="123"/>
      <c r="C296" s="123"/>
      <c r="D296" s="123"/>
      <c r="E296" s="123"/>
      <c r="F296" s="123"/>
      <c r="G296" s="123"/>
      <c r="H296" s="124"/>
      <c r="I296" s="124"/>
      <c r="J296" s="124"/>
      <c r="K296" s="124"/>
      <c r="L296" s="124"/>
      <c r="M296" s="124"/>
      <c r="N296" s="124"/>
    </row>
    <row r="297" spans="2:14">
      <c r="B297" s="123"/>
      <c r="C297" s="123"/>
      <c r="D297" s="123"/>
      <c r="E297" s="123"/>
      <c r="F297" s="123"/>
      <c r="G297" s="123"/>
      <c r="H297" s="124"/>
      <c r="I297" s="124"/>
      <c r="J297" s="124"/>
      <c r="K297" s="124"/>
      <c r="L297" s="124"/>
      <c r="M297" s="124"/>
      <c r="N297" s="124"/>
    </row>
    <row r="298" spans="2:14">
      <c r="B298" s="123"/>
      <c r="C298" s="123"/>
      <c r="D298" s="123"/>
      <c r="E298" s="123"/>
      <c r="F298" s="123"/>
      <c r="G298" s="123"/>
      <c r="H298" s="124"/>
      <c r="I298" s="124"/>
      <c r="J298" s="124"/>
      <c r="K298" s="124"/>
      <c r="L298" s="124"/>
      <c r="M298" s="124"/>
      <c r="N298" s="124"/>
    </row>
    <row r="299" spans="2:14">
      <c r="B299" s="123"/>
      <c r="C299" s="123"/>
      <c r="D299" s="123"/>
      <c r="E299" s="123"/>
      <c r="F299" s="123"/>
      <c r="G299" s="123"/>
      <c r="H299" s="124"/>
      <c r="I299" s="124"/>
      <c r="J299" s="124"/>
      <c r="K299" s="124"/>
      <c r="L299" s="124"/>
      <c r="M299" s="124"/>
      <c r="N299" s="124"/>
    </row>
    <row r="300" spans="2:14">
      <c r="B300" s="123"/>
      <c r="C300" s="123"/>
      <c r="D300" s="123"/>
      <c r="E300" s="123"/>
      <c r="F300" s="123"/>
      <c r="G300" s="123"/>
      <c r="H300" s="124"/>
      <c r="I300" s="124"/>
      <c r="J300" s="124"/>
      <c r="K300" s="124"/>
      <c r="L300" s="124"/>
      <c r="M300" s="124"/>
      <c r="N300" s="124"/>
    </row>
    <row r="301" spans="2:14">
      <c r="B301" s="123"/>
      <c r="C301" s="123"/>
      <c r="D301" s="123"/>
      <c r="E301" s="123"/>
      <c r="F301" s="123"/>
      <c r="G301" s="123"/>
      <c r="H301" s="124"/>
      <c r="I301" s="124"/>
      <c r="J301" s="124"/>
      <c r="K301" s="124"/>
      <c r="L301" s="124"/>
      <c r="M301" s="124"/>
      <c r="N301" s="124"/>
    </row>
    <row r="302" spans="2:14">
      <c r="B302" s="123"/>
      <c r="C302" s="123"/>
      <c r="D302" s="123"/>
      <c r="E302" s="123"/>
      <c r="F302" s="123"/>
      <c r="G302" s="123"/>
      <c r="H302" s="124"/>
      <c r="I302" s="124"/>
      <c r="J302" s="124"/>
      <c r="K302" s="124"/>
      <c r="L302" s="124"/>
      <c r="M302" s="124"/>
      <c r="N302" s="124"/>
    </row>
    <row r="303" spans="2:14">
      <c r="B303" s="123"/>
      <c r="C303" s="123"/>
      <c r="D303" s="123"/>
      <c r="E303" s="123"/>
      <c r="F303" s="123"/>
      <c r="G303" s="123"/>
      <c r="H303" s="124"/>
      <c r="I303" s="124"/>
      <c r="J303" s="124"/>
      <c r="K303" s="124"/>
      <c r="L303" s="124"/>
      <c r="M303" s="124"/>
      <c r="N303" s="124"/>
    </row>
    <row r="304" spans="2:14">
      <c r="B304" s="123"/>
      <c r="C304" s="123"/>
      <c r="D304" s="123"/>
      <c r="E304" s="123"/>
      <c r="F304" s="123"/>
      <c r="G304" s="123"/>
      <c r="H304" s="124"/>
      <c r="I304" s="124"/>
      <c r="J304" s="124"/>
      <c r="K304" s="124"/>
      <c r="L304" s="124"/>
      <c r="M304" s="124"/>
      <c r="N304" s="124"/>
    </row>
    <row r="305" spans="2:14">
      <c r="B305" s="123"/>
      <c r="C305" s="123"/>
      <c r="D305" s="123"/>
      <c r="E305" s="123"/>
      <c r="F305" s="123"/>
      <c r="G305" s="123"/>
      <c r="H305" s="124"/>
      <c r="I305" s="124"/>
      <c r="J305" s="124"/>
      <c r="K305" s="124"/>
      <c r="L305" s="124"/>
      <c r="M305" s="124"/>
      <c r="N305" s="124"/>
    </row>
    <row r="306" spans="2:14">
      <c r="B306" s="123"/>
      <c r="C306" s="123"/>
      <c r="D306" s="123"/>
      <c r="E306" s="123"/>
      <c r="F306" s="123"/>
      <c r="G306" s="123"/>
      <c r="H306" s="124"/>
      <c r="I306" s="124"/>
      <c r="J306" s="124"/>
      <c r="K306" s="124"/>
      <c r="L306" s="124"/>
      <c r="M306" s="124"/>
      <c r="N306" s="124"/>
    </row>
    <row r="307" spans="2:14">
      <c r="B307" s="123"/>
      <c r="C307" s="123"/>
      <c r="D307" s="123"/>
      <c r="E307" s="123"/>
      <c r="F307" s="123"/>
      <c r="G307" s="123"/>
      <c r="H307" s="124"/>
      <c r="I307" s="124"/>
      <c r="J307" s="124"/>
      <c r="K307" s="124"/>
      <c r="L307" s="124"/>
      <c r="M307" s="124"/>
      <c r="N307" s="124"/>
    </row>
    <row r="308" spans="2:14">
      <c r="B308" s="123"/>
      <c r="C308" s="123"/>
      <c r="D308" s="123"/>
      <c r="E308" s="123"/>
      <c r="F308" s="123"/>
      <c r="G308" s="123"/>
      <c r="H308" s="124"/>
      <c r="I308" s="124"/>
      <c r="J308" s="124"/>
      <c r="K308" s="124"/>
      <c r="L308" s="124"/>
      <c r="M308" s="124"/>
      <c r="N308" s="124"/>
    </row>
    <row r="309" spans="2:14">
      <c r="B309" s="123"/>
      <c r="C309" s="123"/>
      <c r="D309" s="123"/>
      <c r="E309" s="123"/>
      <c r="F309" s="123"/>
      <c r="G309" s="123"/>
      <c r="H309" s="124"/>
      <c r="I309" s="124"/>
      <c r="J309" s="124"/>
      <c r="K309" s="124"/>
      <c r="L309" s="124"/>
      <c r="M309" s="124"/>
      <c r="N309" s="124"/>
    </row>
    <row r="310" spans="2:14">
      <c r="B310" s="123"/>
      <c r="C310" s="123"/>
      <c r="D310" s="123"/>
      <c r="E310" s="123"/>
      <c r="F310" s="123"/>
      <c r="G310" s="123"/>
      <c r="H310" s="124"/>
      <c r="I310" s="124"/>
      <c r="J310" s="124"/>
      <c r="K310" s="124"/>
      <c r="L310" s="124"/>
      <c r="M310" s="124"/>
      <c r="N310" s="124"/>
    </row>
    <row r="311" spans="2:14">
      <c r="B311" s="123"/>
      <c r="C311" s="123"/>
      <c r="D311" s="123"/>
      <c r="E311" s="123"/>
      <c r="F311" s="123"/>
      <c r="G311" s="123"/>
      <c r="H311" s="124"/>
      <c r="I311" s="124"/>
      <c r="J311" s="124"/>
      <c r="K311" s="124"/>
      <c r="L311" s="124"/>
      <c r="M311" s="124"/>
      <c r="N311" s="124"/>
    </row>
    <row r="312" spans="2:14">
      <c r="B312" s="123"/>
      <c r="C312" s="123"/>
      <c r="D312" s="123"/>
      <c r="E312" s="123"/>
      <c r="F312" s="123"/>
      <c r="G312" s="123"/>
      <c r="H312" s="124"/>
      <c r="I312" s="124"/>
      <c r="J312" s="124"/>
      <c r="K312" s="124"/>
      <c r="L312" s="124"/>
      <c r="M312" s="124"/>
      <c r="N312" s="124"/>
    </row>
    <row r="313" spans="2:14">
      <c r="B313" s="123"/>
      <c r="C313" s="123"/>
      <c r="D313" s="123"/>
      <c r="E313" s="123"/>
      <c r="F313" s="123"/>
      <c r="G313" s="123"/>
      <c r="H313" s="124"/>
      <c r="I313" s="124"/>
      <c r="J313" s="124"/>
      <c r="K313" s="124"/>
      <c r="L313" s="124"/>
      <c r="M313" s="124"/>
      <c r="N313" s="124"/>
    </row>
    <row r="314" spans="2:14">
      <c r="B314" s="123"/>
      <c r="C314" s="123"/>
      <c r="D314" s="123"/>
      <c r="E314" s="123"/>
      <c r="F314" s="123"/>
      <c r="G314" s="123"/>
      <c r="H314" s="124"/>
      <c r="I314" s="124"/>
      <c r="J314" s="124"/>
      <c r="K314" s="124"/>
      <c r="L314" s="124"/>
      <c r="M314" s="124"/>
      <c r="N314" s="124"/>
    </row>
    <row r="315" spans="2:14">
      <c r="B315" s="123"/>
      <c r="C315" s="123"/>
      <c r="D315" s="123"/>
      <c r="E315" s="123"/>
      <c r="F315" s="123"/>
      <c r="G315" s="123"/>
      <c r="H315" s="124"/>
      <c r="I315" s="124"/>
      <c r="J315" s="124"/>
      <c r="K315" s="124"/>
      <c r="L315" s="124"/>
      <c r="M315" s="124"/>
      <c r="N315" s="124"/>
    </row>
    <row r="316" spans="2:14">
      <c r="B316" s="123"/>
      <c r="C316" s="123"/>
      <c r="D316" s="123"/>
      <c r="E316" s="123"/>
      <c r="F316" s="123"/>
      <c r="G316" s="123"/>
      <c r="H316" s="124"/>
      <c r="I316" s="124"/>
      <c r="J316" s="124"/>
      <c r="K316" s="124"/>
      <c r="L316" s="124"/>
      <c r="M316" s="124"/>
      <c r="N316" s="124"/>
    </row>
    <row r="317" spans="2:14">
      <c r="B317" s="123"/>
      <c r="C317" s="123"/>
      <c r="D317" s="123"/>
      <c r="E317" s="123"/>
      <c r="F317" s="123"/>
      <c r="G317" s="123"/>
      <c r="H317" s="124"/>
      <c r="I317" s="124"/>
      <c r="J317" s="124"/>
      <c r="K317" s="124"/>
      <c r="L317" s="124"/>
      <c r="M317" s="124"/>
      <c r="N317" s="124"/>
    </row>
    <row r="318" spans="2:14">
      <c r="B318" s="123"/>
      <c r="C318" s="123"/>
      <c r="D318" s="123"/>
      <c r="E318" s="123"/>
      <c r="F318" s="123"/>
      <c r="G318" s="123"/>
      <c r="H318" s="124"/>
      <c r="I318" s="124"/>
      <c r="J318" s="124"/>
      <c r="K318" s="124"/>
      <c r="L318" s="124"/>
      <c r="M318" s="124"/>
      <c r="N318" s="124"/>
    </row>
    <row r="319" spans="2:14">
      <c r="B319" s="123"/>
      <c r="C319" s="123"/>
      <c r="D319" s="123"/>
      <c r="E319" s="123"/>
      <c r="F319" s="123"/>
      <c r="G319" s="123"/>
      <c r="H319" s="124"/>
      <c r="I319" s="124"/>
      <c r="J319" s="124"/>
      <c r="K319" s="124"/>
      <c r="L319" s="124"/>
      <c r="M319" s="124"/>
      <c r="N319" s="124"/>
    </row>
    <row r="320" spans="2:14">
      <c r="B320" s="123"/>
      <c r="C320" s="123"/>
      <c r="D320" s="123"/>
      <c r="E320" s="123"/>
      <c r="F320" s="123"/>
      <c r="G320" s="123"/>
      <c r="H320" s="124"/>
      <c r="I320" s="124"/>
      <c r="J320" s="124"/>
      <c r="K320" s="124"/>
      <c r="L320" s="124"/>
      <c r="M320" s="124"/>
      <c r="N320" s="124"/>
    </row>
    <row r="321" spans="2:14">
      <c r="B321" s="123"/>
      <c r="C321" s="123"/>
      <c r="D321" s="123"/>
      <c r="E321" s="123"/>
      <c r="F321" s="123"/>
      <c r="G321" s="123"/>
      <c r="H321" s="124"/>
      <c r="I321" s="124"/>
      <c r="J321" s="124"/>
      <c r="K321" s="124"/>
      <c r="L321" s="124"/>
      <c r="M321" s="124"/>
      <c r="N321" s="124"/>
    </row>
    <row r="322" spans="2:14">
      <c r="B322" s="123"/>
      <c r="C322" s="123"/>
      <c r="D322" s="123"/>
      <c r="E322" s="123"/>
      <c r="F322" s="123"/>
      <c r="G322" s="123"/>
      <c r="H322" s="124"/>
      <c r="I322" s="124"/>
      <c r="J322" s="124"/>
      <c r="K322" s="124"/>
      <c r="L322" s="124"/>
      <c r="M322" s="124"/>
      <c r="N322" s="124"/>
    </row>
    <row r="323" spans="2:14">
      <c r="B323" s="123"/>
      <c r="C323" s="123"/>
      <c r="D323" s="123"/>
      <c r="E323" s="123"/>
      <c r="F323" s="123"/>
      <c r="G323" s="123"/>
      <c r="H323" s="124"/>
      <c r="I323" s="124"/>
      <c r="J323" s="124"/>
      <c r="K323" s="124"/>
      <c r="L323" s="124"/>
      <c r="M323" s="124"/>
      <c r="N323" s="124"/>
    </row>
    <row r="324" spans="2:14">
      <c r="B324" s="123"/>
      <c r="C324" s="123"/>
      <c r="D324" s="123"/>
      <c r="E324" s="123"/>
      <c r="F324" s="123"/>
      <c r="G324" s="123"/>
      <c r="H324" s="124"/>
      <c r="I324" s="124"/>
      <c r="J324" s="124"/>
      <c r="K324" s="124"/>
      <c r="L324" s="124"/>
      <c r="M324" s="124"/>
      <c r="N324" s="124"/>
    </row>
    <row r="325" spans="2:14">
      <c r="B325" s="123"/>
      <c r="C325" s="123"/>
      <c r="D325" s="123"/>
      <c r="E325" s="123"/>
      <c r="F325" s="123"/>
      <c r="G325" s="123"/>
      <c r="H325" s="124"/>
      <c r="I325" s="124"/>
      <c r="J325" s="124"/>
      <c r="K325" s="124"/>
      <c r="L325" s="124"/>
      <c r="M325" s="124"/>
      <c r="N325" s="124"/>
    </row>
    <row r="326" spans="2:14">
      <c r="B326" s="123"/>
      <c r="C326" s="123"/>
      <c r="D326" s="123"/>
      <c r="E326" s="123"/>
      <c r="F326" s="123"/>
      <c r="G326" s="123"/>
      <c r="H326" s="124"/>
      <c r="I326" s="124"/>
      <c r="J326" s="124"/>
      <c r="K326" s="124"/>
      <c r="L326" s="124"/>
      <c r="M326" s="124"/>
      <c r="N326" s="124"/>
    </row>
    <row r="327" spans="2:14">
      <c r="B327" s="123"/>
      <c r="C327" s="123"/>
      <c r="D327" s="123"/>
      <c r="E327" s="123"/>
      <c r="F327" s="123"/>
      <c r="G327" s="123"/>
      <c r="H327" s="124"/>
      <c r="I327" s="124"/>
      <c r="J327" s="124"/>
      <c r="K327" s="124"/>
      <c r="L327" s="124"/>
      <c r="M327" s="124"/>
      <c r="N327" s="124"/>
    </row>
    <row r="328" spans="2:14">
      <c r="B328" s="123"/>
      <c r="C328" s="123"/>
      <c r="D328" s="123"/>
      <c r="E328" s="123"/>
      <c r="F328" s="123"/>
      <c r="G328" s="123"/>
      <c r="H328" s="124"/>
      <c r="I328" s="124"/>
      <c r="J328" s="124"/>
      <c r="K328" s="124"/>
      <c r="L328" s="124"/>
      <c r="M328" s="124"/>
      <c r="N328" s="124"/>
    </row>
    <row r="329" spans="2:14">
      <c r="B329" s="123"/>
      <c r="C329" s="123"/>
      <c r="D329" s="123"/>
      <c r="E329" s="123"/>
      <c r="F329" s="123"/>
      <c r="G329" s="123"/>
      <c r="H329" s="124"/>
      <c r="I329" s="124"/>
      <c r="J329" s="124"/>
      <c r="K329" s="124"/>
      <c r="L329" s="124"/>
      <c r="M329" s="124"/>
      <c r="N329" s="124"/>
    </row>
    <row r="330" spans="2:14">
      <c r="B330" s="123"/>
      <c r="C330" s="123"/>
      <c r="D330" s="123"/>
      <c r="E330" s="123"/>
      <c r="F330" s="123"/>
      <c r="G330" s="123"/>
      <c r="H330" s="124"/>
      <c r="I330" s="124"/>
      <c r="J330" s="124"/>
      <c r="K330" s="124"/>
      <c r="L330" s="124"/>
      <c r="M330" s="124"/>
      <c r="N330" s="124"/>
    </row>
    <row r="331" spans="2:14">
      <c r="B331" s="123"/>
      <c r="C331" s="123"/>
      <c r="D331" s="123"/>
      <c r="E331" s="123"/>
      <c r="F331" s="123"/>
      <c r="G331" s="123"/>
      <c r="H331" s="124"/>
      <c r="I331" s="124"/>
      <c r="J331" s="124"/>
      <c r="K331" s="124"/>
      <c r="L331" s="124"/>
      <c r="M331" s="124"/>
      <c r="N331" s="124"/>
    </row>
    <row r="332" spans="2:14">
      <c r="B332" s="123"/>
      <c r="C332" s="123"/>
      <c r="D332" s="123"/>
      <c r="E332" s="123"/>
      <c r="F332" s="123"/>
      <c r="G332" s="123"/>
      <c r="H332" s="124"/>
      <c r="I332" s="124"/>
      <c r="J332" s="124"/>
      <c r="K332" s="124"/>
      <c r="L332" s="124"/>
      <c r="M332" s="124"/>
      <c r="N332" s="124"/>
    </row>
    <row r="333" spans="2:14">
      <c r="B333" s="123"/>
      <c r="C333" s="123"/>
      <c r="D333" s="123"/>
      <c r="E333" s="123"/>
      <c r="F333" s="123"/>
      <c r="G333" s="123"/>
      <c r="H333" s="124"/>
      <c r="I333" s="124"/>
      <c r="J333" s="124"/>
      <c r="K333" s="124"/>
      <c r="L333" s="124"/>
      <c r="M333" s="124"/>
      <c r="N333" s="124"/>
    </row>
    <row r="334" spans="2:14">
      <c r="B334" s="123"/>
      <c r="C334" s="123"/>
      <c r="D334" s="123"/>
      <c r="E334" s="123"/>
      <c r="F334" s="123"/>
      <c r="G334" s="123"/>
      <c r="H334" s="124"/>
      <c r="I334" s="124"/>
      <c r="J334" s="124"/>
      <c r="K334" s="124"/>
      <c r="L334" s="124"/>
      <c r="M334" s="124"/>
      <c r="N334" s="124"/>
    </row>
    <row r="335" spans="2:14">
      <c r="B335" s="123"/>
      <c r="C335" s="123"/>
      <c r="D335" s="123"/>
      <c r="E335" s="123"/>
      <c r="F335" s="123"/>
      <c r="G335" s="123"/>
      <c r="H335" s="124"/>
      <c r="I335" s="124"/>
      <c r="J335" s="124"/>
      <c r="K335" s="124"/>
      <c r="L335" s="124"/>
      <c r="M335" s="124"/>
      <c r="N335" s="124"/>
    </row>
    <row r="336" spans="2:14">
      <c r="B336" s="123"/>
      <c r="C336" s="123"/>
      <c r="D336" s="123"/>
      <c r="E336" s="123"/>
      <c r="F336" s="123"/>
      <c r="G336" s="123"/>
      <c r="H336" s="124"/>
      <c r="I336" s="124"/>
      <c r="J336" s="124"/>
      <c r="K336" s="124"/>
      <c r="L336" s="124"/>
      <c r="M336" s="124"/>
      <c r="N336" s="124"/>
    </row>
    <row r="337" spans="2:14">
      <c r="B337" s="123"/>
      <c r="C337" s="123"/>
      <c r="D337" s="123"/>
      <c r="E337" s="123"/>
      <c r="F337" s="123"/>
      <c r="G337" s="123"/>
      <c r="H337" s="124"/>
      <c r="I337" s="124"/>
      <c r="J337" s="124"/>
      <c r="K337" s="124"/>
      <c r="L337" s="124"/>
      <c r="M337" s="124"/>
      <c r="N337" s="124"/>
    </row>
    <row r="338" spans="2:14">
      <c r="B338" s="123"/>
      <c r="C338" s="123"/>
      <c r="D338" s="123"/>
      <c r="E338" s="123"/>
      <c r="F338" s="123"/>
      <c r="G338" s="123"/>
      <c r="H338" s="124"/>
      <c r="I338" s="124"/>
      <c r="J338" s="124"/>
      <c r="K338" s="124"/>
      <c r="L338" s="124"/>
      <c r="M338" s="124"/>
      <c r="N338" s="124"/>
    </row>
    <row r="339" spans="2:14">
      <c r="B339" s="123"/>
      <c r="C339" s="123"/>
      <c r="D339" s="123"/>
      <c r="E339" s="123"/>
      <c r="F339" s="123"/>
      <c r="G339" s="123"/>
      <c r="H339" s="124"/>
      <c r="I339" s="124"/>
      <c r="J339" s="124"/>
      <c r="K339" s="124"/>
      <c r="L339" s="124"/>
      <c r="M339" s="124"/>
      <c r="N339" s="124"/>
    </row>
    <row r="340" spans="2:14">
      <c r="B340" s="123"/>
      <c r="C340" s="123"/>
      <c r="D340" s="123"/>
      <c r="E340" s="123"/>
      <c r="F340" s="123"/>
      <c r="G340" s="123"/>
      <c r="H340" s="124"/>
      <c r="I340" s="124"/>
      <c r="J340" s="124"/>
      <c r="K340" s="124"/>
      <c r="L340" s="124"/>
      <c r="M340" s="124"/>
      <c r="N340" s="124"/>
    </row>
    <row r="341" spans="2:14">
      <c r="B341" s="123"/>
      <c r="C341" s="123"/>
      <c r="D341" s="123"/>
      <c r="E341" s="123"/>
      <c r="F341" s="123"/>
      <c r="G341" s="123"/>
      <c r="H341" s="124"/>
      <c r="I341" s="124"/>
      <c r="J341" s="124"/>
      <c r="K341" s="124"/>
      <c r="L341" s="124"/>
      <c r="M341" s="124"/>
      <c r="N341" s="124"/>
    </row>
    <row r="342" spans="2:14">
      <c r="B342" s="123"/>
      <c r="C342" s="123"/>
      <c r="D342" s="123"/>
      <c r="E342" s="123"/>
      <c r="F342" s="123"/>
      <c r="G342" s="123"/>
      <c r="H342" s="124"/>
      <c r="I342" s="124"/>
      <c r="J342" s="124"/>
      <c r="K342" s="124"/>
      <c r="L342" s="124"/>
      <c r="M342" s="124"/>
      <c r="N342" s="124"/>
    </row>
    <row r="343" spans="2:14">
      <c r="B343" s="123"/>
      <c r="C343" s="123"/>
      <c r="D343" s="123"/>
      <c r="E343" s="123"/>
      <c r="F343" s="123"/>
      <c r="G343" s="123"/>
      <c r="H343" s="124"/>
      <c r="I343" s="124"/>
      <c r="J343" s="124"/>
      <c r="K343" s="124"/>
      <c r="L343" s="124"/>
      <c r="M343" s="124"/>
      <c r="N343" s="124"/>
    </row>
    <row r="344" spans="2:14">
      <c r="B344" s="123"/>
      <c r="C344" s="123"/>
      <c r="D344" s="123"/>
      <c r="E344" s="123"/>
      <c r="F344" s="123"/>
      <c r="G344" s="123"/>
      <c r="H344" s="124"/>
      <c r="I344" s="124"/>
      <c r="J344" s="124"/>
      <c r="K344" s="124"/>
      <c r="L344" s="124"/>
      <c r="M344" s="124"/>
      <c r="N344" s="124"/>
    </row>
    <row r="345" spans="2:14">
      <c r="B345" s="123"/>
      <c r="C345" s="123"/>
      <c r="D345" s="123"/>
      <c r="E345" s="123"/>
      <c r="F345" s="123"/>
      <c r="G345" s="123"/>
      <c r="H345" s="124"/>
      <c r="I345" s="124"/>
      <c r="J345" s="124"/>
      <c r="K345" s="124"/>
      <c r="L345" s="124"/>
      <c r="M345" s="124"/>
      <c r="N345" s="124"/>
    </row>
    <row r="346" spans="2:14">
      <c r="B346" s="123"/>
      <c r="C346" s="123"/>
      <c r="D346" s="123"/>
      <c r="E346" s="123"/>
      <c r="F346" s="123"/>
      <c r="G346" s="123"/>
      <c r="H346" s="124"/>
      <c r="I346" s="124"/>
      <c r="J346" s="124"/>
      <c r="K346" s="124"/>
      <c r="L346" s="124"/>
      <c r="M346" s="124"/>
      <c r="N346" s="124"/>
    </row>
    <row r="347" spans="2:14">
      <c r="B347" s="123"/>
      <c r="C347" s="123"/>
      <c r="D347" s="123"/>
      <c r="E347" s="123"/>
      <c r="F347" s="123"/>
      <c r="G347" s="123"/>
      <c r="H347" s="124"/>
      <c r="I347" s="124"/>
      <c r="J347" s="124"/>
      <c r="K347" s="124"/>
      <c r="L347" s="124"/>
      <c r="M347" s="124"/>
      <c r="N347" s="124"/>
    </row>
    <row r="348" spans="2:14">
      <c r="B348" s="123"/>
      <c r="C348" s="123"/>
      <c r="D348" s="123"/>
      <c r="E348" s="123"/>
      <c r="F348" s="123"/>
      <c r="G348" s="123"/>
      <c r="H348" s="124"/>
      <c r="I348" s="124"/>
      <c r="J348" s="124"/>
      <c r="K348" s="124"/>
      <c r="L348" s="124"/>
      <c r="M348" s="124"/>
      <c r="N348" s="124"/>
    </row>
    <row r="349" spans="2:14">
      <c r="B349" s="123"/>
      <c r="C349" s="123"/>
      <c r="D349" s="123"/>
      <c r="E349" s="123"/>
      <c r="F349" s="123"/>
      <c r="G349" s="123"/>
      <c r="H349" s="124"/>
      <c r="I349" s="124"/>
      <c r="J349" s="124"/>
      <c r="K349" s="124"/>
      <c r="L349" s="124"/>
      <c r="M349" s="124"/>
      <c r="N349" s="124"/>
    </row>
    <row r="350" spans="2:14">
      <c r="B350" s="123"/>
      <c r="C350" s="123"/>
      <c r="D350" s="123"/>
      <c r="E350" s="123"/>
      <c r="F350" s="123"/>
      <c r="G350" s="123"/>
      <c r="H350" s="124"/>
      <c r="I350" s="124"/>
      <c r="J350" s="124"/>
      <c r="K350" s="124"/>
      <c r="L350" s="124"/>
      <c r="M350" s="124"/>
      <c r="N350" s="124"/>
    </row>
    <row r="351" spans="2:14">
      <c r="B351" s="123"/>
      <c r="C351" s="123"/>
      <c r="D351" s="123"/>
      <c r="E351" s="123"/>
      <c r="F351" s="123"/>
      <c r="G351" s="123"/>
      <c r="H351" s="124"/>
      <c r="I351" s="124"/>
      <c r="J351" s="124"/>
      <c r="K351" s="124"/>
      <c r="L351" s="124"/>
      <c r="M351" s="124"/>
      <c r="N351" s="124"/>
    </row>
    <row r="352" spans="2:14">
      <c r="B352" s="123"/>
      <c r="C352" s="123"/>
      <c r="D352" s="123"/>
      <c r="E352" s="123"/>
      <c r="F352" s="123"/>
      <c r="G352" s="123"/>
      <c r="H352" s="124"/>
      <c r="I352" s="124"/>
      <c r="J352" s="124"/>
      <c r="K352" s="124"/>
      <c r="L352" s="124"/>
      <c r="M352" s="124"/>
      <c r="N352" s="124"/>
    </row>
    <row r="353" spans="2:14">
      <c r="B353" s="123"/>
      <c r="C353" s="123"/>
      <c r="D353" s="123"/>
      <c r="E353" s="123"/>
      <c r="F353" s="123"/>
      <c r="G353" s="123"/>
      <c r="H353" s="124"/>
      <c r="I353" s="124"/>
      <c r="J353" s="124"/>
      <c r="K353" s="124"/>
      <c r="L353" s="124"/>
      <c r="M353" s="124"/>
      <c r="N353" s="124"/>
    </row>
    <row r="354" spans="2:14">
      <c r="B354" s="123"/>
      <c r="C354" s="123"/>
      <c r="D354" s="123"/>
      <c r="E354" s="123"/>
      <c r="F354" s="123"/>
      <c r="G354" s="123"/>
      <c r="H354" s="124"/>
      <c r="I354" s="124"/>
      <c r="J354" s="124"/>
      <c r="K354" s="124"/>
      <c r="L354" s="124"/>
      <c r="M354" s="124"/>
      <c r="N354" s="124"/>
    </row>
    <row r="355" spans="2:14">
      <c r="B355" s="123"/>
      <c r="C355" s="123"/>
      <c r="D355" s="123"/>
      <c r="E355" s="123"/>
      <c r="F355" s="123"/>
      <c r="G355" s="123"/>
      <c r="H355" s="124"/>
      <c r="I355" s="124"/>
      <c r="J355" s="124"/>
      <c r="K355" s="124"/>
      <c r="L355" s="124"/>
      <c r="M355" s="124"/>
      <c r="N355" s="124"/>
    </row>
    <row r="356" spans="2:14">
      <c r="B356" s="123"/>
      <c r="C356" s="123"/>
      <c r="D356" s="123"/>
      <c r="E356" s="123"/>
      <c r="F356" s="123"/>
      <c r="G356" s="123"/>
      <c r="H356" s="124"/>
      <c r="I356" s="124"/>
      <c r="J356" s="124"/>
      <c r="K356" s="124"/>
      <c r="L356" s="124"/>
      <c r="M356" s="124"/>
      <c r="N356" s="124"/>
    </row>
    <row r="357" spans="2:14">
      <c r="B357" s="123"/>
      <c r="C357" s="123"/>
      <c r="D357" s="123"/>
      <c r="E357" s="123"/>
      <c r="F357" s="123"/>
      <c r="G357" s="123"/>
      <c r="H357" s="124"/>
      <c r="I357" s="124"/>
      <c r="J357" s="124"/>
      <c r="K357" s="124"/>
      <c r="L357" s="124"/>
      <c r="M357" s="124"/>
      <c r="N357" s="124"/>
    </row>
    <row r="358" spans="2:14">
      <c r="B358" s="123"/>
      <c r="C358" s="123"/>
      <c r="D358" s="123"/>
      <c r="E358" s="123"/>
      <c r="F358" s="123"/>
      <c r="G358" s="123"/>
      <c r="H358" s="124"/>
      <c r="I358" s="124"/>
      <c r="J358" s="124"/>
      <c r="K358" s="124"/>
      <c r="L358" s="124"/>
      <c r="M358" s="124"/>
      <c r="N358" s="124"/>
    </row>
    <row r="359" spans="2:14">
      <c r="B359" s="123"/>
      <c r="C359" s="123"/>
      <c r="D359" s="123"/>
      <c r="E359" s="123"/>
      <c r="F359" s="123"/>
      <c r="G359" s="123"/>
      <c r="H359" s="124"/>
      <c r="I359" s="124"/>
      <c r="J359" s="124"/>
      <c r="K359" s="124"/>
      <c r="L359" s="124"/>
      <c r="M359" s="124"/>
      <c r="N359" s="124"/>
    </row>
    <row r="360" spans="2:14">
      <c r="B360" s="123"/>
      <c r="C360" s="123"/>
      <c r="D360" s="123"/>
      <c r="E360" s="123"/>
      <c r="F360" s="123"/>
      <c r="G360" s="123"/>
      <c r="H360" s="124"/>
      <c r="I360" s="124"/>
      <c r="J360" s="124"/>
      <c r="K360" s="124"/>
      <c r="L360" s="124"/>
      <c r="M360" s="124"/>
      <c r="N360" s="124"/>
    </row>
    <row r="361" spans="2:14">
      <c r="B361" s="123"/>
      <c r="C361" s="123"/>
      <c r="D361" s="123"/>
      <c r="E361" s="123"/>
      <c r="F361" s="123"/>
      <c r="G361" s="123"/>
      <c r="H361" s="124"/>
      <c r="I361" s="124"/>
      <c r="J361" s="124"/>
      <c r="K361" s="124"/>
      <c r="L361" s="124"/>
      <c r="M361" s="124"/>
      <c r="N361" s="124"/>
    </row>
    <row r="362" spans="2:14">
      <c r="B362" s="123"/>
      <c r="C362" s="123"/>
      <c r="D362" s="123"/>
      <c r="E362" s="123"/>
      <c r="F362" s="123"/>
      <c r="G362" s="123"/>
      <c r="H362" s="124"/>
      <c r="I362" s="124"/>
      <c r="J362" s="124"/>
      <c r="K362" s="124"/>
      <c r="L362" s="124"/>
      <c r="M362" s="124"/>
      <c r="N362" s="124"/>
    </row>
    <row r="363" spans="2:14">
      <c r="B363" s="123"/>
      <c r="C363" s="123"/>
      <c r="D363" s="123"/>
      <c r="E363" s="123"/>
      <c r="F363" s="123"/>
      <c r="G363" s="123"/>
      <c r="H363" s="124"/>
      <c r="I363" s="124"/>
      <c r="J363" s="124"/>
      <c r="K363" s="124"/>
      <c r="L363" s="124"/>
      <c r="M363" s="124"/>
      <c r="N363" s="124"/>
    </row>
    <row r="364" spans="2:14">
      <c r="B364" s="123"/>
      <c r="C364" s="123"/>
      <c r="D364" s="123"/>
      <c r="E364" s="123"/>
      <c r="F364" s="123"/>
      <c r="G364" s="123"/>
      <c r="H364" s="124"/>
      <c r="I364" s="124"/>
      <c r="J364" s="124"/>
      <c r="K364" s="124"/>
      <c r="L364" s="124"/>
      <c r="M364" s="124"/>
      <c r="N364" s="124"/>
    </row>
    <row r="365" spans="2:14">
      <c r="B365" s="123"/>
      <c r="C365" s="123"/>
      <c r="D365" s="123"/>
      <c r="E365" s="123"/>
      <c r="F365" s="123"/>
      <c r="G365" s="123"/>
      <c r="H365" s="124"/>
      <c r="I365" s="124"/>
      <c r="J365" s="124"/>
      <c r="K365" s="124"/>
      <c r="L365" s="124"/>
      <c r="M365" s="124"/>
      <c r="N365" s="124"/>
    </row>
    <row r="366" spans="2:14">
      <c r="B366" s="123"/>
      <c r="C366" s="123"/>
      <c r="D366" s="123"/>
      <c r="E366" s="123"/>
      <c r="F366" s="123"/>
      <c r="G366" s="123"/>
      <c r="H366" s="124"/>
      <c r="I366" s="124"/>
      <c r="J366" s="124"/>
      <c r="K366" s="124"/>
      <c r="L366" s="124"/>
      <c r="M366" s="124"/>
      <c r="N366" s="124"/>
    </row>
    <row r="367" spans="2:14">
      <c r="B367" s="123"/>
      <c r="C367" s="123"/>
      <c r="D367" s="123"/>
      <c r="E367" s="123"/>
      <c r="F367" s="123"/>
      <c r="G367" s="123"/>
      <c r="H367" s="124"/>
      <c r="I367" s="124"/>
      <c r="J367" s="124"/>
      <c r="K367" s="124"/>
      <c r="L367" s="124"/>
      <c r="M367" s="124"/>
      <c r="N367" s="124"/>
    </row>
    <row r="368" spans="2:14">
      <c r="B368" s="123"/>
      <c r="C368" s="123"/>
      <c r="D368" s="123"/>
      <c r="E368" s="123"/>
      <c r="F368" s="123"/>
      <c r="G368" s="123"/>
      <c r="H368" s="124"/>
      <c r="I368" s="124"/>
      <c r="J368" s="124"/>
      <c r="K368" s="124"/>
      <c r="L368" s="124"/>
      <c r="M368" s="124"/>
      <c r="N368" s="124"/>
    </row>
    <row r="369" spans="2:14">
      <c r="B369" s="123"/>
      <c r="C369" s="123"/>
      <c r="D369" s="123"/>
      <c r="E369" s="123"/>
      <c r="F369" s="123"/>
      <c r="G369" s="123"/>
      <c r="H369" s="124"/>
      <c r="I369" s="124"/>
      <c r="J369" s="124"/>
      <c r="K369" s="124"/>
      <c r="L369" s="124"/>
      <c r="M369" s="124"/>
      <c r="N369" s="124"/>
    </row>
    <row r="370" spans="2:14">
      <c r="B370" s="123"/>
      <c r="C370" s="123"/>
      <c r="D370" s="123"/>
      <c r="E370" s="123"/>
      <c r="F370" s="123"/>
      <c r="G370" s="123"/>
      <c r="H370" s="124"/>
      <c r="I370" s="124"/>
      <c r="J370" s="124"/>
      <c r="K370" s="124"/>
      <c r="L370" s="124"/>
      <c r="M370" s="124"/>
      <c r="N370" s="124"/>
    </row>
    <row r="371" spans="2:14">
      <c r="B371" s="123"/>
      <c r="C371" s="123"/>
      <c r="D371" s="123"/>
      <c r="E371" s="123"/>
      <c r="F371" s="123"/>
      <c r="G371" s="123"/>
      <c r="H371" s="124"/>
      <c r="I371" s="124"/>
      <c r="J371" s="124"/>
      <c r="K371" s="124"/>
      <c r="L371" s="124"/>
      <c r="M371" s="124"/>
      <c r="N371" s="124"/>
    </row>
    <row r="372" spans="2:14">
      <c r="B372" s="123"/>
      <c r="C372" s="123"/>
      <c r="D372" s="123"/>
      <c r="E372" s="123"/>
      <c r="F372" s="123"/>
      <c r="G372" s="123"/>
      <c r="H372" s="124"/>
      <c r="I372" s="124"/>
      <c r="J372" s="124"/>
      <c r="K372" s="124"/>
      <c r="L372" s="124"/>
      <c r="M372" s="124"/>
      <c r="N372" s="124"/>
    </row>
    <row r="373" spans="2:14">
      <c r="B373" s="123"/>
      <c r="C373" s="123"/>
      <c r="D373" s="123"/>
      <c r="E373" s="123"/>
      <c r="F373" s="123"/>
      <c r="G373" s="123"/>
      <c r="H373" s="124"/>
      <c r="I373" s="124"/>
      <c r="J373" s="124"/>
      <c r="K373" s="124"/>
      <c r="L373" s="124"/>
      <c r="M373" s="124"/>
      <c r="N373" s="124"/>
    </row>
    <row r="374" spans="2:14">
      <c r="B374" s="123"/>
      <c r="C374" s="123"/>
      <c r="D374" s="123"/>
      <c r="E374" s="123"/>
      <c r="F374" s="123"/>
      <c r="G374" s="123"/>
      <c r="H374" s="124"/>
      <c r="I374" s="124"/>
      <c r="J374" s="124"/>
      <c r="K374" s="124"/>
      <c r="L374" s="124"/>
      <c r="M374" s="124"/>
      <c r="N374" s="124"/>
    </row>
    <row r="375" spans="2:14">
      <c r="B375" s="123"/>
      <c r="C375" s="123"/>
      <c r="D375" s="123"/>
      <c r="E375" s="123"/>
      <c r="F375" s="123"/>
      <c r="G375" s="123"/>
      <c r="H375" s="124"/>
      <c r="I375" s="124"/>
      <c r="J375" s="124"/>
      <c r="K375" s="124"/>
      <c r="L375" s="124"/>
      <c r="M375" s="124"/>
      <c r="N375" s="124"/>
    </row>
    <row r="376" spans="2:14">
      <c r="B376" s="123"/>
      <c r="C376" s="123"/>
      <c r="D376" s="123"/>
      <c r="E376" s="123"/>
      <c r="F376" s="123"/>
      <c r="G376" s="123"/>
      <c r="H376" s="124"/>
      <c r="I376" s="124"/>
      <c r="J376" s="124"/>
      <c r="K376" s="124"/>
      <c r="L376" s="124"/>
      <c r="M376" s="124"/>
      <c r="N376" s="124"/>
    </row>
    <row r="377" spans="2:14">
      <c r="B377" s="123"/>
      <c r="C377" s="123"/>
      <c r="D377" s="123"/>
      <c r="E377" s="123"/>
      <c r="F377" s="123"/>
      <c r="G377" s="123"/>
      <c r="H377" s="124"/>
      <c r="I377" s="124"/>
      <c r="J377" s="124"/>
      <c r="K377" s="124"/>
      <c r="L377" s="124"/>
      <c r="M377" s="124"/>
      <c r="N377" s="124"/>
    </row>
    <row r="378" spans="2:14">
      <c r="B378" s="123"/>
      <c r="C378" s="123"/>
      <c r="D378" s="123"/>
      <c r="E378" s="123"/>
      <c r="F378" s="123"/>
      <c r="G378" s="123"/>
      <c r="H378" s="124"/>
      <c r="I378" s="124"/>
      <c r="J378" s="124"/>
      <c r="K378" s="124"/>
      <c r="L378" s="124"/>
      <c r="M378" s="124"/>
      <c r="N378" s="124"/>
    </row>
    <row r="379" spans="2:14">
      <c r="B379" s="123"/>
      <c r="C379" s="123"/>
      <c r="D379" s="123"/>
      <c r="E379" s="123"/>
      <c r="F379" s="123"/>
      <c r="G379" s="123"/>
      <c r="H379" s="124"/>
      <c r="I379" s="124"/>
      <c r="J379" s="124"/>
      <c r="K379" s="124"/>
      <c r="L379" s="124"/>
      <c r="M379" s="124"/>
      <c r="N379" s="124"/>
    </row>
    <row r="380" spans="2:14">
      <c r="B380" s="123"/>
      <c r="C380" s="123"/>
      <c r="D380" s="123"/>
      <c r="E380" s="123"/>
      <c r="F380" s="123"/>
      <c r="G380" s="123"/>
      <c r="H380" s="124"/>
      <c r="I380" s="124"/>
      <c r="J380" s="124"/>
      <c r="K380" s="124"/>
      <c r="L380" s="124"/>
      <c r="M380" s="124"/>
      <c r="N380" s="124"/>
    </row>
    <row r="381" spans="2:14">
      <c r="B381" s="123"/>
      <c r="C381" s="123"/>
      <c r="D381" s="123"/>
      <c r="E381" s="123"/>
      <c r="F381" s="123"/>
      <c r="G381" s="123"/>
      <c r="H381" s="124"/>
      <c r="I381" s="124"/>
      <c r="J381" s="124"/>
      <c r="K381" s="124"/>
      <c r="L381" s="124"/>
      <c r="M381" s="124"/>
      <c r="N381" s="124"/>
    </row>
    <row r="382" spans="2:14">
      <c r="B382" s="123"/>
      <c r="C382" s="123"/>
      <c r="D382" s="123"/>
      <c r="E382" s="123"/>
      <c r="F382" s="123"/>
      <c r="G382" s="123"/>
      <c r="H382" s="124"/>
      <c r="I382" s="124"/>
      <c r="J382" s="124"/>
      <c r="K382" s="124"/>
      <c r="L382" s="124"/>
      <c r="M382" s="124"/>
      <c r="N382" s="124"/>
    </row>
    <row r="383" spans="2:14">
      <c r="B383" s="123"/>
      <c r="C383" s="123"/>
      <c r="D383" s="123"/>
      <c r="E383" s="123"/>
      <c r="F383" s="123"/>
      <c r="G383" s="123"/>
      <c r="H383" s="124"/>
      <c r="I383" s="124"/>
      <c r="J383" s="124"/>
      <c r="K383" s="124"/>
      <c r="L383" s="124"/>
      <c r="M383" s="124"/>
      <c r="N383" s="124"/>
    </row>
    <row r="384" spans="2:14">
      <c r="B384" s="123"/>
      <c r="C384" s="123"/>
      <c r="D384" s="123"/>
      <c r="E384" s="123"/>
      <c r="F384" s="123"/>
      <c r="G384" s="123"/>
      <c r="H384" s="124"/>
      <c r="I384" s="124"/>
      <c r="J384" s="124"/>
      <c r="K384" s="124"/>
      <c r="L384" s="124"/>
      <c r="M384" s="124"/>
      <c r="N384" s="124"/>
    </row>
    <row r="385" spans="2:14">
      <c r="B385" s="123"/>
      <c r="C385" s="123"/>
      <c r="D385" s="123"/>
      <c r="E385" s="123"/>
      <c r="F385" s="123"/>
      <c r="G385" s="123"/>
      <c r="H385" s="124"/>
      <c r="I385" s="124"/>
      <c r="J385" s="124"/>
      <c r="K385" s="124"/>
      <c r="L385" s="124"/>
      <c r="M385" s="124"/>
      <c r="N385" s="124"/>
    </row>
    <row r="386" spans="2:14">
      <c r="B386" s="123"/>
      <c r="C386" s="123"/>
      <c r="D386" s="123"/>
      <c r="E386" s="123"/>
      <c r="F386" s="123"/>
      <c r="G386" s="123"/>
      <c r="H386" s="124"/>
      <c r="I386" s="124"/>
      <c r="J386" s="124"/>
      <c r="K386" s="124"/>
      <c r="L386" s="124"/>
      <c r="M386" s="124"/>
      <c r="N386" s="124"/>
    </row>
    <row r="387" spans="2:14">
      <c r="B387" s="123"/>
      <c r="C387" s="123"/>
      <c r="D387" s="123"/>
      <c r="E387" s="123"/>
      <c r="F387" s="123"/>
      <c r="G387" s="123"/>
      <c r="H387" s="124"/>
      <c r="I387" s="124"/>
      <c r="J387" s="124"/>
      <c r="K387" s="124"/>
      <c r="L387" s="124"/>
      <c r="M387" s="124"/>
      <c r="N387" s="124"/>
    </row>
    <row r="388" spans="2:14">
      <c r="B388" s="123"/>
      <c r="C388" s="123"/>
      <c r="D388" s="123"/>
      <c r="E388" s="123"/>
      <c r="F388" s="123"/>
      <c r="G388" s="123"/>
      <c r="H388" s="124"/>
      <c r="I388" s="124"/>
      <c r="J388" s="124"/>
      <c r="K388" s="124"/>
      <c r="L388" s="124"/>
      <c r="M388" s="124"/>
      <c r="N388" s="124"/>
    </row>
    <row r="389" spans="2:14">
      <c r="B389" s="123"/>
      <c r="C389" s="123"/>
      <c r="D389" s="123"/>
      <c r="E389" s="123"/>
      <c r="F389" s="123"/>
      <c r="G389" s="123"/>
      <c r="H389" s="124"/>
      <c r="I389" s="124"/>
      <c r="J389" s="124"/>
      <c r="K389" s="124"/>
      <c r="L389" s="124"/>
      <c r="M389" s="124"/>
      <c r="N389" s="124"/>
    </row>
    <row r="390" spans="2:14">
      <c r="B390" s="123"/>
      <c r="C390" s="123"/>
      <c r="D390" s="123"/>
      <c r="E390" s="123"/>
      <c r="F390" s="123"/>
      <c r="G390" s="123"/>
      <c r="H390" s="124"/>
      <c r="I390" s="124"/>
      <c r="J390" s="124"/>
      <c r="K390" s="124"/>
      <c r="L390" s="124"/>
      <c r="M390" s="124"/>
      <c r="N390" s="124"/>
    </row>
    <row r="391" spans="2:14">
      <c r="B391" s="123"/>
      <c r="C391" s="123"/>
      <c r="D391" s="123"/>
      <c r="E391" s="123"/>
      <c r="F391" s="123"/>
      <c r="G391" s="123"/>
      <c r="H391" s="124"/>
      <c r="I391" s="124"/>
      <c r="J391" s="124"/>
      <c r="K391" s="124"/>
      <c r="L391" s="124"/>
      <c r="M391" s="124"/>
      <c r="N391" s="124"/>
    </row>
    <row r="392" spans="2:14">
      <c r="B392" s="123"/>
      <c r="C392" s="123"/>
      <c r="D392" s="123"/>
      <c r="E392" s="123"/>
      <c r="F392" s="123"/>
      <c r="G392" s="123"/>
      <c r="H392" s="124"/>
      <c r="I392" s="124"/>
      <c r="J392" s="124"/>
      <c r="K392" s="124"/>
      <c r="L392" s="124"/>
      <c r="M392" s="124"/>
      <c r="N392" s="124"/>
    </row>
    <row r="393" spans="2:14">
      <c r="B393" s="123"/>
      <c r="C393" s="123"/>
      <c r="D393" s="123"/>
      <c r="E393" s="123"/>
      <c r="F393" s="123"/>
      <c r="G393" s="123"/>
      <c r="H393" s="124"/>
      <c r="I393" s="124"/>
      <c r="J393" s="124"/>
      <c r="K393" s="124"/>
      <c r="L393" s="124"/>
      <c r="M393" s="124"/>
      <c r="N393" s="124"/>
    </row>
    <row r="394" spans="2:14">
      <c r="B394" s="123"/>
      <c r="C394" s="123"/>
      <c r="D394" s="123"/>
      <c r="E394" s="123"/>
      <c r="F394" s="123"/>
      <c r="G394" s="123"/>
      <c r="H394" s="124"/>
      <c r="I394" s="124"/>
      <c r="J394" s="124"/>
      <c r="K394" s="124"/>
      <c r="L394" s="124"/>
      <c r="M394" s="124"/>
      <c r="N394" s="124"/>
    </row>
    <row r="395" spans="2:14">
      <c r="B395" s="123"/>
      <c r="C395" s="123"/>
      <c r="D395" s="123"/>
      <c r="E395" s="123"/>
      <c r="F395" s="123"/>
      <c r="G395" s="123"/>
      <c r="H395" s="124"/>
      <c r="I395" s="124"/>
      <c r="J395" s="124"/>
      <c r="K395" s="124"/>
      <c r="L395" s="124"/>
      <c r="M395" s="124"/>
      <c r="N395" s="124"/>
    </row>
    <row r="396" spans="2:14">
      <c r="B396" s="123"/>
      <c r="C396" s="123"/>
      <c r="D396" s="123"/>
      <c r="E396" s="123"/>
      <c r="F396" s="123"/>
      <c r="G396" s="123"/>
      <c r="H396" s="124"/>
      <c r="I396" s="124"/>
      <c r="J396" s="124"/>
      <c r="K396" s="124"/>
      <c r="L396" s="124"/>
      <c r="M396" s="124"/>
      <c r="N396" s="124"/>
    </row>
    <row r="397" spans="2:14">
      <c r="B397" s="123"/>
      <c r="C397" s="123"/>
      <c r="D397" s="123"/>
      <c r="E397" s="123"/>
      <c r="F397" s="123"/>
      <c r="G397" s="123"/>
      <c r="H397" s="124"/>
      <c r="I397" s="124"/>
      <c r="J397" s="124"/>
      <c r="K397" s="124"/>
      <c r="L397" s="124"/>
      <c r="M397" s="124"/>
      <c r="N397" s="124"/>
    </row>
    <row r="398" spans="2:14">
      <c r="B398" s="123"/>
      <c r="C398" s="123"/>
      <c r="D398" s="123"/>
      <c r="E398" s="123"/>
      <c r="F398" s="123"/>
      <c r="G398" s="123"/>
      <c r="H398" s="124"/>
      <c r="I398" s="124"/>
      <c r="J398" s="124"/>
      <c r="K398" s="124"/>
      <c r="L398" s="124"/>
      <c r="M398" s="124"/>
      <c r="N398" s="124"/>
    </row>
    <row r="399" spans="2:14">
      <c r="B399" s="123"/>
      <c r="C399" s="123"/>
      <c r="D399" s="123"/>
      <c r="E399" s="123"/>
      <c r="F399" s="123"/>
      <c r="G399" s="123"/>
      <c r="H399" s="124"/>
      <c r="I399" s="124"/>
      <c r="J399" s="124"/>
      <c r="K399" s="124"/>
      <c r="L399" s="124"/>
      <c r="M399" s="124"/>
      <c r="N399" s="124"/>
    </row>
    <row r="400" spans="2:14">
      <c r="B400" s="123"/>
      <c r="C400" s="123"/>
      <c r="D400" s="123"/>
      <c r="E400" s="123"/>
      <c r="F400" s="123"/>
      <c r="G400" s="123"/>
      <c r="H400" s="124"/>
      <c r="I400" s="124"/>
      <c r="J400" s="124"/>
      <c r="K400" s="124"/>
      <c r="L400" s="124"/>
      <c r="M400" s="124"/>
      <c r="N400" s="124"/>
    </row>
    <row r="401" spans="2:14">
      <c r="B401" s="123"/>
      <c r="C401" s="123"/>
      <c r="D401" s="123"/>
      <c r="E401" s="123"/>
      <c r="F401" s="123"/>
      <c r="G401" s="123"/>
      <c r="H401" s="124"/>
      <c r="I401" s="124"/>
      <c r="J401" s="124"/>
      <c r="K401" s="124"/>
      <c r="L401" s="124"/>
      <c r="M401" s="124"/>
      <c r="N401" s="124"/>
    </row>
    <row r="402" spans="2:14">
      <c r="B402" s="123"/>
      <c r="C402" s="123"/>
      <c r="D402" s="123"/>
      <c r="E402" s="123"/>
      <c r="F402" s="123"/>
      <c r="G402" s="123"/>
      <c r="H402" s="124"/>
      <c r="I402" s="124"/>
      <c r="J402" s="124"/>
      <c r="K402" s="124"/>
      <c r="L402" s="124"/>
      <c r="M402" s="124"/>
      <c r="N402" s="124"/>
    </row>
    <row r="403" spans="2:14">
      <c r="B403" s="123"/>
      <c r="C403" s="123"/>
      <c r="D403" s="123"/>
      <c r="E403" s="123"/>
      <c r="F403" s="123"/>
      <c r="G403" s="123"/>
      <c r="H403" s="124"/>
      <c r="I403" s="124"/>
      <c r="J403" s="124"/>
      <c r="K403" s="124"/>
      <c r="L403" s="124"/>
      <c r="M403" s="124"/>
      <c r="N403" s="124"/>
    </row>
    <row r="404" spans="2:14">
      <c r="B404" s="123"/>
      <c r="C404" s="123"/>
      <c r="D404" s="123"/>
      <c r="E404" s="123"/>
      <c r="F404" s="123"/>
      <c r="G404" s="123"/>
      <c r="H404" s="124"/>
      <c r="I404" s="124"/>
      <c r="J404" s="124"/>
      <c r="K404" s="124"/>
      <c r="L404" s="124"/>
      <c r="M404" s="124"/>
      <c r="N404" s="124"/>
    </row>
    <row r="405" spans="2:14">
      <c r="B405" s="123"/>
      <c r="C405" s="123"/>
      <c r="D405" s="123"/>
      <c r="E405" s="123"/>
      <c r="F405" s="123"/>
      <c r="G405" s="123"/>
      <c r="H405" s="124"/>
      <c r="I405" s="124"/>
      <c r="J405" s="124"/>
      <c r="K405" s="124"/>
      <c r="L405" s="124"/>
      <c r="M405" s="124"/>
      <c r="N405" s="124"/>
    </row>
    <row r="406" spans="2:14">
      <c r="B406" s="123"/>
      <c r="C406" s="123"/>
      <c r="D406" s="123"/>
      <c r="E406" s="123"/>
      <c r="F406" s="123"/>
      <c r="G406" s="123"/>
      <c r="H406" s="124"/>
      <c r="I406" s="124"/>
      <c r="J406" s="124"/>
      <c r="K406" s="124"/>
      <c r="L406" s="124"/>
      <c r="M406" s="124"/>
      <c r="N406" s="124"/>
    </row>
    <row r="407" spans="2:14">
      <c r="B407" s="123"/>
      <c r="C407" s="123"/>
      <c r="D407" s="123"/>
      <c r="E407" s="123"/>
      <c r="F407" s="123"/>
      <c r="G407" s="123"/>
      <c r="H407" s="124"/>
      <c r="I407" s="124"/>
      <c r="J407" s="124"/>
      <c r="K407" s="124"/>
      <c r="L407" s="124"/>
      <c r="M407" s="124"/>
      <c r="N407" s="124"/>
    </row>
    <row r="408" spans="2:14">
      <c r="B408" s="123"/>
      <c r="C408" s="123"/>
      <c r="D408" s="123"/>
      <c r="E408" s="123"/>
      <c r="F408" s="123"/>
      <c r="G408" s="123"/>
      <c r="H408" s="124"/>
      <c r="I408" s="124"/>
      <c r="J408" s="124"/>
      <c r="K408" s="124"/>
      <c r="L408" s="124"/>
      <c r="M408" s="124"/>
      <c r="N408" s="124"/>
    </row>
    <row r="409" spans="2:14">
      <c r="B409" s="123"/>
      <c r="C409" s="123"/>
      <c r="D409" s="123"/>
      <c r="E409" s="123"/>
      <c r="F409" s="123"/>
      <c r="G409" s="123"/>
      <c r="H409" s="124"/>
      <c r="I409" s="124"/>
      <c r="J409" s="124"/>
      <c r="K409" s="124"/>
      <c r="L409" s="124"/>
      <c r="M409" s="124"/>
      <c r="N409" s="124"/>
    </row>
    <row r="410" spans="2:14">
      <c r="B410" s="123"/>
      <c r="C410" s="123"/>
      <c r="D410" s="123"/>
      <c r="E410" s="123"/>
      <c r="F410" s="123"/>
      <c r="G410" s="123"/>
      <c r="H410" s="124"/>
      <c r="I410" s="124"/>
      <c r="J410" s="124"/>
      <c r="K410" s="124"/>
      <c r="L410" s="124"/>
      <c r="M410" s="124"/>
      <c r="N410" s="124"/>
    </row>
    <row r="411" spans="2:14">
      <c r="B411" s="123"/>
      <c r="C411" s="123"/>
      <c r="D411" s="123"/>
      <c r="E411" s="123"/>
      <c r="F411" s="123"/>
      <c r="G411" s="123"/>
      <c r="H411" s="124"/>
      <c r="I411" s="124"/>
      <c r="J411" s="124"/>
      <c r="K411" s="124"/>
      <c r="L411" s="124"/>
      <c r="M411" s="124"/>
      <c r="N411" s="124"/>
    </row>
    <row r="412" spans="2:14">
      <c r="B412" s="123"/>
      <c r="C412" s="123"/>
      <c r="D412" s="123"/>
      <c r="E412" s="123"/>
      <c r="F412" s="123"/>
      <c r="G412" s="123"/>
      <c r="H412" s="124"/>
      <c r="I412" s="124"/>
      <c r="J412" s="124"/>
      <c r="K412" s="124"/>
      <c r="L412" s="124"/>
      <c r="M412" s="124"/>
      <c r="N412" s="124"/>
    </row>
    <row r="413" spans="2:14">
      <c r="B413" s="123"/>
      <c r="C413" s="123"/>
      <c r="D413" s="123"/>
      <c r="E413" s="123"/>
      <c r="F413" s="123"/>
      <c r="G413" s="123"/>
      <c r="H413" s="124"/>
      <c r="I413" s="124"/>
      <c r="J413" s="124"/>
      <c r="K413" s="124"/>
      <c r="L413" s="124"/>
      <c r="M413" s="124"/>
      <c r="N413" s="124"/>
    </row>
    <row r="414" spans="2:14">
      <c r="B414" s="123"/>
      <c r="C414" s="123"/>
      <c r="D414" s="123"/>
      <c r="E414" s="123"/>
      <c r="F414" s="123"/>
      <c r="G414" s="123"/>
      <c r="H414" s="124"/>
      <c r="I414" s="124"/>
      <c r="J414" s="124"/>
      <c r="K414" s="124"/>
      <c r="L414" s="124"/>
      <c r="M414" s="124"/>
      <c r="N414" s="124"/>
    </row>
    <row r="415" spans="2:14">
      <c r="B415" s="123"/>
      <c r="C415" s="123"/>
      <c r="D415" s="123"/>
      <c r="E415" s="123"/>
      <c r="F415" s="123"/>
      <c r="G415" s="123"/>
      <c r="H415" s="124"/>
      <c r="I415" s="124"/>
      <c r="J415" s="124"/>
      <c r="K415" s="124"/>
      <c r="L415" s="124"/>
      <c r="M415" s="124"/>
      <c r="N415" s="124"/>
    </row>
    <row r="416" spans="2:14">
      <c r="B416" s="123"/>
      <c r="C416" s="123"/>
      <c r="D416" s="123"/>
      <c r="E416" s="123"/>
      <c r="F416" s="123"/>
      <c r="G416" s="123"/>
      <c r="H416" s="124"/>
      <c r="I416" s="124"/>
      <c r="J416" s="124"/>
      <c r="K416" s="124"/>
      <c r="L416" s="124"/>
      <c r="M416" s="124"/>
      <c r="N416" s="124"/>
    </row>
    <row r="417" spans="2:14">
      <c r="B417" s="123"/>
      <c r="C417" s="123"/>
      <c r="D417" s="123"/>
      <c r="E417" s="123"/>
      <c r="F417" s="123"/>
      <c r="G417" s="123"/>
      <c r="H417" s="124"/>
      <c r="I417" s="124"/>
      <c r="J417" s="124"/>
      <c r="K417" s="124"/>
      <c r="L417" s="124"/>
      <c r="M417" s="124"/>
      <c r="N417" s="124"/>
    </row>
    <row r="418" spans="2:14">
      <c r="B418" s="123"/>
      <c r="C418" s="123"/>
      <c r="D418" s="123"/>
      <c r="E418" s="123"/>
      <c r="F418" s="123"/>
      <c r="G418" s="123"/>
      <c r="H418" s="124"/>
      <c r="I418" s="124"/>
      <c r="J418" s="124"/>
      <c r="K418" s="124"/>
      <c r="L418" s="124"/>
      <c r="M418" s="124"/>
      <c r="N418" s="124"/>
    </row>
    <row r="419" spans="2:14">
      <c r="B419" s="123"/>
      <c r="C419" s="123"/>
      <c r="D419" s="123"/>
      <c r="E419" s="123"/>
      <c r="F419" s="123"/>
      <c r="G419" s="123"/>
      <c r="H419" s="124"/>
      <c r="I419" s="124"/>
      <c r="J419" s="124"/>
      <c r="K419" s="124"/>
      <c r="L419" s="124"/>
      <c r="M419" s="124"/>
      <c r="N419" s="124"/>
    </row>
    <row r="420" spans="2:14">
      <c r="B420" s="123"/>
      <c r="C420" s="123"/>
      <c r="D420" s="123"/>
      <c r="E420" s="123"/>
      <c r="F420" s="123"/>
      <c r="G420" s="123"/>
      <c r="H420" s="124"/>
      <c r="I420" s="124"/>
      <c r="J420" s="124"/>
      <c r="K420" s="124"/>
      <c r="L420" s="124"/>
      <c r="M420" s="124"/>
      <c r="N420" s="124"/>
    </row>
    <row r="421" spans="2:14">
      <c r="B421" s="123"/>
      <c r="C421" s="123"/>
      <c r="D421" s="123"/>
      <c r="E421" s="123"/>
      <c r="F421" s="123"/>
      <c r="G421" s="123"/>
      <c r="H421" s="124"/>
      <c r="I421" s="124"/>
      <c r="J421" s="124"/>
      <c r="K421" s="124"/>
      <c r="L421" s="124"/>
      <c r="M421" s="124"/>
      <c r="N421" s="124"/>
    </row>
    <row r="422" spans="2:14">
      <c r="B422" s="123"/>
      <c r="C422" s="123"/>
      <c r="D422" s="123"/>
      <c r="E422" s="123"/>
      <c r="F422" s="123"/>
      <c r="G422" s="123"/>
      <c r="H422" s="124"/>
      <c r="I422" s="124"/>
      <c r="J422" s="124"/>
      <c r="K422" s="124"/>
      <c r="L422" s="124"/>
      <c r="M422" s="124"/>
      <c r="N422" s="124"/>
    </row>
    <row r="423" spans="2:14">
      <c r="B423" s="123"/>
      <c r="C423" s="123"/>
      <c r="D423" s="123"/>
      <c r="E423" s="123"/>
      <c r="F423" s="123"/>
      <c r="G423" s="123"/>
      <c r="H423" s="124"/>
      <c r="I423" s="124"/>
      <c r="J423" s="124"/>
      <c r="K423" s="124"/>
      <c r="L423" s="124"/>
      <c r="M423" s="124"/>
      <c r="N423" s="124"/>
    </row>
    <row r="424" spans="2:14">
      <c r="B424" s="123"/>
      <c r="C424" s="123"/>
      <c r="D424" s="123"/>
      <c r="E424" s="123"/>
      <c r="F424" s="123"/>
      <c r="G424" s="123"/>
      <c r="H424" s="124"/>
      <c r="I424" s="124"/>
      <c r="J424" s="124"/>
      <c r="K424" s="124"/>
      <c r="L424" s="124"/>
      <c r="M424" s="124"/>
      <c r="N424" s="124"/>
    </row>
    <row r="425" spans="2:14">
      <c r="B425" s="123"/>
      <c r="C425" s="123"/>
      <c r="D425" s="123"/>
      <c r="E425" s="123"/>
      <c r="F425" s="123"/>
      <c r="G425" s="123"/>
      <c r="H425" s="124"/>
      <c r="I425" s="124"/>
      <c r="J425" s="124"/>
      <c r="K425" s="124"/>
      <c r="L425" s="124"/>
      <c r="M425" s="124"/>
      <c r="N425" s="124"/>
    </row>
    <row r="426" spans="2:14">
      <c r="B426" s="123"/>
      <c r="C426" s="123"/>
      <c r="D426" s="123"/>
      <c r="E426" s="123"/>
      <c r="F426" s="123"/>
      <c r="G426" s="123"/>
      <c r="H426" s="124"/>
      <c r="I426" s="124"/>
      <c r="J426" s="124"/>
      <c r="K426" s="124"/>
      <c r="L426" s="124"/>
      <c r="M426" s="124"/>
      <c r="N426" s="124"/>
    </row>
    <row r="427" spans="2:14">
      <c r="B427" s="123"/>
      <c r="C427" s="123"/>
      <c r="D427" s="123"/>
      <c r="E427" s="123"/>
      <c r="F427" s="123"/>
      <c r="G427" s="123"/>
      <c r="H427" s="124"/>
      <c r="I427" s="124"/>
      <c r="J427" s="124"/>
      <c r="K427" s="124"/>
      <c r="L427" s="124"/>
      <c r="M427" s="124"/>
      <c r="N427" s="124"/>
    </row>
    <row r="428" spans="2:14">
      <c r="B428" s="123"/>
      <c r="C428" s="123"/>
      <c r="D428" s="123"/>
      <c r="E428" s="123"/>
      <c r="F428" s="123"/>
      <c r="G428" s="123"/>
      <c r="H428" s="124"/>
      <c r="I428" s="124"/>
      <c r="J428" s="124"/>
      <c r="K428" s="124"/>
      <c r="L428" s="124"/>
      <c r="M428" s="124"/>
      <c r="N428" s="124"/>
    </row>
    <row r="429" spans="2:14">
      <c r="B429" s="123"/>
      <c r="C429" s="123"/>
      <c r="D429" s="123"/>
      <c r="E429" s="123"/>
      <c r="F429" s="123"/>
      <c r="G429" s="123"/>
      <c r="H429" s="124"/>
      <c r="I429" s="124"/>
      <c r="J429" s="124"/>
      <c r="K429" s="124"/>
      <c r="L429" s="124"/>
      <c r="M429" s="124"/>
      <c r="N429" s="124"/>
    </row>
    <row r="430" spans="2:14">
      <c r="B430" s="123"/>
      <c r="C430" s="123"/>
      <c r="D430" s="123"/>
      <c r="E430" s="123"/>
      <c r="F430" s="123"/>
      <c r="G430" s="123"/>
      <c r="H430" s="124"/>
      <c r="I430" s="124"/>
      <c r="J430" s="124"/>
      <c r="K430" s="124"/>
      <c r="L430" s="124"/>
      <c r="M430" s="124"/>
      <c r="N430" s="124"/>
    </row>
    <row r="431" spans="2:14">
      <c r="B431" s="123"/>
      <c r="C431" s="123"/>
      <c r="D431" s="123"/>
      <c r="E431" s="123"/>
      <c r="F431" s="123"/>
      <c r="G431" s="123"/>
      <c r="H431" s="124"/>
      <c r="I431" s="124"/>
      <c r="J431" s="124"/>
      <c r="K431" s="124"/>
      <c r="L431" s="124"/>
      <c r="M431" s="124"/>
      <c r="N431" s="124"/>
    </row>
    <row r="432" spans="2:14">
      <c r="B432" s="123"/>
      <c r="C432" s="123"/>
      <c r="D432" s="123"/>
      <c r="E432" s="123"/>
      <c r="F432" s="123"/>
      <c r="G432" s="123"/>
      <c r="H432" s="124"/>
      <c r="I432" s="124"/>
      <c r="J432" s="124"/>
      <c r="K432" s="124"/>
      <c r="L432" s="124"/>
      <c r="M432" s="124"/>
      <c r="N432" s="124"/>
    </row>
    <row r="433" spans="2:14">
      <c r="B433" s="123"/>
      <c r="C433" s="123"/>
      <c r="D433" s="123"/>
      <c r="E433" s="123"/>
      <c r="F433" s="123"/>
      <c r="G433" s="123"/>
      <c r="H433" s="124"/>
      <c r="I433" s="124"/>
      <c r="J433" s="124"/>
      <c r="K433" s="124"/>
      <c r="L433" s="124"/>
      <c r="M433" s="124"/>
      <c r="N433" s="124"/>
    </row>
    <row r="434" spans="2:14">
      <c r="B434" s="123"/>
      <c r="C434" s="123"/>
      <c r="D434" s="123"/>
      <c r="E434" s="123"/>
      <c r="F434" s="123"/>
      <c r="G434" s="123"/>
      <c r="H434" s="124"/>
      <c r="I434" s="124"/>
      <c r="J434" s="124"/>
      <c r="K434" s="124"/>
      <c r="L434" s="124"/>
      <c r="M434" s="124"/>
      <c r="N434" s="124"/>
    </row>
    <row r="435" spans="2:14">
      <c r="B435" s="123"/>
      <c r="C435" s="123"/>
      <c r="D435" s="123"/>
      <c r="E435" s="123"/>
      <c r="F435" s="123"/>
      <c r="G435" s="123"/>
      <c r="H435" s="124"/>
      <c r="I435" s="124"/>
      <c r="J435" s="124"/>
      <c r="K435" s="124"/>
      <c r="L435" s="124"/>
      <c r="M435" s="124"/>
      <c r="N435" s="124"/>
    </row>
    <row r="436" spans="2:14">
      <c r="B436" s="123"/>
      <c r="C436" s="123"/>
      <c r="D436" s="123"/>
      <c r="E436" s="123"/>
      <c r="F436" s="123"/>
      <c r="G436" s="123"/>
      <c r="H436" s="124"/>
      <c r="I436" s="124"/>
      <c r="J436" s="124"/>
      <c r="K436" s="124"/>
      <c r="L436" s="124"/>
      <c r="M436" s="124"/>
      <c r="N436" s="124"/>
    </row>
    <row r="437" spans="2:14">
      <c r="B437" s="123"/>
      <c r="C437" s="123"/>
      <c r="D437" s="123"/>
      <c r="E437" s="123"/>
      <c r="F437" s="123"/>
      <c r="G437" s="123"/>
      <c r="H437" s="124"/>
      <c r="I437" s="124"/>
      <c r="J437" s="124"/>
      <c r="K437" s="124"/>
      <c r="L437" s="124"/>
      <c r="M437" s="124"/>
      <c r="N437" s="124"/>
    </row>
    <row r="438" spans="2:14">
      <c r="B438" s="123"/>
      <c r="C438" s="123"/>
      <c r="D438" s="123"/>
      <c r="E438" s="123"/>
      <c r="F438" s="123"/>
      <c r="G438" s="123"/>
      <c r="H438" s="124"/>
      <c r="I438" s="124"/>
      <c r="J438" s="124"/>
      <c r="K438" s="124"/>
      <c r="L438" s="124"/>
      <c r="M438" s="124"/>
      <c r="N438" s="124"/>
    </row>
    <row r="439" spans="2:14">
      <c r="B439" s="123"/>
      <c r="C439" s="123"/>
      <c r="D439" s="123"/>
      <c r="E439" s="123"/>
      <c r="F439" s="123"/>
      <c r="G439" s="123"/>
      <c r="H439" s="124"/>
      <c r="I439" s="124"/>
      <c r="J439" s="124"/>
      <c r="K439" s="124"/>
      <c r="L439" s="124"/>
      <c r="M439" s="124"/>
      <c r="N439" s="124"/>
    </row>
    <row r="440" spans="2:14">
      <c r="B440" s="123"/>
      <c r="C440" s="123"/>
      <c r="D440" s="123"/>
      <c r="E440" s="123"/>
      <c r="F440" s="123"/>
      <c r="G440" s="123"/>
      <c r="H440" s="124"/>
      <c r="I440" s="124"/>
      <c r="J440" s="124"/>
      <c r="K440" s="124"/>
      <c r="L440" s="124"/>
      <c r="M440" s="124"/>
      <c r="N440" s="124"/>
    </row>
    <row r="441" spans="2:14">
      <c r="B441" s="123"/>
      <c r="C441" s="123"/>
      <c r="D441" s="123"/>
      <c r="E441" s="123"/>
      <c r="F441" s="123"/>
      <c r="G441" s="123"/>
      <c r="H441" s="124"/>
      <c r="I441" s="124"/>
      <c r="J441" s="124"/>
      <c r="K441" s="124"/>
      <c r="L441" s="124"/>
      <c r="M441" s="124"/>
      <c r="N441" s="124"/>
    </row>
    <row r="442" spans="2:14">
      <c r="B442" s="123"/>
      <c r="C442" s="123"/>
      <c r="D442" s="123"/>
      <c r="E442" s="123"/>
      <c r="F442" s="123"/>
      <c r="G442" s="123"/>
      <c r="H442" s="124"/>
      <c r="I442" s="124"/>
      <c r="J442" s="124"/>
      <c r="K442" s="124"/>
      <c r="L442" s="124"/>
      <c r="M442" s="124"/>
      <c r="N442" s="124"/>
    </row>
    <row r="443" spans="2:14">
      <c r="B443" s="123"/>
      <c r="C443" s="123"/>
      <c r="D443" s="123"/>
      <c r="E443" s="123"/>
      <c r="F443" s="123"/>
      <c r="G443" s="123"/>
      <c r="H443" s="124"/>
      <c r="I443" s="124"/>
      <c r="J443" s="124"/>
      <c r="K443" s="124"/>
      <c r="L443" s="124"/>
      <c r="M443" s="124"/>
      <c r="N443" s="124"/>
    </row>
    <row r="444" spans="2:14">
      <c r="B444" s="123"/>
      <c r="C444" s="123"/>
      <c r="D444" s="123"/>
      <c r="E444" s="123"/>
      <c r="F444" s="123"/>
      <c r="G444" s="123"/>
      <c r="H444" s="124"/>
      <c r="I444" s="124"/>
      <c r="J444" s="124"/>
      <c r="K444" s="124"/>
      <c r="L444" s="124"/>
      <c r="M444" s="124"/>
      <c r="N444" s="124"/>
    </row>
    <row r="445" spans="2:14">
      <c r="B445" s="123"/>
      <c r="C445" s="123"/>
      <c r="D445" s="123"/>
      <c r="E445" s="123"/>
      <c r="F445" s="123"/>
      <c r="G445" s="123"/>
      <c r="H445" s="124"/>
      <c r="I445" s="124"/>
      <c r="J445" s="124"/>
      <c r="K445" s="124"/>
      <c r="L445" s="124"/>
      <c r="M445" s="124"/>
      <c r="N445" s="124"/>
    </row>
    <row r="446" spans="2:14">
      <c r="B446" s="123"/>
      <c r="C446" s="123"/>
      <c r="D446" s="123"/>
      <c r="E446" s="123"/>
      <c r="F446" s="123"/>
      <c r="G446" s="123"/>
      <c r="H446" s="124"/>
      <c r="I446" s="124"/>
      <c r="J446" s="124"/>
      <c r="K446" s="124"/>
      <c r="L446" s="124"/>
      <c r="M446" s="124"/>
      <c r="N446" s="124"/>
    </row>
    <row r="447" spans="2:14">
      <c r="B447" s="123"/>
      <c r="C447" s="123"/>
      <c r="D447" s="123"/>
      <c r="E447" s="123"/>
      <c r="F447" s="123"/>
      <c r="G447" s="123"/>
      <c r="H447" s="124"/>
      <c r="I447" s="124"/>
      <c r="J447" s="124"/>
      <c r="K447" s="124"/>
      <c r="L447" s="124"/>
      <c r="M447" s="124"/>
      <c r="N447" s="124"/>
    </row>
    <row r="448" spans="2:14">
      <c r="B448" s="123"/>
      <c r="C448" s="123"/>
      <c r="D448" s="123"/>
      <c r="E448" s="123"/>
      <c r="F448" s="123"/>
      <c r="G448" s="123"/>
      <c r="H448" s="124"/>
      <c r="I448" s="124"/>
      <c r="J448" s="124"/>
      <c r="K448" s="124"/>
      <c r="L448" s="124"/>
      <c r="M448" s="124"/>
      <c r="N448" s="124"/>
    </row>
    <row r="449" spans="2:14">
      <c r="B449" s="123"/>
      <c r="C449" s="123"/>
      <c r="D449" s="123"/>
      <c r="E449" s="123"/>
      <c r="F449" s="123"/>
      <c r="G449" s="123"/>
      <c r="H449" s="124"/>
      <c r="I449" s="124"/>
      <c r="J449" s="124"/>
      <c r="K449" s="124"/>
      <c r="L449" s="124"/>
      <c r="M449" s="124"/>
      <c r="N449" s="124"/>
    </row>
    <row r="450" spans="2:14">
      <c r="B450" s="123"/>
      <c r="C450" s="123"/>
      <c r="D450" s="123"/>
      <c r="E450" s="123"/>
      <c r="F450" s="123"/>
      <c r="G450" s="123"/>
      <c r="H450" s="124"/>
      <c r="I450" s="124"/>
      <c r="J450" s="124"/>
      <c r="K450" s="124"/>
      <c r="L450" s="124"/>
      <c r="M450" s="124"/>
      <c r="N450" s="124"/>
    </row>
    <row r="451" spans="2:14">
      <c r="B451" s="123"/>
      <c r="C451" s="123"/>
      <c r="D451" s="123"/>
      <c r="E451" s="123"/>
      <c r="F451" s="123"/>
      <c r="G451" s="123"/>
      <c r="H451" s="124"/>
      <c r="I451" s="124"/>
      <c r="J451" s="124"/>
      <c r="K451" s="124"/>
      <c r="L451" s="124"/>
      <c r="M451" s="124"/>
      <c r="N451" s="124"/>
    </row>
    <row r="452" spans="2:14">
      <c r="B452" s="123"/>
      <c r="C452" s="123"/>
      <c r="D452" s="123"/>
      <c r="E452" s="123"/>
      <c r="F452" s="123"/>
      <c r="G452" s="123"/>
      <c r="H452" s="124"/>
      <c r="I452" s="124"/>
      <c r="J452" s="124"/>
      <c r="K452" s="124"/>
      <c r="L452" s="124"/>
      <c r="M452" s="124"/>
      <c r="N452" s="124"/>
    </row>
    <row r="453" spans="2:14">
      <c r="B453" s="123"/>
      <c r="C453" s="123"/>
      <c r="D453" s="123"/>
      <c r="E453" s="123"/>
      <c r="F453" s="123"/>
      <c r="G453" s="123"/>
      <c r="H453" s="124"/>
      <c r="I453" s="124"/>
      <c r="J453" s="124"/>
      <c r="K453" s="124"/>
      <c r="L453" s="124"/>
      <c r="M453" s="124"/>
      <c r="N453" s="124"/>
    </row>
    <row r="454" spans="2:14">
      <c r="B454" s="123"/>
      <c r="C454" s="123"/>
      <c r="D454" s="123"/>
      <c r="E454" s="123"/>
      <c r="F454" s="123"/>
      <c r="G454" s="123"/>
      <c r="H454" s="124"/>
      <c r="I454" s="124"/>
      <c r="J454" s="124"/>
      <c r="K454" s="124"/>
      <c r="L454" s="124"/>
      <c r="M454" s="124"/>
      <c r="N454" s="124"/>
    </row>
    <row r="455" spans="2:14">
      <c r="B455" s="123"/>
      <c r="C455" s="123"/>
      <c r="D455" s="123"/>
      <c r="E455" s="123"/>
      <c r="F455" s="123"/>
      <c r="G455" s="123"/>
      <c r="H455" s="124"/>
      <c r="I455" s="124"/>
      <c r="J455" s="124"/>
      <c r="K455" s="124"/>
      <c r="L455" s="124"/>
      <c r="M455" s="124"/>
      <c r="N455" s="124"/>
    </row>
    <row r="456" spans="2:14">
      <c r="B456" s="123"/>
      <c r="C456" s="123"/>
      <c r="D456" s="123"/>
      <c r="E456" s="123"/>
      <c r="F456" s="123"/>
      <c r="G456" s="123"/>
      <c r="H456" s="124"/>
      <c r="I456" s="124"/>
      <c r="J456" s="124"/>
      <c r="K456" s="124"/>
      <c r="L456" s="124"/>
      <c r="M456" s="124"/>
      <c r="N456" s="124"/>
    </row>
    <row r="457" spans="2:14">
      <c r="B457" s="123"/>
      <c r="C457" s="123"/>
      <c r="D457" s="123"/>
      <c r="E457" s="123"/>
      <c r="F457" s="123"/>
      <c r="G457" s="123"/>
      <c r="H457" s="124"/>
      <c r="I457" s="124"/>
      <c r="J457" s="124"/>
      <c r="K457" s="124"/>
      <c r="L457" s="124"/>
      <c r="M457" s="124"/>
      <c r="N457" s="124"/>
    </row>
    <row r="458" spans="2:14">
      <c r="B458" s="123"/>
      <c r="C458" s="123"/>
      <c r="D458" s="123"/>
      <c r="E458" s="123"/>
      <c r="F458" s="123"/>
      <c r="G458" s="123"/>
      <c r="H458" s="124"/>
      <c r="I458" s="124"/>
      <c r="J458" s="124"/>
      <c r="K458" s="124"/>
      <c r="L458" s="124"/>
      <c r="M458" s="124"/>
      <c r="N458" s="124"/>
    </row>
    <row r="459" spans="2:14">
      <c r="B459" s="123"/>
      <c r="C459" s="123"/>
      <c r="D459" s="123"/>
      <c r="E459" s="123"/>
      <c r="F459" s="123"/>
      <c r="G459" s="123"/>
      <c r="H459" s="124"/>
      <c r="I459" s="124"/>
      <c r="J459" s="124"/>
      <c r="K459" s="124"/>
      <c r="L459" s="124"/>
      <c r="M459" s="124"/>
      <c r="N459" s="124"/>
    </row>
    <row r="460" spans="2:14">
      <c r="B460" s="123"/>
      <c r="C460" s="123"/>
      <c r="D460" s="123"/>
      <c r="E460" s="123"/>
      <c r="F460" s="123"/>
      <c r="G460" s="123"/>
      <c r="H460" s="124"/>
      <c r="I460" s="124"/>
      <c r="J460" s="124"/>
      <c r="K460" s="124"/>
      <c r="L460" s="124"/>
      <c r="M460" s="124"/>
      <c r="N460" s="124"/>
    </row>
    <row r="461" spans="2:14">
      <c r="B461" s="123"/>
      <c r="C461" s="123"/>
      <c r="D461" s="123"/>
      <c r="E461" s="123"/>
      <c r="F461" s="123"/>
      <c r="G461" s="123"/>
      <c r="H461" s="124"/>
      <c r="I461" s="124"/>
      <c r="J461" s="124"/>
      <c r="K461" s="124"/>
      <c r="L461" s="124"/>
      <c r="M461" s="124"/>
      <c r="N461" s="124"/>
    </row>
    <row r="462" spans="2:14">
      <c r="B462" s="123"/>
      <c r="C462" s="123"/>
      <c r="D462" s="123"/>
      <c r="E462" s="123"/>
      <c r="F462" s="123"/>
      <c r="G462" s="123"/>
      <c r="H462" s="124"/>
      <c r="I462" s="124"/>
      <c r="J462" s="124"/>
      <c r="K462" s="124"/>
      <c r="L462" s="124"/>
      <c r="M462" s="124"/>
      <c r="N462" s="124"/>
    </row>
    <row r="463" spans="2:14">
      <c r="B463" s="123"/>
      <c r="C463" s="123"/>
      <c r="D463" s="123"/>
      <c r="E463" s="123"/>
      <c r="F463" s="123"/>
      <c r="G463" s="123"/>
      <c r="H463" s="124"/>
      <c r="I463" s="124"/>
      <c r="J463" s="124"/>
      <c r="K463" s="124"/>
      <c r="L463" s="124"/>
      <c r="M463" s="124"/>
      <c r="N463" s="124"/>
    </row>
    <row r="464" spans="2:14">
      <c r="B464" s="123"/>
      <c r="C464" s="123"/>
      <c r="D464" s="123"/>
      <c r="E464" s="123"/>
      <c r="F464" s="123"/>
      <c r="G464" s="123"/>
      <c r="H464" s="124"/>
      <c r="I464" s="124"/>
      <c r="J464" s="124"/>
      <c r="K464" s="124"/>
      <c r="L464" s="124"/>
      <c r="M464" s="124"/>
      <c r="N464" s="124"/>
    </row>
    <row r="465" spans="2:14">
      <c r="B465" s="123"/>
      <c r="C465" s="123"/>
      <c r="D465" s="123"/>
      <c r="E465" s="123"/>
      <c r="F465" s="123"/>
      <c r="G465" s="123"/>
      <c r="H465" s="124"/>
      <c r="I465" s="124"/>
      <c r="J465" s="124"/>
      <c r="K465" s="124"/>
      <c r="L465" s="124"/>
      <c r="M465" s="124"/>
      <c r="N465" s="124"/>
    </row>
    <row r="466" spans="2:14">
      <c r="B466" s="123"/>
      <c r="C466" s="123"/>
      <c r="D466" s="123"/>
      <c r="E466" s="123"/>
      <c r="F466" s="123"/>
      <c r="G466" s="123"/>
      <c r="H466" s="124"/>
      <c r="I466" s="124"/>
      <c r="J466" s="124"/>
      <c r="K466" s="124"/>
      <c r="L466" s="124"/>
      <c r="M466" s="124"/>
      <c r="N466" s="124"/>
    </row>
    <row r="467" spans="2:14">
      <c r="B467" s="123"/>
      <c r="C467" s="123"/>
      <c r="D467" s="123"/>
      <c r="E467" s="123"/>
      <c r="F467" s="123"/>
      <c r="G467" s="123"/>
      <c r="H467" s="124"/>
      <c r="I467" s="124"/>
      <c r="J467" s="124"/>
      <c r="K467" s="124"/>
      <c r="L467" s="124"/>
      <c r="M467" s="124"/>
      <c r="N467" s="124"/>
    </row>
    <row r="468" spans="2:14">
      <c r="B468" s="123"/>
      <c r="C468" s="123"/>
      <c r="D468" s="123"/>
      <c r="E468" s="123"/>
      <c r="F468" s="123"/>
      <c r="G468" s="123"/>
      <c r="H468" s="124"/>
      <c r="I468" s="124"/>
      <c r="J468" s="124"/>
      <c r="K468" s="124"/>
      <c r="L468" s="124"/>
      <c r="M468" s="124"/>
      <c r="N468" s="124"/>
    </row>
    <row r="469" spans="2:14">
      <c r="B469" s="123"/>
      <c r="C469" s="123"/>
      <c r="D469" s="123"/>
      <c r="E469" s="123"/>
      <c r="F469" s="123"/>
      <c r="G469" s="123"/>
      <c r="H469" s="124"/>
      <c r="I469" s="124"/>
      <c r="J469" s="124"/>
      <c r="K469" s="124"/>
      <c r="L469" s="124"/>
      <c r="M469" s="124"/>
      <c r="N469" s="124"/>
    </row>
    <row r="470" spans="2:14">
      <c r="B470" s="123"/>
      <c r="C470" s="123"/>
      <c r="D470" s="123"/>
      <c r="E470" s="123"/>
      <c r="F470" s="123"/>
      <c r="G470" s="123"/>
      <c r="H470" s="124"/>
      <c r="I470" s="124"/>
      <c r="J470" s="124"/>
      <c r="K470" s="124"/>
      <c r="L470" s="124"/>
      <c r="M470" s="124"/>
      <c r="N470" s="124"/>
    </row>
    <row r="471" spans="2:14">
      <c r="B471" s="123"/>
      <c r="C471" s="123"/>
      <c r="D471" s="123"/>
      <c r="E471" s="123"/>
      <c r="F471" s="123"/>
      <c r="G471" s="123"/>
      <c r="H471" s="124"/>
      <c r="I471" s="124"/>
      <c r="J471" s="124"/>
      <c r="K471" s="124"/>
      <c r="L471" s="124"/>
      <c r="M471" s="124"/>
      <c r="N471" s="124"/>
    </row>
    <row r="472" spans="2:14">
      <c r="B472" s="123"/>
      <c r="C472" s="123"/>
      <c r="D472" s="123"/>
      <c r="E472" s="123"/>
      <c r="F472" s="123"/>
      <c r="G472" s="123"/>
      <c r="H472" s="124"/>
      <c r="I472" s="124"/>
      <c r="J472" s="124"/>
      <c r="K472" s="124"/>
      <c r="L472" s="124"/>
      <c r="M472" s="124"/>
      <c r="N472" s="124"/>
    </row>
    <row r="473" spans="2:14">
      <c r="B473" s="123"/>
      <c r="C473" s="123"/>
      <c r="D473" s="123"/>
      <c r="E473" s="123"/>
      <c r="F473" s="123"/>
      <c r="G473" s="123"/>
      <c r="H473" s="124"/>
      <c r="I473" s="124"/>
      <c r="J473" s="124"/>
      <c r="K473" s="124"/>
      <c r="L473" s="124"/>
      <c r="M473" s="124"/>
      <c r="N473" s="124"/>
    </row>
    <row r="474" spans="2:14">
      <c r="B474" s="123"/>
      <c r="C474" s="123"/>
      <c r="D474" s="123"/>
      <c r="E474" s="123"/>
      <c r="F474" s="123"/>
      <c r="G474" s="123"/>
      <c r="H474" s="124"/>
      <c r="I474" s="124"/>
      <c r="J474" s="124"/>
      <c r="K474" s="124"/>
      <c r="L474" s="124"/>
      <c r="M474" s="124"/>
      <c r="N474" s="124"/>
    </row>
    <row r="475" spans="2:14">
      <c r="B475" s="123"/>
      <c r="C475" s="123"/>
      <c r="D475" s="123"/>
      <c r="E475" s="123"/>
      <c r="F475" s="123"/>
      <c r="G475" s="123"/>
      <c r="H475" s="124"/>
      <c r="I475" s="124"/>
      <c r="J475" s="124"/>
      <c r="K475" s="124"/>
      <c r="L475" s="124"/>
      <c r="M475" s="124"/>
      <c r="N475" s="124"/>
    </row>
    <row r="476" spans="2:14">
      <c r="B476" s="123"/>
      <c r="C476" s="123"/>
      <c r="D476" s="123"/>
      <c r="E476" s="123"/>
      <c r="F476" s="123"/>
      <c r="G476" s="123"/>
      <c r="H476" s="124"/>
      <c r="I476" s="124"/>
      <c r="J476" s="124"/>
      <c r="K476" s="124"/>
      <c r="L476" s="124"/>
      <c r="M476" s="124"/>
      <c r="N476" s="124"/>
    </row>
    <row r="477" spans="2:14">
      <c r="B477" s="123"/>
      <c r="C477" s="123"/>
      <c r="D477" s="123"/>
      <c r="E477" s="123"/>
      <c r="F477" s="123"/>
      <c r="G477" s="123"/>
      <c r="H477" s="124"/>
      <c r="I477" s="124"/>
      <c r="J477" s="124"/>
      <c r="K477" s="124"/>
      <c r="L477" s="124"/>
      <c r="M477" s="124"/>
      <c r="N477" s="124"/>
    </row>
    <row r="478" spans="2:14">
      <c r="B478" s="123"/>
      <c r="C478" s="123"/>
      <c r="D478" s="123"/>
      <c r="E478" s="123"/>
      <c r="F478" s="123"/>
      <c r="G478" s="123"/>
      <c r="H478" s="124"/>
      <c r="I478" s="124"/>
      <c r="J478" s="124"/>
      <c r="K478" s="124"/>
      <c r="L478" s="124"/>
      <c r="M478" s="124"/>
      <c r="N478" s="124"/>
    </row>
    <row r="479" spans="2:14">
      <c r="B479" s="123"/>
      <c r="C479" s="123"/>
      <c r="D479" s="123"/>
      <c r="E479" s="123"/>
      <c r="F479" s="123"/>
      <c r="G479" s="123"/>
      <c r="H479" s="124"/>
      <c r="I479" s="124"/>
      <c r="J479" s="124"/>
      <c r="K479" s="124"/>
      <c r="L479" s="124"/>
      <c r="M479" s="124"/>
      <c r="N479" s="124"/>
    </row>
    <row r="480" spans="2:14">
      <c r="B480" s="123"/>
      <c r="C480" s="123"/>
      <c r="D480" s="123"/>
      <c r="E480" s="123"/>
      <c r="F480" s="123"/>
      <c r="G480" s="123"/>
      <c r="H480" s="124"/>
      <c r="I480" s="124"/>
      <c r="J480" s="124"/>
      <c r="K480" s="124"/>
      <c r="L480" s="124"/>
      <c r="M480" s="124"/>
      <c r="N480" s="124"/>
    </row>
    <row r="481" spans="2:14">
      <c r="B481" s="123"/>
      <c r="C481" s="123"/>
      <c r="D481" s="123"/>
      <c r="E481" s="123"/>
      <c r="F481" s="123"/>
      <c r="G481" s="123"/>
      <c r="H481" s="124"/>
      <c r="I481" s="124"/>
      <c r="J481" s="124"/>
      <c r="K481" s="124"/>
      <c r="L481" s="124"/>
      <c r="M481" s="124"/>
      <c r="N481" s="124"/>
    </row>
    <row r="482" spans="2:14">
      <c r="B482" s="123"/>
      <c r="C482" s="123"/>
      <c r="D482" s="123"/>
      <c r="E482" s="123"/>
      <c r="F482" s="123"/>
      <c r="G482" s="123"/>
      <c r="H482" s="124"/>
      <c r="I482" s="124"/>
      <c r="J482" s="124"/>
      <c r="K482" s="124"/>
      <c r="L482" s="124"/>
      <c r="M482" s="124"/>
      <c r="N482" s="124"/>
    </row>
    <row r="483" spans="2:14">
      <c r="B483" s="123"/>
      <c r="C483" s="123"/>
      <c r="D483" s="123"/>
      <c r="E483" s="123"/>
      <c r="F483" s="123"/>
      <c r="G483" s="123"/>
      <c r="H483" s="124"/>
      <c r="I483" s="124"/>
      <c r="J483" s="124"/>
      <c r="K483" s="124"/>
      <c r="L483" s="124"/>
      <c r="M483" s="124"/>
      <c r="N483" s="124"/>
    </row>
    <row r="484" spans="2:14">
      <c r="B484" s="123"/>
      <c r="C484" s="123"/>
      <c r="D484" s="123"/>
      <c r="E484" s="123"/>
      <c r="F484" s="123"/>
      <c r="G484" s="123"/>
      <c r="H484" s="124"/>
      <c r="I484" s="124"/>
      <c r="J484" s="124"/>
      <c r="K484" s="124"/>
      <c r="L484" s="124"/>
      <c r="M484" s="124"/>
      <c r="N484" s="124"/>
    </row>
    <row r="485" spans="2:14">
      <c r="B485" s="123"/>
      <c r="C485" s="123"/>
      <c r="D485" s="123"/>
      <c r="E485" s="123"/>
      <c r="F485" s="123"/>
      <c r="G485" s="123"/>
      <c r="H485" s="124"/>
      <c r="I485" s="124"/>
      <c r="J485" s="124"/>
      <c r="K485" s="124"/>
      <c r="L485" s="124"/>
      <c r="M485" s="124"/>
      <c r="N485" s="124"/>
    </row>
    <row r="486" spans="2:14">
      <c r="B486" s="123"/>
      <c r="C486" s="123"/>
      <c r="D486" s="123"/>
      <c r="E486" s="123"/>
      <c r="F486" s="123"/>
      <c r="G486" s="123"/>
      <c r="H486" s="124"/>
      <c r="I486" s="124"/>
      <c r="J486" s="124"/>
      <c r="K486" s="124"/>
      <c r="L486" s="124"/>
      <c r="M486" s="124"/>
      <c r="N486" s="124"/>
    </row>
    <row r="487" spans="2:14">
      <c r="B487" s="123"/>
      <c r="C487" s="123"/>
      <c r="D487" s="123"/>
      <c r="E487" s="123"/>
      <c r="F487" s="123"/>
      <c r="G487" s="123"/>
      <c r="H487" s="124"/>
      <c r="I487" s="124"/>
      <c r="J487" s="124"/>
      <c r="K487" s="124"/>
      <c r="L487" s="124"/>
      <c r="M487" s="124"/>
      <c r="N487" s="124"/>
    </row>
    <row r="488" spans="2:14">
      <c r="B488" s="123"/>
      <c r="C488" s="123"/>
      <c r="D488" s="123"/>
      <c r="E488" s="123"/>
      <c r="F488" s="123"/>
      <c r="G488" s="123"/>
      <c r="H488" s="124"/>
      <c r="I488" s="124"/>
      <c r="J488" s="124"/>
      <c r="K488" s="124"/>
      <c r="L488" s="124"/>
      <c r="M488" s="124"/>
      <c r="N488" s="124"/>
    </row>
    <row r="489" spans="2:14">
      <c r="B489" s="123"/>
      <c r="C489" s="123"/>
      <c r="D489" s="123"/>
      <c r="E489" s="123"/>
      <c r="F489" s="123"/>
      <c r="G489" s="123"/>
      <c r="H489" s="124"/>
      <c r="I489" s="124"/>
      <c r="J489" s="124"/>
      <c r="K489" s="124"/>
      <c r="L489" s="124"/>
      <c r="M489" s="124"/>
      <c r="N489" s="124"/>
    </row>
    <row r="490" spans="2:14">
      <c r="B490" s="123"/>
      <c r="C490" s="123"/>
      <c r="D490" s="123"/>
      <c r="E490" s="123"/>
      <c r="F490" s="123"/>
      <c r="G490" s="123"/>
      <c r="H490" s="124"/>
      <c r="I490" s="124"/>
      <c r="J490" s="124"/>
      <c r="K490" s="124"/>
      <c r="L490" s="124"/>
      <c r="M490" s="124"/>
      <c r="N490" s="124"/>
    </row>
    <row r="491" spans="2:14">
      <c r="B491" s="123"/>
      <c r="C491" s="123"/>
      <c r="D491" s="123"/>
      <c r="E491" s="123"/>
      <c r="F491" s="123"/>
      <c r="G491" s="123"/>
      <c r="H491" s="124"/>
      <c r="I491" s="124"/>
      <c r="J491" s="124"/>
      <c r="K491" s="124"/>
      <c r="L491" s="124"/>
      <c r="M491" s="124"/>
      <c r="N491" s="124"/>
    </row>
    <row r="492" spans="2:14">
      <c r="B492" s="123"/>
      <c r="C492" s="123"/>
      <c r="D492" s="123"/>
      <c r="E492" s="123"/>
      <c r="F492" s="123"/>
      <c r="G492" s="123"/>
      <c r="H492" s="124"/>
      <c r="I492" s="124"/>
      <c r="J492" s="124"/>
      <c r="K492" s="124"/>
      <c r="L492" s="124"/>
      <c r="M492" s="124"/>
      <c r="N492" s="124"/>
    </row>
    <row r="493" spans="2:14">
      <c r="B493" s="123"/>
      <c r="C493" s="123"/>
      <c r="D493" s="123"/>
      <c r="E493" s="123"/>
      <c r="F493" s="123"/>
      <c r="G493" s="123"/>
      <c r="H493" s="124"/>
      <c r="I493" s="124"/>
      <c r="J493" s="124"/>
      <c r="K493" s="124"/>
      <c r="L493" s="124"/>
      <c r="M493" s="124"/>
      <c r="N493" s="124"/>
    </row>
    <row r="494" spans="2:14">
      <c r="B494" s="123"/>
      <c r="C494" s="123"/>
      <c r="D494" s="123"/>
      <c r="E494" s="123"/>
      <c r="F494" s="123"/>
      <c r="G494" s="123"/>
      <c r="H494" s="124"/>
      <c r="I494" s="124"/>
      <c r="J494" s="124"/>
      <c r="K494" s="124"/>
      <c r="L494" s="124"/>
      <c r="M494" s="124"/>
      <c r="N494" s="124"/>
    </row>
    <row r="495" spans="2:14">
      <c r="B495" s="123"/>
      <c r="C495" s="123"/>
      <c r="D495" s="123"/>
      <c r="E495" s="123"/>
      <c r="F495" s="123"/>
      <c r="G495" s="123"/>
      <c r="H495" s="124"/>
      <c r="I495" s="124"/>
      <c r="J495" s="124"/>
      <c r="K495" s="124"/>
      <c r="L495" s="124"/>
      <c r="M495" s="124"/>
      <c r="N495" s="124"/>
    </row>
    <row r="496" spans="2:14">
      <c r="B496" s="123"/>
      <c r="C496" s="123"/>
      <c r="D496" s="123"/>
      <c r="E496" s="123"/>
      <c r="F496" s="123"/>
      <c r="G496" s="123"/>
      <c r="H496" s="124"/>
      <c r="I496" s="124"/>
      <c r="J496" s="124"/>
      <c r="K496" s="124"/>
      <c r="L496" s="124"/>
      <c r="M496" s="124"/>
      <c r="N496" s="124"/>
    </row>
    <row r="497" spans="2:14">
      <c r="B497" s="123"/>
      <c r="C497" s="123"/>
      <c r="D497" s="123"/>
      <c r="E497" s="123"/>
      <c r="F497" s="123"/>
      <c r="G497" s="123"/>
      <c r="H497" s="124"/>
      <c r="I497" s="124"/>
      <c r="J497" s="124"/>
      <c r="K497" s="124"/>
      <c r="L497" s="124"/>
      <c r="M497" s="124"/>
      <c r="N497" s="124"/>
    </row>
    <row r="498" spans="2:14">
      <c r="B498" s="123"/>
      <c r="C498" s="123"/>
      <c r="D498" s="123"/>
      <c r="E498" s="123"/>
      <c r="F498" s="123"/>
      <c r="G498" s="123"/>
      <c r="H498" s="124"/>
      <c r="I498" s="124"/>
      <c r="J498" s="124"/>
      <c r="K498" s="124"/>
      <c r="L498" s="124"/>
      <c r="M498" s="124"/>
      <c r="N498" s="124"/>
    </row>
    <row r="499" spans="2:14">
      <c r="B499" s="123"/>
      <c r="C499" s="123"/>
      <c r="D499" s="123"/>
      <c r="E499" s="123"/>
      <c r="F499" s="123"/>
      <c r="G499" s="123"/>
      <c r="H499" s="124"/>
      <c r="I499" s="124"/>
      <c r="J499" s="124"/>
      <c r="K499" s="124"/>
      <c r="L499" s="124"/>
      <c r="M499" s="124"/>
      <c r="N499" s="124"/>
    </row>
    <row r="500" spans="2:14">
      <c r="B500" s="123"/>
      <c r="C500" s="123"/>
      <c r="D500" s="123"/>
      <c r="E500" s="123"/>
      <c r="F500" s="123"/>
      <c r="G500" s="123"/>
      <c r="H500" s="124"/>
      <c r="I500" s="124"/>
      <c r="J500" s="124"/>
      <c r="K500" s="124"/>
      <c r="L500" s="124"/>
      <c r="M500" s="124"/>
      <c r="N500" s="124"/>
    </row>
    <row r="501" spans="2:14">
      <c r="B501" s="123"/>
      <c r="C501" s="123"/>
      <c r="D501" s="123"/>
      <c r="E501" s="123"/>
      <c r="F501" s="123"/>
      <c r="G501" s="123"/>
      <c r="H501" s="124"/>
      <c r="I501" s="124"/>
      <c r="J501" s="124"/>
      <c r="K501" s="124"/>
      <c r="L501" s="124"/>
      <c r="M501" s="124"/>
      <c r="N501" s="124"/>
    </row>
    <row r="502" spans="2:14">
      <c r="B502" s="123"/>
      <c r="C502" s="123"/>
      <c r="D502" s="123"/>
      <c r="E502" s="123"/>
      <c r="F502" s="123"/>
      <c r="G502" s="123"/>
      <c r="H502" s="124"/>
      <c r="I502" s="124"/>
      <c r="J502" s="124"/>
      <c r="K502" s="124"/>
      <c r="L502" s="124"/>
      <c r="M502" s="124"/>
      <c r="N502" s="124"/>
    </row>
    <row r="503" spans="2:14">
      <c r="B503" s="123"/>
      <c r="C503" s="123"/>
      <c r="D503" s="123"/>
      <c r="E503" s="123"/>
      <c r="F503" s="123"/>
      <c r="G503" s="123"/>
      <c r="H503" s="124"/>
      <c r="I503" s="124"/>
      <c r="J503" s="124"/>
      <c r="K503" s="124"/>
      <c r="L503" s="124"/>
      <c r="M503" s="124"/>
      <c r="N503" s="124"/>
    </row>
    <row r="504" spans="2:14">
      <c r="B504" s="123"/>
      <c r="C504" s="123"/>
      <c r="D504" s="123"/>
      <c r="E504" s="123"/>
      <c r="F504" s="123"/>
      <c r="G504" s="123"/>
      <c r="H504" s="124"/>
      <c r="I504" s="124"/>
      <c r="J504" s="124"/>
      <c r="K504" s="124"/>
      <c r="L504" s="124"/>
      <c r="M504" s="124"/>
      <c r="N504" s="124"/>
    </row>
    <row r="505" spans="2:14">
      <c r="B505" s="123"/>
      <c r="C505" s="123"/>
      <c r="D505" s="123"/>
      <c r="E505" s="123"/>
      <c r="F505" s="123"/>
      <c r="G505" s="123"/>
      <c r="H505" s="124"/>
      <c r="I505" s="124"/>
      <c r="J505" s="124"/>
      <c r="K505" s="124"/>
      <c r="L505" s="124"/>
      <c r="M505" s="124"/>
      <c r="N505" s="124"/>
    </row>
    <row r="506" spans="2:14">
      <c r="B506" s="123"/>
      <c r="C506" s="123"/>
      <c r="D506" s="123"/>
      <c r="E506" s="123"/>
      <c r="F506" s="123"/>
      <c r="G506" s="123"/>
      <c r="H506" s="124"/>
      <c r="I506" s="124"/>
      <c r="J506" s="124"/>
      <c r="K506" s="124"/>
      <c r="L506" s="124"/>
      <c r="M506" s="124"/>
      <c r="N506" s="124"/>
    </row>
    <row r="507" spans="2:14">
      <c r="B507" s="123"/>
      <c r="C507" s="123"/>
      <c r="D507" s="123"/>
      <c r="E507" s="123"/>
      <c r="F507" s="123"/>
      <c r="G507" s="123"/>
      <c r="H507" s="124"/>
      <c r="I507" s="124"/>
      <c r="J507" s="124"/>
      <c r="K507" s="124"/>
      <c r="L507" s="124"/>
      <c r="M507" s="124"/>
      <c r="N507" s="124"/>
    </row>
    <row r="508" spans="2:14">
      <c r="B508" s="123"/>
      <c r="C508" s="123"/>
      <c r="D508" s="123"/>
      <c r="E508" s="123"/>
      <c r="F508" s="123"/>
      <c r="G508" s="123"/>
      <c r="H508" s="124"/>
      <c r="I508" s="124"/>
      <c r="J508" s="124"/>
      <c r="K508" s="124"/>
      <c r="L508" s="124"/>
      <c r="M508" s="124"/>
      <c r="N508" s="124"/>
    </row>
    <row r="509" spans="2:14">
      <c r="B509" s="123"/>
      <c r="C509" s="123"/>
      <c r="D509" s="123"/>
      <c r="E509" s="123"/>
      <c r="F509" s="123"/>
      <c r="G509" s="123"/>
      <c r="H509" s="124"/>
      <c r="I509" s="124"/>
      <c r="J509" s="124"/>
      <c r="K509" s="124"/>
      <c r="L509" s="124"/>
      <c r="M509" s="124"/>
      <c r="N509" s="124"/>
    </row>
    <row r="510" spans="2:14">
      <c r="B510" s="123"/>
      <c r="C510" s="123"/>
      <c r="D510" s="123"/>
      <c r="E510" s="123"/>
      <c r="F510" s="123"/>
      <c r="G510" s="123"/>
      <c r="H510" s="124"/>
      <c r="I510" s="124"/>
      <c r="J510" s="124"/>
      <c r="K510" s="124"/>
      <c r="L510" s="124"/>
      <c r="M510" s="124"/>
      <c r="N510" s="124"/>
    </row>
    <row r="511" spans="2:14">
      <c r="B511" s="123"/>
      <c r="C511" s="123"/>
      <c r="D511" s="123"/>
      <c r="E511" s="123"/>
      <c r="F511" s="123"/>
      <c r="G511" s="123"/>
      <c r="H511" s="124"/>
      <c r="I511" s="124"/>
      <c r="J511" s="124"/>
      <c r="K511" s="124"/>
      <c r="L511" s="124"/>
      <c r="M511" s="124"/>
      <c r="N511" s="124"/>
    </row>
    <row r="512" spans="2:14">
      <c r="B512" s="123"/>
      <c r="C512" s="123"/>
      <c r="D512" s="123"/>
      <c r="E512" s="123"/>
      <c r="F512" s="123"/>
      <c r="G512" s="123"/>
      <c r="H512" s="124"/>
      <c r="I512" s="124"/>
      <c r="J512" s="124"/>
      <c r="K512" s="124"/>
      <c r="L512" s="124"/>
      <c r="M512" s="124"/>
      <c r="N512" s="124"/>
    </row>
    <row r="513" spans="2:14">
      <c r="B513" s="123"/>
      <c r="C513" s="123"/>
      <c r="D513" s="123"/>
      <c r="E513" s="123"/>
      <c r="F513" s="123"/>
      <c r="G513" s="123"/>
      <c r="H513" s="124"/>
      <c r="I513" s="124"/>
      <c r="J513" s="124"/>
      <c r="K513" s="124"/>
      <c r="L513" s="124"/>
      <c r="M513" s="124"/>
      <c r="N513" s="124"/>
    </row>
    <row r="514" spans="2:14">
      <c r="B514" s="123"/>
      <c r="C514" s="123"/>
      <c r="D514" s="123"/>
      <c r="E514" s="123"/>
      <c r="F514" s="123"/>
      <c r="G514" s="123"/>
      <c r="H514" s="124"/>
      <c r="I514" s="124"/>
      <c r="J514" s="124"/>
      <c r="K514" s="124"/>
      <c r="L514" s="124"/>
      <c r="M514" s="124"/>
      <c r="N514" s="124"/>
    </row>
    <row r="515" spans="2:14">
      <c r="B515" s="123"/>
      <c r="C515" s="123"/>
      <c r="D515" s="123"/>
      <c r="E515" s="123"/>
      <c r="F515" s="123"/>
      <c r="G515" s="123"/>
      <c r="H515" s="124"/>
      <c r="I515" s="124"/>
      <c r="J515" s="124"/>
      <c r="K515" s="124"/>
      <c r="L515" s="124"/>
      <c r="M515" s="124"/>
      <c r="N515" s="124"/>
    </row>
    <row r="516" spans="2:14">
      <c r="B516" s="123"/>
      <c r="C516" s="123"/>
      <c r="D516" s="123"/>
      <c r="E516" s="123"/>
      <c r="F516" s="123"/>
      <c r="G516" s="123"/>
      <c r="H516" s="124"/>
      <c r="I516" s="124"/>
      <c r="J516" s="124"/>
      <c r="K516" s="124"/>
      <c r="L516" s="124"/>
      <c r="M516" s="124"/>
      <c r="N516" s="124"/>
    </row>
    <row r="517" spans="2:14">
      <c r="B517" s="123"/>
      <c r="C517" s="123"/>
      <c r="D517" s="123"/>
      <c r="E517" s="123"/>
      <c r="F517" s="123"/>
      <c r="G517" s="123"/>
      <c r="H517" s="124"/>
      <c r="I517" s="124"/>
      <c r="J517" s="124"/>
      <c r="K517" s="124"/>
      <c r="L517" s="124"/>
      <c r="M517" s="124"/>
      <c r="N517" s="124"/>
    </row>
    <row r="518" spans="2:14">
      <c r="B518" s="123"/>
      <c r="C518" s="123"/>
      <c r="D518" s="123"/>
      <c r="E518" s="123"/>
      <c r="F518" s="123"/>
      <c r="G518" s="123"/>
      <c r="H518" s="124"/>
      <c r="I518" s="124"/>
      <c r="J518" s="124"/>
      <c r="K518" s="124"/>
      <c r="L518" s="124"/>
      <c r="M518" s="124"/>
      <c r="N518" s="124"/>
    </row>
    <row r="519" spans="2:14">
      <c r="B519" s="123"/>
      <c r="C519" s="123"/>
      <c r="D519" s="123"/>
      <c r="E519" s="123"/>
      <c r="F519" s="123"/>
      <c r="G519" s="123"/>
      <c r="H519" s="124"/>
      <c r="I519" s="124"/>
      <c r="J519" s="124"/>
      <c r="K519" s="124"/>
      <c r="L519" s="124"/>
      <c r="M519" s="124"/>
      <c r="N519" s="124"/>
    </row>
    <row r="520" spans="2:14">
      <c r="B520" s="123"/>
      <c r="C520" s="123"/>
      <c r="D520" s="123"/>
      <c r="E520" s="123"/>
      <c r="F520" s="123"/>
      <c r="G520" s="123"/>
      <c r="H520" s="124"/>
      <c r="I520" s="124"/>
      <c r="J520" s="124"/>
      <c r="K520" s="124"/>
      <c r="L520" s="124"/>
      <c r="M520" s="124"/>
      <c r="N520" s="124"/>
    </row>
    <row r="521" spans="2:14">
      <c r="B521" s="123"/>
      <c r="C521" s="123"/>
      <c r="D521" s="123"/>
      <c r="E521" s="123"/>
      <c r="F521" s="123"/>
      <c r="G521" s="123"/>
      <c r="H521" s="124"/>
      <c r="I521" s="124"/>
      <c r="J521" s="124"/>
      <c r="K521" s="124"/>
      <c r="L521" s="124"/>
      <c r="M521" s="124"/>
      <c r="N521" s="124"/>
    </row>
    <row r="522" spans="2:14">
      <c r="B522" s="123"/>
      <c r="C522" s="123"/>
      <c r="D522" s="123"/>
      <c r="E522" s="123"/>
      <c r="F522" s="123"/>
      <c r="G522" s="123"/>
      <c r="H522" s="124"/>
      <c r="I522" s="124"/>
      <c r="J522" s="124"/>
      <c r="K522" s="124"/>
      <c r="L522" s="124"/>
      <c r="M522" s="124"/>
      <c r="N522" s="124"/>
    </row>
    <row r="523" spans="2:14">
      <c r="B523" s="123"/>
      <c r="C523" s="123"/>
      <c r="D523" s="123"/>
      <c r="E523" s="123"/>
      <c r="F523" s="123"/>
      <c r="G523" s="123"/>
      <c r="H523" s="124"/>
      <c r="I523" s="124"/>
      <c r="J523" s="124"/>
      <c r="K523" s="124"/>
      <c r="L523" s="124"/>
      <c r="M523" s="124"/>
      <c r="N523" s="124"/>
    </row>
    <row r="524" spans="2:14">
      <c r="B524" s="123"/>
      <c r="C524" s="123"/>
      <c r="D524" s="123"/>
      <c r="E524" s="123"/>
      <c r="F524" s="123"/>
      <c r="G524" s="123"/>
      <c r="H524" s="124"/>
      <c r="I524" s="124"/>
      <c r="J524" s="124"/>
      <c r="K524" s="124"/>
      <c r="L524" s="124"/>
      <c r="M524" s="124"/>
      <c r="N524" s="124"/>
    </row>
    <row r="525" spans="2:14">
      <c r="B525" s="123"/>
      <c r="C525" s="123"/>
      <c r="D525" s="123"/>
      <c r="E525" s="123"/>
      <c r="F525" s="123"/>
      <c r="G525" s="123"/>
      <c r="H525" s="124"/>
      <c r="I525" s="124"/>
      <c r="J525" s="124"/>
      <c r="K525" s="124"/>
      <c r="L525" s="124"/>
      <c r="M525" s="124"/>
      <c r="N525" s="124"/>
    </row>
    <row r="526" spans="2:14">
      <c r="B526" s="123"/>
      <c r="C526" s="123"/>
      <c r="D526" s="123"/>
      <c r="E526" s="123"/>
      <c r="F526" s="123"/>
      <c r="G526" s="123"/>
      <c r="H526" s="124"/>
      <c r="I526" s="124"/>
      <c r="J526" s="124"/>
      <c r="K526" s="124"/>
      <c r="L526" s="124"/>
      <c r="M526" s="124"/>
      <c r="N526" s="124"/>
    </row>
    <row r="527" spans="2:14">
      <c r="B527" s="123"/>
      <c r="C527" s="123"/>
      <c r="D527" s="123"/>
      <c r="E527" s="123"/>
      <c r="F527" s="123"/>
      <c r="G527" s="123"/>
      <c r="H527" s="124"/>
      <c r="I527" s="124"/>
      <c r="J527" s="124"/>
      <c r="K527" s="124"/>
      <c r="L527" s="124"/>
      <c r="M527" s="124"/>
      <c r="N527" s="124"/>
    </row>
    <row r="528" spans="2:14">
      <c r="B528" s="123"/>
      <c r="C528" s="123"/>
      <c r="D528" s="123"/>
      <c r="E528" s="123"/>
      <c r="F528" s="123"/>
      <c r="G528" s="123"/>
      <c r="H528" s="124"/>
      <c r="I528" s="124"/>
      <c r="J528" s="124"/>
      <c r="K528" s="124"/>
      <c r="L528" s="124"/>
      <c r="M528" s="124"/>
      <c r="N528" s="124"/>
    </row>
    <row r="529" spans="2:14">
      <c r="B529" s="123"/>
      <c r="C529" s="123"/>
      <c r="D529" s="123"/>
      <c r="E529" s="123"/>
      <c r="F529" s="123"/>
      <c r="G529" s="123"/>
      <c r="H529" s="124"/>
      <c r="I529" s="124"/>
      <c r="J529" s="124"/>
      <c r="K529" s="124"/>
      <c r="L529" s="124"/>
      <c r="M529" s="124"/>
      <c r="N529" s="124"/>
    </row>
    <row r="530" spans="2:14">
      <c r="B530" s="123"/>
      <c r="C530" s="123"/>
      <c r="D530" s="123"/>
      <c r="E530" s="123"/>
      <c r="F530" s="123"/>
      <c r="G530" s="123"/>
      <c r="H530" s="124"/>
      <c r="I530" s="124"/>
      <c r="J530" s="124"/>
      <c r="K530" s="124"/>
      <c r="L530" s="124"/>
      <c r="M530" s="124"/>
      <c r="N530" s="124"/>
    </row>
    <row r="531" spans="2:14">
      <c r="B531" s="123"/>
      <c r="C531" s="123"/>
      <c r="D531" s="123"/>
      <c r="E531" s="123"/>
      <c r="F531" s="123"/>
      <c r="G531" s="123"/>
      <c r="H531" s="124"/>
      <c r="I531" s="124"/>
      <c r="J531" s="124"/>
      <c r="K531" s="124"/>
      <c r="L531" s="124"/>
      <c r="M531" s="124"/>
      <c r="N531" s="124"/>
    </row>
    <row r="532" spans="2:14">
      <c r="B532" s="123"/>
      <c r="C532" s="123"/>
      <c r="D532" s="123"/>
      <c r="E532" s="123"/>
      <c r="F532" s="123"/>
      <c r="G532" s="123"/>
      <c r="H532" s="124"/>
      <c r="I532" s="124"/>
      <c r="J532" s="124"/>
      <c r="K532" s="124"/>
      <c r="L532" s="124"/>
      <c r="M532" s="124"/>
      <c r="N532" s="124"/>
    </row>
    <row r="533" spans="2:14">
      <c r="B533" s="123"/>
      <c r="C533" s="123"/>
      <c r="D533" s="123"/>
      <c r="E533" s="123"/>
      <c r="F533" s="123"/>
      <c r="G533" s="123"/>
      <c r="H533" s="124"/>
      <c r="I533" s="124"/>
      <c r="J533" s="124"/>
      <c r="K533" s="124"/>
      <c r="L533" s="124"/>
      <c r="M533" s="124"/>
      <c r="N533" s="124"/>
    </row>
    <row r="534" spans="2:14">
      <c r="B534" s="123"/>
      <c r="C534" s="123"/>
      <c r="D534" s="123"/>
      <c r="E534" s="123"/>
      <c r="F534" s="123"/>
      <c r="G534" s="123"/>
      <c r="H534" s="124"/>
      <c r="I534" s="124"/>
      <c r="J534" s="124"/>
      <c r="K534" s="124"/>
      <c r="L534" s="124"/>
      <c r="M534" s="124"/>
      <c r="N534" s="124"/>
    </row>
    <row r="535" spans="2:14">
      <c r="B535" s="123"/>
      <c r="C535" s="123"/>
      <c r="D535" s="123"/>
      <c r="E535" s="123"/>
      <c r="F535" s="123"/>
      <c r="G535" s="123"/>
      <c r="H535" s="124"/>
      <c r="I535" s="124"/>
      <c r="J535" s="124"/>
      <c r="K535" s="124"/>
      <c r="L535" s="124"/>
      <c r="M535" s="124"/>
      <c r="N535" s="124"/>
    </row>
    <row r="536" spans="2:14">
      <c r="B536" s="123"/>
      <c r="C536" s="123"/>
      <c r="D536" s="123"/>
      <c r="E536" s="123"/>
      <c r="F536" s="123"/>
      <c r="G536" s="123"/>
      <c r="H536" s="124"/>
      <c r="I536" s="124"/>
      <c r="J536" s="124"/>
      <c r="K536" s="124"/>
      <c r="L536" s="124"/>
      <c r="M536" s="124"/>
      <c r="N536" s="124"/>
    </row>
    <row r="537" spans="2:14">
      <c r="B537" s="123"/>
      <c r="C537" s="123"/>
      <c r="D537" s="123"/>
      <c r="E537" s="123"/>
      <c r="F537" s="123"/>
      <c r="G537" s="123"/>
      <c r="H537" s="124"/>
      <c r="I537" s="124"/>
      <c r="J537" s="124"/>
      <c r="K537" s="124"/>
      <c r="L537" s="124"/>
      <c r="M537" s="124"/>
      <c r="N537" s="124"/>
    </row>
    <row r="538" spans="2:14">
      <c r="B538" s="123"/>
      <c r="C538" s="123"/>
      <c r="D538" s="123"/>
      <c r="E538" s="123"/>
      <c r="F538" s="123"/>
      <c r="G538" s="123"/>
      <c r="H538" s="124"/>
      <c r="I538" s="124"/>
      <c r="J538" s="124"/>
      <c r="K538" s="124"/>
      <c r="L538" s="124"/>
      <c r="M538" s="124"/>
      <c r="N538" s="124"/>
    </row>
    <row r="539" spans="2:14">
      <c r="B539" s="123"/>
      <c r="C539" s="123"/>
      <c r="D539" s="123"/>
      <c r="E539" s="123"/>
      <c r="F539" s="123"/>
      <c r="G539" s="123"/>
      <c r="H539" s="124"/>
      <c r="I539" s="124"/>
      <c r="J539" s="124"/>
      <c r="K539" s="124"/>
      <c r="L539" s="124"/>
      <c r="M539" s="124"/>
      <c r="N539" s="124"/>
    </row>
    <row r="540" spans="2:14">
      <c r="B540" s="123"/>
      <c r="C540" s="123"/>
      <c r="D540" s="123"/>
      <c r="E540" s="123"/>
      <c r="F540" s="123"/>
      <c r="G540" s="123"/>
      <c r="H540" s="124"/>
      <c r="I540" s="124"/>
      <c r="J540" s="124"/>
      <c r="K540" s="124"/>
      <c r="L540" s="124"/>
      <c r="M540" s="124"/>
      <c r="N540" s="124"/>
    </row>
    <row r="541" spans="2:14">
      <c r="B541" s="123"/>
      <c r="C541" s="123"/>
      <c r="D541" s="123"/>
      <c r="E541" s="123"/>
      <c r="F541" s="123"/>
      <c r="G541" s="123"/>
      <c r="H541" s="124"/>
      <c r="I541" s="124"/>
      <c r="J541" s="124"/>
      <c r="K541" s="124"/>
      <c r="L541" s="124"/>
      <c r="M541" s="124"/>
      <c r="N541" s="124"/>
    </row>
    <row r="542" spans="2:14">
      <c r="B542" s="123"/>
      <c r="C542" s="123"/>
      <c r="D542" s="123"/>
      <c r="E542" s="123"/>
      <c r="F542" s="123"/>
      <c r="G542" s="123"/>
      <c r="H542" s="124"/>
      <c r="I542" s="124"/>
      <c r="J542" s="124"/>
      <c r="K542" s="124"/>
      <c r="L542" s="124"/>
      <c r="M542" s="124"/>
      <c r="N542" s="124"/>
    </row>
    <row r="543" spans="2:14">
      <c r="B543" s="123"/>
      <c r="C543" s="123"/>
      <c r="D543" s="123"/>
      <c r="E543" s="123"/>
      <c r="F543" s="123"/>
      <c r="G543" s="123"/>
      <c r="H543" s="124"/>
      <c r="I543" s="124"/>
      <c r="J543" s="124"/>
      <c r="K543" s="124"/>
      <c r="L543" s="124"/>
      <c r="M543" s="124"/>
      <c r="N543" s="124"/>
    </row>
    <row r="544" spans="2:14">
      <c r="B544" s="123"/>
      <c r="C544" s="123"/>
      <c r="D544" s="123"/>
      <c r="E544" s="123"/>
      <c r="F544" s="123"/>
      <c r="G544" s="123"/>
      <c r="H544" s="124"/>
      <c r="I544" s="124"/>
      <c r="J544" s="124"/>
      <c r="K544" s="124"/>
      <c r="L544" s="124"/>
      <c r="M544" s="124"/>
      <c r="N544" s="124"/>
    </row>
    <row r="545" spans="2:14">
      <c r="B545" s="123"/>
      <c r="C545" s="123"/>
      <c r="D545" s="123"/>
      <c r="E545" s="123"/>
      <c r="F545" s="123"/>
      <c r="G545" s="123"/>
      <c r="H545" s="124"/>
      <c r="I545" s="124"/>
      <c r="J545" s="124"/>
      <c r="K545" s="124"/>
      <c r="L545" s="124"/>
      <c r="M545" s="124"/>
      <c r="N545" s="124"/>
    </row>
    <row r="546" spans="2:14">
      <c r="B546" s="123"/>
      <c r="C546" s="123"/>
      <c r="D546" s="123"/>
      <c r="E546" s="123"/>
      <c r="F546" s="123"/>
      <c r="G546" s="123"/>
      <c r="H546" s="124"/>
      <c r="I546" s="124"/>
      <c r="J546" s="124"/>
      <c r="K546" s="124"/>
      <c r="L546" s="124"/>
      <c r="M546" s="124"/>
      <c r="N546" s="124"/>
    </row>
    <row r="547" spans="2:14">
      <c r="B547" s="123"/>
      <c r="C547" s="123"/>
      <c r="D547" s="123"/>
      <c r="E547" s="123"/>
      <c r="F547" s="123"/>
      <c r="G547" s="123"/>
      <c r="H547" s="124"/>
      <c r="I547" s="124"/>
      <c r="J547" s="124"/>
      <c r="K547" s="124"/>
      <c r="L547" s="124"/>
      <c r="M547" s="124"/>
      <c r="N547" s="124"/>
    </row>
    <row r="548" spans="2:14">
      <c r="B548" s="123"/>
      <c r="C548" s="123"/>
      <c r="D548" s="123"/>
      <c r="E548" s="123"/>
      <c r="F548" s="123"/>
      <c r="G548" s="123"/>
      <c r="H548" s="124"/>
      <c r="I548" s="124"/>
      <c r="J548" s="124"/>
      <c r="K548" s="124"/>
      <c r="L548" s="124"/>
      <c r="M548" s="124"/>
      <c r="N548" s="124"/>
    </row>
    <row r="549" spans="2:14">
      <c r="B549" s="123"/>
      <c r="C549" s="123"/>
      <c r="D549" s="123"/>
      <c r="E549" s="123"/>
      <c r="F549" s="123"/>
      <c r="G549" s="123"/>
      <c r="H549" s="124"/>
      <c r="I549" s="124"/>
      <c r="J549" s="124"/>
      <c r="K549" s="124"/>
      <c r="L549" s="124"/>
      <c r="M549" s="124"/>
      <c r="N549" s="124"/>
    </row>
    <row r="550" spans="2:14">
      <c r="B550" s="123"/>
      <c r="C550" s="123"/>
      <c r="D550" s="123"/>
      <c r="E550" s="123"/>
      <c r="F550" s="123"/>
      <c r="G550" s="123"/>
      <c r="H550" s="124"/>
      <c r="I550" s="124"/>
      <c r="J550" s="124"/>
      <c r="K550" s="124"/>
      <c r="L550" s="124"/>
      <c r="M550" s="124"/>
      <c r="N550" s="124"/>
    </row>
    <row r="551" spans="2:14">
      <c r="B551" s="123"/>
      <c r="C551" s="123"/>
      <c r="D551" s="123"/>
      <c r="E551" s="123"/>
      <c r="F551" s="123"/>
      <c r="G551" s="123"/>
      <c r="H551" s="124"/>
      <c r="I551" s="124"/>
      <c r="J551" s="124"/>
      <c r="K551" s="124"/>
      <c r="L551" s="124"/>
      <c r="M551" s="124"/>
      <c r="N551" s="124"/>
    </row>
    <row r="552" spans="2:14">
      <c r="B552" s="123"/>
      <c r="C552" s="123"/>
      <c r="D552" s="123"/>
      <c r="E552" s="123"/>
      <c r="F552" s="123"/>
      <c r="G552" s="123"/>
      <c r="H552" s="124"/>
      <c r="I552" s="124"/>
      <c r="J552" s="124"/>
      <c r="K552" s="124"/>
      <c r="L552" s="124"/>
      <c r="M552" s="124"/>
      <c r="N552" s="124"/>
    </row>
    <row r="553" spans="2:14">
      <c r="B553" s="123"/>
      <c r="C553" s="123"/>
      <c r="D553" s="123"/>
      <c r="E553" s="123"/>
      <c r="F553" s="123"/>
      <c r="G553" s="123"/>
      <c r="H553" s="124"/>
      <c r="I553" s="124"/>
      <c r="J553" s="124"/>
      <c r="K553" s="124"/>
      <c r="L553" s="124"/>
      <c r="M553" s="124"/>
      <c r="N553" s="124"/>
    </row>
    <row r="554" spans="2:14">
      <c r="B554" s="123"/>
      <c r="C554" s="123"/>
      <c r="D554" s="123"/>
      <c r="E554" s="123"/>
      <c r="F554" s="123"/>
      <c r="G554" s="123"/>
      <c r="H554" s="124"/>
      <c r="I554" s="124"/>
      <c r="J554" s="124"/>
      <c r="K554" s="124"/>
      <c r="L554" s="124"/>
      <c r="M554" s="124"/>
      <c r="N554" s="124"/>
    </row>
    <row r="555" spans="2:14">
      <c r="B555" s="123"/>
      <c r="C555" s="123"/>
      <c r="D555" s="123"/>
      <c r="E555" s="123"/>
      <c r="F555" s="123"/>
      <c r="G555" s="123"/>
      <c r="H555" s="124"/>
      <c r="I555" s="124"/>
      <c r="J555" s="124"/>
      <c r="K555" s="124"/>
      <c r="L555" s="124"/>
      <c r="M555" s="124"/>
      <c r="N555" s="124"/>
    </row>
    <row r="556" spans="2:14">
      <c r="B556" s="123"/>
      <c r="C556" s="123"/>
      <c r="D556" s="123"/>
      <c r="E556" s="123"/>
      <c r="F556" s="123"/>
      <c r="G556" s="123"/>
      <c r="H556" s="124"/>
      <c r="I556" s="124"/>
      <c r="J556" s="124"/>
      <c r="K556" s="124"/>
      <c r="L556" s="124"/>
      <c r="M556" s="124"/>
      <c r="N556" s="124"/>
    </row>
    <row r="557" spans="2:14">
      <c r="B557" s="123"/>
      <c r="C557" s="123"/>
      <c r="D557" s="123"/>
      <c r="E557" s="123"/>
      <c r="F557" s="123"/>
      <c r="G557" s="123"/>
      <c r="H557" s="124"/>
      <c r="I557" s="124"/>
      <c r="J557" s="124"/>
      <c r="K557" s="124"/>
      <c r="L557" s="124"/>
      <c r="M557" s="124"/>
      <c r="N557" s="124"/>
    </row>
    <row r="558" spans="2:14">
      <c r="B558" s="123"/>
      <c r="C558" s="123"/>
      <c r="D558" s="123"/>
      <c r="E558" s="123"/>
      <c r="F558" s="123"/>
      <c r="G558" s="123"/>
      <c r="H558" s="124"/>
      <c r="I558" s="124"/>
      <c r="J558" s="124"/>
      <c r="K558" s="124"/>
      <c r="L558" s="124"/>
      <c r="M558" s="124"/>
      <c r="N558" s="124"/>
    </row>
    <row r="559" spans="2:14">
      <c r="B559" s="123"/>
      <c r="C559" s="123"/>
      <c r="D559" s="123"/>
      <c r="E559" s="123"/>
      <c r="F559" s="123"/>
      <c r="G559" s="123"/>
      <c r="H559" s="124"/>
      <c r="I559" s="124"/>
      <c r="J559" s="124"/>
      <c r="K559" s="124"/>
      <c r="L559" s="124"/>
      <c r="M559" s="124"/>
      <c r="N559" s="124"/>
    </row>
    <row r="560" spans="2:14">
      <c r="B560" s="123"/>
      <c r="C560" s="123"/>
      <c r="D560" s="123"/>
      <c r="E560" s="123"/>
      <c r="F560" s="123"/>
      <c r="G560" s="123"/>
      <c r="H560" s="124"/>
      <c r="I560" s="124"/>
      <c r="J560" s="124"/>
      <c r="K560" s="124"/>
      <c r="L560" s="124"/>
      <c r="M560" s="124"/>
      <c r="N560" s="124"/>
    </row>
    <row r="561" spans="2:14">
      <c r="B561" s="123"/>
      <c r="C561" s="123"/>
      <c r="D561" s="123"/>
      <c r="E561" s="123"/>
      <c r="F561" s="123"/>
      <c r="G561" s="123"/>
      <c r="H561" s="124"/>
      <c r="I561" s="124"/>
      <c r="J561" s="124"/>
      <c r="K561" s="124"/>
      <c r="L561" s="124"/>
      <c r="M561" s="124"/>
      <c r="N561" s="124"/>
    </row>
    <row r="562" spans="2:14">
      <c r="B562" s="123"/>
      <c r="C562" s="123"/>
      <c r="D562" s="123"/>
      <c r="E562" s="123"/>
      <c r="F562" s="123"/>
      <c r="G562" s="123"/>
      <c r="H562" s="124"/>
      <c r="I562" s="124"/>
      <c r="J562" s="124"/>
      <c r="K562" s="124"/>
      <c r="L562" s="124"/>
      <c r="M562" s="124"/>
      <c r="N562" s="124"/>
    </row>
    <row r="563" spans="2:14">
      <c r="B563" s="123"/>
      <c r="C563" s="123"/>
      <c r="D563" s="123"/>
      <c r="E563" s="123"/>
      <c r="F563" s="123"/>
      <c r="G563" s="123"/>
      <c r="H563" s="124"/>
      <c r="I563" s="124"/>
      <c r="J563" s="124"/>
      <c r="K563" s="124"/>
      <c r="L563" s="124"/>
      <c r="M563" s="124"/>
      <c r="N563" s="124"/>
    </row>
    <row r="564" spans="2:14">
      <c r="B564" s="123"/>
      <c r="C564" s="123"/>
      <c r="D564" s="123"/>
      <c r="E564" s="123"/>
      <c r="F564" s="123"/>
      <c r="G564" s="123"/>
      <c r="H564" s="124"/>
      <c r="I564" s="124"/>
      <c r="J564" s="124"/>
      <c r="K564" s="124"/>
      <c r="L564" s="124"/>
      <c r="M564" s="124"/>
      <c r="N564" s="124"/>
    </row>
    <row r="565" spans="2:14">
      <c r="B565" s="123"/>
      <c r="C565" s="123"/>
      <c r="D565" s="123"/>
      <c r="E565" s="123"/>
      <c r="F565" s="123"/>
      <c r="G565" s="123"/>
      <c r="H565" s="124"/>
      <c r="I565" s="124"/>
      <c r="J565" s="124"/>
      <c r="K565" s="124"/>
      <c r="L565" s="124"/>
      <c r="M565" s="124"/>
      <c r="N565" s="124"/>
    </row>
    <row r="566" spans="2:14">
      <c r="B566" s="123"/>
      <c r="C566" s="123"/>
      <c r="D566" s="123"/>
      <c r="E566" s="123"/>
      <c r="F566" s="123"/>
      <c r="G566" s="123"/>
      <c r="H566" s="124"/>
      <c r="I566" s="124"/>
      <c r="J566" s="124"/>
      <c r="K566" s="124"/>
      <c r="L566" s="124"/>
      <c r="M566" s="124"/>
      <c r="N566" s="124"/>
    </row>
    <row r="567" spans="2:14">
      <c r="B567" s="123"/>
      <c r="C567" s="123"/>
      <c r="D567" s="123"/>
      <c r="E567" s="123"/>
      <c r="F567" s="123"/>
      <c r="G567" s="123"/>
      <c r="H567" s="124"/>
      <c r="I567" s="124"/>
      <c r="J567" s="124"/>
      <c r="K567" s="124"/>
      <c r="L567" s="124"/>
      <c r="M567" s="124"/>
      <c r="N567" s="124"/>
    </row>
    <row r="568" spans="2:14">
      <c r="B568" s="123"/>
      <c r="C568" s="123"/>
      <c r="D568" s="123"/>
      <c r="E568" s="123"/>
      <c r="F568" s="123"/>
      <c r="G568" s="123"/>
      <c r="H568" s="124"/>
      <c r="I568" s="124"/>
      <c r="J568" s="124"/>
      <c r="K568" s="124"/>
      <c r="L568" s="124"/>
      <c r="M568" s="124"/>
      <c r="N568" s="124"/>
    </row>
    <row r="569" spans="2:14">
      <c r="B569" s="123"/>
      <c r="C569" s="123"/>
      <c r="D569" s="123"/>
      <c r="E569" s="123"/>
      <c r="F569" s="123"/>
      <c r="G569" s="123"/>
      <c r="H569" s="124"/>
      <c r="I569" s="124"/>
      <c r="J569" s="124"/>
      <c r="K569" s="124"/>
      <c r="L569" s="124"/>
      <c r="M569" s="124"/>
      <c r="N569" s="124"/>
    </row>
    <row r="570" spans="2:14">
      <c r="B570" s="123"/>
      <c r="C570" s="123"/>
      <c r="D570" s="123"/>
      <c r="E570" s="123"/>
      <c r="F570" s="123"/>
      <c r="G570" s="123"/>
      <c r="H570" s="124"/>
      <c r="I570" s="124"/>
      <c r="J570" s="124"/>
      <c r="K570" s="124"/>
      <c r="L570" s="124"/>
      <c r="M570" s="124"/>
      <c r="N570" s="124"/>
    </row>
    <row r="571" spans="2:14">
      <c r="B571" s="123"/>
      <c r="C571" s="123"/>
      <c r="D571" s="123"/>
      <c r="E571" s="123"/>
      <c r="F571" s="123"/>
      <c r="G571" s="123"/>
      <c r="H571" s="124"/>
      <c r="I571" s="124"/>
      <c r="J571" s="124"/>
      <c r="K571" s="124"/>
      <c r="L571" s="124"/>
      <c r="M571" s="124"/>
      <c r="N571" s="124"/>
    </row>
    <row r="572" spans="2:14">
      <c r="B572" s="123"/>
      <c r="C572" s="123"/>
      <c r="D572" s="123"/>
      <c r="E572" s="123"/>
      <c r="F572" s="123"/>
      <c r="G572" s="123"/>
      <c r="H572" s="124"/>
      <c r="I572" s="124"/>
      <c r="J572" s="124"/>
      <c r="K572" s="124"/>
      <c r="L572" s="124"/>
      <c r="M572" s="124"/>
      <c r="N572" s="124"/>
    </row>
    <row r="573" spans="2:14">
      <c r="B573" s="123"/>
      <c r="C573" s="123"/>
      <c r="D573" s="123"/>
      <c r="E573" s="123"/>
      <c r="F573" s="123"/>
      <c r="G573" s="123"/>
      <c r="H573" s="124"/>
      <c r="I573" s="124"/>
      <c r="J573" s="124"/>
      <c r="K573" s="124"/>
      <c r="L573" s="124"/>
      <c r="M573" s="124"/>
      <c r="N573" s="124"/>
    </row>
  </sheetData>
  <sheetProtection sheet="1" objects="1" scenarios="1"/>
  <mergeCells count="2">
    <mergeCell ref="B6:N6"/>
    <mergeCell ref="B7:N7"/>
  </mergeCells>
  <phoneticPr fontId="5" type="noConversion"/>
  <dataValidations count="1">
    <dataValidation allowBlank="1" showInputMessage="1" showErrorMessage="1" sqref="J9:J1048576 C5:C1048576 J1:J7 A1:A1048576 B1:B39 B41:B1048576 D1:I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51.42578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6" style="1" bestFit="1" customWidth="1"/>
    <col min="8" max="8" width="8.140625" style="1" bestFit="1" customWidth="1"/>
    <col min="9" max="9" width="12.28515625" style="1" bestFit="1" customWidth="1"/>
    <col min="10" max="10" width="7.28515625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56" t="s">
        <v>134</v>
      </c>
      <c r="C1" s="77" t="s" vm="1">
        <v>204</v>
      </c>
    </row>
    <row r="2" spans="2:15">
      <c r="B2" s="56" t="s">
        <v>133</v>
      </c>
      <c r="C2" s="77" t="s">
        <v>205</v>
      </c>
    </row>
    <row r="3" spans="2:15">
      <c r="B3" s="56" t="s">
        <v>135</v>
      </c>
      <c r="C3" s="77" t="s">
        <v>206</v>
      </c>
    </row>
    <row r="4" spans="2:15">
      <c r="B4" s="56" t="s">
        <v>136</v>
      </c>
      <c r="C4" s="77">
        <v>2148</v>
      </c>
    </row>
    <row r="6" spans="2:15" ht="26.25" customHeight="1">
      <c r="B6" s="149" t="s">
        <v>158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1"/>
    </row>
    <row r="7" spans="2:15" ht="26.25" customHeight="1">
      <c r="B7" s="149" t="s">
        <v>83</v>
      </c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1"/>
    </row>
    <row r="8" spans="2:15" s="3" customFormat="1" ht="78.75">
      <c r="B8" s="22" t="s">
        <v>107</v>
      </c>
      <c r="C8" s="30" t="s">
        <v>42</v>
      </c>
      <c r="D8" s="30" t="s">
        <v>111</v>
      </c>
      <c r="E8" s="30" t="s">
        <v>109</v>
      </c>
      <c r="F8" s="30" t="s">
        <v>59</v>
      </c>
      <c r="G8" s="30" t="s">
        <v>15</v>
      </c>
      <c r="H8" s="30" t="s">
        <v>60</v>
      </c>
      <c r="I8" s="30" t="s">
        <v>93</v>
      </c>
      <c r="J8" s="30" t="s">
        <v>182</v>
      </c>
      <c r="K8" s="30" t="s">
        <v>181</v>
      </c>
      <c r="L8" s="30" t="s">
        <v>56</v>
      </c>
      <c r="M8" s="30" t="s">
        <v>55</v>
      </c>
      <c r="N8" s="30" t="s">
        <v>137</v>
      </c>
      <c r="O8" s="20" t="s">
        <v>139</v>
      </c>
    </row>
    <row r="9" spans="2:15" s="3" customFormat="1" ht="25.5">
      <c r="B9" s="15"/>
      <c r="C9" s="16"/>
      <c r="D9" s="16"/>
      <c r="E9" s="16"/>
      <c r="F9" s="16"/>
      <c r="G9" s="16"/>
      <c r="H9" s="16"/>
      <c r="I9" s="16"/>
      <c r="J9" s="32" t="s">
        <v>189</v>
      </c>
      <c r="K9" s="32"/>
      <c r="L9" s="32" t="s">
        <v>185</v>
      </c>
      <c r="M9" s="32" t="s">
        <v>20</v>
      </c>
      <c r="N9" s="32" t="s">
        <v>20</v>
      </c>
      <c r="O9" s="33" t="s">
        <v>20</v>
      </c>
    </row>
    <row r="10" spans="2:15" s="4" customFormat="1" ht="18" customHeight="1">
      <c r="B10" s="18"/>
      <c r="C10" s="19" t="s">
        <v>1</v>
      </c>
      <c r="D10" s="19" t="s">
        <v>2</v>
      </c>
      <c r="E10" s="19" t="s">
        <v>3</v>
      </c>
      <c r="F10" s="19" t="s">
        <v>4</v>
      </c>
      <c r="G10" s="19" t="s">
        <v>5</v>
      </c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19" t="s">
        <v>11</v>
      </c>
      <c r="N10" s="20" t="s">
        <v>12</v>
      </c>
      <c r="O10" s="20" t="s">
        <v>13</v>
      </c>
    </row>
    <row r="11" spans="2:15" s="4" customFormat="1" ht="18" customHeight="1">
      <c r="B11" s="104" t="s">
        <v>30</v>
      </c>
      <c r="C11" s="105"/>
      <c r="D11" s="105"/>
      <c r="E11" s="105"/>
      <c r="F11" s="105"/>
      <c r="G11" s="105"/>
      <c r="H11" s="105"/>
      <c r="I11" s="105"/>
      <c r="J11" s="106"/>
      <c r="K11" s="109"/>
      <c r="L11" s="106">
        <v>202.31979140000001</v>
      </c>
      <c r="M11" s="105"/>
      <c r="N11" s="107">
        <v>1</v>
      </c>
      <c r="O11" s="107">
        <f>L11/'סכום נכסי הקרן'!$C$42</f>
        <v>5.1571275213037546E-2</v>
      </c>
    </row>
    <row r="12" spans="2:15" s="4" customFormat="1" ht="18" customHeight="1">
      <c r="B12" s="108" t="s">
        <v>178</v>
      </c>
      <c r="C12" s="105"/>
      <c r="D12" s="105"/>
      <c r="E12" s="105"/>
      <c r="F12" s="105"/>
      <c r="G12" s="105"/>
      <c r="H12" s="105"/>
      <c r="I12" s="105"/>
      <c r="J12" s="106"/>
      <c r="K12" s="109"/>
      <c r="L12" s="106">
        <v>202.31979140000001</v>
      </c>
      <c r="M12" s="105"/>
      <c r="N12" s="107">
        <v>1</v>
      </c>
      <c r="O12" s="107">
        <f>L12/'סכום נכסי הקרן'!$C$42</f>
        <v>5.1571275213037546E-2</v>
      </c>
    </row>
    <row r="13" spans="2:15">
      <c r="B13" s="99" t="s">
        <v>47</v>
      </c>
      <c r="C13" s="81"/>
      <c r="D13" s="81"/>
      <c r="E13" s="81"/>
      <c r="F13" s="81"/>
      <c r="G13" s="81"/>
      <c r="H13" s="81"/>
      <c r="I13" s="81"/>
      <c r="J13" s="90"/>
      <c r="K13" s="92"/>
      <c r="L13" s="90">
        <v>197.13511124099995</v>
      </c>
      <c r="M13" s="81"/>
      <c r="N13" s="91">
        <v>0.97437383597954785</v>
      </c>
      <c r="O13" s="91">
        <f>L13/'סכום נכסי הקרן'!$C$42</f>
        <v>5.0249701255684363E-2</v>
      </c>
    </row>
    <row r="14" spans="2:15">
      <c r="B14" s="86" t="s">
        <v>1112</v>
      </c>
      <c r="C14" s="83" t="s">
        <v>1113</v>
      </c>
      <c r="D14" s="96" t="s">
        <v>29</v>
      </c>
      <c r="E14" s="83"/>
      <c r="F14" s="96" t="s">
        <v>1114</v>
      </c>
      <c r="G14" s="83" t="s">
        <v>1115</v>
      </c>
      <c r="H14" s="83" t="s">
        <v>857</v>
      </c>
      <c r="I14" s="96" t="s">
        <v>123</v>
      </c>
      <c r="J14" s="93">
        <v>3.2444359999999999</v>
      </c>
      <c r="K14" s="95">
        <v>114692</v>
      </c>
      <c r="L14" s="93">
        <v>16.967141002000002</v>
      </c>
      <c r="M14" s="94">
        <v>6.1850414257421913E-6</v>
      </c>
      <c r="N14" s="94">
        <v>8.3862981889175681E-2</v>
      </c>
      <c r="O14" s="94">
        <f>L14/'סכום נכסי הקרן'!$C$42</f>
        <v>4.3249209191926615E-3</v>
      </c>
    </row>
    <row r="15" spans="2:15">
      <c r="B15" s="86" t="s">
        <v>1116</v>
      </c>
      <c r="C15" s="83" t="s">
        <v>1117</v>
      </c>
      <c r="D15" s="96" t="s">
        <v>29</v>
      </c>
      <c r="E15" s="83"/>
      <c r="F15" s="96" t="s">
        <v>1114</v>
      </c>
      <c r="G15" s="83" t="s">
        <v>856</v>
      </c>
      <c r="H15" s="83" t="s">
        <v>857</v>
      </c>
      <c r="I15" s="96" t="s">
        <v>120</v>
      </c>
      <c r="J15" s="93">
        <v>4.0438460000000003</v>
      </c>
      <c r="K15" s="95">
        <v>105203.5</v>
      </c>
      <c r="L15" s="93">
        <v>14.702747128</v>
      </c>
      <c r="M15" s="94">
        <v>5.105440539568576E-6</v>
      </c>
      <c r="N15" s="94">
        <v>7.2670829809880877E-2</v>
      </c>
      <c r="O15" s="94">
        <f>L15/'סכום נכסי הקרן'!$C$42</f>
        <v>3.7477273640851793E-3</v>
      </c>
    </row>
    <row r="16" spans="2:15">
      <c r="B16" s="86" t="s">
        <v>1118</v>
      </c>
      <c r="C16" s="83" t="s">
        <v>1119</v>
      </c>
      <c r="D16" s="96" t="s">
        <v>29</v>
      </c>
      <c r="E16" s="83"/>
      <c r="F16" s="96" t="s">
        <v>1114</v>
      </c>
      <c r="G16" s="83" t="s">
        <v>976</v>
      </c>
      <c r="H16" s="83" t="s">
        <v>857</v>
      </c>
      <c r="I16" s="96" t="s">
        <v>120</v>
      </c>
      <c r="J16" s="93">
        <v>0.17874800000000002</v>
      </c>
      <c r="K16" s="95">
        <v>1053173</v>
      </c>
      <c r="L16" s="93">
        <v>6.5060173150000002</v>
      </c>
      <c r="M16" s="94">
        <v>1.2808501031641885E-6</v>
      </c>
      <c r="N16" s="94">
        <v>3.2157097780598047E-2</v>
      </c>
      <c r="O16" s="94">
        <f>L16/'סכום נכסי הקרן'!$C$42</f>
        <v>1.6583825396957806E-3</v>
      </c>
    </row>
    <row r="17" spans="2:15">
      <c r="B17" s="86" t="s">
        <v>1120</v>
      </c>
      <c r="C17" s="83" t="s">
        <v>1121</v>
      </c>
      <c r="D17" s="96" t="s">
        <v>29</v>
      </c>
      <c r="E17" s="83"/>
      <c r="F17" s="96" t="s">
        <v>1114</v>
      </c>
      <c r="G17" s="83" t="s">
        <v>976</v>
      </c>
      <c r="H17" s="83" t="s">
        <v>857</v>
      </c>
      <c r="I17" s="96" t="s">
        <v>122</v>
      </c>
      <c r="J17" s="93">
        <v>2.3518759999999999</v>
      </c>
      <c r="K17" s="95">
        <v>98805.46</v>
      </c>
      <c r="L17" s="93">
        <v>9.0120923629999989</v>
      </c>
      <c r="M17" s="94">
        <v>8.2830282145799933E-6</v>
      </c>
      <c r="N17" s="94">
        <v>4.4543800191956889E-2</v>
      </c>
      <c r="O17" s="94">
        <f>L17/'סכום נכסי הקרן'!$C$42</f>
        <v>2.2971805787339633E-3</v>
      </c>
    </row>
    <row r="18" spans="2:15">
      <c r="B18" s="86" t="s">
        <v>1122</v>
      </c>
      <c r="C18" s="83" t="s">
        <v>1123</v>
      </c>
      <c r="D18" s="96" t="s">
        <v>29</v>
      </c>
      <c r="E18" s="83"/>
      <c r="F18" s="96" t="s">
        <v>1114</v>
      </c>
      <c r="G18" s="83" t="s">
        <v>976</v>
      </c>
      <c r="H18" s="83" t="s">
        <v>857</v>
      </c>
      <c r="I18" s="96" t="s">
        <v>120</v>
      </c>
      <c r="J18" s="93">
        <v>1.3040719999999999</v>
      </c>
      <c r="K18" s="95">
        <v>198843.8</v>
      </c>
      <c r="L18" s="93">
        <v>8.9616402690000001</v>
      </c>
      <c r="M18" s="94">
        <v>5.4917189174018123E-6</v>
      </c>
      <c r="N18" s="94">
        <v>4.4294432131368834E-2</v>
      </c>
      <c r="O18" s="94">
        <f>L18/'סכום נכסי הקרן'!$C$42</f>
        <v>2.2843203498520352E-3</v>
      </c>
    </row>
    <row r="19" spans="2:15">
      <c r="B19" s="86" t="s">
        <v>1124</v>
      </c>
      <c r="C19" s="83" t="s">
        <v>1125</v>
      </c>
      <c r="D19" s="96" t="s">
        <v>29</v>
      </c>
      <c r="E19" s="83"/>
      <c r="F19" s="96" t="s">
        <v>1114</v>
      </c>
      <c r="G19" s="83" t="s">
        <v>1054</v>
      </c>
      <c r="H19" s="83" t="s">
        <v>892</v>
      </c>
      <c r="I19" s="96" t="s">
        <v>122</v>
      </c>
      <c r="J19" s="93">
        <v>5.927E-3</v>
      </c>
      <c r="K19" s="95">
        <v>19255.740000000002</v>
      </c>
      <c r="L19" s="93">
        <v>4.4262170000000005E-3</v>
      </c>
      <c r="M19" s="94">
        <v>7.5466599948306031E-10</v>
      </c>
      <c r="N19" s="94">
        <v>2.1877330780996446E-5</v>
      </c>
      <c r="O19" s="94">
        <f>L19/'סכום נכסי הקרן'!$C$42</f>
        <v>1.1282418466334254E-6</v>
      </c>
    </row>
    <row r="20" spans="2:15">
      <c r="B20" s="86" t="s">
        <v>1126</v>
      </c>
      <c r="C20" s="83" t="s">
        <v>1127</v>
      </c>
      <c r="D20" s="96" t="s">
        <v>29</v>
      </c>
      <c r="E20" s="83"/>
      <c r="F20" s="96" t="s">
        <v>1114</v>
      </c>
      <c r="G20" s="83" t="s">
        <v>1057</v>
      </c>
      <c r="H20" s="83" t="s">
        <v>857</v>
      </c>
      <c r="I20" s="96" t="s">
        <v>120</v>
      </c>
      <c r="J20" s="93">
        <v>156.26485600000001</v>
      </c>
      <c r="K20" s="95">
        <v>1797</v>
      </c>
      <c r="L20" s="93">
        <v>9.7047226480000006</v>
      </c>
      <c r="M20" s="94">
        <v>1.632279865891742E-6</v>
      </c>
      <c r="N20" s="94">
        <v>4.79672432481561E-2</v>
      </c>
      <c r="O20" s="94">
        <f>L20/'סכום נכסי הקרן'!$C$42</f>
        <v>2.473731902761375E-3</v>
      </c>
    </row>
    <row r="21" spans="2:15">
      <c r="B21" s="86" t="s">
        <v>1128</v>
      </c>
      <c r="C21" s="83" t="s">
        <v>1129</v>
      </c>
      <c r="D21" s="96" t="s">
        <v>29</v>
      </c>
      <c r="E21" s="83"/>
      <c r="F21" s="96" t="s">
        <v>1114</v>
      </c>
      <c r="G21" s="83" t="s">
        <v>1057</v>
      </c>
      <c r="H21" s="83" t="s">
        <v>863</v>
      </c>
      <c r="I21" s="96" t="s">
        <v>120</v>
      </c>
      <c r="J21" s="93">
        <v>2.8078699999999999</v>
      </c>
      <c r="K21" s="95">
        <v>135328</v>
      </c>
      <c r="L21" s="93">
        <v>13.13222757</v>
      </c>
      <c r="M21" s="94">
        <v>6.3583742038206196E-7</v>
      </c>
      <c r="N21" s="94">
        <v>6.4908269621713338E-2</v>
      </c>
      <c r="O21" s="94">
        <f>L21/'סכום נכסי הקרן'!$C$42</f>
        <v>3.3474022362634226E-3</v>
      </c>
    </row>
    <row r="22" spans="2:15">
      <c r="B22" s="86" t="s">
        <v>1130</v>
      </c>
      <c r="C22" s="83" t="s">
        <v>1131</v>
      </c>
      <c r="D22" s="96" t="s">
        <v>29</v>
      </c>
      <c r="E22" s="83"/>
      <c r="F22" s="96" t="s">
        <v>1114</v>
      </c>
      <c r="G22" s="83" t="s">
        <v>1057</v>
      </c>
      <c r="H22" s="83" t="s">
        <v>857</v>
      </c>
      <c r="I22" s="96" t="s">
        <v>120</v>
      </c>
      <c r="J22" s="93">
        <v>270.824365</v>
      </c>
      <c r="K22" s="95">
        <v>1448</v>
      </c>
      <c r="L22" s="93">
        <v>13.552831189000001</v>
      </c>
      <c r="M22" s="94">
        <v>1.1614598574845073E-6</v>
      </c>
      <c r="N22" s="94">
        <v>6.6987174587409146E-2</v>
      </c>
      <c r="O22" s="94">
        <f>L22/'סכום נכסי הקרן'!$C$42</f>
        <v>3.454614016391072E-3</v>
      </c>
    </row>
    <row r="23" spans="2:15">
      <c r="B23" s="86" t="s">
        <v>1132</v>
      </c>
      <c r="C23" s="83" t="s">
        <v>1133</v>
      </c>
      <c r="D23" s="96" t="s">
        <v>29</v>
      </c>
      <c r="E23" s="83"/>
      <c r="F23" s="96" t="s">
        <v>1114</v>
      </c>
      <c r="G23" s="83" t="s">
        <v>1057</v>
      </c>
      <c r="H23" s="83" t="s">
        <v>857</v>
      </c>
      <c r="I23" s="96" t="s">
        <v>120</v>
      </c>
      <c r="J23" s="93">
        <v>0.20738599999999999</v>
      </c>
      <c r="K23" s="95">
        <v>1201639</v>
      </c>
      <c r="L23" s="93">
        <v>8.6124765179999994</v>
      </c>
      <c r="M23" s="94">
        <v>9.2331694644788664E-7</v>
      </c>
      <c r="N23" s="94">
        <v>4.256863087097864E-2</v>
      </c>
      <c r="O23" s="94">
        <f>L23/'סכום נכסי הקרן'!$C$42</f>
        <v>2.1953185780894456E-3</v>
      </c>
    </row>
    <row r="24" spans="2:15">
      <c r="B24" s="86" t="s">
        <v>1134</v>
      </c>
      <c r="C24" s="83" t="s">
        <v>1135</v>
      </c>
      <c r="D24" s="96" t="s">
        <v>29</v>
      </c>
      <c r="E24" s="83"/>
      <c r="F24" s="96" t="s">
        <v>1114</v>
      </c>
      <c r="G24" s="83" t="s">
        <v>1057</v>
      </c>
      <c r="H24" s="83" t="s">
        <v>857</v>
      </c>
      <c r="I24" s="96" t="s">
        <v>120</v>
      </c>
      <c r="J24" s="93">
        <v>11.329504</v>
      </c>
      <c r="K24" s="95">
        <v>31862.69</v>
      </c>
      <c r="L24" s="93">
        <v>12.475762175</v>
      </c>
      <c r="M24" s="94">
        <v>8.2136978555183515E-7</v>
      </c>
      <c r="N24" s="94">
        <v>6.166357768892005E-2</v>
      </c>
      <c r="O24" s="94">
        <f>L24/'סכום נכסי הקרן'!$C$42</f>
        <v>3.1800693356158175E-3</v>
      </c>
    </row>
    <row r="25" spans="2:15">
      <c r="B25" s="86" t="s">
        <v>1136</v>
      </c>
      <c r="C25" s="83" t="s">
        <v>1137</v>
      </c>
      <c r="D25" s="96" t="s">
        <v>29</v>
      </c>
      <c r="E25" s="83"/>
      <c r="F25" s="96" t="s">
        <v>1114</v>
      </c>
      <c r="G25" s="83" t="s">
        <v>1067</v>
      </c>
      <c r="H25" s="83" t="s">
        <v>857</v>
      </c>
      <c r="I25" s="96" t="s">
        <v>122</v>
      </c>
      <c r="J25" s="93">
        <v>13.722399000000001</v>
      </c>
      <c r="K25" s="95">
        <v>15266</v>
      </c>
      <c r="L25" s="93">
        <v>8.1242917079999994</v>
      </c>
      <c r="M25" s="94">
        <v>4.5161132608505778E-7</v>
      </c>
      <c r="N25" s="94">
        <v>4.0155694367723628E-2</v>
      </c>
      <c r="O25" s="94">
        <f>L25/'סכום נכסי הקרן'!$C$42</f>
        <v>2.0708803656084968E-3</v>
      </c>
    </row>
    <row r="26" spans="2:15">
      <c r="B26" s="86" t="s">
        <v>1138</v>
      </c>
      <c r="C26" s="83" t="s">
        <v>1139</v>
      </c>
      <c r="D26" s="96" t="s">
        <v>29</v>
      </c>
      <c r="E26" s="83"/>
      <c r="F26" s="96" t="s">
        <v>1114</v>
      </c>
      <c r="G26" s="83" t="s">
        <v>1067</v>
      </c>
      <c r="H26" s="83" t="s">
        <v>857</v>
      </c>
      <c r="I26" s="96" t="s">
        <v>120</v>
      </c>
      <c r="J26" s="93">
        <v>26.872686999999999</v>
      </c>
      <c r="K26" s="95">
        <v>13094.15</v>
      </c>
      <c r="L26" s="93">
        <v>12.160800026999997</v>
      </c>
      <c r="M26" s="94">
        <v>3.53344418881611E-6</v>
      </c>
      <c r="N26" s="94">
        <v>6.0106823671823913E-2</v>
      </c>
      <c r="O26" s="94">
        <f>L26/'סכום נכסי הקרן'!$C$42</f>
        <v>3.099785545761151E-3</v>
      </c>
    </row>
    <row r="27" spans="2:15">
      <c r="B27" s="86" t="s">
        <v>1140</v>
      </c>
      <c r="C27" s="83" t="s">
        <v>1141</v>
      </c>
      <c r="D27" s="96" t="s">
        <v>29</v>
      </c>
      <c r="E27" s="83"/>
      <c r="F27" s="96" t="s">
        <v>1114</v>
      </c>
      <c r="G27" s="83" t="s">
        <v>1067</v>
      </c>
      <c r="H27" s="83" t="s">
        <v>857</v>
      </c>
      <c r="I27" s="96" t="s">
        <v>122</v>
      </c>
      <c r="J27" s="93">
        <v>2.6721409999999999</v>
      </c>
      <c r="K27" s="95">
        <v>194854</v>
      </c>
      <c r="L27" s="93">
        <v>20.192908855000002</v>
      </c>
      <c r="M27" s="94">
        <v>8.7788491644126395E-6</v>
      </c>
      <c r="N27" s="94">
        <v>9.9806888467363269E-2</v>
      </c>
      <c r="O27" s="94">
        <f>L27/'סכום נכסי הקרן'!$C$42</f>
        <v>5.1471685133073338E-3</v>
      </c>
    </row>
    <row r="28" spans="2:15">
      <c r="B28" s="86" t="s">
        <v>1142</v>
      </c>
      <c r="C28" s="83" t="s">
        <v>1143</v>
      </c>
      <c r="D28" s="96" t="s">
        <v>29</v>
      </c>
      <c r="E28" s="83"/>
      <c r="F28" s="96" t="s">
        <v>1114</v>
      </c>
      <c r="G28" s="83" t="s">
        <v>1067</v>
      </c>
      <c r="H28" s="83" t="s">
        <v>857</v>
      </c>
      <c r="I28" s="96" t="s">
        <v>122</v>
      </c>
      <c r="J28" s="93">
        <v>21.265338999999997</v>
      </c>
      <c r="K28" s="95">
        <v>9751</v>
      </c>
      <c r="L28" s="93">
        <v>8.0417704160000003</v>
      </c>
      <c r="M28" s="94">
        <v>6.0272466916312699E-7</v>
      </c>
      <c r="N28" s="94">
        <v>3.9747818838449037E-2</v>
      </c>
      <c r="O28" s="94">
        <f>L28/'סכום נכסי הקרן'!$C$42</f>
        <v>2.0498457044356138E-3</v>
      </c>
    </row>
    <row r="29" spans="2:15">
      <c r="B29" s="86" t="s">
        <v>1144</v>
      </c>
      <c r="C29" s="83" t="s">
        <v>1145</v>
      </c>
      <c r="D29" s="96" t="s">
        <v>29</v>
      </c>
      <c r="E29" s="83"/>
      <c r="F29" s="96" t="s">
        <v>1114</v>
      </c>
      <c r="G29" s="83" t="s">
        <v>873</v>
      </c>
      <c r="H29" s="83"/>
      <c r="I29" s="96" t="s">
        <v>123</v>
      </c>
      <c r="J29" s="93">
        <v>46.784196999999992</v>
      </c>
      <c r="K29" s="95">
        <v>16399.28</v>
      </c>
      <c r="L29" s="93">
        <v>34.983255841000002</v>
      </c>
      <c r="M29" s="94">
        <v>3.400829515290215E-5</v>
      </c>
      <c r="N29" s="94">
        <v>0.17291069548324969</v>
      </c>
      <c r="O29" s="94">
        <f>L29/'סכום נכסי הקרן'!$C$42</f>
        <v>8.9172250640443974E-3</v>
      </c>
    </row>
    <row r="30" spans="2:15">
      <c r="B30" s="82"/>
      <c r="C30" s="83"/>
      <c r="D30" s="83"/>
      <c r="E30" s="83"/>
      <c r="F30" s="83"/>
      <c r="G30" s="83"/>
      <c r="H30" s="83"/>
      <c r="I30" s="83"/>
      <c r="J30" s="93"/>
      <c r="K30" s="95"/>
      <c r="L30" s="83"/>
      <c r="M30" s="83"/>
      <c r="N30" s="94"/>
      <c r="O30" s="83"/>
    </row>
    <row r="31" spans="2:15">
      <c r="B31" s="99" t="s">
        <v>193</v>
      </c>
      <c r="C31" s="81"/>
      <c r="D31" s="81"/>
      <c r="E31" s="81"/>
      <c r="F31" s="81"/>
      <c r="G31" s="81"/>
      <c r="H31" s="81"/>
      <c r="I31" s="81"/>
      <c r="J31" s="90"/>
      <c r="K31" s="92"/>
      <c r="L31" s="90">
        <v>5.1846801589999991</v>
      </c>
      <c r="M31" s="81"/>
      <c r="N31" s="91">
        <v>2.5626164020451828E-2</v>
      </c>
      <c r="O31" s="91">
        <v>1.3215773260511782E-3</v>
      </c>
    </row>
    <row r="32" spans="2:15">
      <c r="B32" s="86" t="s">
        <v>1146</v>
      </c>
      <c r="C32" s="83" t="s">
        <v>1147</v>
      </c>
      <c r="D32" s="96" t="s">
        <v>29</v>
      </c>
      <c r="E32" s="83"/>
      <c r="F32" s="96" t="s">
        <v>1114</v>
      </c>
      <c r="G32" s="83" t="s">
        <v>896</v>
      </c>
      <c r="H32" s="83" t="s">
        <v>863</v>
      </c>
      <c r="I32" s="96" t="s">
        <v>120</v>
      </c>
      <c r="J32" s="93">
        <v>149.42199100000002</v>
      </c>
      <c r="K32" s="95">
        <v>1004</v>
      </c>
      <c r="L32" s="93">
        <v>5.1846801589999991</v>
      </c>
      <c r="M32" s="94">
        <v>4.6851545844038662E-7</v>
      </c>
      <c r="N32" s="94">
        <v>2.5626164020451828E-2</v>
      </c>
      <c r="O32" s="94">
        <f>L32/'סכום נכסי הקרן'!$C$42</f>
        <v>1.3215739573531617E-3</v>
      </c>
    </row>
    <row r="33" spans="2:15">
      <c r="B33" s="82"/>
      <c r="C33" s="83"/>
      <c r="D33" s="83"/>
      <c r="E33" s="83"/>
      <c r="F33" s="83"/>
      <c r="G33" s="83"/>
      <c r="H33" s="83"/>
      <c r="I33" s="83"/>
      <c r="J33" s="93"/>
      <c r="K33" s="95"/>
      <c r="L33" s="83"/>
      <c r="M33" s="83"/>
      <c r="N33" s="94"/>
      <c r="O33" s="83"/>
    </row>
    <row r="34" spans="2:15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</row>
    <row r="35" spans="2:15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</row>
    <row r="36" spans="2:15">
      <c r="B36" s="121" t="s">
        <v>198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>
      <c r="B37" s="121" t="s">
        <v>104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>
      <c r="B38" s="121" t="s">
        <v>180</v>
      </c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</row>
    <row r="39" spans="2:15">
      <c r="B39" s="121" t="s">
        <v>188</v>
      </c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</row>
    <row r="40" spans="2:15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</row>
    <row r="41" spans="2:15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</row>
    <row r="42" spans="2:15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</row>
    <row r="43" spans="2:15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</row>
    <row r="44" spans="2:15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</row>
    <row r="45" spans="2:15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</row>
    <row r="46" spans="2:15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</row>
    <row r="47" spans="2:15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</row>
    <row r="48" spans="2:15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</row>
    <row r="49" spans="2:15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</row>
    <row r="50" spans="2:15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</row>
    <row r="51" spans="2:15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2:15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2:15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</row>
    <row r="54" spans="2:15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</row>
    <row r="55" spans="2:1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</row>
    <row r="56" spans="2:15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</row>
    <row r="57" spans="2:15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</row>
    <row r="58" spans="2:15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2:15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</row>
    <row r="60" spans="2:15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</row>
    <row r="61" spans="2:15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</row>
    <row r="62" spans="2:15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</row>
    <row r="63" spans="2:15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</row>
    <row r="64" spans="2:15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</row>
    <row r="65" spans="2:15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</row>
    <row r="66" spans="2:15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</row>
    <row r="67" spans="2:15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</row>
    <row r="68" spans="2:15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</row>
    <row r="69" spans="2:15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</row>
    <row r="70" spans="2:15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</row>
    <row r="71" spans="2:15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2:15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</row>
    <row r="73" spans="2:15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</row>
    <row r="74" spans="2:1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</row>
    <row r="75" spans="2:1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</row>
    <row r="76" spans="2:1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</row>
    <row r="77" spans="2:1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</row>
    <row r="78" spans="2:1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</row>
    <row r="79" spans="2:1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</row>
    <row r="80" spans="2:15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</row>
    <row r="81" spans="2:1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</row>
    <row r="82" spans="2:15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</row>
    <row r="83" spans="2:15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</row>
    <row r="84" spans="2:15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</row>
    <row r="85" spans="2:15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</row>
    <row r="86" spans="2:15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</row>
    <row r="87" spans="2:15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</row>
    <row r="88" spans="2:15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</row>
    <row r="89" spans="2:15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</row>
    <row r="90" spans="2:15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</row>
    <row r="91" spans="2:15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</row>
    <row r="92" spans="2:15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</row>
    <row r="93" spans="2:15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</row>
    <row r="94" spans="2:15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</row>
    <row r="95" spans="2:15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</row>
    <row r="96" spans="2:15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</row>
    <row r="97" spans="2:15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</row>
    <row r="98" spans="2:15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</row>
    <row r="99" spans="2:15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</row>
    <row r="100" spans="2:15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</row>
    <row r="101" spans="2:15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</row>
    <row r="102" spans="2:15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</row>
    <row r="103" spans="2:15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</row>
    <row r="104" spans="2:15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</row>
    <row r="105" spans="2:15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</row>
    <row r="106" spans="2:15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</row>
    <row r="107" spans="2:15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</row>
    <row r="108" spans="2:15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</row>
    <row r="109" spans="2:15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</row>
    <row r="110" spans="2:15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</row>
    <row r="111" spans="2:15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</row>
    <row r="112" spans="2:15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</row>
    <row r="113" spans="2:15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</row>
    <row r="114" spans="2:15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</row>
    <row r="115" spans="2:15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</row>
    <row r="116" spans="2:15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</row>
    <row r="117" spans="2:15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</row>
    <row r="118" spans="2:15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</row>
    <row r="119" spans="2:15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</row>
    <row r="120" spans="2:15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</row>
    <row r="121" spans="2:15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</row>
    <row r="122" spans="2:15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</row>
    <row r="123" spans="2:15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</row>
    <row r="124" spans="2:15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</row>
    <row r="125" spans="2:15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</row>
    <row r="126" spans="2:15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</row>
    <row r="127" spans="2:15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</row>
    <row r="128" spans="2:15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</row>
    <row r="129" spans="2:15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</row>
    <row r="130" spans="2:15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</row>
    <row r="131" spans="2:15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</row>
    <row r="132" spans="2:15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</row>
    <row r="133" spans="2:15">
      <c r="B133" s="123"/>
      <c r="C133" s="124"/>
      <c r="D133" s="124"/>
      <c r="E133" s="124"/>
      <c r="F133" s="124"/>
      <c r="G133" s="124"/>
      <c r="H133" s="124"/>
      <c r="I133" s="124"/>
      <c r="J133" s="124"/>
      <c r="K133" s="124"/>
      <c r="L133" s="124"/>
      <c r="M133" s="124"/>
      <c r="N133" s="124"/>
      <c r="O133" s="124"/>
    </row>
    <row r="134" spans="2:15">
      <c r="B134" s="123"/>
      <c r="C134" s="124"/>
      <c r="D134" s="124"/>
      <c r="E134" s="124"/>
      <c r="F134" s="124"/>
      <c r="G134" s="124"/>
      <c r="H134" s="124"/>
      <c r="I134" s="124"/>
      <c r="J134" s="124"/>
      <c r="K134" s="124"/>
      <c r="L134" s="124"/>
      <c r="M134" s="124"/>
      <c r="N134" s="124"/>
      <c r="O134" s="124"/>
    </row>
    <row r="135" spans="2:15">
      <c r="B135" s="123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</row>
    <row r="136" spans="2:15">
      <c r="B136" s="123"/>
      <c r="C136" s="124"/>
      <c r="D136" s="124"/>
      <c r="E136" s="124"/>
      <c r="F136" s="124"/>
      <c r="G136" s="124"/>
      <c r="H136" s="124"/>
      <c r="I136" s="124"/>
      <c r="J136" s="124"/>
      <c r="K136" s="124"/>
      <c r="L136" s="124"/>
      <c r="M136" s="124"/>
      <c r="N136" s="124"/>
      <c r="O136" s="124"/>
    </row>
    <row r="137" spans="2:15">
      <c r="B137" s="123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</row>
    <row r="138" spans="2:15">
      <c r="B138" s="123"/>
      <c r="C138" s="124"/>
      <c r="D138" s="124"/>
      <c r="E138" s="124"/>
      <c r="F138" s="124"/>
      <c r="G138" s="124"/>
      <c r="H138" s="124"/>
      <c r="I138" s="124"/>
      <c r="J138" s="124"/>
      <c r="K138" s="124"/>
      <c r="L138" s="124"/>
      <c r="M138" s="124"/>
      <c r="N138" s="124"/>
      <c r="O138" s="124"/>
    </row>
    <row r="139" spans="2:15">
      <c r="B139" s="123"/>
      <c r="C139" s="124"/>
      <c r="D139" s="124"/>
      <c r="E139" s="124"/>
      <c r="F139" s="124"/>
      <c r="G139" s="124"/>
      <c r="H139" s="124"/>
      <c r="I139" s="124"/>
      <c r="J139" s="124"/>
      <c r="K139" s="124"/>
      <c r="L139" s="124"/>
      <c r="M139" s="124"/>
      <c r="N139" s="124"/>
      <c r="O139" s="124"/>
    </row>
    <row r="140" spans="2:15">
      <c r="B140" s="123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</row>
    <row r="141" spans="2:15">
      <c r="B141" s="123"/>
      <c r="C141" s="124"/>
      <c r="D141" s="124"/>
      <c r="E141" s="124"/>
      <c r="F141" s="124"/>
      <c r="G141" s="124"/>
      <c r="H141" s="124"/>
      <c r="I141" s="124"/>
      <c r="J141" s="124"/>
      <c r="K141" s="124"/>
      <c r="L141" s="124"/>
      <c r="M141" s="124"/>
      <c r="N141" s="124"/>
      <c r="O141" s="124"/>
    </row>
    <row r="142" spans="2:15">
      <c r="B142" s="123"/>
      <c r="C142" s="124"/>
      <c r="D142" s="124"/>
      <c r="E142" s="124"/>
      <c r="F142" s="124"/>
      <c r="G142" s="124"/>
      <c r="H142" s="124"/>
      <c r="I142" s="124"/>
      <c r="J142" s="124"/>
      <c r="K142" s="124"/>
      <c r="L142" s="124"/>
      <c r="M142" s="124"/>
      <c r="N142" s="124"/>
      <c r="O142" s="124"/>
    </row>
    <row r="143" spans="2:15">
      <c r="B143" s="123"/>
      <c r="C143" s="124"/>
      <c r="D143" s="124"/>
      <c r="E143" s="124"/>
      <c r="F143" s="124"/>
      <c r="G143" s="124"/>
      <c r="H143" s="124"/>
      <c r="I143" s="124"/>
      <c r="J143" s="124"/>
      <c r="K143" s="124"/>
      <c r="L143" s="124"/>
      <c r="M143" s="124"/>
      <c r="N143" s="124"/>
      <c r="O143" s="124"/>
    </row>
    <row r="144" spans="2:15">
      <c r="B144" s="123"/>
      <c r="C144" s="124"/>
      <c r="D144" s="124"/>
      <c r="E144" s="124"/>
      <c r="F144" s="124"/>
      <c r="G144" s="124"/>
      <c r="H144" s="124"/>
      <c r="I144" s="124"/>
      <c r="J144" s="124"/>
      <c r="K144" s="124"/>
      <c r="L144" s="124"/>
      <c r="M144" s="124"/>
      <c r="N144" s="124"/>
      <c r="O144" s="124"/>
    </row>
    <row r="145" spans="2:15">
      <c r="B145" s="123"/>
      <c r="C145" s="124"/>
      <c r="D145" s="124"/>
      <c r="E145" s="124"/>
      <c r="F145" s="124"/>
      <c r="G145" s="124"/>
      <c r="H145" s="124"/>
      <c r="I145" s="124"/>
      <c r="J145" s="124"/>
      <c r="K145" s="124"/>
      <c r="L145" s="124"/>
      <c r="M145" s="124"/>
      <c r="N145" s="124"/>
      <c r="O145" s="124"/>
    </row>
    <row r="146" spans="2:15">
      <c r="B146" s="123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</row>
    <row r="147" spans="2:15"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124"/>
      <c r="M147" s="124"/>
      <c r="N147" s="124"/>
      <c r="O147" s="124"/>
    </row>
    <row r="148" spans="2:15">
      <c r="B148" s="123"/>
      <c r="C148" s="124"/>
      <c r="D148" s="124"/>
      <c r="E148" s="124"/>
      <c r="F148" s="124"/>
      <c r="G148" s="124"/>
      <c r="H148" s="124"/>
      <c r="I148" s="124"/>
      <c r="J148" s="124"/>
      <c r="K148" s="124"/>
      <c r="L148" s="124"/>
      <c r="M148" s="124"/>
      <c r="N148" s="124"/>
      <c r="O148" s="124"/>
    </row>
    <row r="149" spans="2:15">
      <c r="B149" s="123"/>
      <c r="C149" s="124"/>
      <c r="D149" s="124"/>
      <c r="E149" s="124"/>
      <c r="F149" s="124"/>
      <c r="G149" s="124"/>
      <c r="H149" s="124"/>
      <c r="I149" s="124"/>
      <c r="J149" s="124"/>
      <c r="K149" s="124"/>
      <c r="L149" s="124"/>
      <c r="M149" s="124"/>
      <c r="N149" s="124"/>
      <c r="O149" s="124"/>
    </row>
    <row r="150" spans="2:15">
      <c r="B150" s="123"/>
      <c r="C150" s="124"/>
      <c r="D150" s="124"/>
      <c r="E150" s="124"/>
      <c r="F150" s="124"/>
      <c r="G150" s="124"/>
      <c r="H150" s="124"/>
      <c r="I150" s="124"/>
      <c r="J150" s="124"/>
      <c r="K150" s="124"/>
      <c r="L150" s="124"/>
      <c r="M150" s="124"/>
      <c r="N150" s="124"/>
      <c r="O150" s="124"/>
    </row>
    <row r="151" spans="2:15">
      <c r="B151" s="123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</row>
    <row r="152" spans="2:15">
      <c r="B152" s="123"/>
      <c r="C152" s="124"/>
      <c r="D152" s="124"/>
      <c r="E152" s="124"/>
      <c r="F152" s="124"/>
      <c r="G152" s="124"/>
      <c r="H152" s="124"/>
      <c r="I152" s="124"/>
      <c r="J152" s="124"/>
      <c r="K152" s="124"/>
      <c r="L152" s="124"/>
      <c r="M152" s="124"/>
      <c r="N152" s="124"/>
      <c r="O152" s="124"/>
    </row>
    <row r="153" spans="2:15">
      <c r="B153" s="123"/>
      <c r="C153" s="124"/>
      <c r="D153" s="124"/>
      <c r="E153" s="124"/>
      <c r="F153" s="124"/>
      <c r="G153" s="124"/>
      <c r="H153" s="124"/>
      <c r="I153" s="124"/>
      <c r="J153" s="124"/>
      <c r="K153" s="124"/>
      <c r="L153" s="124"/>
      <c r="M153" s="124"/>
      <c r="N153" s="124"/>
      <c r="O153" s="124"/>
    </row>
    <row r="154" spans="2:15">
      <c r="B154" s="123"/>
      <c r="C154" s="124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</row>
    <row r="155" spans="2:15">
      <c r="B155" s="123"/>
      <c r="C155" s="124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</row>
    <row r="156" spans="2:15">
      <c r="B156" s="123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</row>
    <row r="157" spans="2:15">
      <c r="B157" s="123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</row>
    <row r="158" spans="2:15">
      <c r="B158" s="123"/>
      <c r="C158" s="124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</row>
    <row r="159" spans="2:15">
      <c r="B159" s="123"/>
      <c r="C159" s="124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</row>
    <row r="160" spans="2:15">
      <c r="B160" s="123"/>
      <c r="C160" s="124"/>
      <c r="D160" s="124"/>
      <c r="E160" s="124"/>
      <c r="F160" s="124"/>
      <c r="G160" s="124"/>
      <c r="H160" s="124"/>
      <c r="I160" s="124"/>
      <c r="J160" s="124"/>
      <c r="K160" s="124"/>
      <c r="L160" s="124"/>
      <c r="M160" s="124"/>
      <c r="N160" s="124"/>
      <c r="O160" s="124"/>
    </row>
    <row r="161" spans="2:15">
      <c r="B161" s="123"/>
      <c r="C161" s="124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</row>
    <row r="162" spans="2:15">
      <c r="B162" s="123"/>
      <c r="C162" s="124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</row>
    <row r="163" spans="2:15">
      <c r="B163" s="123"/>
      <c r="C163" s="124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</row>
    <row r="164" spans="2:15">
      <c r="B164" s="123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2:15">
      <c r="B165" s="123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2:15">
      <c r="B166" s="123"/>
      <c r="C166" s="124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</row>
    <row r="167" spans="2:15">
      <c r="B167" s="123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  <c r="M167" s="124"/>
      <c r="N167" s="124"/>
      <c r="O167" s="124"/>
    </row>
    <row r="168" spans="2:15">
      <c r="B168" s="123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</row>
    <row r="169" spans="2:15">
      <c r="B169" s="123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</row>
    <row r="170" spans="2:15">
      <c r="B170" s="123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  <c r="M170" s="124"/>
      <c r="N170" s="124"/>
      <c r="O170" s="124"/>
    </row>
    <row r="171" spans="2:15">
      <c r="B171" s="123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  <c r="M171" s="124"/>
      <c r="N171" s="124"/>
      <c r="O171" s="124"/>
    </row>
    <row r="172" spans="2:15">
      <c r="B172" s="123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  <c r="M172" s="124"/>
      <c r="N172" s="124"/>
      <c r="O172" s="124"/>
    </row>
    <row r="173" spans="2:15">
      <c r="B173" s="123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  <c r="M173" s="124"/>
      <c r="N173" s="124"/>
      <c r="O173" s="124"/>
    </row>
    <row r="174" spans="2:15">
      <c r="B174" s="123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  <c r="M174" s="124"/>
      <c r="N174" s="124"/>
      <c r="O174" s="124"/>
    </row>
    <row r="175" spans="2:15">
      <c r="B175" s="123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  <c r="M175" s="124"/>
      <c r="N175" s="124"/>
      <c r="O175" s="124"/>
    </row>
    <row r="176" spans="2:15">
      <c r="B176" s="123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</row>
    <row r="177" spans="2:15">
      <c r="B177" s="123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  <c r="M177" s="124"/>
      <c r="N177" s="124"/>
      <c r="O177" s="124"/>
    </row>
    <row r="178" spans="2:15">
      <c r="B178" s="123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  <c r="M178" s="124"/>
      <c r="N178" s="124"/>
      <c r="O178" s="124"/>
    </row>
    <row r="179" spans="2:15">
      <c r="B179" s="123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  <c r="M179" s="124"/>
      <c r="N179" s="124"/>
      <c r="O179" s="124"/>
    </row>
    <row r="180" spans="2:15">
      <c r="B180" s="123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  <c r="M180" s="124"/>
      <c r="N180" s="124"/>
      <c r="O180" s="124"/>
    </row>
    <row r="181" spans="2:15">
      <c r="B181" s="123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  <c r="M181" s="124"/>
      <c r="N181" s="124"/>
      <c r="O181" s="124"/>
    </row>
    <row r="182" spans="2:15">
      <c r="B182" s="123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</row>
    <row r="183" spans="2:15">
      <c r="B183" s="123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  <c r="M183" s="124"/>
      <c r="N183" s="124"/>
      <c r="O183" s="124"/>
    </row>
    <row r="184" spans="2:15">
      <c r="B184" s="123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  <c r="M184" s="124"/>
      <c r="N184" s="124"/>
      <c r="O184" s="124"/>
    </row>
    <row r="185" spans="2:15">
      <c r="B185" s="123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</row>
    <row r="186" spans="2:15">
      <c r="B186" s="123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  <c r="M186" s="124"/>
      <c r="N186" s="124"/>
      <c r="O186" s="124"/>
    </row>
    <row r="187" spans="2:15">
      <c r="B187" s="123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  <c r="M187" s="124"/>
      <c r="N187" s="124"/>
      <c r="O187" s="124"/>
    </row>
    <row r="188" spans="2:15">
      <c r="B188" s="123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  <c r="M188" s="124"/>
      <c r="N188" s="124"/>
      <c r="O188" s="124"/>
    </row>
    <row r="189" spans="2:15">
      <c r="B189" s="123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  <c r="M189" s="124"/>
      <c r="N189" s="124"/>
      <c r="O189" s="124"/>
    </row>
    <row r="190" spans="2:15">
      <c r="B190" s="123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  <c r="M190" s="124"/>
      <c r="N190" s="124"/>
      <c r="O190" s="124"/>
    </row>
    <row r="191" spans="2:15">
      <c r="B191" s="123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  <c r="M191" s="124"/>
      <c r="N191" s="124"/>
      <c r="O191" s="124"/>
    </row>
    <row r="192" spans="2:15">
      <c r="B192" s="123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</row>
    <row r="193" spans="2:15">
      <c r="B193" s="123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  <c r="M193" s="124"/>
      <c r="N193" s="124"/>
      <c r="O193" s="124"/>
    </row>
    <row r="194" spans="2:15">
      <c r="B194" s="123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  <c r="M194" s="124"/>
      <c r="N194" s="124"/>
      <c r="O194" s="124"/>
    </row>
    <row r="195" spans="2:15">
      <c r="B195" s="123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  <c r="M195" s="124"/>
      <c r="N195" s="124"/>
      <c r="O195" s="124"/>
    </row>
    <row r="196" spans="2:15">
      <c r="B196" s="123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  <c r="M196" s="124"/>
      <c r="N196" s="124"/>
      <c r="O196" s="124"/>
    </row>
    <row r="197" spans="2:15">
      <c r="B197" s="123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  <c r="M197" s="124"/>
      <c r="N197" s="124"/>
      <c r="O197" s="124"/>
    </row>
    <row r="198" spans="2:15">
      <c r="B198" s="123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</row>
    <row r="199" spans="2:15">
      <c r="B199" s="123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  <c r="M199" s="124"/>
      <c r="N199" s="124"/>
      <c r="O199" s="124"/>
    </row>
    <row r="200" spans="2:15">
      <c r="B200" s="123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  <c r="M200" s="124"/>
      <c r="N200" s="124"/>
      <c r="O200" s="124"/>
    </row>
    <row r="201" spans="2:15">
      <c r="B201" s="123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  <c r="M201" s="124"/>
      <c r="N201" s="124"/>
      <c r="O201" s="124"/>
    </row>
    <row r="202" spans="2:15">
      <c r="B202" s="123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2:15">
      <c r="B203" s="123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2:15">
      <c r="B204" s="123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4"/>
    </row>
    <row r="205" spans="2:15">
      <c r="B205" s="123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  <c r="M205" s="124"/>
      <c r="N205" s="124"/>
      <c r="O205" s="124"/>
    </row>
    <row r="206" spans="2:15">
      <c r="B206" s="123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  <c r="M206" s="124"/>
      <c r="N206" s="124"/>
      <c r="O206" s="124"/>
    </row>
    <row r="207" spans="2:15">
      <c r="B207" s="123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  <c r="M207" s="124"/>
      <c r="N207" s="124"/>
      <c r="O207" s="124"/>
    </row>
    <row r="208" spans="2:15">
      <c r="B208" s="123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4"/>
    </row>
    <row r="209" spans="2:15">
      <c r="B209" s="123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4"/>
    </row>
    <row r="210" spans="2:15">
      <c r="B210" s="123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  <c r="M210" s="124"/>
      <c r="N210" s="124"/>
      <c r="O210" s="124"/>
    </row>
    <row r="211" spans="2:15">
      <c r="B211" s="123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  <c r="M211" s="124"/>
      <c r="N211" s="124"/>
      <c r="O211" s="124"/>
    </row>
    <row r="212" spans="2:15">
      <c r="B212" s="123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  <c r="M212" s="124"/>
      <c r="N212" s="124"/>
      <c r="O212" s="124"/>
    </row>
    <row r="213" spans="2:15">
      <c r="B213" s="123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  <c r="M213" s="124"/>
      <c r="N213" s="124"/>
      <c r="O213" s="124"/>
    </row>
    <row r="214" spans="2:15">
      <c r="B214" s="123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  <c r="M214" s="124"/>
      <c r="N214" s="124"/>
      <c r="O214" s="124"/>
    </row>
    <row r="215" spans="2:15">
      <c r="B215" s="123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  <c r="M215" s="124"/>
      <c r="N215" s="124"/>
      <c r="O215" s="124"/>
    </row>
    <row r="216" spans="2:15">
      <c r="B216" s="123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  <c r="M216" s="124"/>
      <c r="N216" s="124"/>
      <c r="O216" s="124"/>
    </row>
    <row r="217" spans="2:15">
      <c r="B217" s="123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  <c r="M217" s="124"/>
      <c r="N217" s="124"/>
      <c r="O217" s="124"/>
    </row>
    <row r="218" spans="2:15">
      <c r="B218" s="123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</row>
    <row r="219" spans="2:15">
      <c r="B219" s="123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  <c r="M219" s="124"/>
      <c r="N219" s="124"/>
      <c r="O219" s="124"/>
    </row>
    <row r="220" spans="2:15">
      <c r="B220" s="123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  <c r="M220" s="124"/>
      <c r="N220" s="124"/>
      <c r="O220" s="124"/>
    </row>
    <row r="221" spans="2:15">
      <c r="B221" s="123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  <c r="M221" s="124"/>
      <c r="N221" s="124"/>
      <c r="O221" s="124"/>
    </row>
    <row r="222" spans="2:15">
      <c r="B222" s="123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  <c r="M222" s="124"/>
      <c r="N222" s="124"/>
      <c r="O222" s="124"/>
    </row>
    <row r="223" spans="2:15">
      <c r="B223" s="123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  <c r="M223" s="124"/>
      <c r="N223" s="124"/>
      <c r="O223" s="124"/>
    </row>
    <row r="224" spans="2:15">
      <c r="B224" s="123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  <c r="M224" s="124"/>
      <c r="N224" s="124"/>
      <c r="O224" s="124"/>
    </row>
    <row r="225" spans="2:15">
      <c r="B225" s="123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  <c r="M225" s="124"/>
      <c r="N225" s="124"/>
      <c r="O225" s="124"/>
    </row>
    <row r="226" spans="2:15">
      <c r="B226" s="123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  <c r="M226" s="124"/>
      <c r="N226" s="124"/>
      <c r="O226" s="124"/>
    </row>
    <row r="227" spans="2:15">
      <c r="B227" s="123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  <c r="M227" s="124"/>
      <c r="N227" s="124"/>
      <c r="O227" s="124"/>
    </row>
    <row r="228" spans="2:15">
      <c r="B228" s="123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  <c r="M228" s="124"/>
      <c r="N228" s="124"/>
      <c r="O228" s="124"/>
    </row>
    <row r="229" spans="2:15">
      <c r="B229" s="123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  <c r="N229" s="124"/>
      <c r="O229" s="124"/>
    </row>
    <row r="230" spans="2:15">
      <c r="B230" s="123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  <c r="M230" s="124"/>
      <c r="N230" s="124"/>
      <c r="O230" s="124"/>
    </row>
    <row r="231" spans="2:15">
      <c r="B231" s="123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  <c r="M231" s="124"/>
      <c r="N231" s="124"/>
      <c r="O231" s="124"/>
    </row>
    <row r="232" spans="2:15">
      <c r="B232" s="123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  <c r="M232" s="124"/>
      <c r="N232" s="124"/>
      <c r="O232" s="124"/>
    </row>
    <row r="233" spans="2:15">
      <c r="B233" s="123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  <c r="M233" s="124"/>
      <c r="N233" s="124"/>
      <c r="O233" s="124"/>
    </row>
    <row r="234" spans="2:15">
      <c r="B234" s="123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  <c r="M234" s="124"/>
      <c r="N234" s="124"/>
      <c r="O234" s="124"/>
    </row>
    <row r="235" spans="2:15">
      <c r="B235" s="123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  <c r="M235" s="124"/>
      <c r="N235" s="124"/>
      <c r="O235" s="124"/>
    </row>
    <row r="236" spans="2:15">
      <c r="B236" s="123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  <c r="M236" s="124"/>
      <c r="N236" s="124"/>
      <c r="O236" s="124"/>
    </row>
    <row r="237" spans="2:15">
      <c r="B237" s="123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  <c r="M237" s="124"/>
      <c r="N237" s="124"/>
      <c r="O237" s="124"/>
    </row>
    <row r="238" spans="2:15">
      <c r="B238" s="123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2:15">
      <c r="B239" s="123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2:15">
      <c r="B240" s="123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  <c r="M240" s="124"/>
      <c r="N240" s="124"/>
      <c r="O240" s="124"/>
    </row>
    <row r="241" spans="2:15">
      <c r="B241" s="123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  <c r="M241" s="124"/>
      <c r="N241" s="124"/>
      <c r="O241" s="124"/>
    </row>
    <row r="242" spans="2:15">
      <c r="B242" s="123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  <c r="M242" s="124"/>
      <c r="N242" s="124"/>
      <c r="O242" s="124"/>
    </row>
    <row r="243" spans="2:15">
      <c r="B243" s="123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  <c r="M243" s="124"/>
      <c r="N243" s="124"/>
      <c r="O243" s="124"/>
    </row>
    <row r="244" spans="2:15">
      <c r="B244" s="123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  <c r="M244" s="124"/>
      <c r="N244" s="124"/>
      <c r="O244" s="124"/>
    </row>
    <row r="245" spans="2:15">
      <c r="B245" s="123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  <c r="M245" s="124"/>
      <c r="N245" s="124"/>
      <c r="O245" s="124"/>
    </row>
    <row r="246" spans="2:15">
      <c r="B246" s="123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  <c r="M246" s="124"/>
      <c r="N246" s="124"/>
      <c r="O246" s="124"/>
    </row>
    <row r="247" spans="2:15">
      <c r="B247" s="123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  <c r="M247" s="124"/>
      <c r="N247" s="124"/>
      <c r="O247" s="124"/>
    </row>
    <row r="248" spans="2:15">
      <c r="B248" s="123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  <c r="M248" s="124"/>
      <c r="N248" s="124"/>
      <c r="O248" s="124"/>
    </row>
    <row r="249" spans="2:15">
      <c r="B249" s="123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  <c r="M249" s="124"/>
      <c r="N249" s="124"/>
      <c r="O249" s="124"/>
    </row>
    <row r="250" spans="2:15">
      <c r="B250" s="123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  <c r="M250" s="124"/>
      <c r="N250" s="124"/>
      <c r="O250" s="124"/>
    </row>
    <row r="251" spans="2:15">
      <c r="B251" s="123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  <c r="M251" s="124"/>
      <c r="N251" s="124"/>
      <c r="O251" s="124"/>
    </row>
    <row r="252" spans="2:15">
      <c r="B252" s="123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  <c r="M252" s="124"/>
      <c r="N252" s="124"/>
      <c r="O252" s="124"/>
    </row>
    <row r="253" spans="2:15">
      <c r="B253" s="123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  <c r="M253" s="124"/>
      <c r="N253" s="124"/>
      <c r="O253" s="124"/>
    </row>
    <row r="254" spans="2:15">
      <c r="B254" s="123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  <c r="M254" s="124"/>
      <c r="N254" s="124"/>
      <c r="O254" s="124"/>
    </row>
    <row r="255" spans="2:15">
      <c r="B255" s="123"/>
      <c r="C255" s="124"/>
      <c r="D255" s="124"/>
      <c r="E255" s="124"/>
      <c r="F255" s="124"/>
      <c r="G255" s="124"/>
      <c r="H255" s="124"/>
      <c r="I255" s="124"/>
      <c r="J255" s="124"/>
      <c r="K255" s="124"/>
      <c r="L255" s="124"/>
      <c r="M255" s="124"/>
      <c r="N255" s="124"/>
      <c r="O255" s="124"/>
    </row>
    <row r="256" spans="2:15">
      <c r="B256" s="123"/>
      <c r="C256" s="124"/>
      <c r="D256" s="124"/>
      <c r="E256" s="124"/>
      <c r="F256" s="124"/>
      <c r="G256" s="124"/>
      <c r="H256" s="124"/>
      <c r="I256" s="124"/>
      <c r="J256" s="124"/>
      <c r="K256" s="124"/>
      <c r="L256" s="124"/>
      <c r="M256" s="124"/>
      <c r="N256" s="124"/>
      <c r="O256" s="124"/>
    </row>
    <row r="257" spans="2:15">
      <c r="B257" s="123"/>
      <c r="C257" s="124"/>
      <c r="D257" s="124"/>
      <c r="E257" s="124"/>
      <c r="F257" s="124"/>
      <c r="G257" s="124"/>
      <c r="H257" s="124"/>
      <c r="I257" s="124"/>
      <c r="J257" s="124"/>
      <c r="K257" s="124"/>
      <c r="L257" s="124"/>
      <c r="M257" s="124"/>
      <c r="N257" s="124"/>
      <c r="O257" s="124"/>
    </row>
    <row r="258" spans="2:15">
      <c r="B258" s="123"/>
      <c r="C258" s="124"/>
      <c r="D258" s="124"/>
      <c r="E258" s="124"/>
      <c r="F258" s="124"/>
      <c r="G258" s="124"/>
      <c r="H258" s="124"/>
      <c r="I258" s="124"/>
      <c r="J258" s="124"/>
      <c r="K258" s="124"/>
      <c r="L258" s="124"/>
      <c r="M258" s="124"/>
      <c r="N258" s="124"/>
      <c r="O258" s="124"/>
    </row>
    <row r="259" spans="2:15">
      <c r="B259" s="123"/>
      <c r="C259" s="124"/>
      <c r="D259" s="124"/>
      <c r="E259" s="124"/>
      <c r="F259" s="124"/>
      <c r="G259" s="124"/>
      <c r="H259" s="124"/>
      <c r="I259" s="124"/>
      <c r="J259" s="124"/>
      <c r="K259" s="124"/>
      <c r="L259" s="124"/>
      <c r="M259" s="124"/>
      <c r="N259" s="124"/>
      <c r="O259" s="124"/>
    </row>
    <row r="260" spans="2:15">
      <c r="B260" s="123"/>
      <c r="C260" s="124"/>
      <c r="D260" s="124"/>
      <c r="E260" s="124"/>
      <c r="F260" s="124"/>
      <c r="G260" s="124"/>
      <c r="H260" s="124"/>
      <c r="I260" s="124"/>
      <c r="J260" s="124"/>
      <c r="K260" s="124"/>
      <c r="L260" s="124"/>
      <c r="M260" s="124"/>
      <c r="N260" s="124"/>
      <c r="O260" s="124"/>
    </row>
    <row r="261" spans="2:15">
      <c r="B261" s="123"/>
      <c r="C261" s="124"/>
      <c r="D261" s="124"/>
      <c r="E261" s="124"/>
      <c r="F261" s="124"/>
      <c r="G261" s="124"/>
      <c r="H261" s="124"/>
      <c r="I261" s="124"/>
      <c r="J261" s="124"/>
      <c r="K261" s="124"/>
      <c r="L261" s="124"/>
      <c r="M261" s="124"/>
      <c r="N261" s="124"/>
      <c r="O261" s="124"/>
    </row>
    <row r="262" spans="2:15">
      <c r="B262" s="123"/>
      <c r="C262" s="124"/>
      <c r="D262" s="124"/>
      <c r="E262" s="124"/>
      <c r="F262" s="124"/>
      <c r="G262" s="124"/>
      <c r="H262" s="124"/>
      <c r="I262" s="124"/>
      <c r="J262" s="124"/>
      <c r="K262" s="124"/>
      <c r="L262" s="124"/>
      <c r="M262" s="124"/>
      <c r="N262" s="124"/>
      <c r="O262" s="124"/>
    </row>
    <row r="263" spans="2:15">
      <c r="B263" s="123"/>
      <c r="C263" s="124"/>
      <c r="D263" s="124"/>
      <c r="E263" s="124"/>
      <c r="F263" s="124"/>
      <c r="G263" s="124"/>
      <c r="H263" s="124"/>
      <c r="I263" s="124"/>
      <c r="J263" s="124"/>
      <c r="K263" s="124"/>
      <c r="L263" s="124"/>
      <c r="M263" s="124"/>
      <c r="N263" s="124"/>
      <c r="O263" s="124"/>
    </row>
    <row r="264" spans="2:15">
      <c r="B264" s="123"/>
      <c r="C264" s="124"/>
      <c r="D264" s="124"/>
      <c r="E264" s="124"/>
      <c r="F264" s="124"/>
      <c r="G264" s="124"/>
      <c r="H264" s="124"/>
      <c r="I264" s="124"/>
      <c r="J264" s="124"/>
      <c r="K264" s="124"/>
      <c r="L264" s="124"/>
      <c r="M264" s="124"/>
      <c r="N264" s="124"/>
      <c r="O264" s="124"/>
    </row>
    <row r="265" spans="2:15">
      <c r="B265" s="123"/>
      <c r="C265" s="124"/>
      <c r="D265" s="124"/>
      <c r="E265" s="124"/>
      <c r="F265" s="124"/>
      <c r="G265" s="124"/>
      <c r="H265" s="124"/>
      <c r="I265" s="124"/>
      <c r="J265" s="124"/>
      <c r="K265" s="124"/>
      <c r="L265" s="124"/>
      <c r="M265" s="124"/>
      <c r="N265" s="124"/>
      <c r="O265" s="124"/>
    </row>
    <row r="266" spans="2:15">
      <c r="B266" s="123"/>
      <c r="C266" s="124"/>
      <c r="D266" s="124"/>
      <c r="E266" s="124"/>
      <c r="F266" s="124"/>
      <c r="G266" s="124"/>
      <c r="H266" s="124"/>
      <c r="I266" s="124"/>
      <c r="J266" s="124"/>
      <c r="K266" s="124"/>
      <c r="L266" s="124"/>
      <c r="M266" s="124"/>
      <c r="N266" s="124"/>
      <c r="O266" s="124"/>
    </row>
    <row r="267" spans="2:15">
      <c r="B267" s="123"/>
      <c r="C267" s="124"/>
      <c r="D267" s="124"/>
      <c r="E267" s="124"/>
      <c r="F267" s="124"/>
      <c r="G267" s="124"/>
      <c r="H267" s="124"/>
      <c r="I267" s="124"/>
      <c r="J267" s="124"/>
      <c r="K267" s="124"/>
      <c r="L267" s="124"/>
      <c r="M267" s="124"/>
      <c r="N267" s="124"/>
      <c r="O267" s="124"/>
    </row>
    <row r="268" spans="2:15">
      <c r="B268" s="123"/>
      <c r="C268" s="124"/>
      <c r="D268" s="124"/>
      <c r="E268" s="124"/>
      <c r="F268" s="124"/>
      <c r="G268" s="124"/>
      <c r="H268" s="124"/>
      <c r="I268" s="124"/>
      <c r="J268" s="124"/>
      <c r="K268" s="124"/>
      <c r="L268" s="124"/>
      <c r="M268" s="124"/>
      <c r="N268" s="124"/>
      <c r="O268" s="124"/>
    </row>
    <row r="269" spans="2:15">
      <c r="B269" s="123"/>
      <c r="C269" s="124"/>
      <c r="D269" s="124"/>
      <c r="E269" s="124"/>
      <c r="F269" s="124"/>
      <c r="G269" s="124"/>
      <c r="H269" s="124"/>
      <c r="I269" s="124"/>
      <c r="J269" s="124"/>
      <c r="K269" s="124"/>
      <c r="L269" s="124"/>
      <c r="M269" s="124"/>
      <c r="N269" s="124"/>
      <c r="O269" s="124"/>
    </row>
    <row r="270" spans="2:15">
      <c r="B270" s="123"/>
      <c r="C270" s="124"/>
      <c r="D270" s="124"/>
      <c r="E270" s="124"/>
      <c r="F270" s="124"/>
      <c r="G270" s="124"/>
      <c r="H270" s="124"/>
      <c r="I270" s="124"/>
      <c r="J270" s="124"/>
      <c r="K270" s="124"/>
      <c r="L270" s="124"/>
      <c r="M270" s="124"/>
      <c r="N270" s="124"/>
      <c r="O270" s="124"/>
    </row>
    <row r="271" spans="2:15">
      <c r="B271" s="123"/>
      <c r="C271" s="124"/>
      <c r="D271" s="124"/>
      <c r="E271" s="124"/>
      <c r="F271" s="124"/>
      <c r="G271" s="124"/>
      <c r="H271" s="124"/>
      <c r="I271" s="124"/>
      <c r="J271" s="124"/>
      <c r="K271" s="124"/>
      <c r="L271" s="124"/>
      <c r="M271" s="124"/>
      <c r="N271" s="124"/>
      <c r="O271" s="124"/>
    </row>
    <row r="272" spans="2:15">
      <c r="B272" s="123"/>
      <c r="C272" s="124"/>
      <c r="D272" s="124"/>
      <c r="E272" s="124"/>
      <c r="F272" s="124"/>
      <c r="G272" s="124"/>
      <c r="H272" s="124"/>
      <c r="I272" s="124"/>
      <c r="J272" s="124"/>
      <c r="K272" s="124"/>
      <c r="L272" s="124"/>
      <c r="M272" s="124"/>
      <c r="N272" s="124"/>
      <c r="O272" s="124"/>
    </row>
    <row r="273" spans="2:15">
      <c r="B273" s="123"/>
      <c r="C273" s="124"/>
      <c r="D273" s="124"/>
      <c r="E273" s="124"/>
      <c r="F273" s="124"/>
      <c r="G273" s="124"/>
      <c r="H273" s="124"/>
      <c r="I273" s="124"/>
      <c r="J273" s="124"/>
      <c r="K273" s="124"/>
      <c r="L273" s="124"/>
      <c r="M273" s="124"/>
      <c r="N273" s="124"/>
      <c r="O273" s="124"/>
    </row>
    <row r="274" spans="2:15">
      <c r="B274" s="123"/>
      <c r="C274" s="124"/>
      <c r="D274" s="124"/>
      <c r="E274" s="124"/>
      <c r="F274" s="124"/>
      <c r="G274" s="124"/>
      <c r="H274" s="124"/>
      <c r="I274" s="124"/>
      <c r="J274" s="124"/>
      <c r="K274" s="124"/>
      <c r="L274" s="124"/>
      <c r="M274" s="124"/>
      <c r="N274" s="124"/>
      <c r="O274" s="124"/>
    </row>
    <row r="275" spans="2:15">
      <c r="B275" s="123"/>
      <c r="C275" s="124"/>
      <c r="D275" s="124"/>
      <c r="E275" s="124"/>
      <c r="F275" s="124"/>
      <c r="G275" s="124"/>
      <c r="H275" s="124"/>
      <c r="I275" s="124"/>
      <c r="J275" s="124"/>
      <c r="K275" s="124"/>
      <c r="L275" s="124"/>
      <c r="M275" s="124"/>
      <c r="N275" s="124"/>
      <c r="O275" s="124"/>
    </row>
    <row r="276" spans="2:15">
      <c r="B276" s="123"/>
      <c r="C276" s="124"/>
      <c r="D276" s="124"/>
      <c r="E276" s="124"/>
      <c r="F276" s="124"/>
      <c r="G276" s="124"/>
      <c r="H276" s="124"/>
      <c r="I276" s="124"/>
      <c r="J276" s="124"/>
      <c r="K276" s="124"/>
      <c r="L276" s="124"/>
      <c r="M276" s="124"/>
      <c r="N276" s="124"/>
      <c r="O276" s="124"/>
    </row>
    <row r="277" spans="2:15">
      <c r="B277" s="123"/>
      <c r="C277" s="124"/>
      <c r="D277" s="124"/>
      <c r="E277" s="124"/>
      <c r="F277" s="124"/>
      <c r="G277" s="124"/>
      <c r="H277" s="124"/>
      <c r="I277" s="124"/>
      <c r="J277" s="124"/>
      <c r="K277" s="124"/>
      <c r="L277" s="124"/>
      <c r="M277" s="124"/>
      <c r="N277" s="124"/>
      <c r="O277" s="124"/>
    </row>
    <row r="278" spans="2:15">
      <c r="B278" s="123"/>
      <c r="C278" s="124"/>
      <c r="D278" s="124"/>
      <c r="E278" s="124"/>
      <c r="F278" s="124"/>
      <c r="G278" s="124"/>
      <c r="H278" s="124"/>
      <c r="I278" s="124"/>
      <c r="J278" s="124"/>
      <c r="K278" s="124"/>
      <c r="L278" s="124"/>
      <c r="M278" s="124"/>
      <c r="N278" s="124"/>
      <c r="O278" s="124"/>
    </row>
    <row r="279" spans="2:15">
      <c r="B279" s="123"/>
      <c r="C279" s="124"/>
      <c r="D279" s="124"/>
      <c r="E279" s="124"/>
      <c r="F279" s="124"/>
      <c r="G279" s="124"/>
      <c r="H279" s="124"/>
      <c r="I279" s="124"/>
      <c r="J279" s="124"/>
      <c r="K279" s="124"/>
      <c r="L279" s="124"/>
      <c r="M279" s="124"/>
      <c r="N279" s="124"/>
      <c r="O279" s="124"/>
    </row>
    <row r="280" spans="2:15">
      <c r="B280" s="123"/>
      <c r="C280" s="124"/>
      <c r="D280" s="124"/>
      <c r="E280" s="124"/>
      <c r="F280" s="124"/>
      <c r="G280" s="124"/>
      <c r="H280" s="124"/>
      <c r="I280" s="124"/>
      <c r="J280" s="124"/>
      <c r="K280" s="124"/>
      <c r="L280" s="124"/>
      <c r="M280" s="124"/>
      <c r="N280" s="124"/>
      <c r="O280" s="124"/>
    </row>
    <row r="281" spans="2:15">
      <c r="B281" s="123"/>
      <c r="C281" s="124"/>
      <c r="D281" s="124"/>
      <c r="E281" s="124"/>
      <c r="F281" s="124"/>
      <c r="G281" s="124"/>
      <c r="H281" s="124"/>
      <c r="I281" s="124"/>
      <c r="J281" s="124"/>
      <c r="K281" s="124"/>
      <c r="L281" s="124"/>
      <c r="M281" s="124"/>
      <c r="N281" s="124"/>
      <c r="O281" s="124"/>
    </row>
    <row r="282" spans="2:15">
      <c r="B282" s="123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2:15">
      <c r="B283" s="123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2:15">
      <c r="B284" s="123"/>
      <c r="C284" s="124"/>
      <c r="D284" s="124"/>
      <c r="E284" s="124"/>
      <c r="F284" s="124"/>
      <c r="G284" s="124"/>
      <c r="H284" s="124"/>
      <c r="I284" s="124"/>
      <c r="J284" s="124"/>
      <c r="K284" s="124"/>
      <c r="L284" s="124"/>
      <c r="M284" s="124"/>
      <c r="N284" s="124"/>
      <c r="O284" s="124"/>
    </row>
    <row r="285" spans="2:15">
      <c r="B285" s="123"/>
      <c r="C285" s="124"/>
      <c r="D285" s="124"/>
      <c r="E285" s="124"/>
      <c r="F285" s="124"/>
      <c r="G285" s="124"/>
      <c r="H285" s="124"/>
      <c r="I285" s="124"/>
      <c r="J285" s="124"/>
      <c r="K285" s="124"/>
      <c r="L285" s="124"/>
      <c r="M285" s="124"/>
      <c r="N285" s="124"/>
      <c r="O285" s="124"/>
    </row>
    <row r="286" spans="2:15">
      <c r="B286" s="123"/>
      <c r="C286" s="124"/>
      <c r="D286" s="124"/>
      <c r="E286" s="124"/>
      <c r="F286" s="124"/>
      <c r="G286" s="124"/>
      <c r="H286" s="124"/>
      <c r="I286" s="124"/>
      <c r="J286" s="124"/>
      <c r="K286" s="124"/>
      <c r="L286" s="124"/>
      <c r="M286" s="124"/>
      <c r="N286" s="124"/>
      <c r="O286" s="124"/>
    </row>
    <row r="287" spans="2:15">
      <c r="B287" s="123"/>
      <c r="C287" s="124"/>
      <c r="D287" s="124"/>
      <c r="E287" s="124"/>
      <c r="F287" s="124"/>
      <c r="G287" s="124"/>
      <c r="H287" s="124"/>
      <c r="I287" s="124"/>
      <c r="J287" s="124"/>
      <c r="K287" s="124"/>
      <c r="L287" s="124"/>
      <c r="M287" s="124"/>
      <c r="N287" s="124"/>
      <c r="O287" s="124"/>
    </row>
    <row r="288" spans="2:15">
      <c r="B288" s="123"/>
      <c r="C288" s="124"/>
      <c r="D288" s="124"/>
      <c r="E288" s="124"/>
      <c r="F288" s="124"/>
      <c r="G288" s="124"/>
      <c r="H288" s="124"/>
      <c r="I288" s="124"/>
      <c r="J288" s="124"/>
      <c r="K288" s="124"/>
      <c r="L288" s="124"/>
      <c r="M288" s="124"/>
      <c r="N288" s="124"/>
      <c r="O288" s="124"/>
    </row>
    <row r="289" spans="2:15">
      <c r="B289" s="123"/>
      <c r="C289" s="124"/>
      <c r="D289" s="124"/>
      <c r="E289" s="124"/>
      <c r="F289" s="124"/>
      <c r="G289" s="124"/>
      <c r="H289" s="124"/>
      <c r="I289" s="124"/>
      <c r="J289" s="124"/>
      <c r="K289" s="124"/>
      <c r="L289" s="124"/>
      <c r="M289" s="124"/>
      <c r="N289" s="124"/>
      <c r="O289" s="124"/>
    </row>
    <row r="290" spans="2:15">
      <c r="B290" s="123"/>
      <c r="C290" s="124"/>
      <c r="D290" s="124"/>
      <c r="E290" s="124"/>
      <c r="F290" s="124"/>
      <c r="G290" s="124"/>
      <c r="H290" s="124"/>
      <c r="I290" s="124"/>
      <c r="J290" s="124"/>
      <c r="K290" s="124"/>
      <c r="L290" s="124"/>
      <c r="M290" s="124"/>
      <c r="N290" s="124"/>
      <c r="O290" s="124"/>
    </row>
    <row r="291" spans="2:15">
      <c r="B291" s="123"/>
      <c r="C291" s="124"/>
      <c r="D291" s="124"/>
      <c r="E291" s="124"/>
      <c r="F291" s="124"/>
      <c r="G291" s="124"/>
      <c r="H291" s="124"/>
      <c r="I291" s="124"/>
      <c r="J291" s="124"/>
      <c r="K291" s="124"/>
      <c r="L291" s="124"/>
      <c r="M291" s="124"/>
      <c r="N291" s="124"/>
      <c r="O291" s="124"/>
    </row>
    <row r="292" spans="2:15">
      <c r="B292" s="123"/>
      <c r="C292" s="124"/>
      <c r="D292" s="124"/>
      <c r="E292" s="124"/>
      <c r="F292" s="124"/>
      <c r="G292" s="124"/>
      <c r="H292" s="124"/>
      <c r="I292" s="124"/>
      <c r="J292" s="124"/>
      <c r="K292" s="124"/>
      <c r="L292" s="124"/>
      <c r="M292" s="124"/>
      <c r="N292" s="124"/>
      <c r="O292" s="124"/>
    </row>
    <row r="293" spans="2:15">
      <c r="B293" s="123"/>
      <c r="C293" s="124"/>
      <c r="D293" s="124"/>
      <c r="E293" s="124"/>
      <c r="F293" s="124"/>
      <c r="G293" s="124"/>
      <c r="H293" s="124"/>
      <c r="I293" s="124"/>
      <c r="J293" s="124"/>
      <c r="K293" s="124"/>
      <c r="L293" s="124"/>
      <c r="M293" s="124"/>
      <c r="N293" s="124"/>
      <c r="O293" s="124"/>
    </row>
    <row r="294" spans="2:15">
      <c r="B294" s="123"/>
      <c r="C294" s="124"/>
      <c r="D294" s="124"/>
      <c r="E294" s="124"/>
      <c r="F294" s="124"/>
      <c r="G294" s="124"/>
      <c r="H294" s="124"/>
      <c r="I294" s="124"/>
      <c r="J294" s="124"/>
      <c r="K294" s="124"/>
      <c r="L294" s="124"/>
      <c r="M294" s="124"/>
      <c r="N294" s="124"/>
      <c r="O294" s="124"/>
    </row>
    <row r="295" spans="2:15">
      <c r="B295" s="123"/>
      <c r="C295" s="124"/>
      <c r="D295" s="124"/>
      <c r="E295" s="124"/>
      <c r="F295" s="124"/>
      <c r="G295" s="124"/>
      <c r="H295" s="124"/>
      <c r="I295" s="124"/>
      <c r="J295" s="124"/>
      <c r="K295" s="124"/>
      <c r="L295" s="124"/>
      <c r="M295" s="124"/>
      <c r="N295" s="124"/>
      <c r="O295" s="124"/>
    </row>
    <row r="296" spans="2:15">
      <c r="B296" s="123"/>
      <c r="C296" s="124"/>
      <c r="D296" s="124"/>
      <c r="E296" s="124"/>
      <c r="F296" s="124"/>
      <c r="G296" s="124"/>
      <c r="H296" s="124"/>
      <c r="I296" s="124"/>
      <c r="J296" s="124"/>
      <c r="K296" s="124"/>
      <c r="L296" s="124"/>
      <c r="M296" s="124"/>
      <c r="N296" s="124"/>
      <c r="O296" s="124"/>
    </row>
    <row r="297" spans="2:15">
      <c r="B297" s="123"/>
      <c r="C297" s="124"/>
      <c r="D297" s="124"/>
      <c r="E297" s="124"/>
      <c r="F297" s="124"/>
      <c r="G297" s="124"/>
      <c r="H297" s="124"/>
      <c r="I297" s="124"/>
      <c r="J297" s="124"/>
      <c r="K297" s="124"/>
      <c r="L297" s="124"/>
      <c r="M297" s="124"/>
      <c r="N297" s="124"/>
      <c r="O297" s="124"/>
    </row>
    <row r="298" spans="2:15">
      <c r="B298" s="123"/>
      <c r="C298" s="124"/>
      <c r="D298" s="124"/>
      <c r="E298" s="124"/>
      <c r="F298" s="124"/>
      <c r="G298" s="124"/>
      <c r="H298" s="124"/>
      <c r="I298" s="124"/>
      <c r="J298" s="124"/>
      <c r="K298" s="124"/>
      <c r="L298" s="124"/>
      <c r="M298" s="124"/>
      <c r="N298" s="124"/>
      <c r="O298" s="124"/>
    </row>
    <row r="299" spans="2:15">
      <c r="B299" s="123"/>
      <c r="C299" s="124"/>
      <c r="D299" s="124"/>
      <c r="E299" s="124"/>
      <c r="F299" s="124"/>
      <c r="G299" s="124"/>
      <c r="H299" s="124"/>
      <c r="I299" s="124"/>
      <c r="J299" s="124"/>
      <c r="K299" s="124"/>
      <c r="L299" s="124"/>
      <c r="M299" s="124"/>
      <c r="N299" s="124"/>
      <c r="O299" s="124"/>
    </row>
    <row r="300" spans="2:15">
      <c r="B300" s="123"/>
      <c r="C300" s="124"/>
      <c r="D300" s="124"/>
      <c r="E300" s="124"/>
      <c r="F300" s="124"/>
      <c r="G300" s="124"/>
      <c r="H300" s="124"/>
      <c r="I300" s="124"/>
      <c r="J300" s="124"/>
      <c r="K300" s="124"/>
      <c r="L300" s="124"/>
      <c r="M300" s="124"/>
      <c r="N300" s="124"/>
      <c r="O300" s="124"/>
    </row>
    <row r="301" spans="2:15">
      <c r="B301" s="123"/>
      <c r="C301" s="124"/>
      <c r="D301" s="124"/>
      <c r="E301" s="124"/>
      <c r="F301" s="124"/>
      <c r="G301" s="124"/>
      <c r="H301" s="124"/>
      <c r="I301" s="124"/>
      <c r="J301" s="124"/>
      <c r="K301" s="124"/>
      <c r="L301" s="124"/>
      <c r="M301" s="124"/>
      <c r="N301" s="124"/>
      <c r="O301" s="124"/>
    </row>
    <row r="302" spans="2:15">
      <c r="B302" s="123"/>
      <c r="C302" s="124"/>
      <c r="D302" s="124"/>
      <c r="E302" s="124"/>
      <c r="F302" s="124"/>
      <c r="G302" s="124"/>
      <c r="H302" s="124"/>
      <c r="I302" s="124"/>
      <c r="J302" s="124"/>
      <c r="K302" s="124"/>
      <c r="L302" s="124"/>
      <c r="M302" s="124"/>
      <c r="N302" s="124"/>
      <c r="O302" s="124"/>
    </row>
    <row r="303" spans="2:15">
      <c r="B303" s="123"/>
      <c r="C303" s="124"/>
      <c r="D303" s="124"/>
      <c r="E303" s="124"/>
      <c r="F303" s="124"/>
      <c r="G303" s="124"/>
      <c r="H303" s="124"/>
      <c r="I303" s="124"/>
      <c r="J303" s="124"/>
      <c r="K303" s="124"/>
      <c r="L303" s="124"/>
      <c r="M303" s="124"/>
      <c r="N303" s="124"/>
      <c r="O303" s="124"/>
    </row>
    <row r="304" spans="2:15">
      <c r="B304" s="123"/>
      <c r="C304" s="124"/>
      <c r="D304" s="124"/>
      <c r="E304" s="124"/>
      <c r="F304" s="124"/>
      <c r="G304" s="124"/>
      <c r="H304" s="124"/>
      <c r="I304" s="124"/>
      <c r="J304" s="124"/>
      <c r="K304" s="124"/>
      <c r="L304" s="124"/>
      <c r="M304" s="124"/>
      <c r="N304" s="124"/>
      <c r="O304" s="124"/>
    </row>
    <row r="305" spans="2:15">
      <c r="B305" s="123"/>
      <c r="C305" s="124"/>
      <c r="D305" s="124"/>
      <c r="E305" s="124"/>
      <c r="F305" s="124"/>
      <c r="G305" s="124"/>
      <c r="H305" s="124"/>
      <c r="I305" s="124"/>
      <c r="J305" s="124"/>
      <c r="K305" s="124"/>
      <c r="L305" s="124"/>
      <c r="M305" s="124"/>
      <c r="N305" s="124"/>
      <c r="O305" s="124"/>
    </row>
    <row r="306" spans="2:15">
      <c r="B306" s="123"/>
      <c r="C306" s="124"/>
      <c r="D306" s="124"/>
      <c r="E306" s="124"/>
      <c r="F306" s="124"/>
      <c r="G306" s="124"/>
      <c r="H306" s="124"/>
      <c r="I306" s="124"/>
      <c r="J306" s="124"/>
      <c r="K306" s="124"/>
      <c r="L306" s="124"/>
      <c r="M306" s="124"/>
      <c r="N306" s="124"/>
      <c r="O306" s="124"/>
    </row>
    <row r="307" spans="2:15">
      <c r="B307" s="123"/>
      <c r="C307" s="124"/>
      <c r="D307" s="124"/>
      <c r="E307" s="124"/>
      <c r="F307" s="124"/>
      <c r="G307" s="124"/>
      <c r="H307" s="124"/>
      <c r="I307" s="124"/>
      <c r="J307" s="124"/>
      <c r="K307" s="124"/>
      <c r="L307" s="124"/>
      <c r="M307" s="124"/>
      <c r="N307" s="124"/>
      <c r="O307" s="124"/>
    </row>
    <row r="308" spans="2:15">
      <c r="B308" s="123"/>
      <c r="C308" s="124"/>
      <c r="D308" s="124"/>
      <c r="E308" s="124"/>
      <c r="F308" s="124"/>
      <c r="G308" s="124"/>
      <c r="H308" s="124"/>
      <c r="I308" s="124"/>
      <c r="J308" s="124"/>
      <c r="K308" s="124"/>
      <c r="L308" s="124"/>
      <c r="M308" s="124"/>
      <c r="N308" s="124"/>
      <c r="O308" s="124"/>
    </row>
    <row r="309" spans="2:15">
      <c r="B309" s="123"/>
      <c r="C309" s="124"/>
      <c r="D309" s="124"/>
      <c r="E309" s="124"/>
      <c r="F309" s="124"/>
      <c r="G309" s="124"/>
      <c r="H309" s="124"/>
      <c r="I309" s="124"/>
      <c r="J309" s="124"/>
      <c r="K309" s="124"/>
      <c r="L309" s="124"/>
      <c r="M309" s="124"/>
      <c r="N309" s="124"/>
      <c r="O309" s="124"/>
    </row>
    <row r="310" spans="2:15">
      <c r="B310" s="123"/>
      <c r="C310" s="124"/>
      <c r="D310" s="124"/>
      <c r="E310" s="124"/>
      <c r="F310" s="124"/>
      <c r="G310" s="124"/>
      <c r="H310" s="124"/>
      <c r="I310" s="124"/>
      <c r="J310" s="124"/>
      <c r="K310" s="124"/>
      <c r="L310" s="124"/>
      <c r="M310" s="124"/>
      <c r="N310" s="124"/>
      <c r="O310" s="124"/>
    </row>
    <row r="311" spans="2:15">
      <c r="B311" s="123"/>
      <c r="C311" s="124"/>
      <c r="D311" s="124"/>
      <c r="E311" s="124"/>
      <c r="F311" s="124"/>
      <c r="G311" s="124"/>
      <c r="H311" s="124"/>
      <c r="I311" s="124"/>
      <c r="J311" s="124"/>
      <c r="K311" s="124"/>
      <c r="L311" s="124"/>
      <c r="M311" s="124"/>
      <c r="N311" s="124"/>
      <c r="O311" s="124"/>
    </row>
    <row r="312" spans="2:15">
      <c r="B312" s="123"/>
      <c r="C312" s="124"/>
      <c r="D312" s="124"/>
      <c r="E312" s="124"/>
      <c r="F312" s="124"/>
      <c r="G312" s="124"/>
      <c r="H312" s="124"/>
      <c r="I312" s="124"/>
      <c r="J312" s="124"/>
      <c r="K312" s="124"/>
      <c r="L312" s="124"/>
      <c r="M312" s="124"/>
      <c r="N312" s="124"/>
      <c r="O312" s="124"/>
    </row>
    <row r="313" spans="2:15">
      <c r="B313" s="123"/>
      <c r="C313" s="124"/>
      <c r="D313" s="124"/>
      <c r="E313" s="124"/>
      <c r="F313" s="124"/>
      <c r="G313" s="124"/>
      <c r="H313" s="124"/>
      <c r="I313" s="124"/>
      <c r="J313" s="124"/>
      <c r="K313" s="124"/>
      <c r="L313" s="124"/>
      <c r="M313" s="124"/>
      <c r="N313" s="124"/>
      <c r="O313" s="124"/>
    </row>
    <row r="314" spans="2:15">
      <c r="B314" s="123"/>
      <c r="C314" s="124"/>
      <c r="D314" s="124"/>
      <c r="E314" s="124"/>
      <c r="F314" s="124"/>
      <c r="G314" s="124"/>
      <c r="H314" s="124"/>
      <c r="I314" s="124"/>
      <c r="J314" s="124"/>
      <c r="K314" s="124"/>
      <c r="L314" s="124"/>
      <c r="M314" s="124"/>
      <c r="N314" s="124"/>
      <c r="O314" s="124"/>
    </row>
    <row r="315" spans="2:15">
      <c r="B315" s="123"/>
      <c r="C315" s="124"/>
      <c r="D315" s="124"/>
      <c r="E315" s="124"/>
      <c r="F315" s="124"/>
      <c r="G315" s="124"/>
      <c r="H315" s="124"/>
      <c r="I315" s="124"/>
      <c r="J315" s="124"/>
      <c r="K315" s="124"/>
      <c r="L315" s="124"/>
      <c r="M315" s="124"/>
      <c r="N315" s="124"/>
      <c r="O315" s="124"/>
    </row>
    <row r="316" spans="2:15">
      <c r="B316" s="123"/>
      <c r="C316" s="124"/>
      <c r="D316" s="124"/>
      <c r="E316" s="124"/>
      <c r="F316" s="124"/>
      <c r="G316" s="124"/>
      <c r="H316" s="124"/>
      <c r="I316" s="124"/>
      <c r="J316" s="124"/>
      <c r="K316" s="124"/>
      <c r="L316" s="124"/>
      <c r="M316" s="124"/>
      <c r="N316" s="124"/>
      <c r="O316" s="124"/>
    </row>
    <row r="317" spans="2:15">
      <c r="B317" s="123"/>
      <c r="C317" s="124"/>
      <c r="D317" s="124"/>
      <c r="E317" s="124"/>
      <c r="F317" s="124"/>
      <c r="G317" s="124"/>
      <c r="H317" s="124"/>
      <c r="I317" s="124"/>
      <c r="J317" s="124"/>
      <c r="K317" s="124"/>
      <c r="L317" s="124"/>
      <c r="M317" s="124"/>
      <c r="N317" s="124"/>
      <c r="O317" s="124"/>
    </row>
    <row r="318" spans="2:15">
      <c r="B318" s="123"/>
      <c r="C318" s="124"/>
      <c r="D318" s="124"/>
      <c r="E318" s="124"/>
      <c r="F318" s="124"/>
      <c r="G318" s="124"/>
      <c r="H318" s="124"/>
      <c r="I318" s="124"/>
      <c r="J318" s="124"/>
      <c r="K318" s="124"/>
      <c r="L318" s="124"/>
      <c r="M318" s="124"/>
      <c r="N318" s="124"/>
      <c r="O318" s="124"/>
    </row>
    <row r="319" spans="2:15">
      <c r="B319" s="123"/>
      <c r="C319" s="124"/>
      <c r="D319" s="124"/>
      <c r="E319" s="124"/>
      <c r="F319" s="124"/>
      <c r="G319" s="124"/>
      <c r="H319" s="124"/>
      <c r="I319" s="124"/>
      <c r="J319" s="124"/>
      <c r="K319" s="124"/>
      <c r="L319" s="124"/>
      <c r="M319" s="124"/>
      <c r="N319" s="124"/>
      <c r="O319" s="124"/>
    </row>
    <row r="320" spans="2:15">
      <c r="B320" s="123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2:15">
      <c r="B321" s="123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2:15">
      <c r="B322" s="123"/>
      <c r="C322" s="124"/>
      <c r="D322" s="124"/>
      <c r="E322" s="124"/>
      <c r="F322" s="124"/>
      <c r="G322" s="124"/>
      <c r="H322" s="124"/>
      <c r="I322" s="124"/>
      <c r="J322" s="124"/>
      <c r="K322" s="124"/>
      <c r="L322" s="124"/>
      <c r="M322" s="124"/>
      <c r="N322" s="124"/>
      <c r="O322" s="124"/>
    </row>
    <row r="323" spans="2:15">
      <c r="B323" s="123"/>
      <c r="C323" s="124"/>
      <c r="D323" s="124"/>
      <c r="E323" s="124"/>
      <c r="F323" s="124"/>
      <c r="G323" s="124"/>
      <c r="H323" s="124"/>
      <c r="I323" s="124"/>
      <c r="J323" s="124"/>
      <c r="K323" s="124"/>
      <c r="L323" s="124"/>
      <c r="M323" s="124"/>
      <c r="N323" s="124"/>
      <c r="O323" s="124"/>
    </row>
    <row r="324" spans="2:15">
      <c r="B324" s="123"/>
      <c r="C324" s="124"/>
      <c r="D324" s="124"/>
      <c r="E324" s="124"/>
      <c r="F324" s="124"/>
      <c r="G324" s="124"/>
      <c r="H324" s="124"/>
      <c r="I324" s="124"/>
      <c r="J324" s="124"/>
      <c r="K324" s="124"/>
      <c r="L324" s="124"/>
      <c r="M324" s="124"/>
      <c r="N324" s="124"/>
      <c r="O324" s="124"/>
    </row>
    <row r="325" spans="2:15">
      <c r="B325" s="127"/>
      <c r="C325" s="124"/>
      <c r="D325" s="124"/>
      <c r="E325" s="124"/>
      <c r="F325" s="124"/>
      <c r="G325" s="124"/>
      <c r="H325" s="124"/>
      <c r="I325" s="124"/>
      <c r="J325" s="124"/>
      <c r="K325" s="124"/>
      <c r="L325" s="124"/>
      <c r="M325" s="124"/>
      <c r="N325" s="124"/>
      <c r="O325" s="124"/>
    </row>
    <row r="326" spans="2:15">
      <c r="B326" s="127"/>
      <c r="C326" s="124"/>
      <c r="D326" s="124"/>
      <c r="E326" s="124"/>
      <c r="F326" s="124"/>
      <c r="G326" s="124"/>
      <c r="H326" s="124"/>
      <c r="I326" s="124"/>
      <c r="J326" s="124"/>
      <c r="K326" s="124"/>
      <c r="L326" s="124"/>
      <c r="M326" s="124"/>
      <c r="N326" s="124"/>
      <c r="O326" s="124"/>
    </row>
    <row r="327" spans="2:15">
      <c r="B327" s="128"/>
      <c r="C327" s="124"/>
      <c r="D327" s="124"/>
      <c r="E327" s="124"/>
      <c r="F327" s="124"/>
      <c r="G327" s="124"/>
      <c r="H327" s="124"/>
      <c r="I327" s="124"/>
      <c r="J327" s="124"/>
      <c r="K327" s="124"/>
      <c r="L327" s="124"/>
      <c r="M327" s="124"/>
      <c r="N327" s="124"/>
      <c r="O327" s="124"/>
    </row>
    <row r="328" spans="2:15">
      <c r="B328" s="123"/>
      <c r="C328" s="123"/>
      <c r="D328" s="123"/>
      <c r="E328" s="123"/>
      <c r="F328" s="124"/>
      <c r="G328" s="124"/>
      <c r="H328" s="124"/>
      <c r="I328" s="124"/>
      <c r="J328" s="124"/>
      <c r="K328" s="124"/>
      <c r="L328" s="124"/>
      <c r="M328" s="124"/>
      <c r="N328" s="124"/>
      <c r="O328" s="124"/>
    </row>
    <row r="329" spans="2:15">
      <c r="B329" s="123"/>
      <c r="C329" s="123"/>
      <c r="D329" s="123"/>
      <c r="E329" s="123"/>
      <c r="F329" s="124"/>
      <c r="G329" s="124"/>
      <c r="H329" s="124"/>
      <c r="I329" s="124"/>
      <c r="J329" s="124"/>
      <c r="K329" s="124"/>
      <c r="L329" s="124"/>
      <c r="M329" s="124"/>
      <c r="N329" s="124"/>
      <c r="O329" s="124"/>
    </row>
    <row r="330" spans="2:15">
      <c r="B330" s="123"/>
      <c r="C330" s="123"/>
      <c r="D330" s="123"/>
      <c r="E330" s="123"/>
      <c r="F330" s="124"/>
      <c r="G330" s="124"/>
      <c r="H330" s="124"/>
      <c r="I330" s="124"/>
      <c r="J330" s="124"/>
      <c r="K330" s="124"/>
      <c r="L330" s="124"/>
      <c r="M330" s="124"/>
      <c r="N330" s="124"/>
      <c r="O330" s="124"/>
    </row>
    <row r="331" spans="2:15">
      <c r="B331" s="123"/>
      <c r="C331" s="123"/>
      <c r="D331" s="123"/>
      <c r="E331" s="123"/>
      <c r="F331" s="124"/>
      <c r="G331" s="124"/>
      <c r="H331" s="124"/>
      <c r="I331" s="124"/>
      <c r="J331" s="124"/>
      <c r="K331" s="124"/>
      <c r="L331" s="124"/>
      <c r="M331" s="124"/>
      <c r="N331" s="124"/>
      <c r="O331" s="124"/>
    </row>
    <row r="332" spans="2:15">
      <c r="B332" s="123"/>
      <c r="C332" s="123"/>
      <c r="D332" s="123"/>
      <c r="E332" s="123"/>
      <c r="F332" s="124"/>
      <c r="G332" s="124"/>
      <c r="H332" s="124"/>
      <c r="I332" s="124"/>
      <c r="J332" s="124"/>
      <c r="K332" s="124"/>
      <c r="L332" s="124"/>
      <c r="M332" s="124"/>
      <c r="N332" s="124"/>
      <c r="O332" s="124"/>
    </row>
    <row r="333" spans="2:15">
      <c r="B333" s="123"/>
      <c r="C333" s="123"/>
      <c r="D333" s="123"/>
      <c r="E333" s="123"/>
      <c r="F333" s="124"/>
      <c r="G333" s="124"/>
      <c r="H333" s="124"/>
      <c r="I333" s="124"/>
      <c r="J333" s="124"/>
      <c r="K333" s="124"/>
      <c r="L333" s="124"/>
      <c r="M333" s="124"/>
      <c r="N333" s="124"/>
      <c r="O333" s="124"/>
    </row>
    <row r="334" spans="2:15">
      <c r="B334" s="123"/>
      <c r="C334" s="123"/>
      <c r="D334" s="123"/>
      <c r="E334" s="123"/>
      <c r="F334" s="124"/>
      <c r="G334" s="124"/>
      <c r="H334" s="124"/>
      <c r="I334" s="124"/>
      <c r="J334" s="124"/>
      <c r="K334" s="124"/>
      <c r="L334" s="124"/>
      <c r="M334" s="124"/>
      <c r="N334" s="124"/>
      <c r="O334" s="124"/>
    </row>
    <row r="335" spans="2:15">
      <c r="B335" s="123"/>
      <c r="C335" s="123"/>
      <c r="D335" s="123"/>
      <c r="E335" s="123"/>
      <c r="F335" s="124"/>
      <c r="G335" s="124"/>
      <c r="H335" s="124"/>
      <c r="I335" s="124"/>
      <c r="J335" s="124"/>
      <c r="K335" s="124"/>
      <c r="L335" s="124"/>
      <c r="M335" s="124"/>
      <c r="N335" s="124"/>
      <c r="O335" s="124"/>
    </row>
    <row r="336" spans="2:15">
      <c r="B336" s="123"/>
      <c r="C336" s="123"/>
      <c r="D336" s="123"/>
      <c r="E336" s="123"/>
      <c r="F336" s="124"/>
      <c r="G336" s="124"/>
      <c r="H336" s="124"/>
      <c r="I336" s="124"/>
      <c r="J336" s="124"/>
      <c r="K336" s="124"/>
      <c r="L336" s="124"/>
      <c r="M336" s="124"/>
      <c r="N336" s="124"/>
      <c r="O336" s="124"/>
    </row>
    <row r="337" spans="2:15">
      <c r="B337" s="123"/>
      <c r="C337" s="123"/>
      <c r="D337" s="123"/>
      <c r="E337" s="123"/>
      <c r="F337" s="124"/>
      <c r="G337" s="124"/>
      <c r="H337" s="124"/>
      <c r="I337" s="124"/>
      <c r="J337" s="124"/>
      <c r="K337" s="124"/>
      <c r="L337" s="124"/>
      <c r="M337" s="124"/>
      <c r="N337" s="124"/>
      <c r="O337" s="124"/>
    </row>
    <row r="338" spans="2:15">
      <c r="B338" s="123"/>
      <c r="C338" s="123"/>
      <c r="D338" s="123"/>
      <c r="E338" s="123"/>
      <c r="F338" s="124"/>
      <c r="G338" s="124"/>
      <c r="H338" s="124"/>
      <c r="I338" s="124"/>
      <c r="J338" s="124"/>
      <c r="K338" s="124"/>
      <c r="L338" s="124"/>
      <c r="M338" s="124"/>
      <c r="N338" s="124"/>
      <c r="O338" s="124"/>
    </row>
    <row r="339" spans="2:15">
      <c r="B339" s="123"/>
      <c r="C339" s="123"/>
      <c r="D339" s="123"/>
      <c r="E339" s="123"/>
      <c r="F339" s="124"/>
      <c r="G339" s="124"/>
      <c r="H339" s="124"/>
      <c r="I339" s="124"/>
      <c r="J339" s="124"/>
      <c r="K339" s="124"/>
      <c r="L339" s="124"/>
      <c r="M339" s="124"/>
      <c r="N339" s="124"/>
      <c r="O339" s="124"/>
    </row>
    <row r="340" spans="2:15">
      <c r="B340" s="123"/>
      <c r="C340" s="123"/>
      <c r="D340" s="123"/>
      <c r="E340" s="123"/>
      <c r="F340" s="124"/>
      <c r="G340" s="124"/>
      <c r="H340" s="124"/>
      <c r="I340" s="124"/>
      <c r="J340" s="124"/>
      <c r="K340" s="124"/>
      <c r="L340" s="124"/>
      <c r="M340" s="124"/>
      <c r="N340" s="124"/>
      <c r="O340" s="124"/>
    </row>
    <row r="341" spans="2:15">
      <c r="B341" s="123"/>
      <c r="C341" s="123"/>
      <c r="D341" s="123"/>
      <c r="E341" s="123"/>
      <c r="F341" s="124"/>
      <c r="G341" s="124"/>
      <c r="H341" s="124"/>
      <c r="I341" s="124"/>
      <c r="J341" s="124"/>
      <c r="K341" s="124"/>
      <c r="L341" s="124"/>
      <c r="M341" s="124"/>
      <c r="N341" s="124"/>
      <c r="O341" s="124"/>
    </row>
    <row r="342" spans="2:15">
      <c r="B342" s="123"/>
      <c r="C342" s="123"/>
      <c r="D342" s="123"/>
      <c r="E342" s="123"/>
      <c r="F342" s="124"/>
      <c r="G342" s="124"/>
      <c r="H342" s="124"/>
      <c r="I342" s="124"/>
      <c r="J342" s="124"/>
      <c r="K342" s="124"/>
      <c r="L342" s="124"/>
      <c r="M342" s="124"/>
      <c r="N342" s="124"/>
      <c r="O342" s="124"/>
    </row>
    <row r="343" spans="2:15">
      <c r="B343" s="123"/>
      <c r="C343" s="123"/>
      <c r="D343" s="123"/>
      <c r="E343" s="123"/>
      <c r="F343" s="124"/>
      <c r="G343" s="124"/>
      <c r="H343" s="124"/>
      <c r="I343" s="124"/>
      <c r="J343" s="124"/>
      <c r="K343" s="124"/>
      <c r="L343" s="124"/>
      <c r="M343" s="124"/>
      <c r="N343" s="124"/>
      <c r="O343" s="124"/>
    </row>
    <row r="344" spans="2:15">
      <c r="B344" s="123"/>
      <c r="C344" s="123"/>
      <c r="D344" s="123"/>
      <c r="E344" s="123"/>
      <c r="F344" s="124"/>
      <c r="G344" s="124"/>
      <c r="H344" s="124"/>
      <c r="I344" s="124"/>
      <c r="J344" s="124"/>
      <c r="K344" s="124"/>
      <c r="L344" s="124"/>
      <c r="M344" s="124"/>
      <c r="N344" s="124"/>
      <c r="O344" s="124"/>
    </row>
    <row r="345" spans="2:15">
      <c r="B345" s="123"/>
      <c r="C345" s="123"/>
      <c r="D345" s="123"/>
      <c r="E345" s="123"/>
      <c r="F345" s="124"/>
      <c r="G345" s="124"/>
      <c r="H345" s="124"/>
      <c r="I345" s="124"/>
      <c r="J345" s="124"/>
      <c r="K345" s="124"/>
      <c r="L345" s="124"/>
      <c r="M345" s="124"/>
      <c r="N345" s="124"/>
      <c r="O345" s="124"/>
    </row>
    <row r="346" spans="2:15">
      <c r="B346" s="123"/>
      <c r="C346" s="123"/>
      <c r="D346" s="123"/>
      <c r="E346" s="123"/>
      <c r="F346" s="124"/>
      <c r="G346" s="124"/>
      <c r="H346" s="124"/>
      <c r="I346" s="124"/>
      <c r="J346" s="124"/>
      <c r="K346" s="124"/>
      <c r="L346" s="124"/>
      <c r="M346" s="124"/>
      <c r="N346" s="124"/>
      <c r="O346" s="124"/>
    </row>
    <row r="347" spans="2:15">
      <c r="B347" s="123"/>
      <c r="C347" s="123"/>
      <c r="D347" s="123"/>
      <c r="E347" s="123"/>
      <c r="F347" s="124"/>
      <c r="G347" s="124"/>
      <c r="H347" s="124"/>
      <c r="I347" s="124"/>
      <c r="J347" s="124"/>
      <c r="K347" s="124"/>
      <c r="L347" s="124"/>
      <c r="M347" s="124"/>
      <c r="N347" s="124"/>
      <c r="O347" s="124"/>
    </row>
    <row r="348" spans="2:15">
      <c r="B348" s="123"/>
      <c r="C348" s="123"/>
      <c r="D348" s="123"/>
      <c r="E348" s="123"/>
      <c r="F348" s="124"/>
      <c r="G348" s="124"/>
      <c r="H348" s="124"/>
      <c r="I348" s="124"/>
      <c r="J348" s="124"/>
      <c r="K348" s="124"/>
      <c r="L348" s="124"/>
      <c r="M348" s="124"/>
      <c r="N348" s="124"/>
      <c r="O348" s="124"/>
    </row>
    <row r="349" spans="2:15">
      <c r="B349" s="123"/>
      <c r="C349" s="123"/>
      <c r="D349" s="123"/>
      <c r="E349" s="123"/>
      <c r="F349" s="124"/>
      <c r="G349" s="124"/>
      <c r="H349" s="124"/>
      <c r="I349" s="124"/>
      <c r="J349" s="124"/>
      <c r="K349" s="124"/>
      <c r="L349" s="124"/>
      <c r="M349" s="124"/>
      <c r="N349" s="124"/>
      <c r="O349" s="124"/>
    </row>
    <row r="350" spans="2:15">
      <c r="B350" s="123"/>
      <c r="C350" s="123"/>
      <c r="D350" s="123"/>
      <c r="E350" s="123"/>
      <c r="F350" s="124"/>
      <c r="G350" s="124"/>
      <c r="H350" s="124"/>
      <c r="I350" s="124"/>
      <c r="J350" s="124"/>
      <c r="K350" s="124"/>
      <c r="L350" s="124"/>
      <c r="M350" s="124"/>
      <c r="N350" s="124"/>
      <c r="O350" s="124"/>
    </row>
    <row r="351" spans="2:15">
      <c r="B351" s="123"/>
      <c r="C351" s="123"/>
      <c r="D351" s="123"/>
      <c r="E351" s="123"/>
      <c r="F351" s="124"/>
      <c r="G351" s="124"/>
      <c r="H351" s="124"/>
      <c r="I351" s="124"/>
      <c r="J351" s="124"/>
      <c r="K351" s="124"/>
      <c r="L351" s="124"/>
      <c r="M351" s="124"/>
      <c r="N351" s="124"/>
      <c r="O351" s="124"/>
    </row>
    <row r="352" spans="2:15">
      <c r="B352" s="123"/>
      <c r="C352" s="123"/>
      <c r="D352" s="123"/>
      <c r="E352" s="123"/>
      <c r="F352" s="124"/>
      <c r="G352" s="124"/>
      <c r="H352" s="124"/>
      <c r="I352" s="124"/>
      <c r="J352" s="124"/>
      <c r="K352" s="124"/>
      <c r="L352" s="124"/>
      <c r="M352" s="124"/>
      <c r="N352" s="124"/>
      <c r="O352" s="124"/>
    </row>
    <row r="353" spans="2:15">
      <c r="B353" s="123"/>
      <c r="C353" s="123"/>
      <c r="D353" s="123"/>
      <c r="E353" s="123"/>
      <c r="F353" s="124"/>
      <c r="G353" s="124"/>
      <c r="H353" s="124"/>
      <c r="I353" s="124"/>
      <c r="J353" s="124"/>
      <c r="K353" s="124"/>
      <c r="L353" s="124"/>
      <c r="M353" s="124"/>
      <c r="N353" s="124"/>
      <c r="O353" s="124"/>
    </row>
    <row r="354" spans="2:15">
      <c r="B354" s="123"/>
      <c r="C354" s="123"/>
      <c r="D354" s="123"/>
      <c r="E354" s="123"/>
      <c r="F354" s="124"/>
      <c r="G354" s="124"/>
      <c r="H354" s="124"/>
      <c r="I354" s="124"/>
      <c r="J354" s="124"/>
      <c r="K354" s="124"/>
      <c r="L354" s="124"/>
      <c r="M354" s="124"/>
      <c r="N354" s="124"/>
      <c r="O354" s="124"/>
    </row>
    <row r="355" spans="2:15">
      <c r="B355" s="123"/>
      <c r="C355" s="123"/>
      <c r="D355" s="123"/>
      <c r="E355" s="123"/>
      <c r="F355" s="124"/>
      <c r="G355" s="124"/>
      <c r="H355" s="124"/>
      <c r="I355" s="124"/>
      <c r="J355" s="124"/>
      <c r="K355" s="124"/>
      <c r="L355" s="124"/>
      <c r="M355" s="124"/>
      <c r="N355" s="124"/>
      <c r="O355" s="124"/>
    </row>
    <row r="356" spans="2:15">
      <c r="B356" s="123"/>
      <c r="C356" s="123"/>
      <c r="D356" s="123"/>
      <c r="E356" s="123"/>
      <c r="F356" s="124"/>
      <c r="G356" s="124"/>
      <c r="H356" s="124"/>
      <c r="I356" s="124"/>
      <c r="J356" s="124"/>
      <c r="K356" s="124"/>
      <c r="L356" s="124"/>
      <c r="M356" s="124"/>
      <c r="N356" s="124"/>
      <c r="O356" s="124"/>
    </row>
    <row r="357" spans="2:15">
      <c r="B357" s="123"/>
      <c r="C357" s="123"/>
      <c r="D357" s="123"/>
      <c r="E357" s="123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2:15">
      <c r="B358" s="123"/>
      <c r="C358" s="123"/>
      <c r="D358" s="123"/>
      <c r="E358" s="123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2:15">
      <c r="B359" s="123"/>
      <c r="C359" s="123"/>
      <c r="D359" s="123"/>
      <c r="E359" s="123"/>
      <c r="F359" s="124"/>
      <c r="G359" s="124"/>
      <c r="H359" s="124"/>
      <c r="I359" s="124"/>
      <c r="J359" s="124"/>
      <c r="K359" s="124"/>
      <c r="L359" s="124"/>
      <c r="M359" s="124"/>
      <c r="N359" s="124"/>
      <c r="O359" s="124"/>
    </row>
    <row r="360" spans="2:15">
      <c r="B360" s="123"/>
      <c r="C360" s="123"/>
      <c r="D360" s="123"/>
      <c r="E360" s="123"/>
      <c r="F360" s="124"/>
      <c r="G360" s="124"/>
      <c r="H360" s="124"/>
      <c r="I360" s="124"/>
      <c r="J360" s="124"/>
      <c r="K360" s="124"/>
      <c r="L360" s="124"/>
      <c r="M360" s="124"/>
      <c r="N360" s="124"/>
      <c r="O360" s="124"/>
    </row>
    <row r="361" spans="2:15">
      <c r="B361" s="123"/>
      <c r="C361" s="123"/>
      <c r="D361" s="123"/>
      <c r="E361" s="123"/>
      <c r="F361" s="124"/>
      <c r="G361" s="124"/>
      <c r="H361" s="124"/>
      <c r="I361" s="124"/>
      <c r="J361" s="124"/>
      <c r="K361" s="124"/>
      <c r="L361" s="124"/>
      <c r="M361" s="124"/>
      <c r="N361" s="124"/>
      <c r="O361" s="124"/>
    </row>
    <row r="362" spans="2:15">
      <c r="B362" s="123"/>
      <c r="C362" s="123"/>
      <c r="D362" s="123"/>
      <c r="E362" s="123"/>
      <c r="F362" s="124"/>
      <c r="G362" s="124"/>
      <c r="H362" s="124"/>
      <c r="I362" s="124"/>
      <c r="J362" s="124"/>
      <c r="K362" s="124"/>
      <c r="L362" s="124"/>
      <c r="M362" s="124"/>
      <c r="N362" s="124"/>
      <c r="O362" s="124"/>
    </row>
    <row r="363" spans="2:15">
      <c r="B363" s="123"/>
      <c r="C363" s="123"/>
      <c r="D363" s="123"/>
      <c r="E363" s="123"/>
      <c r="F363" s="124"/>
      <c r="G363" s="124"/>
      <c r="H363" s="124"/>
      <c r="I363" s="124"/>
      <c r="J363" s="124"/>
      <c r="K363" s="124"/>
      <c r="L363" s="124"/>
      <c r="M363" s="124"/>
      <c r="N363" s="124"/>
      <c r="O363" s="124"/>
    </row>
    <row r="364" spans="2:15">
      <c r="B364" s="123"/>
      <c r="C364" s="123"/>
      <c r="D364" s="123"/>
      <c r="E364" s="123"/>
      <c r="F364" s="124"/>
      <c r="G364" s="124"/>
      <c r="H364" s="124"/>
      <c r="I364" s="124"/>
      <c r="J364" s="124"/>
      <c r="K364" s="124"/>
      <c r="L364" s="124"/>
      <c r="M364" s="124"/>
      <c r="N364" s="124"/>
      <c r="O364" s="124"/>
    </row>
    <row r="365" spans="2:15">
      <c r="B365" s="123"/>
      <c r="C365" s="123"/>
      <c r="D365" s="123"/>
      <c r="E365" s="123"/>
      <c r="F365" s="124"/>
      <c r="G365" s="124"/>
      <c r="H365" s="124"/>
      <c r="I365" s="124"/>
      <c r="J365" s="124"/>
      <c r="K365" s="124"/>
      <c r="L365" s="124"/>
      <c r="M365" s="124"/>
      <c r="N365" s="124"/>
      <c r="O365" s="124"/>
    </row>
    <row r="366" spans="2:15">
      <c r="B366" s="123"/>
      <c r="C366" s="123"/>
      <c r="D366" s="123"/>
      <c r="E366" s="123"/>
      <c r="F366" s="124"/>
      <c r="G366" s="124"/>
      <c r="H366" s="124"/>
      <c r="I366" s="124"/>
      <c r="J366" s="124"/>
      <c r="K366" s="124"/>
      <c r="L366" s="124"/>
      <c r="M366" s="124"/>
      <c r="N366" s="124"/>
      <c r="O366" s="124"/>
    </row>
    <row r="367" spans="2:15">
      <c r="B367" s="123"/>
      <c r="C367" s="123"/>
      <c r="D367" s="123"/>
      <c r="E367" s="123"/>
      <c r="F367" s="124"/>
      <c r="G367" s="124"/>
      <c r="H367" s="124"/>
      <c r="I367" s="124"/>
      <c r="J367" s="124"/>
      <c r="K367" s="124"/>
      <c r="L367" s="124"/>
      <c r="M367" s="124"/>
      <c r="N367" s="124"/>
      <c r="O367" s="124"/>
    </row>
    <row r="368" spans="2:15">
      <c r="B368" s="123"/>
      <c r="C368" s="123"/>
      <c r="D368" s="123"/>
      <c r="E368" s="123"/>
      <c r="F368" s="124"/>
      <c r="G368" s="124"/>
      <c r="H368" s="124"/>
      <c r="I368" s="124"/>
      <c r="J368" s="124"/>
      <c r="K368" s="124"/>
      <c r="L368" s="124"/>
      <c r="M368" s="124"/>
      <c r="N368" s="124"/>
      <c r="O368" s="124"/>
    </row>
    <row r="369" spans="2:15">
      <c r="B369" s="123"/>
      <c r="C369" s="123"/>
      <c r="D369" s="123"/>
      <c r="E369" s="123"/>
      <c r="F369" s="124"/>
      <c r="G369" s="124"/>
      <c r="H369" s="124"/>
      <c r="I369" s="124"/>
      <c r="J369" s="124"/>
      <c r="K369" s="124"/>
      <c r="L369" s="124"/>
      <c r="M369" s="124"/>
      <c r="N369" s="124"/>
      <c r="O369" s="124"/>
    </row>
    <row r="370" spans="2:15">
      <c r="B370" s="123"/>
      <c r="C370" s="123"/>
      <c r="D370" s="123"/>
      <c r="E370" s="123"/>
      <c r="F370" s="124"/>
      <c r="G370" s="124"/>
      <c r="H370" s="124"/>
      <c r="I370" s="124"/>
      <c r="J370" s="124"/>
      <c r="K370" s="124"/>
      <c r="L370" s="124"/>
      <c r="M370" s="124"/>
      <c r="N370" s="124"/>
      <c r="O370" s="124"/>
    </row>
    <row r="371" spans="2:15">
      <c r="B371" s="123"/>
      <c r="C371" s="123"/>
      <c r="D371" s="123"/>
      <c r="E371" s="123"/>
      <c r="F371" s="124"/>
      <c r="G371" s="124"/>
      <c r="H371" s="124"/>
      <c r="I371" s="124"/>
      <c r="J371" s="124"/>
      <c r="K371" s="124"/>
      <c r="L371" s="124"/>
      <c r="M371" s="124"/>
      <c r="N371" s="124"/>
      <c r="O371" s="124"/>
    </row>
    <row r="372" spans="2:15">
      <c r="B372" s="123"/>
      <c r="C372" s="123"/>
      <c r="D372" s="123"/>
      <c r="E372" s="123"/>
      <c r="F372" s="124"/>
      <c r="G372" s="124"/>
      <c r="H372" s="124"/>
      <c r="I372" s="124"/>
      <c r="J372" s="124"/>
      <c r="K372" s="124"/>
      <c r="L372" s="124"/>
      <c r="M372" s="124"/>
      <c r="N372" s="124"/>
      <c r="O372" s="124"/>
    </row>
    <row r="373" spans="2:15">
      <c r="B373" s="123"/>
      <c r="C373" s="123"/>
      <c r="D373" s="123"/>
      <c r="E373" s="123"/>
      <c r="F373" s="124"/>
      <c r="G373" s="124"/>
      <c r="H373" s="124"/>
      <c r="I373" s="124"/>
      <c r="J373" s="124"/>
      <c r="K373" s="124"/>
      <c r="L373" s="124"/>
      <c r="M373" s="124"/>
      <c r="N373" s="124"/>
      <c r="O373" s="124"/>
    </row>
    <row r="374" spans="2:15">
      <c r="B374" s="123"/>
      <c r="C374" s="123"/>
      <c r="D374" s="123"/>
      <c r="E374" s="123"/>
      <c r="F374" s="124"/>
      <c r="G374" s="124"/>
      <c r="H374" s="124"/>
      <c r="I374" s="124"/>
      <c r="J374" s="124"/>
      <c r="K374" s="124"/>
      <c r="L374" s="124"/>
      <c r="M374" s="124"/>
      <c r="N374" s="124"/>
      <c r="O374" s="124"/>
    </row>
    <row r="375" spans="2:15">
      <c r="B375" s="123"/>
      <c r="C375" s="123"/>
      <c r="D375" s="123"/>
      <c r="E375" s="123"/>
      <c r="F375" s="124"/>
      <c r="G375" s="124"/>
      <c r="H375" s="124"/>
      <c r="I375" s="124"/>
      <c r="J375" s="124"/>
      <c r="K375" s="124"/>
      <c r="L375" s="124"/>
      <c r="M375" s="124"/>
      <c r="N375" s="124"/>
      <c r="O375" s="124"/>
    </row>
    <row r="376" spans="2:15">
      <c r="B376" s="123"/>
      <c r="C376" s="123"/>
      <c r="D376" s="123"/>
      <c r="E376" s="123"/>
      <c r="F376" s="124"/>
      <c r="G376" s="124"/>
      <c r="H376" s="124"/>
      <c r="I376" s="124"/>
      <c r="J376" s="124"/>
      <c r="K376" s="124"/>
      <c r="L376" s="124"/>
      <c r="M376" s="124"/>
      <c r="N376" s="124"/>
      <c r="O376" s="124"/>
    </row>
    <row r="377" spans="2:15">
      <c r="B377" s="123"/>
      <c r="C377" s="123"/>
      <c r="D377" s="123"/>
      <c r="E377" s="123"/>
      <c r="F377" s="124"/>
      <c r="G377" s="124"/>
      <c r="H377" s="124"/>
      <c r="I377" s="124"/>
      <c r="J377" s="124"/>
      <c r="K377" s="124"/>
      <c r="L377" s="124"/>
      <c r="M377" s="124"/>
      <c r="N377" s="124"/>
      <c r="O377" s="124"/>
    </row>
    <row r="378" spans="2:15">
      <c r="B378" s="123"/>
      <c r="C378" s="123"/>
      <c r="D378" s="123"/>
      <c r="E378" s="123"/>
      <c r="F378" s="124"/>
      <c r="G378" s="124"/>
      <c r="H378" s="124"/>
      <c r="I378" s="124"/>
      <c r="J378" s="124"/>
      <c r="K378" s="124"/>
      <c r="L378" s="124"/>
      <c r="M378" s="124"/>
      <c r="N378" s="124"/>
      <c r="O378" s="124"/>
    </row>
    <row r="379" spans="2:15">
      <c r="B379" s="123"/>
      <c r="C379" s="123"/>
      <c r="D379" s="123"/>
      <c r="E379" s="123"/>
      <c r="F379" s="124"/>
      <c r="G379" s="124"/>
      <c r="H379" s="124"/>
      <c r="I379" s="124"/>
      <c r="J379" s="124"/>
      <c r="K379" s="124"/>
      <c r="L379" s="124"/>
      <c r="M379" s="124"/>
      <c r="N379" s="124"/>
      <c r="O379" s="124"/>
    </row>
    <row r="380" spans="2:15">
      <c r="B380" s="123"/>
      <c r="C380" s="123"/>
      <c r="D380" s="123"/>
      <c r="E380" s="123"/>
      <c r="F380" s="124"/>
      <c r="G380" s="124"/>
      <c r="H380" s="124"/>
      <c r="I380" s="124"/>
      <c r="J380" s="124"/>
      <c r="K380" s="124"/>
      <c r="L380" s="124"/>
      <c r="M380" s="124"/>
      <c r="N380" s="124"/>
      <c r="O380" s="124"/>
    </row>
    <row r="381" spans="2:15">
      <c r="B381" s="123"/>
      <c r="C381" s="123"/>
      <c r="D381" s="123"/>
      <c r="E381" s="123"/>
      <c r="F381" s="124"/>
      <c r="G381" s="124"/>
      <c r="H381" s="124"/>
      <c r="I381" s="124"/>
      <c r="J381" s="124"/>
      <c r="K381" s="124"/>
      <c r="L381" s="124"/>
      <c r="M381" s="124"/>
      <c r="N381" s="124"/>
      <c r="O381" s="124"/>
    </row>
    <row r="382" spans="2:15">
      <c r="B382" s="123"/>
      <c r="C382" s="123"/>
      <c r="D382" s="123"/>
      <c r="E382" s="123"/>
      <c r="F382" s="124"/>
      <c r="G382" s="124"/>
      <c r="H382" s="124"/>
      <c r="I382" s="124"/>
      <c r="J382" s="124"/>
      <c r="K382" s="124"/>
      <c r="L382" s="124"/>
      <c r="M382" s="124"/>
      <c r="N382" s="124"/>
      <c r="O382" s="124"/>
    </row>
    <row r="383" spans="2:15">
      <c r="B383" s="123"/>
      <c r="C383" s="123"/>
      <c r="D383" s="123"/>
      <c r="E383" s="123"/>
      <c r="F383" s="124"/>
      <c r="G383" s="124"/>
      <c r="H383" s="124"/>
      <c r="I383" s="124"/>
      <c r="J383" s="124"/>
      <c r="K383" s="124"/>
      <c r="L383" s="124"/>
      <c r="M383" s="124"/>
      <c r="N383" s="124"/>
      <c r="O383" s="124"/>
    </row>
    <row r="384" spans="2:15">
      <c r="B384" s="123"/>
      <c r="C384" s="123"/>
      <c r="D384" s="123"/>
      <c r="E384" s="123"/>
      <c r="F384" s="124"/>
      <c r="G384" s="124"/>
      <c r="H384" s="124"/>
      <c r="I384" s="124"/>
      <c r="J384" s="124"/>
      <c r="K384" s="124"/>
      <c r="L384" s="124"/>
      <c r="M384" s="124"/>
      <c r="N384" s="124"/>
      <c r="O384" s="124"/>
    </row>
    <row r="385" spans="2:15">
      <c r="B385" s="123"/>
      <c r="C385" s="123"/>
      <c r="D385" s="123"/>
      <c r="E385" s="123"/>
      <c r="F385" s="124"/>
      <c r="G385" s="124"/>
      <c r="H385" s="124"/>
      <c r="I385" s="124"/>
      <c r="J385" s="124"/>
      <c r="K385" s="124"/>
      <c r="L385" s="124"/>
      <c r="M385" s="124"/>
      <c r="N385" s="124"/>
      <c r="O385" s="124"/>
    </row>
    <row r="386" spans="2:15">
      <c r="B386" s="123"/>
      <c r="C386" s="123"/>
      <c r="D386" s="123"/>
      <c r="E386" s="123"/>
      <c r="F386" s="124"/>
      <c r="G386" s="124"/>
      <c r="H386" s="124"/>
      <c r="I386" s="124"/>
      <c r="J386" s="124"/>
      <c r="K386" s="124"/>
      <c r="L386" s="124"/>
      <c r="M386" s="124"/>
      <c r="N386" s="124"/>
      <c r="O386" s="124"/>
    </row>
    <row r="387" spans="2:15">
      <c r="B387" s="123"/>
      <c r="C387" s="123"/>
      <c r="D387" s="123"/>
      <c r="E387" s="123"/>
      <c r="F387" s="124"/>
      <c r="G387" s="124"/>
      <c r="H387" s="124"/>
      <c r="I387" s="124"/>
      <c r="J387" s="124"/>
      <c r="K387" s="124"/>
      <c r="L387" s="124"/>
      <c r="M387" s="124"/>
      <c r="N387" s="124"/>
      <c r="O387" s="124"/>
    </row>
    <row r="388" spans="2:15">
      <c r="B388" s="123"/>
      <c r="C388" s="123"/>
      <c r="D388" s="123"/>
      <c r="E388" s="123"/>
      <c r="F388" s="124"/>
      <c r="G388" s="124"/>
      <c r="H388" s="124"/>
      <c r="I388" s="124"/>
      <c r="J388" s="124"/>
      <c r="K388" s="124"/>
      <c r="L388" s="124"/>
      <c r="M388" s="124"/>
      <c r="N388" s="124"/>
      <c r="O388" s="124"/>
    </row>
    <row r="389" spans="2:15">
      <c r="B389" s="123"/>
      <c r="C389" s="123"/>
      <c r="D389" s="123"/>
      <c r="E389" s="123"/>
      <c r="F389" s="124"/>
      <c r="G389" s="124"/>
      <c r="H389" s="124"/>
      <c r="I389" s="124"/>
      <c r="J389" s="124"/>
      <c r="K389" s="124"/>
      <c r="L389" s="124"/>
      <c r="M389" s="124"/>
      <c r="N389" s="124"/>
      <c r="O389" s="124"/>
    </row>
    <row r="390" spans="2:15">
      <c r="B390" s="123"/>
      <c r="C390" s="123"/>
      <c r="D390" s="123"/>
      <c r="E390" s="123"/>
      <c r="F390" s="124"/>
      <c r="G390" s="124"/>
      <c r="H390" s="124"/>
      <c r="I390" s="124"/>
      <c r="J390" s="124"/>
      <c r="K390" s="124"/>
      <c r="L390" s="124"/>
      <c r="M390" s="124"/>
      <c r="N390" s="124"/>
      <c r="O390" s="124"/>
    </row>
    <row r="391" spans="2:15">
      <c r="B391" s="123"/>
      <c r="C391" s="123"/>
      <c r="D391" s="123"/>
      <c r="E391" s="123"/>
      <c r="F391" s="124"/>
      <c r="G391" s="124"/>
      <c r="H391" s="124"/>
      <c r="I391" s="124"/>
      <c r="J391" s="124"/>
      <c r="K391" s="124"/>
      <c r="L391" s="124"/>
      <c r="M391" s="124"/>
      <c r="N391" s="124"/>
      <c r="O391" s="124"/>
    </row>
    <row r="392" spans="2:15">
      <c r="B392" s="123"/>
      <c r="C392" s="123"/>
      <c r="D392" s="123"/>
      <c r="E392" s="123"/>
      <c r="F392" s="124"/>
      <c r="G392" s="124"/>
      <c r="H392" s="124"/>
      <c r="I392" s="124"/>
      <c r="J392" s="124"/>
      <c r="K392" s="124"/>
      <c r="L392" s="124"/>
      <c r="M392" s="124"/>
      <c r="N392" s="124"/>
      <c r="O392" s="124"/>
    </row>
    <row r="393" spans="2:15">
      <c r="B393" s="123"/>
      <c r="C393" s="123"/>
      <c r="D393" s="123"/>
      <c r="E393" s="123"/>
      <c r="F393" s="124"/>
      <c r="G393" s="124"/>
      <c r="H393" s="124"/>
      <c r="I393" s="124"/>
      <c r="J393" s="124"/>
      <c r="K393" s="124"/>
      <c r="L393" s="124"/>
      <c r="M393" s="124"/>
      <c r="N393" s="124"/>
      <c r="O393" s="124"/>
    </row>
    <row r="394" spans="2:15">
      <c r="B394" s="123"/>
      <c r="C394" s="123"/>
      <c r="D394" s="123"/>
      <c r="E394" s="123"/>
      <c r="F394" s="124"/>
      <c r="G394" s="124"/>
      <c r="H394" s="124"/>
      <c r="I394" s="124"/>
      <c r="J394" s="124"/>
      <c r="K394" s="124"/>
      <c r="L394" s="124"/>
      <c r="M394" s="124"/>
      <c r="N394" s="124"/>
      <c r="O394" s="124"/>
    </row>
    <row r="395" spans="2:15">
      <c r="B395" s="123"/>
      <c r="C395" s="123"/>
      <c r="D395" s="123"/>
      <c r="E395" s="123"/>
      <c r="F395" s="124"/>
      <c r="G395" s="124"/>
      <c r="H395" s="124"/>
      <c r="I395" s="124"/>
      <c r="J395" s="124"/>
      <c r="K395" s="124"/>
      <c r="L395" s="124"/>
      <c r="M395" s="124"/>
      <c r="N395" s="124"/>
      <c r="O395" s="124"/>
    </row>
    <row r="396" spans="2:15">
      <c r="B396" s="123"/>
      <c r="C396" s="123"/>
      <c r="D396" s="123"/>
      <c r="E396" s="123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</row>
    <row r="397" spans="2:15">
      <c r="B397" s="123"/>
      <c r="C397" s="123"/>
      <c r="D397" s="123"/>
      <c r="E397" s="123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</row>
    <row r="398" spans="2:15">
      <c r="B398" s="123"/>
      <c r="C398" s="123"/>
      <c r="D398" s="123"/>
      <c r="E398" s="123"/>
      <c r="F398" s="124"/>
      <c r="G398" s="124"/>
      <c r="H398" s="124"/>
      <c r="I398" s="124"/>
      <c r="J398" s="124"/>
      <c r="K398" s="124"/>
      <c r="L398" s="124"/>
      <c r="M398" s="124"/>
      <c r="N398" s="124"/>
      <c r="O398" s="124"/>
    </row>
    <row r="399" spans="2:15">
      <c r="B399" s="123"/>
      <c r="C399" s="123"/>
      <c r="D399" s="123"/>
      <c r="E399" s="123"/>
      <c r="F399" s="124"/>
      <c r="G399" s="124"/>
      <c r="H399" s="124"/>
      <c r="I399" s="124"/>
      <c r="J399" s="124"/>
      <c r="K399" s="124"/>
      <c r="L399" s="124"/>
      <c r="M399" s="124"/>
      <c r="N399" s="124"/>
      <c r="O399" s="124"/>
    </row>
    <row r="400" spans="2:15">
      <c r="B400" s="123"/>
      <c r="C400" s="123"/>
      <c r="D400" s="123"/>
      <c r="E400" s="123"/>
      <c r="F400" s="124"/>
      <c r="G400" s="124"/>
      <c r="H400" s="124"/>
      <c r="I400" s="124"/>
      <c r="J400" s="124"/>
      <c r="K400" s="124"/>
      <c r="L400" s="124"/>
      <c r="M400" s="124"/>
      <c r="N400" s="124"/>
      <c r="O400" s="124"/>
    </row>
    <row r="401" spans="2:15">
      <c r="B401" s="123"/>
      <c r="C401" s="123"/>
      <c r="D401" s="123"/>
      <c r="E401" s="123"/>
      <c r="F401" s="124"/>
      <c r="G401" s="124"/>
      <c r="H401" s="124"/>
      <c r="I401" s="124"/>
      <c r="J401" s="124"/>
      <c r="K401" s="124"/>
      <c r="L401" s="124"/>
      <c r="M401" s="124"/>
      <c r="N401" s="124"/>
      <c r="O401" s="124"/>
    </row>
    <row r="402" spans="2:15">
      <c r="B402" s="123"/>
      <c r="C402" s="123"/>
      <c r="D402" s="123"/>
      <c r="E402" s="123"/>
      <c r="F402" s="124"/>
      <c r="G402" s="124"/>
      <c r="H402" s="124"/>
      <c r="I402" s="124"/>
      <c r="J402" s="124"/>
      <c r="K402" s="124"/>
      <c r="L402" s="124"/>
      <c r="M402" s="124"/>
      <c r="N402" s="124"/>
      <c r="O402" s="124"/>
    </row>
    <row r="403" spans="2:15">
      <c r="B403" s="123"/>
      <c r="C403" s="123"/>
      <c r="D403" s="123"/>
      <c r="E403" s="123"/>
      <c r="F403" s="124"/>
      <c r="G403" s="124"/>
      <c r="H403" s="124"/>
      <c r="I403" s="124"/>
      <c r="J403" s="124"/>
      <c r="K403" s="124"/>
      <c r="L403" s="124"/>
      <c r="M403" s="124"/>
      <c r="N403" s="124"/>
      <c r="O403" s="124"/>
    </row>
    <row r="404" spans="2:15">
      <c r="B404" s="123"/>
      <c r="C404" s="123"/>
      <c r="D404" s="123"/>
      <c r="E404" s="123"/>
      <c r="F404" s="124"/>
      <c r="G404" s="124"/>
      <c r="H404" s="124"/>
      <c r="I404" s="124"/>
      <c r="J404" s="124"/>
      <c r="K404" s="124"/>
      <c r="L404" s="124"/>
      <c r="M404" s="124"/>
      <c r="N404" s="124"/>
      <c r="O404" s="124"/>
    </row>
    <row r="405" spans="2:15">
      <c r="B405" s="123"/>
      <c r="C405" s="123"/>
      <c r="D405" s="123"/>
      <c r="E405" s="123"/>
      <c r="F405" s="124"/>
      <c r="G405" s="124"/>
      <c r="H405" s="124"/>
      <c r="I405" s="124"/>
      <c r="J405" s="124"/>
      <c r="K405" s="124"/>
      <c r="L405" s="124"/>
      <c r="M405" s="124"/>
      <c r="N405" s="124"/>
      <c r="O405" s="124"/>
    </row>
    <row r="406" spans="2:15">
      <c r="B406" s="123"/>
      <c r="C406" s="123"/>
      <c r="D406" s="123"/>
      <c r="E406" s="123"/>
      <c r="F406" s="124"/>
      <c r="G406" s="124"/>
      <c r="H406" s="124"/>
      <c r="I406" s="124"/>
      <c r="J406" s="124"/>
      <c r="K406" s="124"/>
      <c r="L406" s="124"/>
      <c r="M406" s="124"/>
      <c r="N406" s="124"/>
      <c r="O406" s="124"/>
    </row>
    <row r="407" spans="2:15">
      <c r="B407" s="123"/>
      <c r="C407" s="123"/>
      <c r="D407" s="123"/>
      <c r="E407" s="123"/>
      <c r="F407" s="124"/>
      <c r="G407" s="124"/>
      <c r="H407" s="124"/>
      <c r="I407" s="124"/>
      <c r="J407" s="124"/>
      <c r="K407" s="124"/>
      <c r="L407" s="124"/>
      <c r="M407" s="124"/>
      <c r="N407" s="124"/>
      <c r="O407" s="124"/>
    </row>
    <row r="408" spans="2:15">
      <c r="B408" s="123"/>
      <c r="C408" s="123"/>
      <c r="D408" s="123"/>
      <c r="E408" s="123"/>
      <c r="F408" s="124"/>
      <c r="G408" s="124"/>
      <c r="H408" s="124"/>
      <c r="I408" s="124"/>
      <c r="J408" s="124"/>
      <c r="K408" s="124"/>
      <c r="L408" s="124"/>
      <c r="M408" s="124"/>
      <c r="N408" s="124"/>
      <c r="O408" s="124"/>
    </row>
    <row r="409" spans="2:15">
      <c r="B409" s="123"/>
      <c r="C409" s="123"/>
      <c r="D409" s="123"/>
      <c r="E409" s="123"/>
      <c r="F409" s="124"/>
      <c r="G409" s="124"/>
      <c r="H409" s="124"/>
      <c r="I409" s="124"/>
      <c r="J409" s="124"/>
      <c r="K409" s="124"/>
      <c r="L409" s="124"/>
      <c r="M409" s="124"/>
      <c r="N409" s="124"/>
      <c r="O409" s="124"/>
    </row>
    <row r="410" spans="2:15">
      <c r="B410" s="123"/>
      <c r="C410" s="123"/>
      <c r="D410" s="123"/>
      <c r="E410" s="123"/>
      <c r="F410" s="124"/>
      <c r="G410" s="124"/>
      <c r="H410" s="124"/>
      <c r="I410" s="124"/>
      <c r="J410" s="124"/>
      <c r="K410" s="124"/>
      <c r="L410" s="124"/>
      <c r="M410" s="124"/>
      <c r="N410" s="124"/>
      <c r="O410" s="124"/>
    </row>
    <row r="411" spans="2:15">
      <c r="B411" s="123"/>
      <c r="C411" s="123"/>
      <c r="D411" s="123"/>
      <c r="E411" s="123"/>
      <c r="F411" s="124"/>
      <c r="G411" s="124"/>
      <c r="H411" s="124"/>
      <c r="I411" s="124"/>
      <c r="J411" s="124"/>
      <c r="K411" s="124"/>
      <c r="L411" s="124"/>
      <c r="M411" s="124"/>
      <c r="N411" s="124"/>
      <c r="O411" s="124"/>
    </row>
    <row r="412" spans="2:15">
      <c r="B412" s="123"/>
      <c r="C412" s="123"/>
      <c r="D412" s="123"/>
      <c r="E412" s="123"/>
      <c r="F412" s="124"/>
      <c r="G412" s="124"/>
      <c r="H412" s="124"/>
      <c r="I412" s="124"/>
      <c r="J412" s="124"/>
      <c r="K412" s="124"/>
      <c r="L412" s="124"/>
      <c r="M412" s="124"/>
      <c r="N412" s="124"/>
      <c r="O412" s="124"/>
    </row>
    <row r="413" spans="2:15">
      <c r="B413" s="123"/>
      <c r="C413" s="123"/>
      <c r="D413" s="123"/>
      <c r="E413" s="123"/>
      <c r="F413" s="124"/>
      <c r="G413" s="124"/>
      <c r="H413" s="124"/>
      <c r="I413" s="124"/>
      <c r="J413" s="124"/>
      <c r="K413" s="124"/>
      <c r="L413" s="124"/>
      <c r="M413" s="124"/>
      <c r="N413" s="124"/>
      <c r="O413" s="124"/>
    </row>
    <row r="414" spans="2:15">
      <c r="B414" s="123"/>
      <c r="C414" s="123"/>
      <c r="D414" s="123"/>
      <c r="E414" s="123"/>
      <c r="F414" s="124"/>
      <c r="G414" s="124"/>
      <c r="H414" s="124"/>
      <c r="I414" s="124"/>
      <c r="J414" s="124"/>
      <c r="K414" s="124"/>
      <c r="L414" s="124"/>
      <c r="M414" s="124"/>
      <c r="N414" s="124"/>
      <c r="O414" s="124"/>
    </row>
    <row r="415" spans="2:15">
      <c r="B415" s="123"/>
      <c r="C415" s="123"/>
      <c r="D415" s="123"/>
      <c r="E415" s="123"/>
      <c r="F415" s="124"/>
      <c r="G415" s="124"/>
      <c r="H415" s="124"/>
      <c r="I415" s="124"/>
      <c r="J415" s="124"/>
      <c r="K415" s="124"/>
      <c r="L415" s="124"/>
      <c r="M415" s="124"/>
      <c r="N415" s="124"/>
      <c r="O415" s="124"/>
    </row>
    <row r="416" spans="2:15">
      <c r="B416" s="123"/>
      <c r="C416" s="123"/>
      <c r="D416" s="123"/>
      <c r="E416" s="123"/>
      <c r="F416" s="124"/>
      <c r="G416" s="124"/>
      <c r="H416" s="124"/>
      <c r="I416" s="124"/>
      <c r="J416" s="124"/>
      <c r="K416" s="124"/>
      <c r="L416" s="124"/>
      <c r="M416" s="124"/>
      <c r="N416" s="124"/>
      <c r="O416" s="124"/>
    </row>
    <row r="417" spans="2:15">
      <c r="B417" s="123"/>
      <c r="C417" s="123"/>
      <c r="D417" s="123"/>
      <c r="E417" s="123"/>
      <c r="F417" s="124"/>
      <c r="G417" s="124"/>
      <c r="H417" s="124"/>
      <c r="I417" s="124"/>
      <c r="J417" s="124"/>
      <c r="K417" s="124"/>
      <c r="L417" s="124"/>
      <c r="M417" s="124"/>
      <c r="N417" s="124"/>
      <c r="O417" s="124"/>
    </row>
    <row r="418" spans="2:15">
      <c r="B418" s="123"/>
      <c r="C418" s="123"/>
      <c r="D418" s="123"/>
      <c r="E418" s="123"/>
      <c r="F418" s="124"/>
      <c r="G418" s="124"/>
      <c r="H418" s="124"/>
      <c r="I418" s="124"/>
      <c r="J418" s="124"/>
      <c r="K418" s="124"/>
      <c r="L418" s="124"/>
      <c r="M418" s="124"/>
      <c r="N418" s="124"/>
      <c r="O418" s="124"/>
    </row>
    <row r="419" spans="2:15">
      <c r="B419" s="123"/>
      <c r="C419" s="123"/>
      <c r="D419" s="123"/>
      <c r="E419" s="123"/>
      <c r="F419" s="124"/>
      <c r="G419" s="124"/>
      <c r="H419" s="124"/>
      <c r="I419" s="124"/>
      <c r="J419" s="124"/>
      <c r="K419" s="124"/>
      <c r="L419" s="124"/>
      <c r="M419" s="124"/>
      <c r="N419" s="124"/>
      <c r="O419" s="124"/>
    </row>
    <row r="420" spans="2:15">
      <c r="B420" s="123"/>
      <c r="C420" s="123"/>
      <c r="D420" s="123"/>
      <c r="E420" s="123"/>
      <c r="F420" s="124"/>
      <c r="G420" s="124"/>
      <c r="H420" s="124"/>
      <c r="I420" s="124"/>
      <c r="J420" s="124"/>
      <c r="K420" s="124"/>
      <c r="L420" s="124"/>
      <c r="M420" s="124"/>
      <c r="N420" s="124"/>
      <c r="O420" s="124"/>
    </row>
    <row r="421" spans="2:15">
      <c r="B421" s="123"/>
      <c r="C421" s="123"/>
      <c r="D421" s="123"/>
      <c r="E421" s="123"/>
      <c r="F421" s="124"/>
      <c r="G421" s="124"/>
      <c r="H421" s="124"/>
      <c r="I421" s="124"/>
      <c r="J421" s="124"/>
      <c r="K421" s="124"/>
      <c r="L421" s="124"/>
      <c r="M421" s="124"/>
      <c r="N421" s="124"/>
      <c r="O421" s="124"/>
    </row>
    <row r="422" spans="2:15">
      <c r="B422" s="123"/>
      <c r="C422" s="123"/>
      <c r="D422" s="123"/>
      <c r="E422" s="123"/>
      <c r="F422" s="124"/>
      <c r="G422" s="124"/>
      <c r="H422" s="124"/>
      <c r="I422" s="124"/>
      <c r="J422" s="124"/>
      <c r="K422" s="124"/>
      <c r="L422" s="124"/>
      <c r="M422" s="124"/>
      <c r="N422" s="124"/>
      <c r="O422" s="124"/>
    </row>
    <row r="423" spans="2:15">
      <c r="B423" s="123"/>
      <c r="C423" s="123"/>
      <c r="D423" s="123"/>
      <c r="E423" s="123"/>
      <c r="F423" s="124"/>
      <c r="G423" s="124"/>
      <c r="H423" s="124"/>
      <c r="I423" s="124"/>
      <c r="J423" s="124"/>
      <c r="K423" s="124"/>
      <c r="L423" s="124"/>
      <c r="M423" s="124"/>
      <c r="N423" s="124"/>
      <c r="O423" s="124"/>
    </row>
    <row r="424" spans="2:15">
      <c r="B424" s="123"/>
      <c r="C424" s="123"/>
      <c r="D424" s="123"/>
      <c r="E424" s="123"/>
      <c r="F424" s="124"/>
      <c r="G424" s="124"/>
      <c r="H424" s="124"/>
      <c r="I424" s="124"/>
      <c r="J424" s="124"/>
      <c r="K424" s="124"/>
      <c r="L424" s="124"/>
      <c r="M424" s="124"/>
      <c r="N424" s="124"/>
      <c r="O424" s="124"/>
    </row>
    <row r="425" spans="2:15">
      <c r="B425" s="123"/>
      <c r="C425" s="123"/>
      <c r="D425" s="123"/>
      <c r="E425" s="123"/>
      <c r="F425" s="124"/>
      <c r="G425" s="124"/>
      <c r="H425" s="124"/>
      <c r="I425" s="124"/>
      <c r="J425" s="124"/>
      <c r="K425" s="124"/>
      <c r="L425" s="124"/>
      <c r="M425" s="124"/>
      <c r="N425" s="124"/>
      <c r="O425" s="124"/>
    </row>
    <row r="426" spans="2:15">
      <c r="B426" s="123"/>
      <c r="C426" s="123"/>
      <c r="D426" s="123"/>
      <c r="E426" s="123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</row>
    <row r="427" spans="2:15">
      <c r="B427" s="123"/>
      <c r="C427" s="123"/>
      <c r="D427" s="123"/>
      <c r="E427" s="123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</row>
    <row r="428" spans="2:15">
      <c r="B428" s="123"/>
      <c r="C428" s="123"/>
      <c r="D428" s="123"/>
      <c r="E428" s="123"/>
      <c r="F428" s="124"/>
      <c r="G428" s="124"/>
      <c r="H428" s="124"/>
      <c r="I428" s="124"/>
      <c r="J428" s="124"/>
      <c r="K428" s="124"/>
      <c r="L428" s="124"/>
      <c r="M428" s="124"/>
      <c r="N428" s="124"/>
      <c r="O428" s="124"/>
    </row>
    <row r="429" spans="2:15">
      <c r="B429" s="123"/>
      <c r="C429" s="123"/>
      <c r="D429" s="123"/>
      <c r="E429" s="123"/>
      <c r="F429" s="124"/>
      <c r="G429" s="124"/>
      <c r="H429" s="124"/>
      <c r="I429" s="124"/>
      <c r="J429" s="124"/>
      <c r="K429" s="124"/>
      <c r="L429" s="124"/>
      <c r="M429" s="124"/>
      <c r="N429" s="124"/>
      <c r="O429" s="124"/>
    </row>
    <row r="430" spans="2:15">
      <c r="B430" s="123"/>
      <c r="C430" s="123"/>
      <c r="D430" s="123"/>
      <c r="E430" s="123"/>
      <c r="F430" s="124"/>
      <c r="G430" s="124"/>
      <c r="H430" s="124"/>
      <c r="I430" s="124"/>
      <c r="J430" s="124"/>
      <c r="K430" s="124"/>
      <c r="L430" s="124"/>
      <c r="M430" s="124"/>
      <c r="N430" s="124"/>
      <c r="O430" s="124"/>
    </row>
    <row r="431" spans="2:15">
      <c r="B431" s="123"/>
      <c r="C431" s="123"/>
      <c r="D431" s="123"/>
      <c r="E431" s="123"/>
      <c r="F431" s="124"/>
      <c r="G431" s="124"/>
      <c r="H431" s="124"/>
      <c r="I431" s="124"/>
      <c r="J431" s="124"/>
      <c r="K431" s="124"/>
      <c r="L431" s="124"/>
      <c r="M431" s="124"/>
      <c r="N431" s="124"/>
      <c r="O431" s="124"/>
    </row>
    <row r="432" spans="2:15">
      <c r="B432" s="123"/>
      <c r="C432" s="123"/>
      <c r="D432" s="123"/>
      <c r="E432" s="123"/>
      <c r="F432" s="124"/>
      <c r="G432" s="124"/>
      <c r="H432" s="124"/>
      <c r="I432" s="124"/>
      <c r="J432" s="124"/>
      <c r="K432" s="124"/>
      <c r="L432" s="124"/>
      <c r="M432" s="124"/>
      <c r="N432" s="124"/>
      <c r="O432" s="124"/>
    </row>
    <row r="433" spans="2:15">
      <c r="B433" s="123"/>
      <c r="C433" s="123"/>
      <c r="D433" s="123"/>
      <c r="E433" s="123"/>
      <c r="F433" s="124"/>
      <c r="G433" s="124"/>
      <c r="H433" s="124"/>
      <c r="I433" s="124"/>
      <c r="J433" s="124"/>
      <c r="K433" s="124"/>
      <c r="L433" s="124"/>
      <c r="M433" s="124"/>
      <c r="N433" s="124"/>
      <c r="O433" s="124"/>
    </row>
    <row r="434" spans="2:15">
      <c r="B434" s="123"/>
      <c r="C434" s="123"/>
      <c r="D434" s="123"/>
      <c r="E434" s="123"/>
      <c r="F434" s="124"/>
      <c r="G434" s="124"/>
      <c r="H434" s="124"/>
      <c r="I434" s="124"/>
      <c r="J434" s="124"/>
      <c r="K434" s="124"/>
      <c r="L434" s="124"/>
      <c r="M434" s="124"/>
      <c r="N434" s="124"/>
      <c r="O434" s="124"/>
    </row>
    <row r="435" spans="2:15">
      <c r="B435" s="123"/>
      <c r="C435" s="123"/>
      <c r="D435" s="123"/>
      <c r="E435" s="123"/>
      <c r="F435" s="124"/>
      <c r="G435" s="124"/>
      <c r="H435" s="124"/>
      <c r="I435" s="124"/>
      <c r="J435" s="124"/>
      <c r="K435" s="124"/>
      <c r="L435" s="124"/>
      <c r="M435" s="124"/>
      <c r="N435" s="124"/>
      <c r="O435" s="124"/>
    </row>
    <row r="436" spans="2:15">
      <c r="B436" s="123"/>
      <c r="C436" s="123"/>
      <c r="D436" s="123"/>
      <c r="E436" s="123"/>
      <c r="F436" s="124"/>
      <c r="G436" s="124"/>
      <c r="H436" s="124"/>
      <c r="I436" s="124"/>
      <c r="J436" s="124"/>
      <c r="K436" s="124"/>
      <c r="L436" s="124"/>
      <c r="M436" s="124"/>
      <c r="N436" s="124"/>
      <c r="O436" s="124"/>
    </row>
    <row r="437" spans="2:15">
      <c r="B437" s="123"/>
      <c r="C437" s="123"/>
      <c r="D437" s="123"/>
      <c r="E437" s="123"/>
      <c r="F437" s="124"/>
      <c r="G437" s="124"/>
      <c r="H437" s="124"/>
      <c r="I437" s="124"/>
      <c r="J437" s="124"/>
      <c r="K437" s="124"/>
      <c r="L437" s="124"/>
      <c r="M437" s="124"/>
      <c r="N437" s="124"/>
      <c r="O437" s="124"/>
    </row>
    <row r="438" spans="2:15">
      <c r="B438" s="123"/>
      <c r="C438" s="123"/>
      <c r="D438" s="123"/>
      <c r="E438" s="123"/>
      <c r="F438" s="124"/>
      <c r="G438" s="124"/>
      <c r="H438" s="124"/>
      <c r="I438" s="124"/>
      <c r="J438" s="124"/>
      <c r="K438" s="124"/>
      <c r="L438" s="124"/>
      <c r="M438" s="124"/>
      <c r="N438" s="124"/>
      <c r="O438" s="124"/>
    </row>
    <row r="439" spans="2:15">
      <c r="B439" s="123"/>
      <c r="C439" s="123"/>
      <c r="D439" s="123"/>
      <c r="E439" s="123"/>
      <c r="F439" s="124"/>
      <c r="G439" s="124"/>
      <c r="H439" s="124"/>
      <c r="I439" s="124"/>
      <c r="J439" s="124"/>
      <c r="K439" s="124"/>
      <c r="L439" s="124"/>
      <c r="M439" s="124"/>
      <c r="N439" s="124"/>
      <c r="O439" s="124"/>
    </row>
    <row r="440" spans="2:15">
      <c r="B440" s="123"/>
      <c r="C440" s="123"/>
      <c r="D440" s="123"/>
      <c r="E440" s="123"/>
      <c r="F440" s="124"/>
      <c r="G440" s="124"/>
      <c r="H440" s="124"/>
      <c r="I440" s="124"/>
      <c r="J440" s="124"/>
      <c r="K440" s="124"/>
      <c r="L440" s="124"/>
      <c r="M440" s="124"/>
      <c r="N440" s="124"/>
      <c r="O440" s="124"/>
    </row>
    <row r="441" spans="2:15">
      <c r="B441" s="123"/>
      <c r="C441" s="123"/>
      <c r="D441" s="123"/>
      <c r="E441" s="123"/>
      <c r="F441" s="124"/>
      <c r="G441" s="124"/>
      <c r="H441" s="124"/>
      <c r="I441" s="124"/>
      <c r="J441" s="124"/>
      <c r="K441" s="124"/>
      <c r="L441" s="124"/>
      <c r="M441" s="124"/>
      <c r="N441" s="124"/>
      <c r="O441" s="124"/>
    </row>
    <row r="442" spans="2:15">
      <c r="B442" s="123"/>
      <c r="C442" s="123"/>
      <c r="D442" s="123"/>
      <c r="E442" s="123"/>
      <c r="F442" s="124"/>
      <c r="G442" s="124"/>
      <c r="H442" s="124"/>
      <c r="I442" s="124"/>
      <c r="J442" s="124"/>
      <c r="K442" s="124"/>
      <c r="L442" s="124"/>
      <c r="M442" s="124"/>
      <c r="N442" s="124"/>
      <c r="O442" s="124"/>
    </row>
    <row r="443" spans="2:15">
      <c r="B443" s="123"/>
      <c r="C443" s="123"/>
      <c r="D443" s="123"/>
      <c r="E443" s="123"/>
      <c r="F443" s="124"/>
      <c r="G443" s="124"/>
      <c r="H443" s="124"/>
      <c r="I443" s="124"/>
      <c r="J443" s="124"/>
      <c r="K443" s="124"/>
      <c r="L443" s="124"/>
      <c r="M443" s="124"/>
      <c r="N443" s="124"/>
      <c r="O443" s="124"/>
    </row>
    <row r="444" spans="2:15">
      <c r="B444" s="123"/>
      <c r="C444" s="123"/>
      <c r="D444" s="123"/>
      <c r="E444" s="123"/>
      <c r="F444" s="124"/>
      <c r="G444" s="124"/>
      <c r="H444" s="124"/>
      <c r="I444" s="124"/>
      <c r="J444" s="124"/>
      <c r="K444" s="124"/>
      <c r="L444" s="124"/>
      <c r="M444" s="124"/>
      <c r="N444" s="124"/>
      <c r="O444" s="124"/>
    </row>
    <row r="445" spans="2:15">
      <c r="B445" s="123"/>
      <c r="C445" s="123"/>
      <c r="D445" s="123"/>
      <c r="E445" s="123"/>
      <c r="F445" s="124"/>
      <c r="G445" s="124"/>
      <c r="H445" s="124"/>
      <c r="I445" s="124"/>
      <c r="J445" s="124"/>
      <c r="K445" s="124"/>
      <c r="L445" s="124"/>
      <c r="M445" s="124"/>
      <c r="N445" s="124"/>
      <c r="O445" s="124"/>
    </row>
    <row r="446" spans="2:15">
      <c r="B446" s="123"/>
      <c r="C446" s="123"/>
      <c r="D446" s="123"/>
      <c r="E446" s="123"/>
      <c r="F446" s="124"/>
      <c r="G446" s="124"/>
      <c r="H446" s="124"/>
      <c r="I446" s="124"/>
      <c r="J446" s="124"/>
      <c r="K446" s="124"/>
      <c r="L446" s="124"/>
      <c r="M446" s="124"/>
      <c r="N446" s="124"/>
      <c r="O446" s="124"/>
    </row>
    <row r="447" spans="2:15">
      <c r="B447" s="123"/>
      <c r="C447" s="123"/>
      <c r="D447" s="123"/>
      <c r="E447" s="123"/>
      <c r="F447" s="124"/>
      <c r="G447" s="124"/>
      <c r="H447" s="124"/>
      <c r="I447" s="124"/>
      <c r="J447" s="124"/>
      <c r="K447" s="124"/>
      <c r="L447" s="124"/>
      <c r="M447" s="124"/>
      <c r="N447" s="124"/>
      <c r="O447" s="124"/>
    </row>
    <row r="448" spans="2:15">
      <c r="B448" s="123"/>
      <c r="C448" s="123"/>
      <c r="D448" s="123"/>
      <c r="E448" s="123"/>
      <c r="F448" s="124"/>
      <c r="G448" s="124"/>
      <c r="H448" s="124"/>
      <c r="I448" s="124"/>
      <c r="J448" s="124"/>
      <c r="K448" s="124"/>
      <c r="L448" s="124"/>
      <c r="M448" s="124"/>
      <c r="N448" s="124"/>
      <c r="O448" s="124"/>
    </row>
    <row r="449" spans="2:15">
      <c r="B449" s="123"/>
      <c r="C449" s="123"/>
      <c r="D449" s="123"/>
      <c r="E449" s="123"/>
      <c r="F449" s="124"/>
      <c r="G449" s="124"/>
      <c r="H449" s="124"/>
      <c r="I449" s="124"/>
      <c r="J449" s="124"/>
      <c r="K449" s="124"/>
      <c r="L449" s="124"/>
      <c r="M449" s="124"/>
      <c r="N449" s="124"/>
      <c r="O449" s="124"/>
    </row>
    <row r="450" spans="2:15">
      <c r="B450" s="123"/>
      <c r="C450" s="123"/>
      <c r="D450" s="123"/>
      <c r="E450" s="123"/>
      <c r="F450" s="124"/>
      <c r="G450" s="124"/>
      <c r="H450" s="124"/>
      <c r="I450" s="124"/>
      <c r="J450" s="124"/>
      <c r="K450" s="124"/>
      <c r="L450" s="124"/>
      <c r="M450" s="124"/>
      <c r="N450" s="124"/>
      <c r="O450" s="124"/>
    </row>
    <row r="451" spans="2:15">
      <c r="B451" s="123"/>
      <c r="C451" s="123"/>
      <c r="D451" s="123"/>
      <c r="E451" s="123"/>
      <c r="F451" s="124"/>
      <c r="G451" s="124"/>
      <c r="H451" s="124"/>
      <c r="I451" s="124"/>
      <c r="J451" s="124"/>
      <c r="K451" s="124"/>
      <c r="L451" s="124"/>
      <c r="M451" s="124"/>
      <c r="N451" s="124"/>
      <c r="O451" s="124"/>
    </row>
    <row r="452" spans="2:15">
      <c r="B452" s="123"/>
      <c r="C452" s="123"/>
      <c r="D452" s="123"/>
      <c r="E452" s="123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</row>
    <row r="453" spans="2:15">
      <c r="B453" s="123"/>
      <c r="C453" s="123"/>
      <c r="D453" s="123"/>
      <c r="E453" s="123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</row>
    <row r="454" spans="2:15">
      <c r="B454" s="123"/>
      <c r="C454" s="123"/>
      <c r="D454" s="123"/>
      <c r="E454" s="123"/>
      <c r="F454" s="124"/>
      <c r="G454" s="124"/>
      <c r="H454" s="124"/>
      <c r="I454" s="124"/>
      <c r="J454" s="124"/>
      <c r="K454" s="124"/>
      <c r="L454" s="124"/>
      <c r="M454" s="124"/>
      <c r="N454" s="124"/>
      <c r="O454" s="124"/>
    </row>
    <row r="455" spans="2:15">
      <c r="B455" s="123"/>
      <c r="C455" s="123"/>
      <c r="D455" s="123"/>
      <c r="E455" s="123"/>
      <c r="F455" s="124"/>
      <c r="G455" s="124"/>
      <c r="H455" s="124"/>
      <c r="I455" s="124"/>
      <c r="J455" s="124"/>
      <c r="K455" s="124"/>
      <c r="L455" s="124"/>
      <c r="M455" s="124"/>
      <c r="N455" s="124"/>
      <c r="O455" s="124"/>
    </row>
    <row r="456" spans="2:15">
      <c r="B456" s="123"/>
      <c r="C456" s="123"/>
      <c r="D456" s="123"/>
      <c r="E456" s="123"/>
      <c r="F456" s="124"/>
      <c r="G456" s="124"/>
      <c r="H456" s="124"/>
      <c r="I456" s="124"/>
      <c r="J456" s="124"/>
      <c r="K456" s="124"/>
      <c r="L456" s="124"/>
      <c r="M456" s="124"/>
      <c r="N456" s="124"/>
      <c r="O456" s="124"/>
    </row>
    <row r="457" spans="2:15">
      <c r="B457" s="123"/>
      <c r="C457" s="123"/>
      <c r="D457" s="123"/>
      <c r="E457" s="123"/>
      <c r="F457" s="124"/>
      <c r="G457" s="124"/>
      <c r="H457" s="124"/>
      <c r="I457" s="124"/>
      <c r="J457" s="124"/>
      <c r="K457" s="124"/>
      <c r="L457" s="124"/>
      <c r="M457" s="124"/>
      <c r="N457" s="124"/>
      <c r="O457" s="124"/>
    </row>
    <row r="458" spans="2:15">
      <c r="B458" s="123"/>
      <c r="C458" s="123"/>
      <c r="D458" s="123"/>
      <c r="E458" s="123"/>
      <c r="F458" s="124"/>
      <c r="G458" s="124"/>
      <c r="H458" s="124"/>
      <c r="I458" s="124"/>
      <c r="J458" s="124"/>
      <c r="K458" s="124"/>
      <c r="L458" s="124"/>
      <c r="M458" s="124"/>
      <c r="N458" s="124"/>
      <c r="O458" s="124"/>
    </row>
    <row r="459" spans="2:15">
      <c r="B459" s="123"/>
      <c r="C459" s="123"/>
      <c r="D459" s="123"/>
      <c r="E459" s="123"/>
      <c r="F459" s="124"/>
      <c r="G459" s="124"/>
      <c r="H459" s="124"/>
      <c r="I459" s="124"/>
      <c r="J459" s="124"/>
      <c r="K459" s="124"/>
      <c r="L459" s="124"/>
      <c r="M459" s="124"/>
      <c r="N459" s="124"/>
      <c r="O459" s="124"/>
    </row>
    <row r="460" spans="2:15">
      <c r="B460" s="123"/>
      <c r="C460" s="123"/>
      <c r="D460" s="123"/>
      <c r="E460" s="123"/>
      <c r="F460" s="124"/>
      <c r="G460" s="124"/>
      <c r="H460" s="124"/>
      <c r="I460" s="124"/>
      <c r="J460" s="124"/>
      <c r="K460" s="124"/>
      <c r="L460" s="124"/>
      <c r="M460" s="124"/>
      <c r="N460" s="124"/>
      <c r="O460" s="124"/>
    </row>
    <row r="461" spans="2:15">
      <c r="B461" s="123"/>
      <c r="C461" s="123"/>
      <c r="D461" s="123"/>
      <c r="E461" s="123"/>
      <c r="F461" s="124"/>
      <c r="G461" s="124"/>
      <c r="H461" s="124"/>
      <c r="I461" s="124"/>
      <c r="J461" s="124"/>
      <c r="K461" s="124"/>
      <c r="L461" s="124"/>
      <c r="M461" s="124"/>
      <c r="N461" s="124"/>
      <c r="O461" s="124"/>
    </row>
    <row r="462" spans="2:15">
      <c r="B462" s="123"/>
      <c r="C462" s="123"/>
      <c r="D462" s="123"/>
      <c r="E462" s="123"/>
      <c r="F462" s="124"/>
      <c r="G462" s="124"/>
      <c r="H462" s="124"/>
      <c r="I462" s="124"/>
      <c r="J462" s="124"/>
      <c r="K462" s="124"/>
      <c r="L462" s="124"/>
      <c r="M462" s="124"/>
      <c r="N462" s="124"/>
      <c r="O462" s="124"/>
    </row>
    <row r="463" spans="2:15">
      <c r="B463" s="123"/>
      <c r="C463" s="123"/>
      <c r="D463" s="123"/>
      <c r="E463" s="123"/>
      <c r="F463" s="124"/>
      <c r="G463" s="124"/>
      <c r="H463" s="124"/>
      <c r="I463" s="124"/>
      <c r="J463" s="124"/>
      <c r="K463" s="124"/>
      <c r="L463" s="124"/>
      <c r="M463" s="124"/>
      <c r="N463" s="124"/>
      <c r="O463" s="124"/>
    </row>
    <row r="464" spans="2:15">
      <c r="B464" s="123"/>
      <c r="C464" s="123"/>
      <c r="D464" s="123"/>
      <c r="E464" s="123"/>
      <c r="F464" s="124"/>
      <c r="G464" s="124"/>
      <c r="H464" s="124"/>
      <c r="I464" s="124"/>
      <c r="J464" s="124"/>
      <c r="K464" s="124"/>
      <c r="L464" s="124"/>
      <c r="M464" s="124"/>
      <c r="N464" s="124"/>
      <c r="O464" s="124"/>
    </row>
    <row r="465" spans="2:15">
      <c r="B465" s="123"/>
      <c r="C465" s="123"/>
      <c r="D465" s="123"/>
      <c r="E465" s="123"/>
      <c r="F465" s="124"/>
      <c r="G465" s="124"/>
      <c r="H465" s="124"/>
      <c r="I465" s="124"/>
      <c r="J465" s="124"/>
      <c r="K465" s="124"/>
      <c r="L465" s="124"/>
      <c r="M465" s="124"/>
      <c r="N465" s="124"/>
      <c r="O465" s="124"/>
    </row>
    <row r="466" spans="2:15">
      <c r="B466" s="123"/>
      <c r="C466" s="123"/>
      <c r="D466" s="123"/>
      <c r="E466" s="123"/>
      <c r="F466" s="124"/>
      <c r="G466" s="124"/>
      <c r="H466" s="124"/>
      <c r="I466" s="124"/>
      <c r="J466" s="124"/>
      <c r="K466" s="124"/>
      <c r="L466" s="124"/>
      <c r="M466" s="124"/>
      <c r="N466" s="124"/>
      <c r="O466" s="124"/>
    </row>
    <row r="467" spans="2:15">
      <c r="B467" s="123"/>
      <c r="C467" s="123"/>
      <c r="D467" s="123"/>
      <c r="E467" s="123"/>
      <c r="F467" s="124"/>
      <c r="G467" s="124"/>
      <c r="H467" s="124"/>
      <c r="I467" s="124"/>
      <c r="J467" s="124"/>
      <c r="K467" s="124"/>
      <c r="L467" s="124"/>
      <c r="M467" s="124"/>
      <c r="N467" s="124"/>
      <c r="O467" s="124"/>
    </row>
    <row r="468" spans="2:15">
      <c r="B468" s="123"/>
      <c r="C468" s="123"/>
      <c r="D468" s="123"/>
      <c r="E468" s="123"/>
      <c r="F468" s="124"/>
      <c r="G468" s="124"/>
      <c r="H468" s="124"/>
      <c r="I468" s="124"/>
      <c r="J468" s="124"/>
      <c r="K468" s="124"/>
      <c r="L468" s="124"/>
      <c r="M468" s="124"/>
      <c r="N468" s="124"/>
      <c r="O468" s="124"/>
    </row>
    <row r="469" spans="2:15">
      <c r="B469" s="123"/>
      <c r="C469" s="123"/>
      <c r="D469" s="123"/>
      <c r="E469" s="123"/>
      <c r="F469" s="124"/>
      <c r="G469" s="124"/>
      <c r="H469" s="124"/>
      <c r="I469" s="124"/>
      <c r="J469" s="124"/>
      <c r="K469" s="124"/>
      <c r="L469" s="124"/>
      <c r="M469" s="124"/>
      <c r="N469" s="124"/>
      <c r="O469" s="124"/>
    </row>
    <row r="470" spans="2:15">
      <c r="B470" s="123"/>
      <c r="C470" s="123"/>
      <c r="D470" s="123"/>
      <c r="E470" s="123"/>
      <c r="F470" s="124"/>
      <c r="G470" s="124"/>
      <c r="H470" s="124"/>
      <c r="I470" s="124"/>
      <c r="J470" s="124"/>
      <c r="K470" s="124"/>
      <c r="L470" s="124"/>
      <c r="M470" s="124"/>
      <c r="N470" s="124"/>
      <c r="O470" s="124"/>
    </row>
    <row r="471" spans="2:15">
      <c r="B471" s="123"/>
      <c r="C471" s="123"/>
      <c r="D471" s="123"/>
      <c r="E471" s="123"/>
      <c r="F471" s="124"/>
      <c r="G471" s="124"/>
      <c r="H471" s="124"/>
      <c r="I471" s="124"/>
      <c r="J471" s="124"/>
      <c r="K471" s="124"/>
      <c r="L471" s="124"/>
      <c r="M471" s="124"/>
      <c r="N471" s="124"/>
      <c r="O471" s="124"/>
    </row>
    <row r="472" spans="2:15">
      <c r="B472" s="123"/>
      <c r="C472" s="123"/>
      <c r="D472" s="123"/>
      <c r="E472" s="123"/>
      <c r="F472" s="124"/>
      <c r="G472" s="124"/>
      <c r="H472" s="124"/>
      <c r="I472" s="124"/>
      <c r="J472" s="124"/>
      <c r="K472" s="124"/>
      <c r="L472" s="124"/>
      <c r="M472" s="124"/>
      <c r="N472" s="124"/>
      <c r="O472" s="124"/>
    </row>
    <row r="473" spans="2:15">
      <c r="B473" s="123"/>
      <c r="C473" s="123"/>
      <c r="D473" s="123"/>
      <c r="E473" s="123"/>
      <c r="F473" s="124"/>
      <c r="G473" s="124"/>
      <c r="H473" s="124"/>
      <c r="I473" s="124"/>
      <c r="J473" s="124"/>
      <c r="K473" s="124"/>
      <c r="L473" s="124"/>
      <c r="M473" s="124"/>
      <c r="N473" s="124"/>
      <c r="O473" s="124"/>
    </row>
    <row r="474" spans="2:15">
      <c r="B474" s="123"/>
      <c r="C474" s="123"/>
      <c r="D474" s="123"/>
      <c r="E474" s="123"/>
      <c r="F474" s="124"/>
      <c r="G474" s="124"/>
      <c r="H474" s="124"/>
      <c r="I474" s="124"/>
      <c r="J474" s="124"/>
      <c r="K474" s="124"/>
      <c r="L474" s="124"/>
      <c r="M474" s="124"/>
      <c r="N474" s="124"/>
      <c r="O474" s="124"/>
    </row>
    <row r="475" spans="2:15">
      <c r="B475" s="123"/>
      <c r="C475" s="123"/>
      <c r="D475" s="123"/>
      <c r="E475" s="123"/>
      <c r="F475" s="124"/>
      <c r="G475" s="124"/>
      <c r="H475" s="124"/>
      <c r="I475" s="124"/>
      <c r="J475" s="124"/>
      <c r="K475" s="124"/>
      <c r="L475" s="124"/>
      <c r="M475" s="124"/>
      <c r="N475" s="124"/>
      <c r="O475" s="124"/>
    </row>
    <row r="476" spans="2:15">
      <c r="B476" s="123"/>
      <c r="C476" s="123"/>
      <c r="D476" s="123"/>
      <c r="E476" s="123"/>
      <c r="F476" s="124"/>
      <c r="G476" s="124"/>
      <c r="H476" s="124"/>
      <c r="I476" s="124"/>
      <c r="J476" s="124"/>
      <c r="K476" s="124"/>
      <c r="L476" s="124"/>
      <c r="M476" s="124"/>
      <c r="N476" s="124"/>
      <c r="O476" s="124"/>
    </row>
    <row r="477" spans="2:15">
      <c r="B477" s="123"/>
      <c r="C477" s="123"/>
      <c r="D477" s="123"/>
      <c r="E477" s="123"/>
      <c r="F477" s="124"/>
      <c r="G477" s="124"/>
      <c r="H477" s="124"/>
      <c r="I477" s="124"/>
      <c r="J477" s="124"/>
      <c r="K477" s="124"/>
      <c r="L477" s="124"/>
      <c r="M477" s="124"/>
      <c r="N477" s="124"/>
      <c r="O477" s="124"/>
    </row>
    <row r="478" spans="2:15">
      <c r="B478" s="123"/>
      <c r="C478" s="123"/>
      <c r="D478" s="123"/>
      <c r="E478" s="123"/>
      <c r="F478" s="124"/>
      <c r="G478" s="124"/>
      <c r="H478" s="124"/>
      <c r="I478" s="124"/>
      <c r="J478" s="124"/>
      <c r="K478" s="124"/>
      <c r="L478" s="124"/>
      <c r="M478" s="124"/>
      <c r="N478" s="124"/>
      <c r="O478" s="124"/>
    </row>
    <row r="479" spans="2:15">
      <c r="B479" s="123"/>
      <c r="C479" s="123"/>
      <c r="D479" s="123"/>
      <c r="E479" s="123"/>
      <c r="F479" s="124"/>
      <c r="G479" s="124"/>
      <c r="H479" s="124"/>
      <c r="I479" s="124"/>
      <c r="J479" s="124"/>
      <c r="K479" s="124"/>
      <c r="L479" s="124"/>
      <c r="M479" s="124"/>
      <c r="N479" s="124"/>
      <c r="O479" s="124"/>
    </row>
    <row r="480" spans="2:15">
      <c r="B480" s="123"/>
      <c r="C480" s="123"/>
      <c r="D480" s="123"/>
      <c r="E480" s="123"/>
      <c r="F480" s="124"/>
      <c r="G480" s="124"/>
      <c r="H480" s="124"/>
      <c r="I480" s="124"/>
      <c r="J480" s="124"/>
      <c r="K480" s="124"/>
      <c r="L480" s="124"/>
      <c r="M480" s="124"/>
      <c r="N480" s="124"/>
      <c r="O480" s="124"/>
    </row>
    <row r="481" spans="2:15">
      <c r="B481" s="123"/>
      <c r="C481" s="123"/>
      <c r="D481" s="123"/>
      <c r="E481" s="123"/>
      <c r="F481" s="124"/>
      <c r="G481" s="124"/>
      <c r="H481" s="124"/>
      <c r="I481" s="124"/>
      <c r="J481" s="124"/>
      <c r="K481" s="124"/>
      <c r="L481" s="124"/>
      <c r="M481" s="124"/>
      <c r="N481" s="124"/>
      <c r="O481" s="124"/>
    </row>
    <row r="482" spans="2:15">
      <c r="B482" s="123"/>
      <c r="C482" s="123"/>
      <c r="D482" s="123"/>
      <c r="E482" s="123"/>
      <c r="F482" s="124"/>
      <c r="G482" s="124"/>
      <c r="H482" s="124"/>
      <c r="I482" s="124"/>
      <c r="J482" s="124"/>
      <c r="K482" s="124"/>
      <c r="L482" s="124"/>
      <c r="M482" s="124"/>
      <c r="N482" s="124"/>
      <c r="O482" s="124"/>
    </row>
    <row r="483" spans="2:15">
      <c r="B483" s="123"/>
      <c r="C483" s="123"/>
      <c r="D483" s="123"/>
      <c r="E483" s="123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</row>
    <row r="484" spans="2:15">
      <c r="B484" s="123"/>
      <c r="C484" s="123"/>
      <c r="D484" s="123"/>
      <c r="E484" s="123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</row>
    <row r="485" spans="2:15">
      <c r="B485" s="123"/>
      <c r="C485" s="123"/>
      <c r="D485" s="123"/>
      <c r="E485" s="123"/>
      <c r="F485" s="124"/>
      <c r="G485" s="124"/>
      <c r="H485" s="124"/>
      <c r="I485" s="124"/>
      <c r="J485" s="124"/>
      <c r="K485" s="124"/>
      <c r="L485" s="124"/>
      <c r="M485" s="124"/>
      <c r="N485" s="124"/>
      <c r="O485" s="124"/>
    </row>
    <row r="486" spans="2:15">
      <c r="B486" s="123"/>
      <c r="C486" s="123"/>
      <c r="D486" s="123"/>
      <c r="E486" s="123"/>
      <c r="F486" s="124"/>
      <c r="G486" s="124"/>
      <c r="H486" s="124"/>
      <c r="I486" s="124"/>
      <c r="J486" s="124"/>
      <c r="K486" s="124"/>
      <c r="L486" s="124"/>
      <c r="M486" s="124"/>
      <c r="N486" s="124"/>
      <c r="O486" s="124"/>
    </row>
    <row r="487" spans="2:15">
      <c r="B487" s="123"/>
      <c r="C487" s="123"/>
      <c r="D487" s="123"/>
      <c r="E487" s="123"/>
      <c r="F487" s="124"/>
      <c r="G487" s="124"/>
      <c r="H487" s="124"/>
      <c r="I487" s="124"/>
      <c r="J487" s="124"/>
      <c r="K487" s="124"/>
      <c r="L487" s="124"/>
      <c r="M487" s="124"/>
      <c r="N487" s="124"/>
      <c r="O487" s="124"/>
    </row>
    <row r="488" spans="2:15">
      <c r="B488" s="123"/>
      <c r="C488" s="123"/>
      <c r="D488" s="123"/>
      <c r="E488" s="123"/>
      <c r="F488" s="124"/>
      <c r="G488" s="124"/>
      <c r="H488" s="124"/>
      <c r="I488" s="124"/>
      <c r="J488" s="124"/>
      <c r="K488" s="124"/>
      <c r="L488" s="124"/>
      <c r="M488" s="124"/>
      <c r="N488" s="124"/>
      <c r="O488" s="124"/>
    </row>
    <row r="489" spans="2:15">
      <c r="B489" s="123"/>
      <c r="C489" s="123"/>
      <c r="D489" s="123"/>
      <c r="E489" s="123"/>
      <c r="F489" s="124"/>
      <c r="G489" s="124"/>
      <c r="H489" s="124"/>
      <c r="I489" s="124"/>
      <c r="J489" s="124"/>
      <c r="K489" s="124"/>
      <c r="L489" s="124"/>
      <c r="M489" s="124"/>
      <c r="N489" s="124"/>
      <c r="O489" s="124"/>
    </row>
    <row r="490" spans="2:15">
      <c r="B490" s="123"/>
      <c r="C490" s="123"/>
      <c r="D490" s="123"/>
      <c r="E490" s="123"/>
      <c r="F490" s="124"/>
      <c r="G490" s="124"/>
      <c r="H490" s="124"/>
      <c r="I490" s="124"/>
      <c r="J490" s="124"/>
      <c r="K490" s="124"/>
      <c r="L490" s="124"/>
      <c r="M490" s="124"/>
      <c r="N490" s="124"/>
      <c r="O490" s="124"/>
    </row>
    <row r="491" spans="2:15">
      <c r="B491" s="123"/>
      <c r="C491" s="123"/>
      <c r="D491" s="123"/>
      <c r="E491" s="123"/>
      <c r="F491" s="124"/>
      <c r="G491" s="124"/>
      <c r="H491" s="124"/>
      <c r="I491" s="124"/>
      <c r="J491" s="124"/>
      <c r="K491" s="124"/>
      <c r="L491" s="124"/>
      <c r="M491" s="124"/>
      <c r="N491" s="124"/>
      <c r="O491" s="124"/>
    </row>
    <row r="492" spans="2:15">
      <c r="B492" s="123"/>
      <c r="C492" s="123"/>
      <c r="D492" s="123"/>
      <c r="E492" s="123"/>
      <c r="F492" s="124"/>
      <c r="G492" s="124"/>
      <c r="H492" s="124"/>
      <c r="I492" s="124"/>
      <c r="J492" s="124"/>
      <c r="K492" s="124"/>
      <c r="L492" s="124"/>
      <c r="M492" s="124"/>
      <c r="N492" s="124"/>
      <c r="O492" s="124"/>
    </row>
    <row r="493" spans="2:15">
      <c r="B493" s="123"/>
      <c r="C493" s="123"/>
      <c r="D493" s="123"/>
      <c r="E493" s="123"/>
      <c r="F493" s="124"/>
      <c r="G493" s="124"/>
      <c r="H493" s="124"/>
      <c r="I493" s="124"/>
      <c r="J493" s="124"/>
      <c r="K493" s="124"/>
      <c r="L493" s="124"/>
      <c r="M493" s="124"/>
      <c r="N493" s="124"/>
      <c r="O493" s="124"/>
    </row>
    <row r="494" spans="2:15">
      <c r="B494" s="123"/>
      <c r="C494" s="123"/>
      <c r="D494" s="123"/>
      <c r="E494" s="123"/>
      <c r="F494" s="124"/>
      <c r="G494" s="124"/>
      <c r="H494" s="124"/>
      <c r="I494" s="124"/>
      <c r="J494" s="124"/>
      <c r="K494" s="124"/>
      <c r="L494" s="124"/>
      <c r="M494" s="124"/>
      <c r="N494" s="124"/>
      <c r="O494" s="124"/>
    </row>
    <row r="495" spans="2:15">
      <c r="B495" s="123"/>
      <c r="C495" s="123"/>
      <c r="D495" s="123"/>
      <c r="E495" s="123"/>
      <c r="F495" s="124"/>
      <c r="G495" s="124"/>
      <c r="H495" s="124"/>
      <c r="I495" s="124"/>
      <c r="J495" s="124"/>
      <c r="K495" s="124"/>
      <c r="L495" s="124"/>
      <c r="M495" s="124"/>
      <c r="N495" s="124"/>
      <c r="O495" s="124"/>
    </row>
    <row r="496" spans="2:15">
      <c r="B496" s="123"/>
      <c r="C496" s="123"/>
      <c r="D496" s="123"/>
      <c r="E496" s="123"/>
      <c r="F496" s="124"/>
      <c r="G496" s="124"/>
      <c r="H496" s="124"/>
      <c r="I496" s="124"/>
      <c r="J496" s="124"/>
      <c r="K496" s="124"/>
      <c r="L496" s="124"/>
      <c r="M496" s="124"/>
      <c r="N496" s="124"/>
      <c r="O496" s="124"/>
    </row>
    <row r="497" spans="2:15">
      <c r="B497" s="123"/>
      <c r="C497" s="123"/>
      <c r="D497" s="123"/>
      <c r="E497" s="123"/>
      <c r="F497" s="124"/>
      <c r="G497" s="124"/>
      <c r="H497" s="124"/>
      <c r="I497" s="124"/>
      <c r="J497" s="124"/>
      <c r="K497" s="124"/>
      <c r="L497" s="124"/>
      <c r="M497" s="124"/>
      <c r="N497" s="124"/>
      <c r="O497" s="124"/>
    </row>
    <row r="498" spans="2:15">
      <c r="B498" s="123"/>
      <c r="C498" s="123"/>
      <c r="D498" s="123"/>
      <c r="E498" s="123"/>
      <c r="F498" s="124"/>
      <c r="G498" s="124"/>
      <c r="H498" s="124"/>
      <c r="I498" s="124"/>
      <c r="J498" s="124"/>
      <c r="K498" s="124"/>
      <c r="L498" s="124"/>
      <c r="M498" s="124"/>
      <c r="N498" s="124"/>
      <c r="O498" s="124"/>
    </row>
    <row r="499" spans="2:15">
      <c r="B499" s="123"/>
      <c r="C499" s="123"/>
      <c r="D499" s="123"/>
      <c r="E499" s="123"/>
      <c r="F499" s="124"/>
      <c r="G499" s="124"/>
      <c r="H499" s="124"/>
      <c r="I499" s="124"/>
      <c r="J499" s="124"/>
      <c r="K499" s="124"/>
      <c r="L499" s="124"/>
      <c r="M499" s="124"/>
      <c r="N499" s="124"/>
      <c r="O499" s="124"/>
    </row>
    <row r="500" spans="2:15">
      <c r="B500" s="123"/>
      <c r="C500" s="123"/>
      <c r="D500" s="123"/>
      <c r="E500" s="123"/>
      <c r="F500" s="124"/>
      <c r="G500" s="124"/>
      <c r="H500" s="124"/>
      <c r="I500" s="124"/>
      <c r="J500" s="124"/>
      <c r="K500" s="124"/>
      <c r="L500" s="124"/>
      <c r="M500" s="124"/>
      <c r="N500" s="124"/>
      <c r="O500" s="124"/>
    </row>
    <row r="501" spans="2:15">
      <c r="B501" s="123"/>
      <c r="C501" s="123"/>
      <c r="D501" s="123"/>
      <c r="E501" s="123"/>
      <c r="F501" s="124"/>
      <c r="G501" s="124"/>
      <c r="H501" s="124"/>
      <c r="I501" s="124"/>
      <c r="J501" s="124"/>
      <c r="K501" s="124"/>
      <c r="L501" s="124"/>
      <c r="M501" s="124"/>
      <c r="N501" s="124"/>
      <c r="O501" s="124"/>
    </row>
    <row r="502" spans="2:15">
      <c r="B502" s="123"/>
      <c r="C502" s="123"/>
      <c r="D502" s="123"/>
      <c r="E502" s="123"/>
      <c r="F502" s="124"/>
      <c r="G502" s="124"/>
      <c r="H502" s="124"/>
      <c r="I502" s="124"/>
      <c r="J502" s="124"/>
      <c r="K502" s="124"/>
      <c r="L502" s="124"/>
      <c r="M502" s="124"/>
      <c r="N502" s="124"/>
      <c r="O502" s="124"/>
    </row>
    <row r="503" spans="2:15">
      <c r="B503" s="123"/>
      <c r="C503" s="123"/>
      <c r="D503" s="123"/>
      <c r="E503" s="123"/>
      <c r="F503" s="124"/>
      <c r="G503" s="124"/>
      <c r="H503" s="124"/>
      <c r="I503" s="124"/>
      <c r="J503" s="124"/>
      <c r="K503" s="124"/>
      <c r="L503" s="124"/>
      <c r="M503" s="124"/>
      <c r="N503" s="124"/>
      <c r="O503" s="124"/>
    </row>
    <row r="504" spans="2:15">
      <c r="B504" s="123"/>
      <c r="C504" s="123"/>
      <c r="D504" s="123"/>
      <c r="E504" s="123"/>
      <c r="F504" s="124"/>
      <c r="G504" s="124"/>
      <c r="H504" s="124"/>
      <c r="I504" s="124"/>
      <c r="J504" s="124"/>
      <c r="K504" s="124"/>
      <c r="L504" s="124"/>
      <c r="M504" s="124"/>
      <c r="N504" s="124"/>
      <c r="O504" s="124"/>
    </row>
    <row r="505" spans="2:15">
      <c r="B505" s="123"/>
      <c r="C505" s="123"/>
      <c r="D505" s="123"/>
      <c r="E505" s="123"/>
      <c r="F505" s="124"/>
      <c r="G505" s="124"/>
      <c r="H505" s="124"/>
      <c r="I505" s="124"/>
      <c r="J505" s="124"/>
      <c r="K505" s="124"/>
      <c r="L505" s="124"/>
      <c r="M505" s="124"/>
      <c r="N505" s="124"/>
      <c r="O505" s="124"/>
    </row>
    <row r="506" spans="2:15">
      <c r="B506" s="123"/>
      <c r="C506" s="123"/>
      <c r="D506" s="123"/>
      <c r="E506" s="123"/>
      <c r="F506" s="124"/>
      <c r="G506" s="124"/>
      <c r="H506" s="124"/>
      <c r="I506" s="124"/>
      <c r="J506" s="124"/>
      <c r="K506" s="124"/>
      <c r="L506" s="124"/>
      <c r="M506" s="124"/>
      <c r="N506" s="124"/>
      <c r="O506" s="124"/>
    </row>
    <row r="507" spans="2:15">
      <c r="B507" s="123"/>
      <c r="C507" s="123"/>
      <c r="D507" s="123"/>
      <c r="E507" s="123"/>
      <c r="F507" s="124"/>
      <c r="G507" s="124"/>
      <c r="H507" s="124"/>
      <c r="I507" s="124"/>
      <c r="J507" s="124"/>
      <c r="K507" s="124"/>
      <c r="L507" s="124"/>
      <c r="M507" s="124"/>
      <c r="N507" s="124"/>
      <c r="O507" s="124"/>
    </row>
    <row r="508" spans="2:15">
      <c r="B508" s="123"/>
      <c r="C508" s="123"/>
      <c r="D508" s="123"/>
      <c r="E508" s="123"/>
      <c r="F508" s="124"/>
      <c r="G508" s="124"/>
      <c r="H508" s="124"/>
      <c r="I508" s="124"/>
      <c r="J508" s="124"/>
      <c r="K508" s="124"/>
      <c r="L508" s="124"/>
      <c r="M508" s="124"/>
      <c r="N508" s="124"/>
      <c r="O508" s="124"/>
    </row>
    <row r="509" spans="2:15">
      <c r="B509" s="123"/>
      <c r="C509" s="123"/>
      <c r="D509" s="123"/>
      <c r="E509" s="123"/>
      <c r="F509" s="124"/>
      <c r="G509" s="124"/>
      <c r="H509" s="124"/>
      <c r="I509" s="124"/>
      <c r="J509" s="124"/>
      <c r="K509" s="124"/>
      <c r="L509" s="124"/>
      <c r="M509" s="124"/>
      <c r="N509" s="124"/>
      <c r="O509" s="124"/>
    </row>
    <row r="510" spans="2:15">
      <c r="B510" s="123"/>
      <c r="C510" s="123"/>
      <c r="D510" s="123"/>
      <c r="E510" s="123"/>
      <c r="F510" s="124"/>
      <c r="G510" s="124"/>
      <c r="H510" s="124"/>
      <c r="I510" s="124"/>
      <c r="J510" s="124"/>
      <c r="K510" s="124"/>
      <c r="L510" s="124"/>
      <c r="M510" s="124"/>
      <c r="N510" s="124"/>
      <c r="O510" s="124"/>
    </row>
    <row r="511" spans="2:15">
      <c r="B511" s="123"/>
      <c r="C511" s="123"/>
      <c r="D511" s="123"/>
      <c r="E511" s="123"/>
      <c r="F511" s="124"/>
      <c r="G511" s="124"/>
      <c r="H511" s="124"/>
      <c r="I511" s="124"/>
      <c r="J511" s="124"/>
      <c r="K511" s="124"/>
      <c r="L511" s="124"/>
      <c r="M511" s="124"/>
      <c r="N511" s="124"/>
      <c r="O511" s="124"/>
    </row>
    <row r="512" spans="2:15">
      <c r="B512" s="123"/>
      <c r="C512" s="123"/>
      <c r="D512" s="123"/>
      <c r="E512" s="123"/>
      <c r="F512" s="124"/>
      <c r="G512" s="124"/>
      <c r="H512" s="124"/>
      <c r="I512" s="124"/>
      <c r="J512" s="124"/>
      <c r="K512" s="124"/>
      <c r="L512" s="124"/>
      <c r="M512" s="124"/>
      <c r="N512" s="124"/>
      <c r="O512" s="124"/>
    </row>
    <row r="513" spans="2:15">
      <c r="B513" s="123"/>
      <c r="C513" s="123"/>
      <c r="D513" s="123"/>
      <c r="E513" s="123"/>
      <c r="F513" s="124"/>
      <c r="G513" s="124"/>
      <c r="H513" s="124"/>
      <c r="I513" s="124"/>
      <c r="J513" s="124"/>
      <c r="K513" s="124"/>
      <c r="L513" s="124"/>
      <c r="M513" s="124"/>
      <c r="N513" s="124"/>
      <c r="O513" s="124"/>
    </row>
    <row r="514" spans="2:15">
      <c r="B514" s="123"/>
      <c r="C514" s="123"/>
      <c r="D514" s="123"/>
      <c r="E514" s="123"/>
      <c r="F514" s="124"/>
      <c r="G514" s="124"/>
      <c r="H514" s="124"/>
      <c r="I514" s="124"/>
      <c r="J514" s="124"/>
      <c r="K514" s="124"/>
      <c r="L514" s="124"/>
      <c r="M514" s="124"/>
      <c r="N514" s="124"/>
      <c r="O514" s="124"/>
    </row>
    <row r="515" spans="2:15">
      <c r="B515" s="123"/>
      <c r="C515" s="123"/>
      <c r="D515" s="123"/>
      <c r="E515" s="123"/>
      <c r="F515" s="124"/>
      <c r="G515" s="124"/>
      <c r="H515" s="124"/>
      <c r="I515" s="124"/>
      <c r="J515" s="124"/>
      <c r="K515" s="124"/>
      <c r="L515" s="124"/>
      <c r="M515" s="124"/>
      <c r="N515" s="124"/>
      <c r="O515" s="124"/>
    </row>
    <row r="516" spans="2:15">
      <c r="B516" s="123"/>
      <c r="C516" s="123"/>
      <c r="D516" s="123"/>
      <c r="E516" s="123"/>
      <c r="F516" s="124"/>
      <c r="G516" s="124"/>
      <c r="H516" s="124"/>
      <c r="I516" s="124"/>
      <c r="J516" s="124"/>
      <c r="K516" s="124"/>
      <c r="L516" s="124"/>
      <c r="M516" s="124"/>
      <c r="N516" s="124"/>
      <c r="O516" s="124"/>
    </row>
    <row r="517" spans="2:15">
      <c r="B517" s="123"/>
      <c r="C517" s="123"/>
      <c r="D517" s="123"/>
      <c r="E517" s="123"/>
      <c r="F517" s="124"/>
      <c r="G517" s="124"/>
      <c r="H517" s="124"/>
      <c r="I517" s="124"/>
      <c r="J517" s="124"/>
      <c r="K517" s="124"/>
      <c r="L517" s="124"/>
      <c r="M517" s="124"/>
      <c r="N517" s="124"/>
      <c r="O517" s="124"/>
    </row>
    <row r="518" spans="2:15">
      <c r="B518" s="123"/>
      <c r="C518" s="123"/>
      <c r="D518" s="123"/>
      <c r="E518" s="123"/>
      <c r="F518" s="124"/>
      <c r="G518" s="124"/>
      <c r="H518" s="124"/>
      <c r="I518" s="124"/>
      <c r="J518" s="124"/>
      <c r="K518" s="124"/>
      <c r="L518" s="124"/>
      <c r="M518" s="124"/>
      <c r="N518" s="124"/>
      <c r="O518" s="124"/>
    </row>
    <row r="519" spans="2:15">
      <c r="B519" s="123"/>
      <c r="C519" s="123"/>
      <c r="D519" s="123"/>
      <c r="E519" s="123"/>
      <c r="F519" s="124"/>
      <c r="G519" s="124"/>
      <c r="H519" s="124"/>
      <c r="I519" s="124"/>
      <c r="J519" s="124"/>
      <c r="K519" s="124"/>
      <c r="L519" s="124"/>
      <c r="M519" s="124"/>
      <c r="N519" s="124"/>
      <c r="O519" s="124"/>
    </row>
    <row r="520" spans="2:15">
      <c r="B520" s="123"/>
      <c r="C520" s="123"/>
      <c r="D520" s="123"/>
      <c r="E520" s="123"/>
      <c r="F520" s="124"/>
      <c r="G520" s="124"/>
      <c r="H520" s="124"/>
      <c r="I520" s="124"/>
      <c r="J520" s="124"/>
      <c r="K520" s="124"/>
      <c r="L520" s="124"/>
      <c r="M520" s="124"/>
      <c r="N520" s="124"/>
      <c r="O520" s="124"/>
    </row>
    <row r="521" spans="2:15">
      <c r="B521" s="123"/>
      <c r="C521" s="123"/>
      <c r="D521" s="123"/>
      <c r="E521" s="123"/>
      <c r="F521" s="124"/>
      <c r="G521" s="124"/>
      <c r="H521" s="124"/>
      <c r="I521" s="124"/>
      <c r="J521" s="124"/>
      <c r="K521" s="124"/>
      <c r="L521" s="124"/>
      <c r="M521" s="124"/>
      <c r="N521" s="124"/>
      <c r="O521" s="124"/>
    </row>
    <row r="522" spans="2:15">
      <c r="B522" s="123"/>
      <c r="C522" s="123"/>
      <c r="D522" s="123"/>
      <c r="E522" s="123"/>
      <c r="F522" s="124"/>
      <c r="G522" s="124"/>
      <c r="H522" s="124"/>
      <c r="I522" s="124"/>
      <c r="J522" s="124"/>
      <c r="K522" s="124"/>
      <c r="L522" s="124"/>
      <c r="M522" s="124"/>
      <c r="N522" s="124"/>
      <c r="O522" s="124"/>
    </row>
    <row r="523" spans="2:15">
      <c r="B523" s="123"/>
      <c r="C523" s="123"/>
      <c r="D523" s="123"/>
      <c r="E523" s="123"/>
      <c r="F523" s="124"/>
      <c r="G523" s="124"/>
      <c r="H523" s="124"/>
      <c r="I523" s="124"/>
      <c r="J523" s="124"/>
      <c r="K523" s="124"/>
      <c r="L523" s="124"/>
      <c r="M523" s="124"/>
      <c r="N523" s="124"/>
      <c r="O523" s="124"/>
    </row>
    <row r="524" spans="2:15">
      <c r="B524" s="123"/>
      <c r="C524" s="123"/>
      <c r="D524" s="123"/>
      <c r="E524" s="123"/>
      <c r="F524" s="124"/>
      <c r="G524" s="124"/>
      <c r="H524" s="124"/>
      <c r="I524" s="124"/>
      <c r="J524" s="124"/>
      <c r="K524" s="124"/>
      <c r="L524" s="124"/>
      <c r="M524" s="124"/>
      <c r="N524" s="124"/>
      <c r="O524" s="124"/>
    </row>
    <row r="525" spans="2:15">
      <c r="B525" s="123"/>
      <c r="C525" s="123"/>
      <c r="D525" s="123"/>
      <c r="E525" s="123"/>
      <c r="F525" s="124"/>
      <c r="G525" s="124"/>
      <c r="H525" s="124"/>
      <c r="I525" s="124"/>
      <c r="J525" s="124"/>
      <c r="K525" s="124"/>
      <c r="L525" s="124"/>
      <c r="M525" s="124"/>
      <c r="N525" s="124"/>
      <c r="O525" s="124"/>
    </row>
  </sheetData>
  <sheetProtection sheet="1" objects="1" scenarios="1"/>
  <mergeCells count="2">
    <mergeCell ref="B6:O6"/>
    <mergeCell ref="B7:O7"/>
  </mergeCells>
  <phoneticPr fontId="5" type="noConversion"/>
  <dataValidations count="1">
    <dataValidation allowBlank="1" showInputMessage="1" showErrorMessage="1" sqref="A1:A1048576 B1:B35 C5:C1048576 B37:B1048576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www.w3.org/XML/1998/namespace"/>
    <ds:schemaRef ds:uri="http://schemas.microsoft.com/sharepoint/v3"/>
    <ds:schemaRef ds:uri="http://schemas.microsoft.com/office/2006/documentManagement/types"/>
    <ds:schemaRef ds:uri="a46656d4-8850-49b3-aebd-68bd05f7f43d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30</vt:i4>
      </vt:variant>
    </vt:vector>
  </HeadingPairs>
  <TitlesOfParts>
    <vt:vector size="61" baseType="lpstr">
      <vt:lpstr>סכום נכסי הקרן</vt:lpstr>
      <vt:lpstr>Sheet1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Sheet1!Print_Area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2020-05-20T11:20:18Z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