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0" windowWidth="19320" windowHeight="12015" tabRatio="1000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קרנ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  <externalReference r:id="rId36"/>
  </externalReferences>
  <definedNames>
    <definedName name="_xlnm._FilterDatabase" localSheetId="5" hidden="1">'אג"ח קונצרני'!$B$11:$U$747</definedName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קונצרני'!$B$6:$U$32</definedName>
    <definedName name="Print_Area" localSheetId="10">אופציות!$B$6:$L$41</definedName>
    <definedName name="Print_Area" localSheetId="22">הלוואות!$B$6:$Q$53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מקרקעין'!$B$6:$J$24</definedName>
    <definedName name="Print_Area" localSheetId="11">'חוזים עתידיים'!$B$6:$I$18</definedName>
    <definedName name="Print_Area" localSheetId="27">'יתרת התחייבות להשקעה'!$B$6:$D$16</definedName>
    <definedName name="Print_Area" localSheetId="9">'כתבי אופציה'!$B$6:$L$20</definedName>
    <definedName name="Print_Area" localSheetId="13">'לא סחיר- תעודות התחייבות ממשלתי'!$B$6:$P$24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עתידיים'!$B$6:$K$40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מניות'!$B$6:$M$22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2">'מוצרים מובנים'!$B$6:$Q$37</definedName>
    <definedName name="Print_Area" localSheetId="2">מזומנים!$B$6:$K$39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7">'קרנות סל'!$B$6:$N$44</definedName>
    <definedName name="Print_Area" localSheetId="3">'תעודות התחייבות ממשלתיות'!$B$8:$R$12</definedName>
    <definedName name="Print_Area" localSheetId="4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L46" i="58" l="1"/>
  <c r="L45" i="58"/>
  <c r="L44" i="58"/>
  <c r="L43" i="58"/>
  <c r="L42" i="58"/>
  <c r="L41" i="58"/>
  <c r="L40" i="58"/>
  <c r="L39" i="58"/>
  <c r="L38" i="58"/>
  <c r="L37" i="58"/>
  <c r="L36" i="58"/>
  <c r="L35" i="58"/>
  <c r="L34" i="58"/>
  <c r="L33" i="58"/>
  <c r="L32" i="58"/>
  <c r="L31" i="58"/>
  <c r="L30" i="58"/>
  <c r="L29" i="58"/>
  <c r="L28" i="58"/>
  <c r="L27" i="58"/>
  <c r="L26" i="58"/>
  <c r="L25" i="58"/>
  <c r="L24" i="58"/>
  <c r="L23" i="58"/>
  <c r="L22" i="58"/>
  <c r="L21" i="58"/>
  <c r="J20" i="58"/>
  <c r="L20" i="58" s="1"/>
  <c r="L18" i="58"/>
  <c r="L17" i="58"/>
  <c r="L16" i="58"/>
  <c r="L15" i="58"/>
  <c r="L14" i="58"/>
  <c r="L13" i="58"/>
  <c r="J12" i="58"/>
  <c r="L12" i="58" s="1"/>
  <c r="J11" i="58"/>
  <c r="J10" i="58" s="1"/>
  <c r="L10" i="58" s="1"/>
  <c r="L11" i="58" l="1"/>
  <c r="C21" i="84" l="1"/>
  <c r="C11" i="84"/>
  <c r="C10" i="84" l="1"/>
  <c r="C43" i="88" s="1"/>
  <c r="O12" i="78"/>
  <c r="O25" i="78"/>
  <c r="K36" i="64"/>
  <c r="K39" i="64"/>
  <c r="I49" i="63"/>
  <c r="I81" i="63"/>
  <c r="I80" i="63"/>
  <c r="N213" i="62"/>
  <c r="N212" i="62"/>
  <c r="N211" i="62"/>
  <c r="N210" i="62"/>
  <c r="N209" i="62"/>
  <c r="N208" i="62"/>
  <c r="N207" i="62"/>
  <c r="N206" i="62"/>
  <c r="N205" i="62"/>
  <c r="N204" i="62"/>
  <c r="N203" i="62"/>
  <c r="N202" i="62"/>
  <c r="N201" i="62"/>
  <c r="N200" i="62"/>
  <c r="N199" i="62"/>
  <c r="N198" i="62"/>
  <c r="N197" i="62"/>
  <c r="N196" i="62"/>
  <c r="N195" i="62"/>
  <c r="N194" i="62"/>
  <c r="N193" i="62"/>
  <c r="N192" i="62"/>
  <c r="N191" i="62"/>
  <c r="N190" i="62"/>
  <c r="N189" i="62"/>
  <c r="N188" i="62"/>
  <c r="N187" i="62"/>
  <c r="N186" i="62"/>
  <c r="N185" i="62"/>
  <c r="N184" i="62"/>
  <c r="N183" i="62"/>
  <c r="N182" i="62"/>
  <c r="N181" i="62"/>
  <c r="N180" i="62"/>
  <c r="N179" i="62"/>
  <c r="N178" i="62"/>
  <c r="N177" i="62"/>
  <c r="N176" i="62"/>
  <c r="N175" i="62"/>
  <c r="N174" i="62"/>
  <c r="N173" i="62"/>
  <c r="N172" i="62"/>
  <c r="N171" i="62"/>
  <c r="N170" i="62"/>
  <c r="N169" i="62"/>
  <c r="N168" i="62"/>
  <c r="N167" i="62"/>
  <c r="N166" i="62"/>
  <c r="N165" i="62"/>
  <c r="N164" i="62"/>
  <c r="N163" i="62"/>
  <c r="N162" i="62"/>
  <c r="N161" i="62"/>
  <c r="N160" i="62"/>
  <c r="N159" i="62"/>
  <c r="N158" i="62"/>
  <c r="N157" i="62"/>
  <c r="N156" i="62"/>
  <c r="N155" i="62"/>
  <c r="N152" i="62"/>
  <c r="N151" i="62"/>
  <c r="N150" i="62"/>
  <c r="N149" i="62"/>
  <c r="N148" i="62"/>
  <c r="N147" i="62"/>
  <c r="N146" i="62"/>
  <c r="N145" i="62"/>
  <c r="N144" i="62"/>
  <c r="N143" i="62"/>
  <c r="N142" i="62"/>
  <c r="N141" i="62"/>
  <c r="N140" i="62"/>
  <c r="N139" i="62"/>
  <c r="N138" i="62"/>
  <c r="N137" i="62"/>
  <c r="N136" i="62"/>
  <c r="N135" i="62"/>
  <c r="N134" i="62"/>
  <c r="N133" i="62"/>
  <c r="N132" i="62"/>
  <c r="N131" i="62"/>
  <c r="N130" i="62"/>
  <c r="N129" i="62"/>
  <c r="N128" i="62"/>
  <c r="N127" i="62"/>
  <c r="N125" i="62"/>
  <c r="N123" i="62"/>
  <c r="N122" i="62"/>
  <c r="N121" i="62"/>
  <c r="N120" i="62"/>
  <c r="N119" i="62"/>
  <c r="N118" i="62"/>
  <c r="N117" i="62"/>
  <c r="N116" i="62"/>
  <c r="N115" i="62"/>
  <c r="N114" i="62"/>
  <c r="N113" i="62"/>
  <c r="N112" i="62"/>
  <c r="N111" i="62"/>
  <c r="N110" i="62"/>
  <c r="N109" i="62"/>
  <c r="N108" i="62"/>
  <c r="N107" i="62"/>
  <c r="N106" i="62"/>
  <c r="N105" i="62"/>
  <c r="N104" i="62"/>
  <c r="N103" i="62"/>
  <c r="N102" i="62"/>
  <c r="N101" i="62"/>
  <c r="N100" i="62"/>
  <c r="N99" i="62"/>
  <c r="N98" i="62"/>
  <c r="N97" i="62"/>
  <c r="N96" i="62"/>
  <c r="N95" i="62"/>
  <c r="N94" i="62"/>
  <c r="N93" i="62"/>
  <c r="N92" i="62"/>
  <c r="N91" i="62"/>
  <c r="N90" i="62"/>
  <c r="N89" i="62"/>
  <c r="N88" i="62"/>
  <c r="N87" i="62"/>
  <c r="N86" i="62"/>
  <c r="N84" i="62"/>
  <c r="N83" i="62"/>
  <c r="N82" i="62"/>
  <c r="N81" i="62"/>
  <c r="N80" i="62"/>
  <c r="N79" i="62"/>
  <c r="N78" i="62"/>
  <c r="N77" i="62"/>
  <c r="N76" i="62"/>
  <c r="N75" i="62"/>
  <c r="N74" i="62"/>
  <c r="N73" i="62"/>
  <c r="N72" i="62"/>
  <c r="N71" i="62"/>
  <c r="N70" i="62"/>
  <c r="N69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8" i="62"/>
  <c r="N47" i="62"/>
  <c r="N46" i="62"/>
  <c r="N45" i="62"/>
  <c r="N44" i="62"/>
  <c r="N43" i="62"/>
  <c r="N42" i="62"/>
  <c r="N40" i="62"/>
  <c r="N39" i="62"/>
  <c r="N38" i="62"/>
  <c r="N37" i="62"/>
  <c r="N36" i="62"/>
  <c r="N35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L154" i="62" l="1"/>
  <c r="N154" i="62" s="1"/>
  <c r="L126" i="62"/>
  <c r="N126" i="62" s="1"/>
  <c r="S189" i="61"/>
  <c r="S180" i="61"/>
  <c r="S124" i="61"/>
  <c r="S123" i="61"/>
  <c r="S115" i="61"/>
  <c r="S114" i="61"/>
  <c r="S113" i="61"/>
  <c r="S102" i="61"/>
  <c r="S98" i="61"/>
  <c r="S97" i="61"/>
  <c r="S96" i="61"/>
  <c r="S75" i="61"/>
  <c r="S74" i="61"/>
  <c r="S73" i="61"/>
  <c r="S72" i="61"/>
  <c r="O124" i="61"/>
  <c r="O123" i="61"/>
  <c r="O115" i="61"/>
  <c r="O102" i="61"/>
  <c r="O113" i="61"/>
  <c r="O114" i="61"/>
  <c r="O180" i="61"/>
  <c r="O189" i="61"/>
  <c r="O98" i="61"/>
  <c r="O73" i="61"/>
  <c r="O72" i="61"/>
  <c r="O97" i="61"/>
  <c r="O96" i="61"/>
  <c r="O75" i="61"/>
  <c r="O74" i="61"/>
  <c r="C11" i="88" l="1"/>
  <c r="C10" i="88" s="1"/>
  <c r="C42" i="88" s="1"/>
  <c r="C23" i="88"/>
  <c r="C12" i="88"/>
  <c r="D13" i="88" l="1"/>
  <c r="D18" i="88"/>
  <c r="D26" i="88"/>
  <c r="D38" i="88"/>
  <c r="D19" i="88"/>
  <c r="D42" i="88"/>
  <c r="D16" i="88"/>
  <c r="D20" i="88"/>
  <c r="D33" i="88"/>
  <c r="K12" i="81"/>
  <c r="K11" i="81"/>
  <c r="K10" i="81"/>
  <c r="Q127" i="78"/>
  <c r="Q123" i="78"/>
  <c r="Q119" i="78"/>
  <c r="Q115" i="78"/>
  <c r="Q111" i="78"/>
  <c r="Q107" i="78"/>
  <c r="Q103" i="78"/>
  <c r="Q99" i="78"/>
  <c r="Q95" i="78"/>
  <c r="Q90" i="78"/>
  <c r="Q86" i="78"/>
  <c r="Q82" i="78"/>
  <c r="Q78" i="78"/>
  <c r="Q74" i="78"/>
  <c r="Q70" i="78"/>
  <c r="Q66" i="78"/>
  <c r="Q62" i="78"/>
  <c r="Q58" i="78"/>
  <c r="Q54" i="78"/>
  <c r="Q50" i="78"/>
  <c r="Q46" i="78"/>
  <c r="Q42" i="78"/>
  <c r="Q38" i="78"/>
  <c r="Q34" i="78"/>
  <c r="Q30" i="78"/>
  <c r="Q26" i="78"/>
  <c r="Q20" i="78"/>
  <c r="Q16" i="78"/>
  <c r="Q11" i="78"/>
  <c r="K70" i="76"/>
  <c r="K65" i="76"/>
  <c r="K61" i="76"/>
  <c r="K57" i="76"/>
  <c r="K53" i="76"/>
  <c r="K49" i="76"/>
  <c r="K45" i="76"/>
  <c r="K41" i="76"/>
  <c r="K37" i="76"/>
  <c r="K33" i="76"/>
  <c r="K29" i="76"/>
  <c r="K25" i="76"/>
  <c r="K20" i="76"/>
  <c r="K16" i="76"/>
  <c r="K12" i="76"/>
  <c r="S26" i="71"/>
  <c r="S22" i="71"/>
  <c r="S17" i="71"/>
  <c r="S13" i="71"/>
  <c r="K15" i="67"/>
  <c r="K11" i="67"/>
  <c r="L19" i="66"/>
  <c r="L14" i="66"/>
  <c r="L15" i="65"/>
  <c r="L11" i="65"/>
  <c r="O39" i="64"/>
  <c r="O35" i="64"/>
  <c r="O29" i="64"/>
  <c r="O25" i="64"/>
  <c r="O21" i="64"/>
  <c r="O17" i="64"/>
  <c r="O13" i="64"/>
  <c r="N97" i="63"/>
  <c r="N93" i="63"/>
  <c r="N88" i="63"/>
  <c r="N84" i="63"/>
  <c r="N80" i="63"/>
  <c r="N76" i="63"/>
  <c r="N72" i="63"/>
  <c r="N68" i="63"/>
  <c r="N64" i="63"/>
  <c r="N60" i="63"/>
  <c r="N56" i="63"/>
  <c r="N52" i="63"/>
  <c r="N48" i="63"/>
  <c r="N44" i="63"/>
  <c r="N41" i="63"/>
  <c r="N37" i="63"/>
  <c r="N33" i="63"/>
  <c r="N29" i="63"/>
  <c r="N24" i="63"/>
  <c r="N20" i="63"/>
  <c r="N16" i="63"/>
  <c r="N12" i="63"/>
  <c r="O34" i="64"/>
  <c r="O28" i="64"/>
  <c r="Q126" i="78"/>
  <c r="Q122" i="78"/>
  <c r="Q118" i="78"/>
  <c r="Q114" i="78"/>
  <c r="Q110" i="78"/>
  <c r="Q106" i="78"/>
  <c r="Q102" i="78"/>
  <c r="Q98" i="78"/>
  <c r="Q94" i="78"/>
  <c r="Q89" i="78"/>
  <c r="Q85" i="78"/>
  <c r="Q81" i="78"/>
  <c r="Q77" i="78"/>
  <c r="Q73" i="78"/>
  <c r="Q69" i="78"/>
  <c r="Q65" i="78"/>
  <c r="Q61" i="78"/>
  <c r="Q57" i="78"/>
  <c r="Q53" i="78"/>
  <c r="Q49" i="78"/>
  <c r="Q45" i="78"/>
  <c r="Q41" i="78"/>
  <c r="Q37" i="78"/>
  <c r="Q33" i="78"/>
  <c r="Q29" i="78"/>
  <c r="Q23" i="78"/>
  <c r="Q19" i="78"/>
  <c r="Q15" i="78"/>
  <c r="Q10" i="78"/>
  <c r="K68" i="76"/>
  <c r="K64" i="76"/>
  <c r="K60" i="76"/>
  <c r="K56" i="76"/>
  <c r="K52" i="76"/>
  <c r="K48" i="76"/>
  <c r="K44" i="76"/>
  <c r="K40" i="76"/>
  <c r="K36" i="76"/>
  <c r="K32" i="76"/>
  <c r="K28" i="76"/>
  <c r="K24" i="76"/>
  <c r="K19" i="76"/>
  <c r="K15" i="76"/>
  <c r="K11" i="76"/>
  <c r="S25" i="71"/>
  <c r="S21" i="71"/>
  <c r="S16" i="71"/>
  <c r="S12" i="71"/>
  <c r="K14" i="67"/>
  <c r="L22" i="66"/>
  <c r="L18" i="66"/>
  <c r="L13" i="66"/>
  <c r="L14" i="65"/>
  <c r="O38" i="64"/>
  <c r="O24" i="64"/>
  <c r="Q129" i="78"/>
  <c r="Q125" i="78"/>
  <c r="Q121" i="78"/>
  <c r="Q117" i="78"/>
  <c r="Q113" i="78"/>
  <c r="Q109" i="78"/>
  <c r="Q105" i="78"/>
  <c r="Q101" i="78"/>
  <c r="Q97" i="78"/>
  <c r="Q93" i="78"/>
  <c r="Q88" i="78"/>
  <c r="Q84" i="78"/>
  <c r="Q80" i="78"/>
  <c r="Q76" i="78"/>
  <c r="Q72" i="78"/>
  <c r="Q68" i="78"/>
  <c r="Q64" i="78"/>
  <c r="Q60" i="78"/>
  <c r="Q56" i="78"/>
  <c r="Q52" i="78"/>
  <c r="Q48" i="78"/>
  <c r="Q44" i="78"/>
  <c r="Q40" i="78"/>
  <c r="Q36" i="78"/>
  <c r="Q32" i="78"/>
  <c r="Q28" i="78"/>
  <c r="Q22" i="78"/>
  <c r="Q18" i="78"/>
  <c r="Q14" i="78"/>
  <c r="K72" i="76"/>
  <c r="K67" i="76"/>
  <c r="K63" i="76"/>
  <c r="K59" i="76"/>
  <c r="K55" i="76"/>
  <c r="K51" i="76"/>
  <c r="K47" i="76"/>
  <c r="K43" i="76"/>
  <c r="K39" i="76"/>
  <c r="K35" i="76"/>
  <c r="K31" i="76"/>
  <c r="K27" i="76"/>
  <c r="K23" i="76"/>
  <c r="K18" i="76"/>
  <c r="K14" i="76"/>
  <c r="S29" i="71"/>
  <c r="S24" i="71"/>
  <c r="S19" i="71"/>
  <c r="S15" i="71"/>
  <c r="S11" i="71"/>
  <c r="K13" i="67"/>
  <c r="L21" i="66"/>
  <c r="L17" i="66"/>
  <c r="L12" i="66"/>
  <c r="L13" i="65"/>
  <c r="O37" i="64"/>
  <c r="O32" i="64"/>
  <c r="O27" i="64"/>
  <c r="O23" i="64"/>
  <c r="O19" i="64"/>
  <c r="O15" i="64"/>
  <c r="O11" i="64"/>
  <c r="N95" i="63"/>
  <c r="N90" i="63"/>
  <c r="N86" i="63"/>
  <c r="N82" i="63"/>
  <c r="N78" i="63"/>
  <c r="N74" i="63"/>
  <c r="N70" i="63"/>
  <c r="N66" i="63"/>
  <c r="N62" i="63"/>
  <c r="N58" i="63"/>
  <c r="N54" i="63"/>
  <c r="N50" i="63"/>
  <c r="N46" i="63"/>
  <c r="N39" i="63"/>
  <c r="N35" i="63"/>
  <c r="N31" i="63"/>
  <c r="N27" i="63"/>
  <c r="N22" i="63"/>
  <c r="N18" i="63"/>
  <c r="N14" i="63"/>
  <c r="Q128" i="78"/>
  <c r="Q112" i="78"/>
  <c r="Q96" i="78"/>
  <c r="Q79" i="78"/>
  <c r="Q63" i="78"/>
  <c r="Q47" i="78"/>
  <c r="Q31" i="78"/>
  <c r="Q13" i="78"/>
  <c r="K58" i="76"/>
  <c r="K42" i="76"/>
  <c r="K26" i="76"/>
  <c r="S28" i="71"/>
  <c r="K16" i="67"/>
  <c r="L11" i="66"/>
  <c r="O40" i="64"/>
  <c r="O22" i="64"/>
  <c r="O14" i="64"/>
  <c r="N94" i="63"/>
  <c r="N85" i="63"/>
  <c r="N53" i="63"/>
  <c r="Q124" i="78"/>
  <c r="Q108" i="78"/>
  <c r="Q92" i="78"/>
  <c r="Q75" i="78"/>
  <c r="Q59" i="78"/>
  <c r="Q43" i="78"/>
  <c r="Q27" i="78"/>
  <c r="K71" i="76"/>
  <c r="K54" i="76"/>
  <c r="K38" i="76"/>
  <c r="K21" i="76"/>
  <c r="S23" i="71"/>
  <c r="K12" i="67"/>
  <c r="L12" i="65"/>
  <c r="O36" i="64"/>
  <c r="O20" i="64"/>
  <c r="O12" i="64"/>
  <c r="N91" i="63"/>
  <c r="N83" i="63"/>
  <c r="N75" i="63"/>
  <c r="N67" i="63"/>
  <c r="N59" i="63"/>
  <c r="N51" i="63"/>
  <c r="N38" i="63"/>
  <c r="N30" i="63"/>
  <c r="N21" i="63"/>
  <c r="N13" i="63"/>
  <c r="Q120" i="78"/>
  <c r="Q104" i="78"/>
  <c r="Q87" i="78"/>
  <c r="Q71" i="78"/>
  <c r="Q55" i="78"/>
  <c r="Q39" i="78"/>
  <c r="Q21" i="78"/>
  <c r="K66" i="76"/>
  <c r="K50" i="76"/>
  <c r="K34" i="76"/>
  <c r="K17" i="76"/>
  <c r="S18" i="71"/>
  <c r="L20" i="66"/>
  <c r="O31" i="64"/>
  <c r="O18" i="64"/>
  <c r="N89" i="63"/>
  <c r="N81" i="63"/>
  <c r="N73" i="63"/>
  <c r="N65" i="63"/>
  <c r="N57" i="63"/>
  <c r="N49" i="63"/>
  <c r="N36" i="63"/>
  <c r="N28" i="63"/>
  <c r="N19" i="63"/>
  <c r="N11" i="63"/>
  <c r="Q116" i="78"/>
  <c r="Q100" i="78"/>
  <c r="Q83" i="78"/>
  <c r="Q67" i="78"/>
  <c r="Q51" i="78"/>
  <c r="Q35" i="78"/>
  <c r="Q17" i="78"/>
  <c r="K62" i="76"/>
  <c r="K46" i="76"/>
  <c r="K30" i="76"/>
  <c r="K13" i="76"/>
  <c r="S14" i="71"/>
  <c r="L15" i="66"/>
  <c r="O26" i="64"/>
  <c r="O16" i="64"/>
  <c r="N96" i="63"/>
  <c r="N87" i="63"/>
  <c r="N79" i="63"/>
  <c r="N71" i="63"/>
  <c r="N63" i="63"/>
  <c r="N55" i="63"/>
  <c r="N47" i="63"/>
  <c r="N42" i="63"/>
  <c r="N34" i="63"/>
  <c r="N26" i="63"/>
  <c r="N17" i="63"/>
  <c r="N77" i="63"/>
  <c r="N69" i="63"/>
  <c r="N61" i="63"/>
  <c r="N45" i="63"/>
  <c r="N40" i="63"/>
  <c r="N32" i="63"/>
  <c r="N23" i="63"/>
  <c r="N15" i="63"/>
  <c r="Q12" i="78"/>
  <c r="O212" i="62"/>
  <c r="O208" i="62"/>
  <c r="O204" i="62"/>
  <c r="O200" i="62"/>
  <c r="O196" i="62"/>
  <c r="O191" i="62"/>
  <c r="O186" i="62"/>
  <c r="O182" i="62"/>
  <c r="O178" i="62"/>
  <c r="O174" i="62"/>
  <c r="O170" i="62"/>
  <c r="O166" i="62"/>
  <c r="O162" i="62"/>
  <c r="O158" i="62"/>
  <c r="O152" i="62"/>
  <c r="O148" i="62"/>
  <c r="O144" i="62"/>
  <c r="O142" i="62"/>
  <c r="O138" i="62"/>
  <c r="O134" i="62"/>
  <c r="O130" i="62"/>
  <c r="O125" i="62"/>
  <c r="O120" i="62"/>
  <c r="O116" i="62"/>
  <c r="O112" i="62"/>
  <c r="O108" i="62"/>
  <c r="O104" i="62"/>
  <c r="O100" i="62"/>
  <c r="O96" i="62"/>
  <c r="O92" i="62"/>
  <c r="O88" i="62"/>
  <c r="O83" i="62"/>
  <c r="O79" i="62"/>
  <c r="O75" i="62"/>
  <c r="O71" i="62"/>
  <c r="O67" i="62"/>
  <c r="O63" i="62"/>
  <c r="O59" i="62"/>
  <c r="O55" i="62"/>
  <c r="O51" i="62"/>
  <c r="O47" i="62"/>
  <c r="O43" i="62"/>
  <c r="O38" i="62"/>
  <c r="O34" i="62"/>
  <c r="O30" i="62"/>
  <c r="O26" i="62"/>
  <c r="O22" i="62"/>
  <c r="O18" i="62"/>
  <c r="O14" i="62"/>
  <c r="U335" i="61"/>
  <c r="U331" i="61"/>
  <c r="U327" i="61"/>
  <c r="U323" i="61"/>
  <c r="U319" i="61"/>
  <c r="U315" i="61"/>
  <c r="U311" i="61"/>
  <c r="U307" i="61"/>
  <c r="U303" i="61"/>
  <c r="U299" i="61"/>
  <c r="U295" i="61"/>
  <c r="U291" i="61"/>
  <c r="O211" i="62"/>
  <c r="O207" i="62"/>
  <c r="O203" i="62"/>
  <c r="O199" i="62"/>
  <c r="O195" i="62"/>
  <c r="O189" i="62"/>
  <c r="O185" i="62"/>
  <c r="O181" i="62"/>
  <c r="O177" i="62"/>
  <c r="O173" i="62"/>
  <c r="O169" i="62"/>
  <c r="O165" i="62"/>
  <c r="O161" i="62"/>
  <c r="O157" i="62"/>
  <c r="O151" i="62"/>
  <c r="O147" i="62"/>
  <c r="O193" i="62"/>
  <c r="O141" i="62"/>
  <c r="O137" i="62"/>
  <c r="O133" i="62"/>
  <c r="O129" i="62"/>
  <c r="O123" i="62"/>
  <c r="O119" i="62"/>
  <c r="O115" i="62"/>
  <c r="O111" i="62"/>
  <c r="O107" i="62"/>
  <c r="O103" i="62"/>
  <c r="O99" i="62"/>
  <c r="O95" i="62"/>
  <c r="O91" i="62"/>
  <c r="O87" i="62"/>
  <c r="O82" i="62"/>
  <c r="O78" i="62"/>
  <c r="O74" i="62"/>
  <c r="O70" i="62"/>
  <c r="O66" i="62"/>
  <c r="O62" i="62"/>
  <c r="O58" i="62"/>
  <c r="O54" i="62"/>
  <c r="O50" i="62"/>
  <c r="O46" i="62"/>
  <c r="O42" i="62"/>
  <c r="O37" i="62"/>
  <c r="O33" i="62"/>
  <c r="O29" i="62"/>
  <c r="O25" i="62"/>
  <c r="O21" i="62"/>
  <c r="O17" i="62"/>
  <c r="O13" i="62"/>
  <c r="U338" i="61"/>
  <c r="U334" i="61"/>
  <c r="U330" i="61"/>
  <c r="U326" i="61"/>
  <c r="U322" i="61"/>
  <c r="U318" i="61"/>
  <c r="U314" i="61"/>
  <c r="U310" i="61"/>
  <c r="U306" i="61"/>
  <c r="U302" i="61"/>
  <c r="U298" i="61"/>
  <c r="U294" i="61"/>
  <c r="U290" i="61"/>
  <c r="U286" i="61"/>
  <c r="U282" i="61"/>
  <c r="U278" i="61"/>
  <c r="U274" i="61"/>
  <c r="U270" i="61"/>
  <c r="U266" i="61"/>
  <c r="U262" i="61"/>
  <c r="U258" i="61"/>
  <c r="U253" i="61"/>
  <c r="U249" i="61"/>
  <c r="U244" i="61"/>
  <c r="U239" i="61"/>
  <c r="U235" i="61"/>
  <c r="U231" i="61"/>
  <c r="U227" i="61"/>
  <c r="U223" i="61"/>
  <c r="U219" i="61"/>
  <c r="U215" i="61"/>
  <c r="U211" i="61"/>
  <c r="U207" i="61"/>
  <c r="U203" i="61"/>
  <c r="U199" i="61"/>
  <c r="U195" i="61"/>
  <c r="U191" i="61"/>
  <c r="U187" i="61"/>
  <c r="U183" i="61"/>
  <c r="U179" i="61"/>
  <c r="U175" i="61"/>
  <c r="U171" i="61"/>
  <c r="U167" i="61"/>
  <c r="U163" i="61"/>
  <c r="U158" i="61"/>
  <c r="U154" i="61"/>
  <c r="U150" i="61"/>
  <c r="U146" i="61"/>
  <c r="U142" i="61"/>
  <c r="U138" i="61"/>
  <c r="U134" i="61"/>
  <c r="U130" i="61"/>
  <c r="U126" i="61"/>
  <c r="U122" i="61"/>
  <c r="U118" i="61"/>
  <c r="U114" i="61"/>
  <c r="U110" i="61"/>
  <c r="U106" i="61"/>
  <c r="U102" i="61"/>
  <c r="U98" i="61"/>
  <c r="U94" i="61"/>
  <c r="U90" i="61"/>
  <c r="U86" i="61"/>
  <c r="U82" i="61"/>
  <c r="U78" i="61"/>
  <c r="U74" i="61"/>
  <c r="U70" i="61"/>
  <c r="U66" i="61"/>
  <c r="U62" i="61"/>
  <c r="U58" i="61"/>
  <c r="U54" i="61"/>
  <c r="U50" i="61"/>
  <c r="U46" i="61"/>
  <c r="U42" i="61"/>
  <c r="U38" i="61"/>
  <c r="U34" i="61"/>
  <c r="U30" i="61"/>
  <c r="U26" i="61"/>
  <c r="U22" i="61"/>
  <c r="U18" i="61"/>
  <c r="U14" i="61"/>
  <c r="R60" i="59"/>
  <c r="R55" i="59"/>
  <c r="R51" i="59"/>
  <c r="R47" i="59"/>
  <c r="R43" i="59"/>
  <c r="R39" i="59"/>
  <c r="R35" i="59"/>
  <c r="R31" i="59"/>
  <c r="R27" i="59"/>
  <c r="R22" i="59"/>
  <c r="R18" i="59"/>
  <c r="R14" i="59"/>
  <c r="O210" i="62"/>
  <c r="O206" i="62"/>
  <c r="O202" i="62"/>
  <c r="O198" i="62"/>
  <c r="O194" i="62"/>
  <c r="O188" i="62"/>
  <c r="O184" i="62"/>
  <c r="O180" i="62"/>
  <c r="O176" i="62"/>
  <c r="O172" i="62"/>
  <c r="O168" i="62"/>
  <c r="O164" i="62"/>
  <c r="O160" i="62"/>
  <c r="O156" i="62"/>
  <c r="O150" i="62"/>
  <c r="O146" i="62"/>
  <c r="Q25" i="78"/>
  <c r="O209" i="62"/>
  <c r="O192" i="62"/>
  <c r="O175" i="62"/>
  <c r="O159" i="62"/>
  <c r="O143" i="62"/>
  <c r="O136" i="62"/>
  <c r="O128" i="62"/>
  <c r="O118" i="62"/>
  <c r="O110" i="62"/>
  <c r="O102" i="62"/>
  <c r="O94" i="62"/>
  <c r="O86" i="62"/>
  <c r="O77" i="62"/>
  <c r="O69" i="62"/>
  <c r="O61" i="62"/>
  <c r="O53" i="62"/>
  <c r="O45" i="62"/>
  <c r="O36" i="62"/>
  <c r="O28" i="62"/>
  <c r="O20" i="62"/>
  <c r="O12" i="62"/>
  <c r="U336" i="61"/>
  <c r="U328" i="61"/>
  <c r="U320" i="61"/>
  <c r="U312" i="61"/>
  <c r="U304" i="61"/>
  <c r="U296" i="61"/>
  <c r="U288" i="61"/>
  <c r="U283" i="61"/>
  <c r="U277" i="61"/>
  <c r="U272" i="61"/>
  <c r="U267" i="61"/>
  <c r="U261" i="61"/>
  <c r="U255" i="61"/>
  <c r="U250" i="61"/>
  <c r="U243" i="61"/>
  <c r="U237" i="61"/>
  <c r="U232" i="61"/>
  <c r="U226" i="61"/>
  <c r="U221" i="61"/>
  <c r="U216" i="61"/>
  <c r="U210" i="61"/>
  <c r="U205" i="61"/>
  <c r="U200" i="61"/>
  <c r="U194" i="61"/>
  <c r="U189" i="61"/>
  <c r="U184" i="61"/>
  <c r="U178" i="61"/>
  <c r="U173" i="61"/>
  <c r="U168" i="61"/>
  <c r="U162" i="61"/>
  <c r="U156" i="61"/>
  <c r="U151" i="61"/>
  <c r="U145" i="61"/>
  <c r="U140" i="61"/>
  <c r="U135" i="61"/>
  <c r="U129" i="61"/>
  <c r="U124" i="61"/>
  <c r="U119" i="61"/>
  <c r="U113" i="61"/>
  <c r="U108" i="61"/>
  <c r="U103" i="61"/>
  <c r="U97" i="61"/>
  <c r="U92" i="61"/>
  <c r="U87" i="61"/>
  <c r="U81" i="61"/>
  <c r="U76" i="61"/>
  <c r="U71" i="61"/>
  <c r="U65" i="61"/>
  <c r="U60" i="61"/>
  <c r="U55" i="61"/>
  <c r="U49" i="61"/>
  <c r="U44" i="61"/>
  <c r="U39" i="61"/>
  <c r="U33" i="61"/>
  <c r="U28" i="61"/>
  <c r="U23" i="61"/>
  <c r="U17" i="61"/>
  <c r="U12" i="61"/>
  <c r="R56" i="59"/>
  <c r="R50" i="59"/>
  <c r="R45" i="59"/>
  <c r="R40" i="59"/>
  <c r="R34" i="59"/>
  <c r="R29" i="59"/>
  <c r="R23" i="59"/>
  <c r="R17" i="59"/>
  <c r="R12" i="59"/>
  <c r="O68" i="62"/>
  <c r="U333" i="61"/>
  <c r="U317" i="61"/>
  <c r="U309" i="61"/>
  <c r="U301" i="61"/>
  <c r="U293" i="61"/>
  <c r="U287" i="61"/>
  <c r="U281" i="61"/>
  <c r="U276" i="61"/>
  <c r="U271" i="61"/>
  <c r="U265" i="61"/>
  <c r="U260" i="61"/>
  <c r="U254" i="61"/>
  <c r="U247" i="61"/>
  <c r="U241" i="61"/>
  <c r="U236" i="61"/>
  <c r="U225" i="61"/>
  <c r="U220" i="61"/>
  <c r="U214" i="61"/>
  <c r="U204" i="61"/>
  <c r="U193" i="61"/>
  <c r="U188" i="61"/>
  <c r="U182" i="61"/>
  <c r="U161" i="61"/>
  <c r="U149" i="61"/>
  <c r="U133" i="61"/>
  <c r="U123" i="61"/>
  <c r="U107" i="61"/>
  <c r="U91" i="61"/>
  <c r="U69" i="61"/>
  <c r="U59" i="61"/>
  <c r="U43" i="61"/>
  <c r="U27" i="61"/>
  <c r="U16" i="61"/>
  <c r="R38" i="59"/>
  <c r="R21" i="59"/>
  <c r="R11" i="59"/>
  <c r="O205" i="62"/>
  <c r="O187" i="62"/>
  <c r="O171" i="62"/>
  <c r="O155" i="62"/>
  <c r="O190" i="62"/>
  <c r="O135" i="62"/>
  <c r="O127" i="62"/>
  <c r="O117" i="62"/>
  <c r="O109" i="62"/>
  <c r="O101" i="62"/>
  <c r="O93" i="62"/>
  <c r="O84" i="62"/>
  <c r="O76" i="62"/>
  <c r="O60" i="62"/>
  <c r="O52" i="62"/>
  <c r="O44" i="62"/>
  <c r="O35" i="62"/>
  <c r="O27" i="62"/>
  <c r="O19" i="62"/>
  <c r="O11" i="62"/>
  <c r="U325" i="61"/>
  <c r="U230" i="61"/>
  <c r="U198" i="61"/>
  <c r="U172" i="61"/>
  <c r="U144" i="61"/>
  <c r="U117" i="61"/>
  <c r="U85" i="61"/>
  <c r="U64" i="61"/>
  <c r="U37" i="61"/>
  <c r="U11" i="61"/>
  <c r="R28" i="59"/>
  <c r="O201" i="62"/>
  <c r="O183" i="62"/>
  <c r="O167" i="62"/>
  <c r="O149" i="62"/>
  <c r="O140" i="62"/>
  <c r="O132" i="62"/>
  <c r="O122" i="62"/>
  <c r="O114" i="62"/>
  <c r="O106" i="62"/>
  <c r="O98" i="62"/>
  <c r="O90" i="62"/>
  <c r="O81" i="62"/>
  <c r="O73" i="62"/>
  <c r="O65" i="62"/>
  <c r="O57" i="62"/>
  <c r="O49" i="62"/>
  <c r="O40" i="62"/>
  <c r="O32" i="62"/>
  <c r="O24" i="62"/>
  <c r="O16" i="62"/>
  <c r="U332" i="61"/>
  <c r="U324" i="61"/>
  <c r="U316" i="61"/>
  <c r="U308" i="61"/>
  <c r="U300" i="61"/>
  <c r="U292" i="61"/>
  <c r="U285" i="61"/>
  <c r="U280" i="61"/>
  <c r="U275" i="61"/>
  <c r="U269" i="61"/>
  <c r="U264" i="61"/>
  <c r="U259" i="61"/>
  <c r="U252" i="61"/>
  <c r="U246" i="61"/>
  <c r="U240" i="61"/>
  <c r="U234" i="61"/>
  <c r="U229" i="61"/>
  <c r="U224" i="61"/>
  <c r="U218" i="61"/>
  <c r="U213" i="61"/>
  <c r="U208" i="61"/>
  <c r="U202" i="61"/>
  <c r="U197" i="61"/>
  <c r="U192" i="61"/>
  <c r="U186" i="61"/>
  <c r="U181" i="61"/>
  <c r="U176" i="61"/>
  <c r="U170" i="61"/>
  <c r="U165" i="61"/>
  <c r="U160" i="61"/>
  <c r="U153" i="61"/>
  <c r="U148" i="61"/>
  <c r="U143" i="61"/>
  <c r="U137" i="61"/>
  <c r="U132" i="61"/>
  <c r="U127" i="61"/>
  <c r="U121" i="61"/>
  <c r="U116" i="61"/>
  <c r="U111" i="61"/>
  <c r="U105" i="61"/>
  <c r="U100" i="61"/>
  <c r="U95" i="61"/>
  <c r="U89" i="61"/>
  <c r="U84" i="61"/>
  <c r="U79" i="61"/>
  <c r="U73" i="61"/>
  <c r="U68" i="61"/>
  <c r="U63" i="61"/>
  <c r="U57" i="61"/>
  <c r="U52" i="61"/>
  <c r="U47" i="61"/>
  <c r="U41" i="61"/>
  <c r="U36" i="61"/>
  <c r="U31" i="61"/>
  <c r="U25" i="61"/>
  <c r="U20" i="61"/>
  <c r="U15" i="61"/>
  <c r="R59" i="59"/>
  <c r="R53" i="59"/>
  <c r="R48" i="59"/>
  <c r="R42" i="59"/>
  <c r="R37" i="59"/>
  <c r="R32" i="59"/>
  <c r="R25" i="59"/>
  <c r="R20" i="59"/>
  <c r="R15" i="59"/>
  <c r="O213" i="62"/>
  <c r="O197" i="62"/>
  <c r="O179" i="62"/>
  <c r="O163" i="62"/>
  <c r="O145" i="62"/>
  <c r="O139" i="62"/>
  <c r="O131" i="62"/>
  <c r="O121" i="62"/>
  <c r="O113" i="62"/>
  <c r="O105" i="62"/>
  <c r="O97" i="62"/>
  <c r="O89" i="62"/>
  <c r="O80" i="62"/>
  <c r="O72" i="62"/>
  <c r="O64" i="62"/>
  <c r="O56" i="62"/>
  <c r="O48" i="62"/>
  <c r="O39" i="62"/>
  <c r="O31" i="62"/>
  <c r="O23" i="62"/>
  <c r="O15" i="62"/>
  <c r="U337" i="61"/>
  <c r="U329" i="61"/>
  <c r="U321" i="61"/>
  <c r="U313" i="61"/>
  <c r="U305" i="61"/>
  <c r="U297" i="61"/>
  <c r="U289" i="61"/>
  <c r="U284" i="61"/>
  <c r="U279" i="61"/>
  <c r="U273" i="61"/>
  <c r="U268" i="61"/>
  <c r="U263" i="61"/>
  <c r="U257" i="61"/>
  <c r="U251" i="61"/>
  <c r="U245" i="61"/>
  <c r="U238" i="61"/>
  <c r="U233" i="61"/>
  <c r="U228" i="61"/>
  <c r="U222" i="61"/>
  <c r="U217" i="61"/>
  <c r="U212" i="61"/>
  <c r="U206" i="61"/>
  <c r="U201" i="61"/>
  <c r="U196" i="61"/>
  <c r="U190" i="61"/>
  <c r="U185" i="61"/>
  <c r="U180" i="61"/>
  <c r="U174" i="61"/>
  <c r="U169" i="61"/>
  <c r="U164" i="61"/>
  <c r="U157" i="61"/>
  <c r="U152" i="61"/>
  <c r="U147" i="61"/>
  <c r="U141" i="61"/>
  <c r="U136" i="61"/>
  <c r="U131" i="61"/>
  <c r="U125" i="61"/>
  <c r="U120" i="61"/>
  <c r="U115" i="61"/>
  <c r="U109" i="61"/>
  <c r="U104" i="61"/>
  <c r="U99" i="61"/>
  <c r="U93" i="61"/>
  <c r="U88" i="61"/>
  <c r="U83" i="61"/>
  <c r="U77" i="61"/>
  <c r="U72" i="61"/>
  <c r="U67" i="61"/>
  <c r="U61" i="61"/>
  <c r="U56" i="61"/>
  <c r="U51" i="61"/>
  <c r="U45" i="61"/>
  <c r="U40" i="61"/>
  <c r="U35" i="61"/>
  <c r="U29" i="61"/>
  <c r="U24" i="61"/>
  <c r="U19" i="61"/>
  <c r="U13" i="61"/>
  <c r="R57" i="59"/>
  <c r="R52" i="59"/>
  <c r="R46" i="59"/>
  <c r="R36" i="59"/>
  <c r="R30" i="59"/>
  <c r="R24" i="59"/>
  <c r="R19" i="59"/>
  <c r="R13" i="59"/>
  <c r="U209" i="61"/>
  <c r="U177" i="61"/>
  <c r="U166" i="61"/>
  <c r="U155" i="61"/>
  <c r="U139" i="61"/>
  <c r="U128" i="61"/>
  <c r="U112" i="61"/>
  <c r="U101" i="61"/>
  <c r="U96" i="61"/>
  <c r="U80" i="61"/>
  <c r="U75" i="61"/>
  <c r="U53" i="61"/>
  <c r="U48" i="61"/>
  <c r="U32" i="61"/>
  <c r="U21" i="61"/>
  <c r="R54" i="59"/>
  <c r="R49" i="59"/>
  <c r="R44" i="59"/>
  <c r="R33" i="59"/>
  <c r="R16" i="59"/>
  <c r="D15" i="88"/>
  <c r="D31" i="88"/>
  <c r="O154" i="62"/>
  <c r="D12" i="88"/>
  <c r="D17" i="88"/>
  <c r="D21" i="88"/>
  <c r="D37" i="88"/>
  <c r="O126" i="62"/>
  <c r="D10" i="88"/>
  <c r="D11" i="88"/>
  <c r="D23" i="88"/>
  <c r="B32" i="89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9">
    <s v="Migdal Hashkaot Neches Boded"/>
    <s v="{[Time].[Hie Time].[Yom].&amp;[20191231]}"/>
    <s v="{[Medida].[Medida].&amp;[2]}"/>
    <s v="{[Keren].[Keren].[All]}"/>
    <s v="{[Cheshbon KM].[Hie Peilut].[Peilut 7].&amp;[Kod_Peilut_L7_7120]&amp;[Kod_Peilut_L6_475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Measures].[c_NB_Achuz_Me_Tik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53">
    <mdx n="0" f="s">
      <ms ns="1" c="0"/>
    </mdx>
    <mdx n="0" f="v">
      <t c="7" si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8"/>
        <n x="8"/>
      </t>
    </mdx>
    <mdx n="0" f="v">
      <t c="7">
        <n x="1" s="1"/>
        <n x="2" s="1"/>
        <n x="3" s="1"/>
        <n x="4" s="1"/>
        <n x="5" s="1"/>
        <n x="19"/>
        <n x="6"/>
      </t>
    </mdx>
    <mdx n="0" f="v">
      <t c="7">
        <n x="1" s="1"/>
        <n x="2" s="1"/>
        <n x="3" s="1"/>
        <n x="4" s="1"/>
        <n x="5" s="1"/>
        <n x="19"/>
        <n x="8"/>
      </t>
    </mdx>
    <mdx n="0" f="v">
      <t c="7">
        <n x="1" s="1"/>
        <n x="2" s="1"/>
        <n x="3" s="1"/>
        <n x="4" s="1"/>
        <n x="5" s="1"/>
        <n x="20"/>
        <n x="6"/>
      </t>
    </mdx>
    <mdx n="0" f="v">
      <t c="7">
        <n x="1" s="1"/>
        <n x="2" s="1"/>
        <n x="3" s="1"/>
        <n x="4" s="1"/>
        <n x="5" s="1"/>
        <n x="20"/>
        <n x="8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>
        <n x="1" s="1"/>
        <n x="2" s="1"/>
        <n x="3" s="1"/>
        <n x="4" s="1"/>
        <n x="5" s="1"/>
        <n x="22"/>
        <n x="6"/>
      </t>
    </mdx>
    <mdx n="0" f="v">
      <t c="7">
        <n x="1" s="1"/>
        <n x="2" s="1"/>
        <n x="3" s="1"/>
        <n x="4" s="1"/>
        <n x="5" s="1"/>
        <n x="22"/>
        <n x="8"/>
      </t>
    </mdx>
    <mdx n="0" f="v">
      <t c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3"/>
        <n x="8"/>
      </t>
    </mdx>
    <mdx n="0" f="v">
      <t c="7">
        <n x="1" s="1"/>
        <n x="2" s="1"/>
        <n x="3" s="1"/>
        <n x="4" s="1"/>
        <n x="5" s="1"/>
        <n x="24"/>
        <n x="6"/>
      </t>
    </mdx>
    <mdx n="0" f="v">
      <t c="7">
        <n x="1" s="1"/>
        <n x="2" s="1"/>
        <n x="3" s="1"/>
        <n x="4" s="1"/>
        <n x="5" s="1"/>
        <n x="24"/>
        <n x="8"/>
      </t>
    </mdx>
    <mdx n="0" f="v">
      <t c="7">
        <n x="1" s="1"/>
        <n x="2" s="1"/>
        <n x="3" s="1"/>
        <n x="4" s="1"/>
        <n x="5" s="1"/>
        <n x="25"/>
        <n x="6"/>
      </t>
    </mdx>
    <mdx n="0" f="v">
      <t c="7">
        <n x="1" s="1"/>
        <n x="2" s="1"/>
        <n x="3" s="1"/>
        <n x="4" s="1"/>
        <n x="5" s="1"/>
        <n x="25"/>
        <n x="8"/>
      </t>
    </mdx>
    <mdx n="0" f="v">
      <t c="7" si="7">
        <n x="1" s="1"/>
        <n x="2" s="1"/>
        <n x="3" s="1"/>
        <n x="4" s="1"/>
        <n x="5" s="1"/>
        <n x="26"/>
        <n x="6"/>
      </t>
    </mdx>
    <mdx n="0" f="v">
      <t c="7">
        <n x="1" s="1"/>
        <n x="2" s="1"/>
        <n x="3" s="1"/>
        <n x="4" s="1"/>
        <n x="5" s="1"/>
        <n x="27"/>
        <n x="6"/>
      </t>
    </mdx>
    <mdx n="0" f="v">
      <t c="7">
        <n x="1" s="1"/>
        <n x="2" s="1"/>
        <n x="3" s="1"/>
        <n x="4" s="1"/>
        <n x="5" s="1"/>
        <n x="27"/>
        <n x="8"/>
      </t>
    </mdx>
    <mdx n="0" f="v">
      <t c="7" si="7">
        <n x="1" s="1"/>
        <n x="2" s="1"/>
        <n x="3" s="1"/>
        <n x="4" s="1"/>
        <n x="5" s="1"/>
        <n x="28"/>
        <n x="6"/>
      </t>
    </mdx>
    <mdx n="0" f="v">
      <t c="7">
        <n x="1" s="1"/>
        <n x="2" s="1"/>
        <n x="3" s="1"/>
        <n x="4" s="1"/>
        <n x="5" s="1"/>
        <n x="29"/>
        <n x="6"/>
      </t>
    </mdx>
    <mdx n="0" f="v">
      <t c="7">
        <n x="1" s="1"/>
        <n x="2" s="1"/>
        <n x="3" s="1"/>
        <n x="4" s="1"/>
        <n x="5" s="1"/>
        <n x="29"/>
        <n x="8"/>
      </t>
    </mdx>
    <mdx n="0" f="v">
      <t c="7">
        <n x="1" s="1"/>
        <n x="2" s="1"/>
        <n x="3" s="1"/>
        <n x="4" s="1"/>
        <n x="5" s="1"/>
        <n x="30"/>
        <n x="6"/>
      </t>
    </mdx>
    <mdx n="0" f="v">
      <t c="7">
        <n x="1" s="1"/>
        <n x="2" s="1"/>
        <n x="3" s="1"/>
        <n x="4" s="1"/>
        <n x="5" s="1"/>
        <n x="30"/>
        <n x="8"/>
      </t>
    </mdx>
    <mdx n="0" f="v">
      <t c="7">
        <n x="1" s="1"/>
        <n x="2" s="1"/>
        <n x="3" s="1"/>
        <n x="4" s="1"/>
        <n x="5" s="1"/>
        <n x="31"/>
        <n x="6"/>
      </t>
    </mdx>
    <mdx n="0" f="v">
      <t c="7">
        <n x="1" s="1"/>
        <n x="2" s="1"/>
        <n x="3" s="1"/>
        <n x="4" s="1"/>
        <n x="5" s="1"/>
        <n x="31"/>
        <n x="8"/>
      </t>
    </mdx>
    <mdx n="0" f="v">
      <t c="7" si="7">
        <n x="1" s="1"/>
        <n x="2" s="1"/>
        <n x="3" s="1"/>
        <n x="4" s="1"/>
        <n x="5" s="1"/>
        <n x="32"/>
        <n x="6"/>
      </t>
    </mdx>
    <mdx n="0" f="v">
      <t c="7">
        <n x="1" s="1"/>
        <n x="2" s="1"/>
        <n x="3" s="1"/>
        <n x="4" s="1"/>
        <n x="5" s="1"/>
        <n x="33"/>
        <n x="6"/>
      </t>
    </mdx>
    <mdx n="0" f="v">
      <t c="7">
        <n x="1" s="1"/>
        <n x="2" s="1"/>
        <n x="3" s="1"/>
        <n x="4" s="1"/>
        <n x="5" s="1"/>
        <n x="33"/>
        <n x="8"/>
      </t>
    </mdx>
    <mdx n="0" f="v">
      <t c="7">
        <n x="1" s="1"/>
        <n x="2" s="1"/>
        <n x="3" s="1"/>
        <n x="4" s="1"/>
        <n x="5" s="1"/>
        <n x="34"/>
        <n x="6"/>
      </t>
    </mdx>
    <mdx n="0" f="v">
      <t c="7">
        <n x="1" s="1"/>
        <n x="2" s="1"/>
        <n x="3" s="1"/>
        <n x="4" s="1"/>
        <n x="5" s="1"/>
        <n x="34"/>
        <n x="8"/>
      </t>
    </mdx>
    <mdx n="0" f="v">
      <t c="7">
        <n x="1" s="1"/>
        <n x="2" s="1"/>
        <n x="3" s="1"/>
        <n x="4" s="1"/>
        <n x="5" s="1"/>
        <n x="35"/>
        <n x="6"/>
      </t>
    </mdx>
    <mdx n="0" f="v">
      <t c="7">
        <n x="1" s="1"/>
        <n x="2" s="1"/>
        <n x="3" s="1"/>
        <n x="4" s="1"/>
        <n x="5" s="1"/>
        <n x="35"/>
        <n x="8"/>
      </t>
    </mdx>
    <mdx n="0" f="v">
      <t c="3" si="38">
        <n x="1" s="1"/>
        <n x="36"/>
        <n x="37"/>
      </t>
    </mdx>
    <mdx n="0" f="v">
      <t c="3" si="38">
        <n x="1" s="1"/>
        <n x="39"/>
        <n x="37"/>
      </t>
    </mdx>
    <mdx n="0" f="v">
      <t c="3" si="38">
        <n x="1" s="1"/>
        <n x="40"/>
        <n x="37"/>
      </t>
    </mdx>
    <mdx n="0" f="v">
      <t c="3" si="38">
        <n x="1" s="1"/>
        <n x="41"/>
        <n x="37"/>
      </t>
    </mdx>
    <mdx n="0" f="v">
      <t c="3" si="38">
        <n x="1" s="1"/>
        <n x="42"/>
        <n x="37"/>
      </t>
    </mdx>
    <mdx n="0" f="v">
      <t c="3" si="38">
        <n x="1" s="1"/>
        <n x="43"/>
        <n x="37"/>
      </t>
    </mdx>
    <mdx n="0" f="v">
      <t c="3" si="38">
        <n x="1" s="1"/>
        <n x="44"/>
        <n x="37"/>
      </t>
    </mdx>
    <mdx n="0" f="v">
      <t c="3" si="38">
        <n x="1" s="1"/>
        <n x="45"/>
        <n x="37"/>
      </t>
    </mdx>
    <mdx n="0" f="v">
      <t c="3" si="38">
        <n x="1" s="1"/>
        <n x="46"/>
        <n x="37"/>
      </t>
    </mdx>
    <mdx n="0" f="v">
      <t c="3" si="38">
        <n x="1" s="1"/>
        <n x="47"/>
        <n x="37"/>
      </t>
    </mdx>
    <mdx n="0" f="v">
      <t c="3" si="38">
        <n x="1" s="1"/>
        <n x="48"/>
        <n x="37"/>
      </t>
    </mdx>
  </mdxMetadata>
  <valueMetadata count="53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</valueMetadata>
</metadata>
</file>

<file path=xl/sharedStrings.xml><?xml version="1.0" encoding="utf-8"?>
<sst xmlns="http://schemas.openxmlformats.org/spreadsheetml/2006/main" count="7716" uniqueCount="2092">
  <si>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</si>
  <si>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</si>
  <si>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</si>
  <si>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</si>
  <si>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</si>
  <si>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</si>
  <si>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</si>
  <si>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</si>
  <si>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</si>
  <si>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</si>
  <si>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</si>
  <si>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</si>
  <si>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</si>
  <si>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</si>
  <si>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</si>
  <si>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</si>
  <si>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</si>
  <si>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</si>
  <si>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</si>
  <si>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</si>
  <si>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</si>
  <si>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</si>
  <si>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</si>
  <si>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</si>
  <si>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</si>
  <si>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</si>
  <si>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</si>
  <si>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</si>
  <si>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</si>
  <si>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</si>
  <si>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</si>
  <si>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</si>
  <si>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</si>
  <si>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</si>
  <si>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</si>
  <si>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</si>
  <si>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</si>
  <si>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</si>
  <si>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</si>
  <si>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</si>
  <si>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</si>
  <si>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</si>
  <si>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</si>
  <si>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</si>
  <si>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</si>
  <si>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</si>
  <si>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</si>
  <si>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</si>
  <si>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</si>
  <si>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</si>
  <si>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</si>
  <si>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</si>
  <si>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</si>
  <si>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</si>
  <si>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</si>
  <si>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</si>
  <si>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</si>
  <si>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</si>
  <si>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</si>
  <si>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</si>
  <si>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מנכסי השקעה</t>
  </si>
  <si>
    <t>שעור מערך נקוב מונפק</t>
  </si>
  <si>
    <t>סה"כ צמוד מדד</t>
  </si>
  <si>
    <t>סה"כ לא צמוד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</si>
  <si>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</si>
  <si>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</si>
  <si>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</si>
  <si>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</si>
  <si>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</si>
  <si>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</si>
  <si>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</si>
  <si>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</si>
  <si>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</si>
  <si>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</si>
  <si>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</si>
  <si>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</si>
  <si>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</si>
  <si>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</si>
  <si>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</si>
  <si>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</si>
  <si>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</si>
  <si>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</si>
  <si>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</si>
  <si>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</si>
  <si>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</si>
  <si>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</si>
  <si>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</si>
  <si>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</si>
  <si>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</si>
  <si>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</si>
  <si>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</si>
  <si>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</si>
  <si>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</si>
  <si>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</si>
  <si>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</si>
  <si>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</si>
  <si>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</si>
  <si>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</si>
  <si>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</si>
  <si>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</si>
  <si>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</si>
  <si>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</si>
  <si>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</si>
  <si>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</si>
  <si>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</si>
  <si>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</si>
  <si>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</si>
  <si>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</si>
  <si>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</si>
  <si>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</si>
  <si>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</si>
  <si>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</si>
  <si>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</si>
  <si>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</si>
  <si>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</si>
  <si>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</si>
  <si>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</si>
  <si>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</si>
  <si>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</si>
  <si>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</si>
  <si>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</si>
  <si>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</si>
  <si>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</si>
  <si>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</si>
  <si>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</si>
  <si>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</si>
  <si>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</si>
  <si>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</si>
  <si>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</si>
  <si>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</si>
  <si>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</si>
  <si>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</si>
  <si>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</si>
  <si>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</si>
  <si>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</si>
  <si>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</si>
  <si>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</si>
  <si>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</si>
  <si>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</si>
  <si>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</si>
  <si>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</si>
  <si>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</si>
  <si>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</si>
  <si>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</si>
  <si>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</si>
  <si>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</si>
  <si>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</si>
  <si>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</si>
  <si>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</si>
  <si>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</si>
  <si>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</si>
  <si>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</si>
  <si>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</si>
  <si>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</si>
  <si>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</si>
  <si>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</si>
  <si>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</si>
  <si>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</si>
  <si>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</si>
  <si>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</si>
  <si>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</si>
  <si>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</si>
  <si>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</si>
  <si>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</si>
  <si>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</si>
  <si>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</si>
  <si>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</si>
  <si>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</si>
  <si>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</si>
  <si>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</si>
  <si>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</si>
  <si>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</si>
  <si>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</si>
  <si>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</si>
  <si>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</si>
  <si>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</si>
  <si>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</si>
  <si>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</si>
  <si>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</si>
  <si>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</si>
  <si>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</si>
  <si>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</si>
  <si>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</si>
  <si>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</si>
  <si>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</si>
  <si>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</si>
  <si>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</si>
  <si>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</si>
  <si>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</si>
  <si>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</si>
  <si>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</si>
  <si>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</si>
  <si>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</si>
  <si>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</si>
  <si>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מט"ח/ מט"ח</t>
  </si>
  <si>
    <t>סה"כ בחו"ל:</t>
  </si>
  <si>
    <t>סה"כ בישראל:</t>
  </si>
  <si>
    <t>סה"כ 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</si>
  <si>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</si>
  <si>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</si>
  <si>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</si>
  <si>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</si>
  <si>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</si>
  <si>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</si>
  <si>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</si>
  <si>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</si>
  <si>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</si>
  <si>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</si>
  <si>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</si>
  <si>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</si>
  <si>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</si>
  <si>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סה"כ אג"ח ממשלתי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</si>
  <si>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</si>
  <si>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</si>
  <si>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</si>
  <si>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</si>
  <si>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</si>
  <si>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</si>
  <si>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</si>
  <si>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</si>
  <si>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</si>
  <si>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</si>
  <si>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</si>
  <si>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</si>
  <si>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31/12/2019</t>
  </si>
  <si>
    <t>מגדל מקפת קרנות פנסיה וקופות גמל בע"מ</t>
  </si>
  <si>
    <t>מגדל מקפת משלימה (מספר אוצר 659) - מסלול לבני 60 ומעלה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</si>
  <si>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</si>
  <si>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</si>
  <si>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</si>
  <si>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</si>
  <si>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</si>
  <si>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</si>
  <si>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</si>
  <si>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</si>
  <si>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</si>
  <si>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</si>
  <si>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</si>
  <si>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</si>
  <si>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</si>
  <si>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</si>
  <si>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</si>
  <si>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</si>
  <si>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</si>
  <si>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</si>
  <si>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</si>
  <si>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</si>
  <si>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</si>
  <si>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</si>
  <si>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</si>
  <si>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1020</t>
  </si>
  <si>
    <t>8201022</t>
  </si>
  <si>
    <t>מקמ 1110</t>
  </si>
  <si>
    <t>8201113</t>
  </si>
  <si>
    <t>מקמ 120</t>
  </si>
  <si>
    <t>8200123</t>
  </si>
  <si>
    <t>מקמ 1210</t>
  </si>
  <si>
    <t>8201212</t>
  </si>
  <si>
    <t>מקמ 210</t>
  </si>
  <si>
    <t>8200214</t>
  </si>
  <si>
    <t>מקמ 310</t>
  </si>
  <si>
    <t>8200313</t>
  </si>
  <si>
    <t>מקמ 420</t>
  </si>
  <si>
    <t>8200420</t>
  </si>
  <si>
    <t>מקמ 510</t>
  </si>
  <si>
    <t>8200511</t>
  </si>
  <si>
    <t>מקמ 610</t>
  </si>
  <si>
    <t>8200610</t>
  </si>
  <si>
    <t>מקמ 720</t>
  </si>
  <si>
    <t>8200727</t>
  </si>
  <si>
    <t>מקמ 810</t>
  </si>
  <si>
    <t>8200818</t>
  </si>
  <si>
    <t>מקמ 910</t>
  </si>
  <si>
    <t>8200917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</si>
  <si>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</si>
  <si>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</si>
  <si>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</si>
  <si>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</si>
  <si>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</si>
  <si>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</si>
  <si>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</si>
  <si>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</si>
  <si>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</si>
  <si>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</si>
  <si>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</si>
  <si>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</si>
  <si>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</si>
  <si>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</si>
  <si>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</si>
  <si>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</si>
  <si>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</si>
  <si>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</si>
  <si>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</si>
  <si>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</si>
  <si>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421</t>
  </si>
  <si>
    <t>1138130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</si>
  <si>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</si>
  <si>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</si>
  <si>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</si>
  <si>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</si>
  <si>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</si>
  <si>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</si>
  <si>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ממשק0120</t>
  </si>
  <si>
    <t>1115773</t>
  </si>
  <si>
    <t>ממשלתי משתנה 0520  גילון</t>
  </si>
  <si>
    <t>1116193</t>
  </si>
  <si>
    <t>אלה פקדונות אגח ב</t>
  </si>
  <si>
    <t>1142215</t>
  </si>
  <si>
    <t>מגמה</t>
  </si>
  <si>
    <t>515666881</t>
  </si>
  <si>
    <t>אג"ח מובנות</t>
  </si>
  <si>
    <t>ilAAA</t>
  </si>
  <si>
    <t>מעלות S&amp;P</t>
  </si>
  <si>
    <t>דקאהנ.ק7</t>
  </si>
  <si>
    <t>1119825</t>
  </si>
  <si>
    <t>520019753</t>
  </si>
  <si>
    <t>בנקים</t>
  </si>
  <si>
    <t>דקסיה ישראל אגח ב</t>
  </si>
  <si>
    <t>1095066</t>
  </si>
  <si>
    <t>דקסיה ישראל הנפקות סד י</t>
  </si>
  <si>
    <t>1134147</t>
  </si>
  <si>
    <t>הבינלאומי אגח י</t>
  </si>
  <si>
    <t>1160290</t>
  </si>
  <si>
    <t>513141879</t>
  </si>
  <si>
    <t>Aaa.il</t>
  </si>
  <si>
    <t>הבינלאומי סדרה ט</t>
  </si>
  <si>
    <t>1135177</t>
  </si>
  <si>
    <t>לאומי אגח 177</t>
  </si>
  <si>
    <t>6040315</t>
  </si>
  <si>
    <t>520018078</t>
  </si>
  <si>
    <t>לאומי אגח 179</t>
  </si>
  <si>
    <t>6040372</t>
  </si>
  <si>
    <t>מזרחי הנפקות 38</t>
  </si>
  <si>
    <t>2310142</t>
  </si>
  <si>
    <t>520000522</t>
  </si>
  <si>
    <t>מזרחי הנפקות 39</t>
  </si>
  <si>
    <t>2310159</t>
  </si>
  <si>
    <t>מזרחי הנפקות 43</t>
  </si>
  <si>
    <t>2310191</t>
  </si>
  <si>
    <t>מזרחי הנפקות 44</t>
  </si>
  <si>
    <t>2310209</t>
  </si>
  <si>
    <t>מזרחי הנפקות 45</t>
  </si>
  <si>
    <t>2310217</t>
  </si>
  <si>
    <t>מזרחי הנפקות 46</t>
  </si>
  <si>
    <t>2310225</t>
  </si>
  <si>
    <t>מזרחי הנפקות 49</t>
  </si>
  <si>
    <t>2310282</t>
  </si>
  <si>
    <t>מזרחי הנפקות 51</t>
  </si>
  <si>
    <t>2310324</t>
  </si>
  <si>
    <t>מזרחי הנפקות אגח 42</t>
  </si>
  <si>
    <t>2310183</t>
  </si>
  <si>
    <t>מקורות אגח 11</t>
  </si>
  <si>
    <t>1158476</t>
  </si>
  <si>
    <t>520010869</t>
  </si>
  <si>
    <t>פועלים הנפקות אגח 32</t>
  </si>
  <si>
    <t>1940535</t>
  </si>
  <si>
    <t>520000118</t>
  </si>
  <si>
    <t>פועלים הנפקות אגח 33</t>
  </si>
  <si>
    <t>1940568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</si>
  <si>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</si>
  <si>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</si>
  <si>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</si>
  <si>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</si>
  <si>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</si>
  <si>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</si>
  <si>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בינל הנפק התח כ</t>
  </si>
  <si>
    <t>1121953</t>
  </si>
  <si>
    <t>Aa1.il</t>
  </si>
  <si>
    <t>בינלאומי הנפקות התחייבות אגח ד</t>
  </si>
  <si>
    <t>1103126</t>
  </si>
  <si>
    <t>דיסק התחייבות י</t>
  </si>
  <si>
    <t>6910129</t>
  </si>
  <si>
    <t>520007030</t>
  </si>
  <si>
    <t>דסקמנ.ק4</t>
  </si>
  <si>
    <t>7480049</t>
  </si>
  <si>
    <t>וילאר אג 6</t>
  </si>
  <si>
    <t>4160115</t>
  </si>
  <si>
    <t>520038910</t>
  </si>
  <si>
    <t>נדל"ן מניב</t>
  </si>
  <si>
    <t>ilAA+</t>
  </si>
  <si>
    <t>לאומי מימון הת יד</t>
  </si>
  <si>
    <t>6040299</t>
  </si>
  <si>
    <t>נמלי ישראל אגח א</t>
  </si>
  <si>
    <t>1145564</t>
  </si>
  <si>
    <t>513569780</t>
  </si>
  <si>
    <t>נמלי ישראל אגח ב</t>
  </si>
  <si>
    <t>1145572</t>
  </si>
  <si>
    <t>נתיבי גז אגח ד</t>
  </si>
  <si>
    <t>1147503</t>
  </si>
  <si>
    <t>513436394</t>
  </si>
  <si>
    <t>עזריאלי אגח ב</t>
  </si>
  <si>
    <t>1134436</t>
  </si>
  <si>
    <t>510960719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</si>
  <si>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</si>
  <si>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</si>
  <si>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</si>
  <si>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</si>
  <si>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</si>
  <si>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</si>
  <si>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התח אגח טו</t>
  </si>
  <si>
    <t>1940543</t>
  </si>
  <si>
    <t>פועלים הנפקות התח אגח י</t>
  </si>
  <si>
    <t>1940402</t>
  </si>
  <si>
    <t>פועלים הנפקות התח אגח יד</t>
  </si>
  <si>
    <t>1940501</t>
  </si>
  <si>
    <t>אירפורט אגח ה</t>
  </si>
  <si>
    <t>1133487</t>
  </si>
  <si>
    <t>511659401</t>
  </si>
  <si>
    <t>ilAA</t>
  </si>
  <si>
    <t>אירפורט אגח ז</t>
  </si>
  <si>
    <t>1140110</t>
  </si>
  <si>
    <t>אירפורט אגח ט</t>
  </si>
  <si>
    <t>1160944</t>
  </si>
  <si>
    <t>אמות אגח ב</t>
  </si>
  <si>
    <t>1126630</t>
  </si>
  <si>
    <t>520026683</t>
  </si>
  <si>
    <t>Aa2.il</t>
  </si>
  <si>
    <t>אמות אגח ג</t>
  </si>
  <si>
    <t>1117357</t>
  </si>
  <si>
    <t>אמות אגח ד</t>
  </si>
  <si>
    <t>1133149</t>
  </si>
  <si>
    <t>אמות אגח ו</t>
  </si>
  <si>
    <t>1158609</t>
  </si>
  <si>
    <t>ביג אגח יא</t>
  </si>
  <si>
    <t>1151117</t>
  </si>
  <si>
    <t>513623314</t>
  </si>
  <si>
    <t>ביג אגח יג</t>
  </si>
  <si>
    <t>1159516</t>
  </si>
  <si>
    <t>ביג אגח יד</t>
  </si>
  <si>
    <t>1161512</t>
  </si>
  <si>
    <t>בנק לאומי שה סדרה 200</t>
  </si>
  <si>
    <t>6040141</t>
  </si>
  <si>
    <t>גב ים     ו*</t>
  </si>
  <si>
    <t>7590128</t>
  </si>
  <si>
    <t>520001736</t>
  </si>
  <si>
    <t>הראל הנפקות אגח א</t>
  </si>
  <si>
    <t>1099738</t>
  </si>
  <si>
    <t>520033986</t>
  </si>
  <si>
    <t>ביטוח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</si>
  <si>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</si>
  <si>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</si>
  <si>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</si>
  <si>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</si>
  <si>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</si>
  <si>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</si>
  <si>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</si>
  <si>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</si>
  <si>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ישרס אגח טו</t>
  </si>
  <si>
    <t>6130207</t>
  </si>
  <si>
    <t>520017807</t>
  </si>
  <si>
    <t>ישרס יח</t>
  </si>
  <si>
    <t>6130280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</si>
  <si>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</si>
  <si>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</si>
  <si>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</si>
  <si>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</si>
  <si>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</si>
  <si>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</si>
  <si>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</si>
  <si>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</si>
  <si>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</si>
  <si>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לאומי COCO סדרה 404</t>
  </si>
  <si>
    <t>6040471</t>
  </si>
  <si>
    <t>למן.ק300</t>
  </si>
  <si>
    <t>6040257</t>
  </si>
  <si>
    <t>מליסרון   אגח ה*</t>
  </si>
  <si>
    <t>3230091</t>
  </si>
  <si>
    <t>520037789</t>
  </si>
  <si>
    <t>מליסרון 8*</t>
  </si>
  <si>
    <t>3230166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</si>
  <si>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</si>
  <si>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</si>
  <si>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</si>
  <si>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</si>
  <si>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</si>
  <si>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</si>
  <si>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</si>
  <si>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</si>
  <si>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</si>
  <si>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</si>
  <si>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</si>
  <si>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</si>
  <si>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</si>
  <si>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</si>
  <si>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</si>
  <si>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שופרסל אגח ו*</t>
  </si>
  <si>
    <t>7770217</t>
  </si>
  <si>
    <t>520022732</t>
  </si>
  <si>
    <t>אדמה לשעבר מכתשים אגן ב</t>
  </si>
  <si>
    <t>1110915</t>
  </si>
  <si>
    <t>520043605</t>
  </si>
  <si>
    <t>כימיה, גומי ופלסטיק</t>
  </si>
  <si>
    <t>ilAA-</t>
  </si>
  <si>
    <t>בזק סדרה ו</t>
  </si>
  <si>
    <t>2300143</t>
  </si>
  <si>
    <t>520031931</t>
  </si>
  <si>
    <t>בזק סדרה י</t>
  </si>
  <si>
    <t>2300184</t>
  </si>
  <si>
    <t>ביג 5</t>
  </si>
  <si>
    <t>1129279</t>
  </si>
  <si>
    <t>Aa3.il</t>
  </si>
  <si>
    <t>ביג אגח ד</t>
  </si>
  <si>
    <t>1118033</t>
  </si>
  <si>
    <t>ביג אגח ז</t>
  </si>
  <si>
    <t>1136084</t>
  </si>
  <si>
    <t>ביג אגח ח</t>
  </si>
  <si>
    <t>1138924</t>
  </si>
  <si>
    <t>ביג אגח ט</t>
  </si>
  <si>
    <t>1141050</t>
  </si>
  <si>
    <t>ביג אגח יב</t>
  </si>
  <si>
    <t>1156231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</si>
  <si>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</si>
  <si>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</si>
  <si>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</si>
  <si>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</si>
  <si>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</si>
  <si>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</si>
  <si>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גזית גלוב אגח יב</t>
  </si>
  <si>
    <t>1260603</t>
  </si>
  <si>
    <t>520033234</t>
  </si>
  <si>
    <t>גזית גלוב אגח יג</t>
  </si>
  <si>
    <t>1260652</t>
  </si>
  <si>
    <t>דיסקונט מנ שה</t>
  </si>
  <si>
    <t>7480098</t>
  </si>
  <si>
    <t>דיסקונט מנפיקים ו COCO</t>
  </si>
  <si>
    <t>7480197</t>
  </si>
  <si>
    <t>הראל הנפקות 6</t>
  </si>
  <si>
    <t>1126069</t>
  </si>
  <si>
    <t>הראל הנפקות אגח ד</t>
  </si>
  <si>
    <t>1119213</t>
  </si>
  <si>
    <t>הראל הנפקות אגח ה</t>
  </si>
  <si>
    <t>1119221</t>
  </si>
  <si>
    <t>הראל הנפקות ז</t>
  </si>
  <si>
    <t>1126077</t>
  </si>
  <si>
    <t>ירושלים הנפקות אגח ט</t>
  </si>
  <si>
    <t>1127422</t>
  </si>
  <si>
    <t>520025636</t>
  </si>
  <si>
    <t>ישרס אגח טז</t>
  </si>
  <si>
    <t>6130223</t>
  </si>
  <si>
    <t>ישרס אגח יג</t>
  </si>
  <si>
    <t>6130181</t>
  </si>
  <si>
    <t>כללביט אגח ט</t>
  </si>
  <si>
    <t>1136050</t>
  </si>
  <si>
    <t>מבני תעשיה אגח יח</t>
  </si>
  <si>
    <t>2260479</t>
  </si>
  <si>
    <t>520024126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</si>
  <si>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</si>
  <si>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</si>
  <si>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</si>
  <si>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</si>
  <si>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</si>
  <si>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</si>
  <si>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</si>
  <si>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</si>
  <si>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</si>
  <si>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מזרחי טפחות שטר הון 1</t>
  </si>
  <si>
    <t>6950083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</si>
  <si>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</si>
  <si>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</si>
  <si>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</si>
  <si>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</si>
  <si>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</si>
  <si>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</si>
  <si>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</t>
  </si>
  <si>
    <t>1103670</t>
  </si>
  <si>
    <t>520007469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</si>
  <si>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</si>
  <si>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</si>
  <si>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</si>
  <si>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</si>
  <si>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</si>
  <si>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</si>
  <si>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</si>
  <si>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סדרה יט COCO</t>
  </si>
  <si>
    <t>1940626</t>
  </si>
  <si>
    <t>פז נפט סדרה ו*</t>
  </si>
  <si>
    <t>1139542</t>
  </si>
  <si>
    <t>510216054</t>
  </si>
  <si>
    <t>פז נפט סדרה ז*</t>
  </si>
  <si>
    <t>1142595</t>
  </si>
  <si>
    <t>פניקס הון אגח ה</t>
  </si>
  <si>
    <t>1135417</t>
  </si>
  <si>
    <t>520017450</t>
  </si>
  <si>
    <t>שלמה אחזקות אגח טז</t>
  </si>
  <si>
    <t>1410281</t>
  </si>
  <si>
    <t>520034372</t>
  </si>
  <si>
    <t>שלמה אחזקות אגח יח</t>
  </si>
  <si>
    <t>1410307</t>
  </si>
  <si>
    <t>אגוד הנפקות  יט*</t>
  </si>
  <si>
    <t>1124080</t>
  </si>
  <si>
    <t>520018649</t>
  </si>
  <si>
    <t>A1.il</t>
  </si>
  <si>
    <t>אלדן אגח ה</t>
  </si>
  <si>
    <t>1155357</t>
  </si>
  <si>
    <t>510454333</t>
  </si>
  <si>
    <t>ilA+</t>
  </si>
  <si>
    <t>אלדן סדרה ד</t>
  </si>
  <si>
    <t>1140821</t>
  </si>
  <si>
    <t>גירון אגח 6</t>
  </si>
  <si>
    <t>1139849</t>
  </si>
  <si>
    <t>520044520</t>
  </si>
  <si>
    <t>גירון אגח ז</t>
  </si>
  <si>
    <t>1142629</t>
  </si>
  <si>
    <t>מבני תעש אגח כ</t>
  </si>
  <si>
    <t>2260495</t>
  </si>
  <si>
    <t>מבני תעשיה אגח יז</t>
  </si>
  <si>
    <t>2260446</t>
  </si>
  <si>
    <t>מבני תעשיה אגח כא</t>
  </si>
  <si>
    <t>2260529</t>
  </si>
  <si>
    <t>מבני תעשיה אגח כג</t>
  </si>
  <si>
    <t>2260545</t>
  </si>
  <si>
    <t>מבני תעשיה אגח כד</t>
  </si>
  <si>
    <t>2260552</t>
  </si>
  <si>
    <t>רבוע נדלן 4</t>
  </si>
  <si>
    <t>1119999</t>
  </si>
  <si>
    <t>513765859</t>
  </si>
  <si>
    <t>ריבוע נדלן ז</t>
  </si>
  <si>
    <t>1140615</t>
  </si>
  <si>
    <t>אגוד הנפקות שה נד 1*</t>
  </si>
  <si>
    <t>1115278</t>
  </si>
  <si>
    <t>A2.il</t>
  </si>
  <si>
    <t>אזורים סדרה 9*</t>
  </si>
  <si>
    <t>7150337</t>
  </si>
  <si>
    <t>520025990</t>
  </si>
  <si>
    <t>בנייה</t>
  </si>
  <si>
    <t>אשדר אגח א</t>
  </si>
  <si>
    <t>1104330</t>
  </si>
  <si>
    <t>510609761</t>
  </si>
  <si>
    <t>ilA</t>
  </si>
  <si>
    <t>אשטרום נכ אג7</t>
  </si>
  <si>
    <t>2510139</t>
  </si>
  <si>
    <t>520036617</t>
  </si>
  <si>
    <t>בזן.ק1</t>
  </si>
  <si>
    <t>2590255</t>
  </si>
  <si>
    <t>520036658</t>
  </si>
  <si>
    <t>דיסקונט שטר הון 1</t>
  </si>
  <si>
    <t>6910095</t>
  </si>
  <si>
    <t>ירושלים הנפקות נדחה אגח י</t>
  </si>
  <si>
    <t>1127414</t>
  </si>
  <si>
    <t>מגה אור אגח ו</t>
  </si>
  <si>
    <t>1138668</t>
  </si>
  <si>
    <t>מגה אור אגח ז</t>
  </si>
  <si>
    <t>1141696</t>
  </si>
  <si>
    <t>סלקום אגח ו</t>
  </si>
  <si>
    <t>1125996</t>
  </si>
  <si>
    <t>511930125</t>
  </si>
  <si>
    <t>סלקום אגח ח</t>
  </si>
  <si>
    <t>1132828</t>
  </si>
  <si>
    <t>אדגר אגח ט</t>
  </si>
  <si>
    <t>1820190</t>
  </si>
  <si>
    <t>520035171</t>
  </si>
  <si>
    <t>A3.il</t>
  </si>
  <si>
    <t>אדגר.ק7</t>
  </si>
  <si>
    <t>1820158</t>
  </si>
  <si>
    <t>אפריקה נכסים 6</t>
  </si>
  <si>
    <t>1129550</t>
  </si>
  <si>
    <t>510560188</t>
  </si>
  <si>
    <t>דה לסר אגח 3</t>
  </si>
  <si>
    <t>1127299</t>
  </si>
  <si>
    <t>1427976</t>
  </si>
  <si>
    <t>ilA-</t>
  </si>
  <si>
    <t>דה לסר אגח ד</t>
  </si>
  <si>
    <t>1132059</t>
  </si>
  <si>
    <t>קרדן אןוי אגח ב</t>
  </si>
  <si>
    <t>1113034</t>
  </si>
  <si>
    <t>NV1239114</t>
  </si>
  <si>
    <t>השקעה ואחזקות</t>
  </si>
  <si>
    <t>ilD</t>
  </si>
  <si>
    <t>בינלאומי סדרה ח</t>
  </si>
  <si>
    <t>1134212</t>
  </si>
  <si>
    <t>דיסקונט מנפיקים אגח יג</t>
  </si>
  <si>
    <t>7480155</t>
  </si>
  <si>
    <t>דיסקונט מנפיקים אגח יד</t>
  </si>
  <si>
    <t>7480163</t>
  </si>
  <si>
    <t>דקסיה ישראל הנפקות אגח יא</t>
  </si>
  <si>
    <t>1134154</t>
  </si>
  <si>
    <t>מזרחי הנפקות 40</t>
  </si>
  <si>
    <t>2310167</t>
  </si>
  <si>
    <t>מזרחי הנפקות 41</t>
  </si>
  <si>
    <t>2310175</t>
  </si>
  <si>
    <t>מרכנתיל אגח ב</t>
  </si>
  <si>
    <t>1138205</t>
  </si>
  <si>
    <t>513686154</t>
  </si>
  <si>
    <t>עמידר אגח א</t>
  </si>
  <si>
    <t>1143585</t>
  </si>
  <si>
    <t>520017393</t>
  </si>
  <si>
    <t>אלביט א</t>
  </si>
  <si>
    <t>1119635</t>
  </si>
  <si>
    <t>520043027</t>
  </si>
  <si>
    <t>ביטחוניות</t>
  </si>
  <si>
    <t>דיסקונט התחייבות יא</t>
  </si>
  <si>
    <t>6910137</t>
  </si>
  <si>
    <t>נמלי ישראל אגח ג</t>
  </si>
  <si>
    <t>1145580</t>
  </si>
  <si>
    <t>פועלים הנפקות התח אגח יא</t>
  </si>
  <si>
    <t>1940410</t>
  </si>
  <si>
    <t>שטראוס אגח ה</t>
  </si>
  <si>
    <t>7460389</t>
  </si>
  <si>
    <t>520003781</t>
  </si>
  <si>
    <t>מזון</t>
  </si>
  <si>
    <t>אמות אגח ה</t>
  </si>
  <si>
    <t>1138114</t>
  </si>
  <si>
    <t>בנק לאומי שה סדרה 201</t>
  </si>
  <si>
    <t>6040158</t>
  </si>
  <si>
    <t>גב ים ח*</t>
  </si>
  <si>
    <t>7590151</t>
  </si>
  <si>
    <t>1744984</t>
  </si>
  <si>
    <t>חשמל אגח 26</t>
  </si>
  <si>
    <t>6000202</t>
  </si>
  <si>
    <t>חשמל אגח 28</t>
  </si>
  <si>
    <t>6000228</t>
  </si>
  <si>
    <t>ישראכרט א</t>
  </si>
  <si>
    <t>1157536</t>
  </si>
  <si>
    <t>510706153</t>
  </si>
  <si>
    <t>לאומי כ.התחייבות 400  COCO</t>
  </si>
  <si>
    <t>6040331</t>
  </si>
  <si>
    <t>סילברסטין אגח א*</t>
  </si>
  <si>
    <t>1145598</t>
  </si>
  <si>
    <t>1970336</t>
  </si>
  <si>
    <t>פניקס הון אגח ד</t>
  </si>
  <si>
    <t>1133529</t>
  </si>
  <si>
    <t>שופרסל אגח ה*</t>
  </si>
  <si>
    <t>7770209</t>
  </si>
  <si>
    <t>תעשיה אוירית אגח ג</t>
  </si>
  <si>
    <t>1127547</t>
  </si>
  <si>
    <t>520027194</t>
  </si>
  <si>
    <t>תעשיה אוירית אגח ד</t>
  </si>
  <si>
    <t>1133131</t>
  </si>
  <si>
    <t>בזק סדרה ט</t>
  </si>
  <si>
    <t>2300176</t>
  </si>
  <si>
    <t>ביג אג"ח סדרה ו</t>
  </si>
  <si>
    <t>1132521</t>
  </si>
  <si>
    <t>דה זראסאי אגח ג</t>
  </si>
  <si>
    <t>1137975</t>
  </si>
  <si>
    <t>דיסקונט התח יב  COCO</t>
  </si>
  <si>
    <t>6910160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</si>
  <si>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</si>
  <si>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</si>
  <si>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</si>
  <si>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</si>
  <si>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</si>
  <si>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</si>
  <si>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</si>
  <si>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</si>
  <si>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</si>
  <si>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</si>
  <si>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וורטון אגח א</t>
  </si>
  <si>
    <t>1140169</t>
  </si>
  <si>
    <t>1866231</t>
  </si>
  <si>
    <t>ישרס אגח יד</t>
  </si>
  <si>
    <t>6130199</t>
  </si>
  <si>
    <t>כללביט אגח י</t>
  </si>
  <si>
    <t>1136068</t>
  </si>
  <si>
    <t>כללביט אגח יא</t>
  </si>
  <si>
    <t>1160647</t>
  </si>
  <si>
    <t>מנורה הון הת 4</t>
  </si>
  <si>
    <t>1135920</t>
  </si>
  <si>
    <t>פז נפט ד*</t>
  </si>
  <si>
    <t>1132505</t>
  </si>
  <si>
    <t>פז נפט ה*</t>
  </si>
  <si>
    <t>1139534</t>
  </si>
  <si>
    <t>פניקס הון אגח ח</t>
  </si>
  <si>
    <t>1139815</t>
  </si>
  <si>
    <t>פניקס הון אגח ט</t>
  </si>
  <si>
    <t>1155522</t>
  </si>
  <si>
    <t>פניקס הון אגח יא</t>
  </si>
  <si>
    <t>1159359</t>
  </si>
  <si>
    <t>קרסו אגח א</t>
  </si>
  <si>
    <t>1136464</t>
  </si>
  <si>
    <t>514065283</t>
  </si>
  <si>
    <t>קרסו אגח ג</t>
  </si>
  <si>
    <t>1141829</t>
  </si>
  <si>
    <t>אלבר 14</t>
  </si>
  <si>
    <t>1132562</t>
  </si>
  <si>
    <t>512025891</t>
  </si>
  <si>
    <t>אלדן אגח ו</t>
  </si>
  <si>
    <t>1161678</t>
  </si>
  <si>
    <t>אלדן סדרה א</t>
  </si>
  <si>
    <t>1134840</t>
  </si>
  <si>
    <t>אלדן סדרה ב</t>
  </si>
  <si>
    <t>1138254</t>
  </si>
  <si>
    <t>אלדן סדרה ג</t>
  </si>
  <si>
    <t>1140813</t>
  </si>
  <si>
    <t>אלקטרה אגח ד*</t>
  </si>
  <si>
    <t>7390149</t>
  </si>
  <si>
    <t>520028911</t>
  </si>
  <si>
    <t>אלקטרה אגח ה*</t>
  </si>
  <si>
    <t>7390222</t>
  </si>
  <si>
    <t>טמפו משק  אגח א</t>
  </si>
  <si>
    <t>1118306</t>
  </si>
  <si>
    <t>513682625</t>
  </si>
  <si>
    <t>יוניברסל אגח ב</t>
  </si>
  <si>
    <t>1141647</t>
  </si>
  <si>
    <t>511809071</t>
  </si>
  <si>
    <t>לייטסטון אגח א</t>
  </si>
  <si>
    <t>1133891</t>
  </si>
  <si>
    <t>1838682</t>
  </si>
  <si>
    <t>מבני תעשייה אגח טו</t>
  </si>
  <si>
    <t>2260420</t>
  </si>
  <si>
    <t>מבני תעשייה אגח טז</t>
  </si>
  <si>
    <t>2260438</t>
  </si>
  <si>
    <t>מגה אור אגח ה</t>
  </si>
  <si>
    <t>1132687</t>
  </si>
  <si>
    <t>ממן אגח ב</t>
  </si>
  <si>
    <t>2380046</t>
  </si>
  <si>
    <t>520036435</t>
  </si>
  <si>
    <t>מנורה הון הת 5</t>
  </si>
  <si>
    <t>1143411</t>
  </si>
  <si>
    <t>ספנסר ג</t>
  </si>
  <si>
    <t>1147495</t>
  </si>
  <si>
    <t>1838863</t>
  </si>
  <si>
    <t>פרטנר     ד</t>
  </si>
  <si>
    <t>1118835</t>
  </si>
  <si>
    <t>520044314</t>
  </si>
  <si>
    <t>פרטנר ו</t>
  </si>
  <si>
    <t>1141415</t>
  </si>
  <si>
    <t>פתאל אגח ג*</t>
  </si>
  <si>
    <t>1161785</t>
  </si>
  <si>
    <t>512607888</t>
  </si>
  <si>
    <t>מלונאות ותיירות</t>
  </si>
  <si>
    <t>קרסו אגח ב</t>
  </si>
  <si>
    <t>1139591</t>
  </si>
  <si>
    <t>רילייטד אגח א</t>
  </si>
  <si>
    <t>1134923</t>
  </si>
  <si>
    <t>1849766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</si>
  <si>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</si>
  <si>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</si>
  <si>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</si>
  <si>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</si>
  <si>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</si>
  <si>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</si>
  <si>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אגוד הנפקות שה נד 2*</t>
  </si>
  <si>
    <t>1115286</t>
  </si>
  <si>
    <t>איי די איי הנפקות 5</t>
  </si>
  <si>
    <t>1155878</t>
  </si>
  <si>
    <t>513910703</t>
  </si>
  <si>
    <t>בזן 4</t>
  </si>
  <si>
    <t>2590362</t>
  </si>
  <si>
    <t>בזן אגח ה</t>
  </si>
  <si>
    <t>2590388</t>
  </si>
  <si>
    <t>סלקום אגח ט</t>
  </si>
  <si>
    <t>1132836</t>
  </si>
  <si>
    <t>סלקום אגח יב</t>
  </si>
  <si>
    <t>1143080</t>
  </si>
  <si>
    <t>סלקום יא</t>
  </si>
  <si>
    <t>1139252</t>
  </si>
  <si>
    <t>או.פי.סי אגח א*</t>
  </si>
  <si>
    <t>1141589</t>
  </si>
  <si>
    <t>514401702</t>
  </si>
  <si>
    <t>אול יר אגח 3</t>
  </si>
  <si>
    <t>1140136</t>
  </si>
  <si>
    <t>1841580</t>
  </si>
  <si>
    <t>אול יר אגח ה</t>
  </si>
  <si>
    <t>1143304</t>
  </si>
  <si>
    <t>דלשה קפיטל אגח ב</t>
  </si>
  <si>
    <t>1137314</t>
  </si>
  <si>
    <t>1888119</t>
  </si>
  <si>
    <t>טן דלק ג</t>
  </si>
  <si>
    <t>1131457</t>
  </si>
  <si>
    <t>511540809</t>
  </si>
  <si>
    <t>ilBBB+</t>
  </si>
  <si>
    <t>ישראמקו א*</t>
  </si>
  <si>
    <t>2320174</t>
  </si>
  <si>
    <t>550010003</t>
  </si>
  <si>
    <t>תמר פטרוליום אגח א*</t>
  </si>
  <si>
    <t>1141332</t>
  </si>
  <si>
    <t>515334662</t>
  </si>
  <si>
    <t>תמר פטרוליום אגח ב*</t>
  </si>
  <si>
    <t>1143593</t>
  </si>
  <si>
    <t>בזן אגח ו</t>
  </si>
  <si>
    <t>2590396</t>
  </si>
  <si>
    <t>DELEK &amp; AVNER TAMAR 5.082 2023</t>
  </si>
  <si>
    <t>IL0011321747</t>
  </si>
  <si>
    <t>בלומברג</t>
  </si>
  <si>
    <t>514914001</t>
  </si>
  <si>
    <t>ENERGY</t>
  </si>
  <si>
    <t>BBB-</t>
  </si>
  <si>
    <t>S&amp;P</t>
  </si>
  <si>
    <t>DELEK &amp; AVNER TAMAR 5.412 2025</t>
  </si>
  <si>
    <t>IL0011321820</t>
  </si>
  <si>
    <t>ISRAEL CHEMICALS 6.375 31/05/38</t>
  </si>
  <si>
    <t>IL0028103310</t>
  </si>
  <si>
    <t>520027830</t>
  </si>
  <si>
    <t>FITCH</t>
  </si>
  <si>
    <t>TEVA 6 01/25 10/24</t>
  </si>
  <si>
    <t>XS2083962691</t>
  </si>
  <si>
    <t>520013954</t>
  </si>
  <si>
    <t>פארמה</t>
  </si>
  <si>
    <t>BB-</t>
  </si>
  <si>
    <t>CYBERARK SOFT 11/15/24</t>
  </si>
  <si>
    <t>US23248VAA35</t>
  </si>
  <si>
    <t>512291642</t>
  </si>
  <si>
    <t>Software &amp; Services</t>
  </si>
  <si>
    <t>NR</t>
  </si>
  <si>
    <t>SRENVX 4.5 24/44</t>
  </si>
  <si>
    <t>XS1108784510</t>
  </si>
  <si>
    <t>Insurance</t>
  </si>
  <si>
    <t>A-</t>
  </si>
  <si>
    <t>ZURNVX 5.125 06/48</t>
  </si>
  <si>
    <t>XS1795323952</t>
  </si>
  <si>
    <t>BHP BILLITON 6.75 10/25</t>
  </si>
  <si>
    <t>USQ12441AB91</t>
  </si>
  <si>
    <t>BBB+</t>
  </si>
  <si>
    <t>NAB 3.933 08/2034 08/29</t>
  </si>
  <si>
    <t>USG6S94TAB96</t>
  </si>
  <si>
    <t>Banks</t>
  </si>
  <si>
    <t>WESTPAC BANKING 4.11 07/34 07/29</t>
  </si>
  <si>
    <t>US961214EF61</t>
  </si>
  <si>
    <t>ABBVIE 4.45 05/46 06/46</t>
  </si>
  <si>
    <t>US00287YAW93</t>
  </si>
  <si>
    <t>Health Care Equipment &amp; Services</t>
  </si>
  <si>
    <t>Baa2</t>
  </si>
  <si>
    <t>Moodys</t>
  </si>
  <si>
    <t>ABIBB 5.55 01/49</t>
  </si>
  <si>
    <t>US03523TBV98</t>
  </si>
  <si>
    <t>Food, Beverage &amp; Tobacco</t>
  </si>
  <si>
    <t>BBB</t>
  </si>
  <si>
    <t>ABNANV 4.4 03/28 03/23</t>
  </si>
  <si>
    <t>XS1586330604</t>
  </si>
  <si>
    <t>AT&amp;T 4.55 03/49 09/48</t>
  </si>
  <si>
    <t>US00206RDK59</t>
  </si>
  <si>
    <t>TELECOMMUNICATION SERVICES</t>
  </si>
  <si>
    <t>COMMONWEALTH BANK 3.61 9/34</t>
  </si>
  <si>
    <t>USQ2704MAA64</t>
  </si>
  <si>
    <t>CREDIT SUISSE 6.5 08/23</t>
  </si>
  <si>
    <t>XS0957135212</t>
  </si>
  <si>
    <t>EDF 3  PERP</t>
  </si>
  <si>
    <t>FR0013464922</t>
  </si>
  <si>
    <t>UTILITIES</t>
  </si>
  <si>
    <t>ENELIM 4.875 06/29</t>
  </si>
  <si>
    <t>US29278GAK40</t>
  </si>
  <si>
    <t>Diversified Financials</t>
  </si>
  <si>
    <t>FEDEX 5.1 01/44</t>
  </si>
  <si>
    <t>US31428XAW65</t>
  </si>
  <si>
    <t>Transportation</t>
  </si>
  <si>
    <t>PRU 4.5 PRUDENTIAL 09/47</t>
  </si>
  <si>
    <t>US744320AW24</t>
  </si>
  <si>
    <t>SRENVX 5.75 08/15/50 08/25</t>
  </si>
  <si>
    <t>XS1261170515</t>
  </si>
  <si>
    <t>ACAFP 7.875 01/29/49</t>
  </si>
  <si>
    <t>USF22797RT78</t>
  </si>
  <si>
    <t>ASHTEAD CAPITAL 4.25 11/29 11/27</t>
  </si>
  <si>
    <t>US045054AL70</t>
  </si>
  <si>
    <t>Other</t>
  </si>
  <si>
    <t>ASHTEAD CAPITAL 5.25 08/26 08/24</t>
  </si>
  <si>
    <t>US045054AH68</t>
  </si>
  <si>
    <t>AVGO 4.75 04/29</t>
  </si>
  <si>
    <t>US11135FAB76</t>
  </si>
  <si>
    <t>Semiconductors &amp; Semiconductor Equipment</t>
  </si>
  <si>
    <t>CHCOCH 3.7 11/29</t>
  </si>
  <si>
    <t>US16412XAH89</t>
  </si>
  <si>
    <t>DELL 5.3 01/29</t>
  </si>
  <si>
    <t>US24703DBA81</t>
  </si>
  <si>
    <t>Technology Hardware &amp; Equipment</t>
  </si>
  <si>
    <t>ECOPETROL 5.875 09/23</t>
  </si>
  <si>
    <t>US279158AC30</t>
  </si>
  <si>
    <t>ETP 5.25 04/29</t>
  </si>
  <si>
    <t>US29278NAG88</t>
  </si>
  <si>
    <t>FSK 4.125 02/25</t>
  </si>
  <si>
    <t>US302635AE72</t>
  </si>
  <si>
    <t>GM 5.25 03/26</t>
  </si>
  <si>
    <t>US37045XBG07</t>
  </si>
  <si>
    <t>MATERIALS</t>
  </si>
  <si>
    <t>Baa3</t>
  </si>
  <si>
    <t>LEAR 5.25 01/25</t>
  </si>
  <si>
    <t>US521865AX34</t>
  </si>
  <si>
    <t>Automobiles &amp; Components</t>
  </si>
  <si>
    <t>MACQUARIE BANK 4.875 06/2025</t>
  </si>
  <si>
    <t>US55608YAB11</t>
  </si>
  <si>
    <t>MERCK 2.875 06/29 06/79</t>
  </si>
  <si>
    <t>XS2011260705</t>
  </si>
  <si>
    <t>Pharmaceuticals &amp; Biotechnology</t>
  </si>
  <si>
    <t>MOLSON COORS 4.2 07/46 01/46</t>
  </si>
  <si>
    <t>US60871RAH30</t>
  </si>
  <si>
    <t>MOTOROLA SOLUTIONS 4.6 05/29 02/29</t>
  </si>
  <si>
    <t>US620076BN89</t>
  </si>
  <si>
    <t>NXP SEMICON 4.3 06/29</t>
  </si>
  <si>
    <t>US62954HAB42</t>
  </si>
  <si>
    <t>NXP SEMICON 5.55 12/28 09/28</t>
  </si>
  <si>
    <t>US62947QAY44</t>
  </si>
  <si>
    <t>SSE SSELN 4.75 9/77 06/22</t>
  </si>
  <si>
    <t>XS1572343744</t>
  </si>
  <si>
    <t>STANDARD CHARTERED 3.516 02/30 02/25</t>
  </si>
  <si>
    <t>XS2078692014</t>
  </si>
  <si>
    <t>STANDARD CHARTERED 4.3 02/27</t>
  </si>
  <si>
    <t>XS1480699641</t>
  </si>
  <si>
    <t>SVENSKA HANDELSB 6.25  PERP 01/24</t>
  </si>
  <si>
    <t>XS1952091202</t>
  </si>
  <si>
    <t>TRPCN 5.3 03/77</t>
  </si>
  <si>
    <t>US89356BAC28</t>
  </si>
  <si>
    <t>TRPCN 5.875 08/76</t>
  </si>
  <si>
    <t>US89356BAB45</t>
  </si>
  <si>
    <t>VW 4.625 PERP 06/28</t>
  </si>
  <si>
    <t>XS1799939027</t>
  </si>
  <si>
    <t>BAYNGR 3.125 11/79 11/27</t>
  </si>
  <si>
    <t>XS2077670342</t>
  </si>
  <si>
    <t>BB+</t>
  </si>
  <si>
    <t>BNP PARIBAS 7 PERP 08/28</t>
  </si>
  <si>
    <t>USF1R15XK854</t>
  </si>
  <si>
    <t>Ba1</t>
  </si>
  <si>
    <t>CHCOCH 7 6/30/24</t>
  </si>
  <si>
    <t>US16412XAD75</t>
  </si>
  <si>
    <t>CHENIERE CORPUS 5.125 06/27</t>
  </si>
  <si>
    <t>US16412XAG07</t>
  </si>
  <si>
    <t>CNC 4.625 12/29</t>
  </si>
  <si>
    <t>US15135BAS07</t>
  </si>
  <si>
    <t>CONTINENTAL RES 5 09/22 03/17</t>
  </si>
  <si>
    <t>US212015AH47</t>
  </si>
  <si>
    <t>CTXS 4.5 12/27</t>
  </si>
  <si>
    <t>US177376AE06</t>
  </si>
  <si>
    <t>ENBCN 6 01/27 01/77</t>
  </si>
  <si>
    <t>US29250NAN57</t>
  </si>
  <si>
    <t>FIBRBZ 5.25</t>
  </si>
  <si>
    <t>US31572UAE64</t>
  </si>
  <si>
    <t>FORD 5.596 01/22</t>
  </si>
  <si>
    <t>US345397ZM88</t>
  </si>
  <si>
    <t>HESM 5.125 06/28</t>
  </si>
  <si>
    <t>US428104AA14</t>
  </si>
  <si>
    <t>HOLCIM FIN 3 07/24</t>
  </si>
  <si>
    <t>XS1713466495</t>
  </si>
  <si>
    <t>LENNAR 4.125 01/22 10/21</t>
  </si>
  <si>
    <t>US526057BY96</t>
  </si>
  <si>
    <t>Consumer Durables &amp; Apparel</t>
  </si>
  <si>
    <t>PETROLEOS MEXICANOS 6.49 1/27 11/26</t>
  </si>
  <si>
    <t>USP78625DW03</t>
  </si>
  <si>
    <t>RBS 3.754 11/01/29 11/24</t>
  </si>
  <si>
    <t>US780097BM20</t>
  </si>
  <si>
    <t>REPSM 4.5 03/75</t>
  </si>
  <si>
    <t>XS1207058733</t>
  </si>
  <si>
    <t>SOLVAY 4.25 04/03/2024</t>
  </si>
  <si>
    <t>BE6309987400</t>
  </si>
  <si>
    <t>TOL 3.8 11/29</t>
  </si>
  <si>
    <t>US88947EAU47</t>
  </si>
  <si>
    <t>VERISIGN 4.625 05/23 05/18</t>
  </si>
  <si>
    <t>US92343EAF97</t>
  </si>
  <si>
    <t>VODAFONE 6.25 10/78 10/24</t>
  </si>
  <si>
    <t>XS1888180640</t>
  </si>
  <si>
    <t>CQP 4.5 10/29</t>
  </si>
  <si>
    <t>US16411QAE17</t>
  </si>
  <si>
    <t>BB</t>
  </si>
  <si>
    <t>EDF 6 PREP 01/26</t>
  </si>
  <si>
    <t>FR0011401728</t>
  </si>
  <si>
    <t>Electricite De Franc 5 01/26</t>
  </si>
  <si>
    <t>FR0011697028</t>
  </si>
  <si>
    <t>HILTON DOMESTIC OPER 4.875 01/30</t>
  </si>
  <si>
    <t>US432833AF84</t>
  </si>
  <si>
    <t>Hotels Restaurants &amp; Leisure</t>
  </si>
  <si>
    <t>Ba2</t>
  </si>
  <si>
    <t>UBS 7 PERP</t>
  </si>
  <si>
    <t>USH4209UAT37</t>
  </si>
  <si>
    <t>ALLISON TRANSM 5 10/24 10/21</t>
  </si>
  <si>
    <t>US019736AD97</t>
  </si>
  <si>
    <t>Ba3</t>
  </si>
  <si>
    <t>CS 7.25 09/25</t>
  </si>
  <si>
    <t>USH3698DBZ62</t>
  </si>
  <si>
    <t>CS 7.5 PERP</t>
  </si>
  <si>
    <t>USH3698DBW32</t>
  </si>
  <si>
    <t>HCA 5.875 02/29</t>
  </si>
  <si>
    <t>US404119BW86</t>
  </si>
  <si>
    <t>LLOYDS 7.5 09/25 PERP</t>
  </si>
  <si>
    <t>US539439AU36</t>
  </si>
  <si>
    <t>NGLS 6.5 07/27</t>
  </si>
  <si>
    <t>US87612BBK70</t>
  </si>
  <si>
    <t>NGLS 6.875 01/29</t>
  </si>
  <si>
    <t>US87612BBM37</t>
  </si>
  <si>
    <t>SIRIUS 4.625 07/24</t>
  </si>
  <si>
    <t>US82967NBE76</t>
  </si>
  <si>
    <t>Commercial &amp; Professional Services</t>
  </si>
  <si>
    <t>SIRIUS XM 4.625 05/23 05/18</t>
  </si>
  <si>
    <t>US82967NAL29</t>
  </si>
  <si>
    <t>UNITED CONT 4.875 01/25</t>
  </si>
  <si>
    <t>US910047AK50</t>
  </si>
  <si>
    <t>AMERICAN AIRLINES 5 06/22</t>
  </si>
  <si>
    <t>US02376RAC60</t>
  </si>
  <si>
    <t>B1</t>
  </si>
  <si>
    <t>BACR 8 PERP</t>
  </si>
  <si>
    <t>US06738EBG98</t>
  </si>
  <si>
    <t>B+</t>
  </si>
  <si>
    <t>BARCLAYS 7.75 PERP 15/09/2023</t>
  </si>
  <si>
    <t>US06738EBA29</t>
  </si>
  <si>
    <t>CCO HOLDINGS 4.75 03/30 09/24</t>
  </si>
  <si>
    <t>US1248EPCD32</t>
  </si>
  <si>
    <t>Media</t>
  </si>
  <si>
    <t>RBS 8 PERP 8 08/25</t>
  </si>
  <si>
    <t>US780099CK11</t>
  </si>
  <si>
    <t>TRANSOCEAN 7.75 10/24 10/20</t>
  </si>
  <si>
    <t>US893828AA14</t>
  </si>
  <si>
    <t>B</t>
  </si>
  <si>
    <t>סה"כ תל אביב 35</t>
  </si>
  <si>
    <t>אורמת טכנולוגיות*</t>
  </si>
  <si>
    <t>1134402</t>
  </si>
  <si>
    <t>520036716</t>
  </si>
  <si>
    <t>איי.אפ.אפ</t>
  </si>
  <si>
    <t>1155019</t>
  </si>
  <si>
    <t>איירפורט סיטי</t>
  </si>
  <si>
    <t>1095835</t>
  </si>
  <si>
    <t>אלביט מערכות</t>
  </si>
  <si>
    <t>1081124</t>
  </si>
  <si>
    <t>אמות</t>
  </si>
  <si>
    <t>1097278</t>
  </si>
  <si>
    <t>אנרגיאן נפט וגז</t>
  </si>
  <si>
    <t>1155290</t>
  </si>
  <si>
    <t>10758801</t>
  </si>
  <si>
    <t>בזק</t>
  </si>
  <si>
    <t>230011</t>
  </si>
  <si>
    <t>בינלאומי 5</t>
  </si>
  <si>
    <t>593038</t>
  </si>
  <si>
    <t>בתי זיקוק לנפט</t>
  </si>
  <si>
    <t>2590248</t>
  </si>
  <si>
    <t>דיסקונט</t>
  </si>
  <si>
    <t>691212</t>
  </si>
  <si>
    <t>דלק קדוחים*</t>
  </si>
  <si>
    <t>475020</t>
  </si>
  <si>
    <t>550013098</t>
  </si>
  <si>
    <t>הפניקס 1</t>
  </si>
  <si>
    <t>767012</t>
  </si>
  <si>
    <t>הראל השקעות</t>
  </si>
  <si>
    <t>585018</t>
  </si>
  <si>
    <t>טאואר</t>
  </si>
  <si>
    <t>1082379</t>
  </si>
  <si>
    <t>520041997</t>
  </si>
  <si>
    <t>מוליכים למחצה</t>
  </si>
  <si>
    <t>טבע</t>
  </si>
  <si>
    <t>629014</t>
  </si>
  <si>
    <t>כיל</t>
  </si>
  <si>
    <t>281014</t>
  </si>
  <si>
    <t>לאומי</t>
  </si>
  <si>
    <t>604611</t>
  </si>
  <si>
    <t>מזרחי</t>
  </si>
  <si>
    <t>695437</t>
  </si>
  <si>
    <t>מליסרון*</t>
  </si>
  <si>
    <t>323014</t>
  </si>
  <si>
    <t>נייס</t>
  </si>
  <si>
    <t>273011</t>
  </si>
  <si>
    <t>520036872</t>
  </si>
  <si>
    <t>פועלים</t>
  </si>
  <si>
    <t>662577</t>
  </si>
  <si>
    <t>פז נפט*</t>
  </si>
  <si>
    <t>1100007</t>
  </si>
  <si>
    <t>פריגו</t>
  </si>
  <si>
    <t>1130699</t>
  </si>
  <si>
    <t>529592</t>
  </si>
  <si>
    <t>קבוצת עזריאלי</t>
  </si>
  <si>
    <t>1119478</t>
  </si>
  <si>
    <t>שופרסל*</t>
  </si>
  <si>
    <t>777037</t>
  </si>
  <si>
    <t>שטראוס גרופ</t>
  </si>
  <si>
    <t>746016</t>
  </si>
  <si>
    <t>שפיר הנדסה*</t>
  </si>
  <si>
    <t>1133875</t>
  </si>
  <si>
    <t>סה"כ תל אביב 90</t>
  </si>
  <si>
    <t>אבגול*</t>
  </si>
  <si>
    <t>1100957</t>
  </si>
  <si>
    <t>510119068</t>
  </si>
  <si>
    <t>עץ, נייר ודפוס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</si>
  <si>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</si>
  <si>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</si>
  <si>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</si>
  <si>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</si>
  <si>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</si>
  <si>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</si>
  <si>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אינרום תעשיות בניה*</t>
  </si>
  <si>
    <t>1132356</t>
  </si>
  <si>
    <t>515001659</t>
  </si>
  <si>
    <t>אלוט תקשורת*</t>
  </si>
  <si>
    <t>1099654</t>
  </si>
  <si>
    <t>512394776</t>
  </si>
  <si>
    <t>אלקטרה*</t>
  </si>
  <si>
    <t>739037</t>
  </si>
  <si>
    <t>אנלייט אנרגיה*</t>
  </si>
  <si>
    <t>720011</t>
  </si>
  <si>
    <t>520041146</t>
  </si>
  <si>
    <t>אנרגיקס*</t>
  </si>
  <si>
    <t>1123355</t>
  </si>
  <si>
    <t>513901371</t>
  </si>
  <si>
    <t>אפקון החזקות*</t>
  </si>
  <si>
    <t>578013</t>
  </si>
  <si>
    <t>520033473</t>
  </si>
  <si>
    <t>חשמל</t>
  </si>
  <si>
    <t>אקויטל</t>
  </si>
  <si>
    <t>755017</t>
  </si>
  <si>
    <t>520030859</t>
  </si>
  <si>
    <t>ארד*</t>
  </si>
  <si>
    <t>1091651</t>
  </si>
  <si>
    <t>510007800</t>
  </si>
  <si>
    <t>אלקטרוניקה ואופטיקה</t>
  </si>
  <si>
    <t>גב ים 1*</t>
  </si>
  <si>
    <t>759019</t>
  </si>
  <si>
    <t>דמרי</t>
  </si>
  <si>
    <t>1090315</t>
  </si>
  <si>
    <t>511399388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</si>
  <si>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</si>
  <si>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</si>
  <si>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</si>
  <si>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</si>
  <si>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</si>
  <si>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</si>
  <si>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</si>
  <si>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</si>
  <si>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</si>
  <si>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שירותי מידע</t>
  </si>
  <si>
    <t>חילן טק*</t>
  </si>
  <si>
    <t>1084698</t>
  </si>
  <si>
    <t>520039942</t>
  </si>
  <si>
    <t>ישראכרט</t>
  </si>
  <si>
    <t>1157403</t>
  </si>
  <si>
    <t>ישראמקו*</t>
  </si>
  <si>
    <t>232017</t>
  </si>
  <si>
    <t>ישרס</t>
  </si>
  <si>
    <t>613034</t>
  </si>
  <si>
    <t>כלל ביטוח</t>
  </si>
  <si>
    <t>224014</t>
  </si>
  <si>
    <t>520036120</t>
  </si>
  <si>
    <t>מבני תעשיה</t>
  </si>
  <si>
    <t>226019</t>
  </si>
  <si>
    <t>מטריקס*</t>
  </si>
  <si>
    <t>445015</t>
  </si>
  <si>
    <t>520039413</t>
  </si>
  <si>
    <t>מיטרוניקס*</t>
  </si>
  <si>
    <t>1091065</t>
  </si>
  <si>
    <t>511527202</t>
  </si>
  <si>
    <t>מנועי בית שמש</t>
  </si>
  <si>
    <t>1081561</t>
  </si>
  <si>
    <t>520043480</t>
  </si>
  <si>
    <t>מנורה</t>
  </si>
  <si>
    <t>566018</t>
  </si>
  <si>
    <t>נובה</t>
  </si>
  <si>
    <t>1084557</t>
  </si>
  <si>
    <t>511812463</t>
  </si>
  <si>
    <t>נפטא*</t>
  </si>
  <si>
    <t>643015</t>
  </si>
  <si>
    <t>520020942</t>
  </si>
  <si>
    <t>סלקום CEL</t>
  </si>
  <si>
    <t>1101534</t>
  </si>
  <si>
    <t>סקופ*</t>
  </si>
  <si>
    <t>288019</t>
  </si>
  <si>
    <t>520037425</t>
  </si>
  <si>
    <t>פלסאון תעשיות*</t>
  </si>
  <si>
    <t>1081603</t>
  </si>
  <si>
    <t>520042912</t>
  </si>
  <si>
    <t>פרטנר</t>
  </si>
  <si>
    <t>1083484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</si>
  <si>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</si>
  <si>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</si>
  <si>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</si>
  <si>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</si>
  <si>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</si>
  <si>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</si>
  <si>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</si>
  <si>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קמטק</t>
  </si>
  <si>
    <t>1095264</t>
  </si>
  <si>
    <t>511235434</t>
  </si>
  <si>
    <t>קרור 1*</t>
  </si>
  <si>
    <t>621011</t>
  </si>
  <si>
    <t>520001546</t>
  </si>
  <si>
    <t>רדהיל</t>
  </si>
  <si>
    <t>1122381</t>
  </si>
  <si>
    <t>514304005</t>
  </si>
  <si>
    <t>ריט 1*</t>
  </si>
  <si>
    <t>1098920</t>
  </si>
  <si>
    <t>רמי לוי</t>
  </si>
  <si>
    <t>1104249</t>
  </si>
  <si>
    <t>513770669</t>
  </si>
  <si>
    <t>רציו יהש*</t>
  </si>
  <si>
    <t>394015</t>
  </si>
  <si>
    <t>550012777</t>
  </si>
  <si>
    <t>תמר פטרוליום*</t>
  </si>
  <si>
    <t>1141357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</si>
  <si>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</si>
  <si>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</si>
  <si>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</si>
  <si>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</si>
  <si>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</si>
  <si>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</si>
  <si>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</si>
  <si>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</si>
  <si>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</si>
  <si>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אילקס מדיקל</t>
  </si>
  <si>
    <t>1080753</t>
  </si>
  <si>
    <t>520042219</t>
  </si>
  <si>
    <t>איתמר מדיקל*</t>
  </si>
  <si>
    <t>1102458</t>
  </si>
  <si>
    <t>512434218</t>
  </si>
  <si>
    <t>מכשור רפואי</t>
  </si>
  <si>
    <t>אלספק*</t>
  </si>
  <si>
    <t>1090364</t>
  </si>
  <si>
    <t>511297541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</si>
  <si>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</si>
  <si>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</si>
  <si>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</si>
  <si>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</si>
  <si>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</si>
  <si>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</si>
  <si>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</si>
  <si>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</si>
  <si>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</si>
  <si>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אפריקה תעשיות*</t>
  </si>
  <si>
    <t>800011</t>
  </si>
  <si>
    <t>520026618</t>
  </si>
  <si>
    <t>אקסלנז*</t>
  </si>
  <si>
    <t>1104868</t>
  </si>
  <si>
    <t>513821504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</si>
  <si>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</si>
  <si>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</si>
  <si>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</si>
  <si>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</si>
  <si>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</si>
  <si>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</si>
  <si>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</si>
  <si>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</si>
  <si>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</si>
  <si>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</si>
  <si>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</si>
  <si>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</si>
  <si>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גנריישן*</t>
  </si>
  <si>
    <t>1156926</t>
  </si>
  <si>
    <t>515846558</t>
  </si>
  <si>
    <t>דלק תמלוגים*</t>
  </si>
  <si>
    <t>1129493</t>
  </si>
  <si>
    <t>514837111</t>
  </si>
  <si>
    <t>זנלכל*</t>
  </si>
  <si>
    <t>130013</t>
  </si>
  <si>
    <t>520034208</t>
  </si>
  <si>
    <t>לודן*</t>
  </si>
  <si>
    <t>1081439</t>
  </si>
  <si>
    <t>520043381</t>
  </si>
  <si>
    <t>לוינשטין*</t>
  </si>
  <si>
    <t>573014</t>
  </si>
  <si>
    <t>520033424</t>
  </si>
  <si>
    <t>מ.יוחננוף ובניו</t>
  </si>
  <si>
    <t>1161264</t>
  </si>
  <si>
    <t>511344186</t>
  </si>
  <si>
    <t>מדטכניקה*</t>
  </si>
  <si>
    <t>253013</t>
  </si>
  <si>
    <t>520036195</t>
  </si>
  <si>
    <t>מהדרין</t>
  </si>
  <si>
    <t>686014</t>
  </si>
  <si>
    <t>520018482</t>
  </si>
  <si>
    <t>מנדלסון תשתיות ותעשיות בעמ*</t>
  </si>
  <si>
    <t>1129444</t>
  </si>
  <si>
    <t>513660373</t>
  </si>
  <si>
    <t>משביר לצרכן</t>
  </si>
  <si>
    <t>1104959</t>
  </si>
  <si>
    <t>513389270</t>
  </si>
  <si>
    <t>נובולוג*</t>
  </si>
  <si>
    <t>1140151</t>
  </si>
  <si>
    <t>510475312</t>
  </si>
  <si>
    <t>על בד*</t>
  </si>
  <si>
    <t>625012</t>
  </si>
  <si>
    <t>520040205</t>
  </si>
  <si>
    <t>ערד השקעות ופתוח תעשיה</t>
  </si>
  <si>
    <t>731018</t>
  </si>
  <si>
    <t>520025198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</si>
  <si>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</si>
  <si>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</si>
  <si>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</si>
  <si>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</si>
  <si>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</si>
  <si>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</si>
  <si>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</si>
  <si>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</si>
  <si>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</si>
  <si>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</si>
  <si>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</si>
  <si>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</si>
  <si>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קו מנחה*</t>
  </si>
  <si>
    <t>271015</t>
  </si>
  <si>
    <t>520036997</t>
  </si>
  <si>
    <t>קסטרו</t>
  </si>
  <si>
    <t>280016</t>
  </si>
  <si>
    <t>520037649</t>
  </si>
  <si>
    <t>רבל אי.סי.אס בעמ*</t>
  </si>
  <si>
    <t>1103878</t>
  </si>
  <si>
    <t>513506329</t>
  </si>
  <si>
    <t>רם און*</t>
  </si>
  <si>
    <t>1090943</t>
  </si>
  <si>
    <t>512776964</t>
  </si>
  <si>
    <t>תדיר גן</t>
  </si>
  <si>
    <t>1090141</t>
  </si>
  <si>
    <t>511870891</t>
  </si>
  <si>
    <t>ALLOT COMMUNICATIONS LTD*</t>
  </si>
  <si>
    <t>IL0010996549</t>
  </si>
  <si>
    <t>NASDAQ</t>
  </si>
  <si>
    <t>CAESAR STONE SDO</t>
  </si>
  <si>
    <t>IL0011259137</t>
  </si>
  <si>
    <t>511439507</t>
  </si>
  <si>
    <t>CAMTEK</t>
  </si>
  <si>
    <t>IL0010952641</t>
  </si>
  <si>
    <t>CHECK POINT SOFTWARE TECH</t>
  </si>
  <si>
    <t>IL0010824113</t>
  </si>
  <si>
    <t>520042821</t>
  </si>
  <si>
    <t>CYBERARK SOFTWARE</t>
  </si>
  <si>
    <t>IL0011334468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</si>
  <si>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</si>
  <si>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</si>
  <si>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</si>
  <si>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</si>
  <si>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</si>
  <si>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</si>
  <si>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</si>
  <si>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</si>
  <si>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Retailing</t>
  </si>
  <si>
    <t>INTL FLAVORS AND FRAGRANCES</t>
  </si>
  <si>
    <t>US4595061015</t>
  </si>
  <si>
    <t>ITURAN LOCATION AND CONTROL</t>
  </si>
  <si>
    <t>IL0010818685</t>
  </si>
  <si>
    <t>520043811</t>
  </si>
  <si>
    <t>KAMADA LTD</t>
  </si>
  <si>
    <t>IL0010941198</t>
  </si>
  <si>
    <t>KORNIT DIGITAL LTD</t>
  </si>
  <si>
    <t>IL0011216723</t>
  </si>
  <si>
    <t>513195420</t>
  </si>
  <si>
    <t>MediWound Ltd*</t>
  </si>
  <si>
    <t>IL0011316309</t>
  </si>
  <si>
    <t>512894940</t>
  </si>
  <si>
    <t>MELLANOX TECHNOLOGIES LTD</t>
  </si>
  <si>
    <t>IL0011017329</t>
  </si>
  <si>
    <t>512763285</t>
  </si>
  <si>
    <t>NICE</t>
  </si>
  <si>
    <t>US6536561086</t>
  </si>
  <si>
    <t>NOVA MEASURING INSTRUMENTS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</si>
  <si>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</si>
  <si>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</si>
  <si>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</si>
  <si>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</si>
  <si>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</si>
  <si>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</si>
  <si>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</si>
  <si>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REDHILL BIOPHARMA LTD ADR</t>
  </si>
  <si>
    <t>US7574681034</t>
  </si>
  <si>
    <t>SOL GEL TECHNOLOGIES LTD</t>
  </si>
  <si>
    <t>IL0011417206</t>
  </si>
  <si>
    <t>512544693</t>
  </si>
  <si>
    <t>SOLAREDGE TECHNOLOGIES</t>
  </si>
  <si>
    <t>US83417M1045</t>
  </si>
  <si>
    <t>513865329</t>
  </si>
  <si>
    <t>TEVA PHARMACEUTICAL SP ADR</t>
  </si>
  <si>
    <t>US8816242098</t>
  </si>
  <si>
    <t>TOWER SEMICONDUCTOR LTD</t>
  </si>
  <si>
    <t>IL0010823792</t>
  </si>
  <si>
    <t>TUFIN SOFTWARE TECHNOLOGIES</t>
  </si>
  <si>
    <t>IL0011571556</t>
  </si>
  <si>
    <t>513627398</t>
  </si>
  <si>
    <t>UROGEN PHARMA</t>
  </si>
  <si>
    <t>IL0011407140</t>
  </si>
  <si>
    <t>513537621</t>
  </si>
  <si>
    <t>VERINT SYSTEMS</t>
  </si>
  <si>
    <t>US92343X1000</t>
  </si>
  <si>
    <t>512704867</t>
  </si>
  <si>
    <t>WIX.COM LTD</t>
  </si>
  <si>
    <t>IL0011301780</t>
  </si>
  <si>
    <t>513881177</t>
  </si>
  <si>
    <t>ABB LTD REG</t>
  </si>
  <si>
    <t>CH0012221716</t>
  </si>
  <si>
    <t>Capital Goods</t>
  </si>
  <si>
    <t>פרנק שווצרי</t>
  </si>
  <si>
    <t>ADIDAS AG</t>
  </si>
  <si>
    <t>DE000A1EWWW0</t>
  </si>
  <si>
    <t>ADO PROPERTIES</t>
  </si>
  <si>
    <t>LU1250154413</t>
  </si>
  <si>
    <t>Real Estate</t>
  </si>
  <si>
    <t>AIRBUS</t>
  </si>
  <si>
    <t>NL0000235190</t>
  </si>
  <si>
    <t>ALIBABA GROUP HOLDING_SP ADR</t>
  </si>
  <si>
    <t>US01609W1027</t>
  </si>
  <si>
    <t>ALPHABET INC CL C</t>
  </si>
  <si>
    <t>US02079K1079</t>
  </si>
  <si>
    <t>AMAZON.COM INC</t>
  </si>
  <si>
    <t>US0231351067</t>
  </si>
  <si>
    <t>AROUNDTOWN</t>
  </si>
  <si>
    <t>LU1673108939</t>
  </si>
  <si>
    <t>ASML HOLDING NV</t>
  </si>
  <si>
    <t>NL0010273215</t>
  </si>
  <si>
    <t>BANK OF AMERICA CORP</t>
  </si>
  <si>
    <t>US0605051046</t>
  </si>
  <si>
    <t>BLACKROCK</t>
  </si>
  <si>
    <t>US09247X1019</t>
  </si>
  <si>
    <t>BOEING</t>
  </si>
  <si>
    <t>US0970231058</t>
  </si>
  <si>
    <t>BP PLC</t>
  </si>
  <si>
    <t>GB0007980591</t>
  </si>
  <si>
    <t>CATERPILLAR INC</t>
  </si>
  <si>
    <t>US1491231015</t>
  </si>
  <si>
    <t>CISCO SYSTEMS</t>
  </si>
  <si>
    <t>US17275R1023</t>
  </si>
  <si>
    <t>CITIGROUP INC</t>
  </si>
  <si>
    <t>US1729674242</t>
  </si>
  <si>
    <t>DANONE</t>
  </si>
  <si>
    <t>FR0000120644</t>
  </si>
  <si>
    <t>DELEK US HOLDINGS</t>
  </si>
  <si>
    <t>US24665A1034</t>
  </si>
  <si>
    <t>DEUTSCHE POST AG REG</t>
  </si>
  <si>
    <t>DE0005552004</t>
  </si>
  <si>
    <t>EIFFAGE</t>
  </si>
  <si>
    <t>FR0000130452</t>
  </si>
  <si>
    <t>ERICSSON LM B SHS</t>
  </si>
  <si>
    <t>SE0000108656</t>
  </si>
  <si>
    <t>FERROVIAL SA</t>
  </si>
  <si>
    <t>ES0118900010</t>
  </si>
  <si>
    <t>BME</t>
  </si>
  <si>
    <t>GOLDMAN SACHS GROUP INC</t>
  </si>
  <si>
    <t>US38141G1040</t>
  </si>
  <si>
    <t>HENNES &amp; MAURITZ AB B SHS</t>
  </si>
  <si>
    <t>SE0000106270</t>
  </si>
  <si>
    <t>JPMORGAN CHASE</t>
  </si>
  <si>
    <t>US46625H1005</t>
  </si>
  <si>
    <t>LEVI STRAUSS &amp; CO  CLASS A</t>
  </si>
  <si>
    <t>US52736R1023</t>
  </si>
  <si>
    <t>LOCKHEED MARTIN CORP</t>
  </si>
  <si>
    <t>US5398301094</t>
  </si>
  <si>
    <t>MASTERCARD INC CLASS A</t>
  </si>
  <si>
    <t>US57636Q1040</t>
  </si>
  <si>
    <t>MCDONALDS</t>
  </si>
  <si>
    <t>US5801351017</t>
  </si>
  <si>
    <t>MICROSOFT CORP</t>
  </si>
  <si>
    <t>US5949181045</t>
  </si>
  <si>
    <t>MOODY`S</t>
  </si>
  <si>
    <t>US6153691059</t>
  </si>
  <si>
    <t>NESTLE SA REG</t>
  </si>
  <si>
    <t>CH0038863350</t>
  </si>
  <si>
    <t>NETFLIX INC</t>
  </si>
  <si>
    <t>US64110L1061</t>
  </si>
  <si>
    <t>NIKE INC CL B</t>
  </si>
  <si>
    <t>US6541061031</t>
  </si>
  <si>
    <t>NUTRIEN LTD</t>
  </si>
  <si>
    <t>CA67077M1086</t>
  </si>
  <si>
    <t>PALO ALTO NETWORKS</t>
  </si>
  <si>
    <t>US6974351057</t>
  </si>
  <si>
    <t>PAYPAL HOLDINGS INC</t>
  </si>
  <si>
    <t>US70450Y1038</t>
  </si>
  <si>
    <t>PROLOGIS INC</t>
  </si>
  <si>
    <t>US74340W1036</t>
  </si>
  <si>
    <t>ROSS STORES</t>
  </si>
  <si>
    <t>US7782961038</t>
  </si>
  <si>
    <t>S&amp;P GLOBAL</t>
  </si>
  <si>
    <t>US78409V1044</t>
  </si>
  <si>
    <t>SAAB AB B</t>
  </si>
  <si>
    <t>SE0000112385</t>
  </si>
  <si>
    <t>SAP AG</t>
  </si>
  <si>
    <t>DE0007164600</t>
  </si>
  <si>
    <t>SEGRO</t>
  </si>
  <si>
    <t>GB00B5ZN1N88</t>
  </si>
  <si>
    <t>SIEMENS AG REG</t>
  </si>
  <si>
    <t>DE0007236101</t>
  </si>
  <si>
    <t>STARBUCKS CORP</t>
  </si>
  <si>
    <t>US8552441094</t>
  </si>
  <si>
    <t>TARGET CORP</t>
  </si>
  <si>
    <t>US87612E1064</t>
  </si>
  <si>
    <t>THALES SA</t>
  </si>
  <si>
    <t>FR0000121329</t>
  </si>
  <si>
    <t>TJX COMPANIES INC</t>
  </si>
  <si>
    <t>US8725401090</t>
  </si>
  <si>
    <t>TOTAL SA</t>
  </si>
  <si>
    <t>FR0000120271</t>
  </si>
  <si>
    <t>UNITED PARCEL SERVICE CL B</t>
  </si>
  <si>
    <t>US9113121068</t>
  </si>
  <si>
    <t>UNITEDHEALTH GROUP INC</t>
  </si>
  <si>
    <t>US91324P1021</t>
  </si>
  <si>
    <t>VARONIS SYSTEMS</t>
  </si>
  <si>
    <t>US9222801022</t>
  </si>
  <si>
    <t>VINCI SA</t>
  </si>
  <si>
    <t>FR0000125486</t>
  </si>
  <si>
    <t>VISA</t>
  </si>
  <si>
    <t>US92826C8394</t>
  </si>
  <si>
    <t>WAL MART STORES INC</t>
  </si>
  <si>
    <t>US9311421039</t>
  </si>
  <si>
    <t>Food &amp; Staples Retailing</t>
  </si>
  <si>
    <t>WALT DISNEY CO/THE</t>
  </si>
  <si>
    <t>US2546871060</t>
  </si>
  <si>
    <t>WELLS FARGO &amp; CO</t>
  </si>
  <si>
    <t>US9497461015</t>
  </si>
  <si>
    <t>הראל סל תא 125</t>
  </si>
  <si>
    <t>1148899</t>
  </si>
  <si>
    <t>514103811</t>
  </si>
  <si>
    <t>הראל סל תא בנקים</t>
  </si>
  <si>
    <t>1148949</t>
  </si>
  <si>
    <t>פסגות ETF תא צמיחה</t>
  </si>
  <si>
    <t>1148782</t>
  </si>
  <si>
    <t>513464289</t>
  </si>
  <si>
    <t>פסגות ETF תל אביב 125</t>
  </si>
  <si>
    <t>1148808</t>
  </si>
  <si>
    <t>פסגות סל בנקים סדרה 1</t>
  </si>
  <si>
    <t>1148774</t>
  </si>
  <si>
    <t>קסם תא 35</t>
  </si>
  <si>
    <t>1146570</t>
  </si>
  <si>
    <t>520041989</t>
  </si>
  <si>
    <t>קסם תא בנקים</t>
  </si>
  <si>
    <t>1146430</t>
  </si>
  <si>
    <t>קסם תא125</t>
  </si>
  <si>
    <t>1146356</t>
  </si>
  <si>
    <t>תכלית תא 125</t>
  </si>
  <si>
    <t>1143718</t>
  </si>
  <si>
    <t>513540310</t>
  </si>
  <si>
    <t>תכלית תא 35</t>
  </si>
  <si>
    <t>1143700</t>
  </si>
  <si>
    <t>תכלית תא בנקים</t>
  </si>
  <si>
    <t>1143726</t>
  </si>
  <si>
    <t>הראל סל תלבונד 20</t>
  </si>
  <si>
    <t>1150440</t>
  </si>
  <si>
    <t>הראל סל תלבונד 40</t>
  </si>
  <si>
    <t>1150499</t>
  </si>
  <si>
    <t>הראל סל תלבונד 60</t>
  </si>
  <si>
    <t>1150473</t>
  </si>
  <si>
    <t>הראל סל תלבונד שקלי</t>
  </si>
  <si>
    <t>1150523</t>
  </si>
  <si>
    <t>פסגות ETF תל בונד 60</t>
  </si>
  <si>
    <t>1148006</t>
  </si>
  <si>
    <t>פסגות ETF תלבונד 20</t>
  </si>
  <si>
    <t>1147958</t>
  </si>
  <si>
    <t>פסגות ETF תלבונד 40</t>
  </si>
  <si>
    <t>1147974</t>
  </si>
  <si>
    <t>פסגות ETF תלבונד שקלי</t>
  </si>
  <si>
    <t>1148261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</si>
  <si>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</si>
  <si>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</si>
  <si>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</si>
  <si>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</si>
  <si>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</si>
  <si>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</si>
  <si>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</si>
  <si>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</si>
  <si>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20</t>
  </si>
  <si>
    <t>1143791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</si>
  <si>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</si>
  <si>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</si>
  <si>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</si>
  <si>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</si>
  <si>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</si>
  <si>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</si>
  <si>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AMUNDI ETF MSCI EMERGING MAR</t>
  </si>
  <si>
    <t>LU1681045453</t>
  </si>
  <si>
    <t>AMUNDI INDEX MSCI EM UCITS</t>
  </si>
  <si>
    <t>LU1437017350</t>
  </si>
  <si>
    <t>CONSUMER STAPLES SPDR</t>
  </si>
  <si>
    <t>US81369Y3080</t>
  </si>
  <si>
    <t>DAIWA ETF TOPIX</t>
  </si>
  <si>
    <t>JP3027620008</t>
  </si>
  <si>
    <t>DBX HARVEST CSI 300 1D</t>
  </si>
  <si>
    <t>LU0875160326</t>
  </si>
  <si>
    <t>FINANCIAL SELECT SECTOR SPDR</t>
  </si>
  <si>
    <t>US81369Y6059</t>
  </si>
  <si>
    <t>HEALTH CARE SELECT SECTOR</t>
  </si>
  <si>
    <t>US81369Y2090</t>
  </si>
  <si>
    <t>HORIZONS S&amp;P/TSX 60 INDEX</t>
  </si>
  <si>
    <t>CA44056G1054</t>
  </si>
  <si>
    <t>I SHARES MSCI CHINA A</t>
  </si>
  <si>
    <t>IE00BQT3WG13</t>
  </si>
  <si>
    <t>INDUSTRIAL SELECT SECT SPDR</t>
  </si>
  <si>
    <t>US81369Y7040</t>
  </si>
  <si>
    <t>ISHARE EUR 600 AUTO&amp;PARTS DE</t>
  </si>
  <si>
    <t>DE000A0Q4R28</t>
  </si>
  <si>
    <t>ISHARES CORE EM IMI ACC</t>
  </si>
  <si>
    <t>IE00BKM4GZ66</t>
  </si>
  <si>
    <t>ISHARES CORE MSCI CH IND ETF</t>
  </si>
  <si>
    <t>HK2801040828</t>
  </si>
  <si>
    <t>HKSE</t>
  </si>
  <si>
    <t>ISHARES CORE MSCI EMERGING</t>
  </si>
  <si>
    <t>US46434G1031</t>
  </si>
  <si>
    <t>ISHARES CORE MSCI EURPOE</t>
  </si>
  <si>
    <t>IE00B1YZSC51</t>
  </si>
  <si>
    <t>ISHARES CORE S&amp;P 500 UCITS ETF</t>
  </si>
  <si>
    <t>IE00B5BMR087</t>
  </si>
  <si>
    <t>ISHARES CORE S&amp;P MIDCAP ETF</t>
  </si>
  <si>
    <t>US4642875078</t>
  </si>
  <si>
    <t>ISHARES DJ US MEDICAL DEVICE</t>
  </si>
  <si>
    <t>US4642888105</t>
  </si>
  <si>
    <t>ISHARES EUR600 INSURANCE (DE)</t>
  </si>
  <si>
    <t>DE000A0H08K7</t>
  </si>
  <si>
    <t>ISHARES MSCI CHINA ETF</t>
  </si>
  <si>
    <t>US46429B6719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</si>
  <si>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</si>
  <si>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</si>
  <si>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</si>
  <si>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</si>
  <si>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</si>
  <si>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</si>
  <si>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ISHARES STOXXEURSMALL200 DE</t>
  </si>
  <si>
    <t>DE000A0D8QZ7</t>
  </si>
  <si>
    <t>ISHARES U.S. AEROSPACE &amp; DEFENSE ETF</t>
  </si>
  <si>
    <t>US4642887602</t>
  </si>
  <si>
    <t>ISHR EUR600 IND GDS&amp;SERV (DE)</t>
  </si>
  <si>
    <t>DE000A0H08J9</t>
  </si>
  <si>
    <t>KRANESHARES CSI CHINA INTERNET</t>
  </si>
  <si>
    <t>US5007673065</t>
  </si>
  <si>
    <t>KRANESHARES MSCI CHINA A USD</t>
  </si>
  <si>
    <t>IE00BJLFK515</t>
  </si>
  <si>
    <t>LYXOR ETF S&amp;P 500</t>
  </si>
  <si>
    <t>LU0496786657</t>
  </si>
  <si>
    <t>LYXOR ETF STOXX OIL &amp; GAS</t>
  </si>
  <si>
    <t>LU1834988278</t>
  </si>
  <si>
    <t>LYXOR EURSTX600 HALTHCARE</t>
  </si>
  <si>
    <t>LU1834986900</t>
  </si>
  <si>
    <t>LYXOR STOXX BASIC RSRCES</t>
  </si>
  <si>
    <t>LU1834983550</t>
  </si>
  <si>
    <t>LYXOR STOXX EUROPE 600 BKS UCITS</t>
  </si>
  <si>
    <t>LU1834983477</t>
  </si>
  <si>
    <t>MARKET VECTORS SEMICONDUCTOR</t>
  </si>
  <si>
    <t>US92189F6768</t>
  </si>
  <si>
    <t>NEXT FUNDS TOPIX 17 EL&amp;PR</t>
  </si>
  <si>
    <t>JP3046640003</t>
  </si>
  <si>
    <t>NEXT FUNDS TOPIX 17 MACHINER</t>
  </si>
  <si>
    <t>JP3046630004</t>
  </si>
  <si>
    <t>SCHWAB FUNDAMENTAL EM L/C</t>
  </si>
  <si>
    <t>US8085247307</t>
  </si>
  <si>
    <t>SOURCE S&amp;P 500 UCITS ETF</t>
  </si>
  <si>
    <t>IE00B3YCGJ38</t>
  </si>
  <si>
    <t>SPDR EUROPE CON DISCRETIONARY</t>
  </si>
  <si>
    <t>IE00BKWQ0C77</t>
  </si>
  <si>
    <t>SPDR EUROPE SMALL CAP</t>
  </si>
  <si>
    <t>IE00BKWQ0M75</t>
  </si>
  <si>
    <t>SPDR MSCI EUROPE CONSUMER ST</t>
  </si>
  <si>
    <t>IE00BKWQ0D84</t>
  </si>
  <si>
    <t>SPDR S&amp;P OIL &amp; GAS EXP &amp; PR</t>
  </si>
  <si>
    <t>US78464A7303</t>
  </si>
  <si>
    <t>VANGUARD AUST SHARES IDX ETF</t>
  </si>
  <si>
    <t>AU000000VAS1</t>
  </si>
  <si>
    <t>VANGUARD FTSE 250 UCITS ETF</t>
  </si>
  <si>
    <t>IE00BKX55Q28</t>
  </si>
  <si>
    <t>Vanguard info tech ETF</t>
  </si>
  <si>
    <t>US92204A7028</t>
  </si>
  <si>
    <t>WISDMTREE EMERG MKT EX ST</t>
  </si>
  <si>
    <t>US97717X5784</t>
  </si>
  <si>
    <t>ISHARES JP MORGAN USD EM CORP</t>
  </si>
  <si>
    <t>IE00B6TLBW47</t>
  </si>
  <si>
    <t>ISHARES MARKIT IBOXX $ HIGH</t>
  </si>
  <si>
    <t>IE00B4PY7Y77</t>
  </si>
  <si>
    <t>REAL ESTATE CREDIT GBP</t>
  </si>
  <si>
    <t>GB00B0HW5366</t>
  </si>
  <si>
    <t>SPDR EMERGING MKTS LOCAL BD</t>
  </si>
  <si>
    <t>IE00B4613386</t>
  </si>
  <si>
    <t>LION 4 Series 7</t>
  </si>
  <si>
    <t>IE00BD2YCK45</t>
  </si>
  <si>
    <t>אג"ח</t>
  </si>
  <si>
    <t>AA-</t>
  </si>
  <si>
    <t>MONEDA LATAM CORP DEBT D</t>
  </si>
  <si>
    <t>KYG620101306</t>
  </si>
  <si>
    <t>AMUNDI PLANET</t>
  </si>
  <si>
    <t>LU1688575437</t>
  </si>
  <si>
    <t>LION 7 S1</t>
  </si>
  <si>
    <t>IE00B62G6V03</t>
  </si>
  <si>
    <t>SICAV Santander LatAm Corp Fund</t>
  </si>
  <si>
    <t>LU0363170191</t>
  </si>
  <si>
    <t xml:space="preserve"> BLA/GSO EUR A ACC</t>
  </si>
  <si>
    <t>IE00B3DS7666</t>
  </si>
  <si>
    <t>Amundi Funds Pioneer US High</t>
  </si>
  <si>
    <t>LU1883863851</t>
  </si>
  <si>
    <t>CS NL GL SEN LO MC</t>
  </si>
  <si>
    <t>LU0635707705</t>
  </si>
  <si>
    <t>FIDELITY US HIGH YD I ACC</t>
  </si>
  <si>
    <t>LU0891474172</t>
  </si>
  <si>
    <t>ING US Senior Loans</t>
  </si>
  <si>
    <t>LU0426533492</t>
  </si>
  <si>
    <t>NOMURA US HIGH YLD BD I USD</t>
  </si>
  <si>
    <t>IE00B3RW8498</t>
  </si>
  <si>
    <t>Babson European Bank Loan Fund</t>
  </si>
  <si>
    <t>IE00B6YX4R11</t>
  </si>
  <si>
    <t>Guggenheim US Loan Fund</t>
  </si>
  <si>
    <t>IE00BCFKMH92</t>
  </si>
  <si>
    <t>LION III EUR C3 ACC</t>
  </si>
  <si>
    <t>IE00B804LV55</t>
  </si>
  <si>
    <t>Specialist M&amp;G European Class R</t>
  </si>
  <si>
    <t>IE00B95WZM02</t>
  </si>
  <si>
    <t>Cheyne Real Estate Debt Fund Class X</t>
  </si>
  <si>
    <t>KYG210181668</t>
  </si>
  <si>
    <t>Neuberger EM LC</t>
  </si>
  <si>
    <t>IE00B9Z1CN71</t>
  </si>
  <si>
    <t>COMGEST GROWTH EUROPE EUR IA</t>
  </si>
  <si>
    <t>IE00B5WN3467</t>
  </si>
  <si>
    <t>מניות</t>
  </si>
  <si>
    <t>COMGEST GROWTH JAPAN YEN IA</t>
  </si>
  <si>
    <t>IE00BQ1YBP44</t>
  </si>
  <si>
    <t>Dws invest CROCI</t>
  </si>
  <si>
    <t>LU1769937829</t>
  </si>
  <si>
    <t>ISHARE EMKT IF I AUSD</t>
  </si>
  <si>
    <t>IE00B3D07G23</t>
  </si>
  <si>
    <t>Tokio Marine Japan</t>
  </si>
  <si>
    <t>IE00BYYTL417</t>
  </si>
  <si>
    <t>VANGUARD EMR MK ST IN USD IN</t>
  </si>
  <si>
    <t>IE0031787223</t>
  </si>
  <si>
    <t>כתבי אופציה בישראל</t>
  </si>
  <si>
    <t>אנרג'יקס אופציה 3*</t>
  </si>
  <si>
    <t>1158922</t>
  </si>
  <si>
    <t>ברנמילר אפ 1*</t>
  </si>
  <si>
    <t>1143494</t>
  </si>
  <si>
    <t>plC 2700 FEB 2020</t>
  </si>
  <si>
    <t>82934381</t>
  </si>
  <si>
    <t>ל.ר.</t>
  </si>
  <si>
    <t>plP 2700 FEB 2020</t>
  </si>
  <si>
    <t>82934597</t>
  </si>
  <si>
    <t>SPX US 02/21/20 P2800</t>
  </si>
  <si>
    <t>SPX02202800</t>
  </si>
  <si>
    <t>SPX US 02/21/20 P3050</t>
  </si>
  <si>
    <t>SPX022093050</t>
  </si>
  <si>
    <t>SPXW US 12/19 C3150</t>
  </si>
  <si>
    <t>SPXW19C3150</t>
  </si>
  <si>
    <t>TGT 01/17/20 C135</t>
  </si>
  <si>
    <t>TGT0120C135</t>
  </si>
  <si>
    <t>MSCI EMGMKT MAR20</t>
  </si>
  <si>
    <t>MESH0</t>
  </si>
  <si>
    <t>S&amp;P500 EMINI FUT MAR20</t>
  </si>
  <si>
    <t>ESH0</t>
  </si>
  <si>
    <t>STOXX EUROPE 600 MAR20</t>
  </si>
  <si>
    <t>SXOH0</t>
  </si>
  <si>
    <t>TOPIX FUTR MAR20</t>
  </si>
  <si>
    <t>TPH0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</si>
  <si>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</si>
  <si>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</si>
  <si>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</si>
  <si>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</si>
  <si>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</si>
  <si>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</si>
  <si>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</si>
  <si>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</si>
  <si>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חשמל צמוד 2020   אגח ל.ס</t>
  </si>
  <si>
    <t>6000111</t>
  </si>
  <si>
    <t>נתיבי גז  סדרה א ל.ס 5.6%</t>
  </si>
  <si>
    <t>1103084</t>
  </si>
  <si>
    <t>אגח ל.ס חשמל 2022</t>
  </si>
  <si>
    <t>6000129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</si>
  <si>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</si>
  <si>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</si>
  <si>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</si>
  <si>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</si>
  <si>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</si>
  <si>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</si>
  <si>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</si>
  <si>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גמא אגח א רמ</t>
  </si>
  <si>
    <t>1160852</t>
  </si>
  <si>
    <t>512711789</t>
  </si>
  <si>
    <t>גב ים נגב אגח א</t>
  </si>
  <si>
    <t>1151141</t>
  </si>
  <si>
    <t>514189596</t>
  </si>
  <si>
    <t>אורמת אגח 2*</t>
  </si>
  <si>
    <t>1139161</t>
  </si>
  <si>
    <t>₪ / מט"ח</t>
  </si>
  <si>
    <t>+ILS/-USD 3.4272 11-06-20 (10) -368</t>
  </si>
  <si>
    <t>10000473</t>
  </si>
  <si>
    <t>+ILS/-USD 3.4344 11-06-20 (10) -321</t>
  </si>
  <si>
    <t>10000477</t>
  </si>
  <si>
    <t>+ILS/-USD 3.4402 11-06-20 (10) -373</t>
  </si>
  <si>
    <t>10000472</t>
  </si>
  <si>
    <t>+ILS/-USD 3.452 10-11-20 (10) -800</t>
  </si>
  <si>
    <t>10000460</t>
  </si>
  <si>
    <t>+ILS/-USD 3.456 11-06-20 (10) -415</t>
  </si>
  <si>
    <t>10000469</t>
  </si>
  <si>
    <t>+ILS/-USD 3.4726 11-06-20 (10) -546</t>
  </si>
  <si>
    <t>10000461</t>
  </si>
  <si>
    <t>+ILS/-USD 3.5021 10-11-20 (10) -904</t>
  </si>
  <si>
    <t>10000454</t>
  </si>
  <si>
    <t>+ILS/-USD 3.531 11-06-20 (10) -780</t>
  </si>
  <si>
    <t>10000451</t>
  </si>
  <si>
    <t>+EUR/-USD 1.11132 21-01-20 (20) +37.2</t>
  </si>
  <si>
    <t>10000093</t>
  </si>
  <si>
    <t>+EUR/-USD 1.12285 21-01-20 (20) +128.5</t>
  </si>
  <si>
    <t>10000051</t>
  </si>
  <si>
    <t>+EUR/-USD 1.12313 12-03-20 (12) +108.3</t>
  </si>
  <si>
    <t>10000049</t>
  </si>
  <si>
    <t>+EUR/-USD 1.12406 21-01-20 (12) +125.6</t>
  </si>
  <si>
    <t>10000056</t>
  </si>
  <si>
    <t>+EUR/-USD 1.1318 04-05-20 (12) +202</t>
  </si>
  <si>
    <t>10000035</t>
  </si>
  <si>
    <t>+GBP/-USD 1.29927 16-01-20 (20) +14.7</t>
  </si>
  <si>
    <t>10000060</t>
  </si>
  <si>
    <t>+USD/-EUR 1.10684 12-03-20 (20) +121.4</t>
  </si>
  <si>
    <t>10000067</t>
  </si>
  <si>
    <t>+USD/-EUR 1.108 12-03-20 (12) +117</t>
  </si>
  <si>
    <t>10000070</t>
  </si>
  <si>
    <t>+USD/-EUR 1.10845 12-03-20 (12) +121.5</t>
  </si>
  <si>
    <t>10000044</t>
  </si>
  <si>
    <t>+USD/-EUR 1.10949 05-03-20 (20) +74.9</t>
  </si>
  <si>
    <t>+USD/-EUR 1.1105 21-01-20 (20) +73</t>
  </si>
  <si>
    <t>10000073</t>
  </si>
  <si>
    <t>+USD/-EUR 1.1108 21-01-20 (12) +73</t>
  </si>
  <si>
    <t>10000072</t>
  </si>
  <si>
    <t>+USD/-EUR 1.1123 04-05-20 (12) +153</t>
  </si>
  <si>
    <t>10000069</t>
  </si>
  <si>
    <t>+USD/-EUR 1.1123 04-05-20 (20) +153</t>
  </si>
  <si>
    <t>10000068</t>
  </si>
  <si>
    <t>+USD/-EUR 1.11272 12-03-20 (12) +107.2</t>
  </si>
  <si>
    <t>10000071</t>
  </si>
  <si>
    <t>+USD/-EUR 1.1158 04-05-20 (20) +144</t>
  </si>
  <si>
    <t>10000046</t>
  </si>
  <si>
    <t>+USD/-EUR 1.1171 04-05-20 (20) +95</t>
  </si>
  <si>
    <t>10000061</t>
  </si>
  <si>
    <t>+USD/-EUR 1.11933 05-03-20 (20) +98.3</t>
  </si>
  <si>
    <t>10000081</t>
  </si>
  <si>
    <t>+USD/-EUR 1.1218 04-05-20 (12) +193</t>
  </si>
  <si>
    <t>+USD/-EUR 1.12187 04-05-20 (20) +193.7</t>
  </si>
  <si>
    <t>10000063</t>
  </si>
  <si>
    <t>+USD/-EUR 1.12275 05-03-20 (12) +100.5</t>
  </si>
  <si>
    <t>10000077</t>
  </si>
  <si>
    <t>+USD/-EUR 1.12345 12-03-20 (12) +105.5</t>
  </si>
  <si>
    <t>10000079</t>
  </si>
  <si>
    <t>+USD/-EUR 1.1235 05-03-20 (20) +101</t>
  </si>
  <si>
    <t>10000047</t>
  </si>
  <si>
    <t>+USD/-EUR 1.12355 05-03-20 (12) +100.5</t>
  </si>
  <si>
    <t>10000076</t>
  </si>
  <si>
    <t>+USD/-EUR 1.12505 04-05-20 (12) +136.5</t>
  </si>
  <si>
    <t>10000084</t>
  </si>
  <si>
    <t>+USD/-EUR 1.1274 21-01-20 (12) +155</t>
  </si>
  <si>
    <t>10000032</t>
  </si>
  <si>
    <t>+USD/-EUR 1.1282 04-05-20 (12) +239</t>
  </si>
  <si>
    <t>10000022</t>
  </si>
  <si>
    <t>+USD/-EUR 1.1297 21-01-20 (12) +155</t>
  </si>
  <si>
    <t>10000037</t>
  </si>
  <si>
    <t>+USD/-EUR 1.1297 21-01-20 (20) +155</t>
  </si>
  <si>
    <t>10000036</t>
  </si>
  <si>
    <t>+USD/-EUR 1.13 21-01-20 (20) +157</t>
  </si>
  <si>
    <t>+USD/-GBP 1.2203 16-01-20 (20) +93</t>
  </si>
  <si>
    <t>10000023</t>
  </si>
  <si>
    <t>+USD/-GBP 1.23142 16-01-20 (20) +93.2</t>
  </si>
  <si>
    <t>10000021</t>
  </si>
  <si>
    <t>+USD/-GBP 1.23165 16-01-20 (12) +92.5</t>
  </si>
  <si>
    <t>10000020</t>
  </si>
  <si>
    <t>+EUR/-USD 1.1148 27-03-20 (10) +149</t>
  </si>
  <si>
    <t>10000466</t>
  </si>
  <si>
    <t>+GBP/-USD 1.29325 11-05-20 (10) +74.5</t>
  </si>
  <si>
    <t>10000468</t>
  </si>
  <si>
    <t>+GBP/-USD 1.29685 11-05-20 (10) +76.5</t>
  </si>
  <si>
    <t>10000467</t>
  </si>
  <si>
    <t>+GBP/-USD 1.3431 11-05-20 (10) +59</t>
  </si>
  <si>
    <t>10000476</t>
  </si>
  <si>
    <t>+JPY/-USD 108.98 12-02-20 (10) -22</t>
  </si>
  <si>
    <t>10000478</t>
  </si>
  <si>
    <t>+USD/-EUR 1.115 27-03-20 (10) +78</t>
  </si>
  <si>
    <t>10000475</t>
  </si>
  <si>
    <t>+USD/-EUR 1.11595 09-04-20 (10) +88.5</t>
  </si>
  <si>
    <t>10000474</t>
  </si>
  <si>
    <t>+USD/-EUR 1.1203 27-03-20 (10) +156</t>
  </si>
  <si>
    <t>10000465</t>
  </si>
  <si>
    <t>+USD/-EUR 1.15192 09-04-20 (10) +234.2</t>
  </si>
  <si>
    <t>10000457</t>
  </si>
  <si>
    <t>+USD/-GBP 1.24427 11-05-20 (10) +102.7</t>
  </si>
  <si>
    <t>10000463</t>
  </si>
  <si>
    <t>+USD/-GBP 1.2989 11-05-20 (10) +49</t>
  </si>
  <si>
    <t>10000471</t>
  </si>
  <si>
    <t>+USD/-JPY 106.51 12-02-20 (10) -173</t>
  </si>
  <si>
    <t>10000455</t>
  </si>
  <si>
    <t>IRS</t>
  </si>
  <si>
    <t>10000000</t>
  </si>
  <si>
    <t>10000002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</si>
  <si>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</si>
  <si>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</si>
  <si>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</si>
  <si>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</si>
  <si>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</si>
  <si>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</si>
  <si>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</si>
  <si>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</si>
  <si>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30112000</t>
  </si>
  <si>
    <t>30012000</t>
  </si>
  <si>
    <t>בנק לאומי לישראל בע"מ</t>
  </si>
  <si>
    <t>34110000</t>
  </si>
  <si>
    <t>30110000</t>
  </si>
  <si>
    <t>בנק מזרחי טפחות בע"מ</t>
  </si>
  <si>
    <t>30120000</t>
  </si>
  <si>
    <t>33820000</t>
  </si>
  <si>
    <t>30312000</t>
  </si>
  <si>
    <t>31712000</t>
  </si>
  <si>
    <t>30212000</t>
  </si>
  <si>
    <t>32012000</t>
  </si>
  <si>
    <t>30710000</t>
  </si>
  <si>
    <t>32010000</t>
  </si>
  <si>
    <t>34610000</t>
  </si>
  <si>
    <t>34510000</t>
  </si>
  <si>
    <t>30810000</t>
  </si>
  <si>
    <t>33810000</t>
  </si>
  <si>
    <t>31710000</t>
  </si>
  <si>
    <t>30310000</t>
  </si>
  <si>
    <t>31210000</t>
  </si>
  <si>
    <t>31110000</t>
  </si>
  <si>
    <t>30210000</t>
  </si>
  <si>
    <t>34010000</t>
  </si>
  <si>
    <t>32610000</t>
  </si>
  <si>
    <t>34520000</t>
  </si>
  <si>
    <t>31720000</t>
  </si>
  <si>
    <t>31220000</t>
  </si>
  <si>
    <t>32020000</t>
  </si>
  <si>
    <t>34020000</t>
  </si>
  <si>
    <t>32011000</t>
  </si>
  <si>
    <t>30311000</t>
  </si>
  <si>
    <t>30211000</t>
  </si>
  <si>
    <t>דירוג פנימי</t>
  </si>
  <si>
    <t>לא</t>
  </si>
  <si>
    <t>510242670</t>
  </si>
  <si>
    <t>AA</t>
  </si>
  <si>
    <t>כן</t>
  </si>
  <si>
    <t>11898602</t>
  </si>
  <si>
    <t>513642553</t>
  </si>
  <si>
    <t>11898601</t>
  </si>
  <si>
    <t>11898600</t>
  </si>
  <si>
    <t>11898603</t>
  </si>
  <si>
    <t>11898604</t>
  </si>
  <si>
    <t>11898606</t>
  </si>
  <si>
    <t>11898607</t>
  </si>
  <si>
    <t>11898608</t>
  </si>
  <si>
    <t>11898557</t>
  </si>
  <si>
    <t>11898558</t>
  </si>
  <si>
    <t>11898559</t>
  </si>
  <si>
    <t>514153105</t>
  </si>
  <si>
    <t>90840002</t>
  </si>
  <si>
    <t>513869347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</si>
  <si>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</si>
  <si>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</si>
  <si>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</si>
  <si>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</si>
  <si>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</si>
  <si>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</si>
  <si>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</si>
  <si>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</si>
  <si>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523632</t>
  </si>
  <si>
    <t>520039876</t>
  </si>
  <si>
    <t>A+</t>
  </si>
  <si>
    <t>524747</t>
  </si>
  <si>
    <t>545876</t>
  </si>
  <si>
    <t>91102700</t>
  </si>
  <si>
    <t>512705153</t>
  </si>
  <si>
    <t>A</t>
  </si>
  <si>
    <t>91102701</t>
  </si>
  <si>
    <t>84666730</t>
  </si>
  <si>
    <t>513846667</t>
  </si>
  <si>
    <t>91040003</t>
  </si>
  <si>
    <t>91040006</t>
  </si>
  <si>
    <t>91040009</t>
  </si>
  <si>
    <t>66679</t>
  </si>
  <si>
    <t>91040011</t>
  </si>
  <si>
    <t>84666732</t>
  </si>
  <si>
    <t>513926857</t>
  </si>
  <si>
    <t>90320004</t>
  </si>
  <si>
    <t>550255400</t>
  </si>
  <si>
    <t>90310010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</si>
  <si>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</si>
  <si>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</si>
  <si>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</si>
  <si>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</si>
  <si>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</si>
  <si>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</si>
  <si>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</si>
  <si>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</si>
  <si>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</si>
  <si>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9912270</t>
  </si>
  <si>
    <t>516020633</t>
  </si>
  <si>
    <t>510381601</t>
  </si>
  <si>
    <t>515154565</t>
  </si>
  <si>
    <t>508506</t>
  </si>
  <si>
    <t>67859</t>
  </si>
  <si>
    <t>72808</t>
  </si>
  <si>
    <t>קרדן אן.וי אגח ב חש 2/18</t>
  </si>
  <si>
    <t>1143270</t>
  </si>
  <si>
    <t>גורם 111</t>
  </si>
  <si>
    <t>גורם 112</t>
  </si>
  <si>
    <t>גורם 151</t>
  </si>
  <si>
    <t>גורם 37</t>
  </si>
  <si>
    <t>גורם 98</t>
  </si>
  <si>
    <t>גורם 105</t>
  </si>
  <si>
    <t>גורם 104</t>
  </si>
  <si>
    <t>סה"כ יתרות התחייבות להשקעה</t>
  </si>
  <si>
    <t>סה"כ בחו"ל</t>
  </si>
  <si>
    <t>גורם 137</t>
  </si>
  <si>
    <t>גורם 148</t>
  </si>
  <si>
    <t>גורם 143</t>
  </si>
  <si>
    <t>גורם 138</t>
  </si>
  <si>
    <t>גורם 149</t>
  </si>
  <si>
    <t>גורם 142</t>
  </si>
  <si>
    <t>גורם 146</t>
  </si>
  <si>
    <t>גורם 144</t>
  </si>
  <si>
    <t>מובטחות משכנתא - גורם 01</t>
  </si>
  <si>
    <t>בבטחונות אחרים - גורם 94</t>
  </si>
  <si>
    <t>בבטחונות אחרים - גורם 111</t>
  </si>
  <si>
    <t>בבטחונות אחרים - גורם 147</t>
  </si>
  <si>
    <t>בבטחונות אחרים - גורם 96</t>
  </si>
  <si>
    <t>בבטחונות אחרים - גורם 129</t>
  </si>
  <si>
    <t>בבטחונות אחרים - גורם 98*</t>
  </si>
  <si>
    <t>בבטחונות אחרים - גורם 130</t>
  </si>
  <si>
    <t>בבטחונות אחרים - גורם 104</t>
  </si>
  <si>
    <t>בבטחונות אחרים - גורם 152</t>
  </si>
  <si>
    <t>בבטחונות אחרים - גורם 144</t>
  </si>
  <si>
    <t>בבטחונות אחרים - גורם 61</t>
  </si>
  <si>
    <t>בבטחונות אחרים - גורם 105</t>
  </si>
  <si>
    <t>בבטחונות אחרים - גורם 38</t>
  </si>
  <si>
    <t>בבטחונות אחרים - גורם 115*</t>
  </si>
  <si>
    <t>בבטחונות אחרים - גורם 102</t>
  </si>
  <si>
    <t>בבטחונות אחרים - גורם 133</t>
  </si>
  <si>
    <t>בבטחונות אחרים - גורם 137</t>
  </si>
  <si>
    <t>בבטחונות אחרים - גורם 148</t>
  </si>
  <si>
    <t>בבטחונות אחרים - גורם 131</t>
  </si>
  <si>
    <t>בבטחונות אחרים - גורם 143</t>
  </si>
  <si>
    <t>בבטחונות אחרים - גורם 138</t>
  </si>
  <si>
    <t>בבטחונות אחרים - גורם 112</t>
  </si>
  <si>
    <t>בבטחונות אחרים - גורם 149</t>
  </si>
  <si>
    <t>בבטחונות אחרים - גורם 142</t>
  </si>
  <si>
    <t>בבטחונות אחרים - גורם 146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</si>
</sst>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0.0000"/>
  </numFmts>
  <fonts count="31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24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6" fillId="0" borderId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166" fontId="12" fillId="0" borderId="0" applyFill="0" applyBorder="0" applyProtection="0">
      <alignment horizontal="right"/>
    </xf>
    <xf numFmtId="166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0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1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right" vertical="center" wrapText="1" indent="2" readingOrder="2"/>
    </xf>
    <xf numFmtId="0" fontId="22" fillId="3" borderId="0" xfId="0" applyFont="1" applyFill="1" applyAlignment="1">
      <alignment horizontal="right" indent="2" readingOrder="2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5" borderId="0" xfId="0" applyFont="1" applyFill="1"/>
    <xf numFmtId="0" fontId="21" fillId="6" borderId="0" xfId="0" applyFont="1" applyFill="1" applyAlignment="1">
      <alignment horizontal="center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3" fillId="0" borderId="0" xfId="7" applyFont="1" applyAlignment="1">
      <alignment horizontal="right"/>
    </xf>
    <xf numFmtId="0" fontId="9" fillId="2" borderId="10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wrapText="1"/>
    </xf>
    <xf numFmtId="49" fontId="14" fillId="2" borderId="13" xfId="7" applyNumberFormat="1" applyFont="1" applyFill="1" applyBorder="1" applyAlignment="1">
      <alignment horizontal="center" vertical="center" wrapText="1" readingOrder="2"/>
    </xf>
    <xf numFmtId="3" fontId="5" fillId="2" borderId="14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6" xfId="0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3" fontId="5" fillId="7" borderId="3" xfId="0" applyNumberFormat="1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5" fillId="2" borderId="17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3" fillId="0" borderId="0" xfId="7" applyFont="1" applyFill="1" applyBorder="1" applyAlignment="1">
      <alignment horizontal="right"/>
    </xf>
    <xf numFmtId="0" fontId="27" fillId="0" borderId="28" xfId="0" applyFont="1" applyFill="1" applyBorder="1" applyAlignment="1">
      <alignment horizontal="right"/>
    </xf>
    <xf numFmtId="0" fontId="27" fillId="0" borderId="28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2"/>
    </xf>
    <xf numFmtId="0" fontId="28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3"/>
    </xf>
    <xf numFmtId="0" fontId="28" fillId="0" borderId="0" xfId="0" applyFont="1" applyFill="1" applyBorder="1" applyAlignment="1">
      <alignment horizontal="right" indent="4"/>
    </xf>
    <xf numFmtId="0" fontId="28" fillId="0" borderId="0" xfId="0" applyFont="1" applyFill="1" applyBorder="1" applyAlignment="1">
      <alignment horizontal="right" indent="3"/>
    </xf>
    <xf numFmtId="4" fontId="27" fillId="0" borderId="28" xfId="0" applyNumberFormat="1" applyFont="1" applyFill="1" applyBorder="1" applyAlignment="1">
      <alignment horizontal="right"/>
    </xf>
    <xf numFmtId="10" fontId="27" fillId="0" borderId="28" xfId="0" applyNumberFormat="1" applyFont="1" applyFill="1" applyBorder="1" applyAlignment="1">
      <alignment horizontal="right"/>
    </xf>
    <xf numFmtId="2" fontId="27" fillId="0" borderId="28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right"/>
    </xf>
    <xf numFmtId="167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167" fontId="27" fillId="0" borderId="28" xfId="0" applyNumberFormat="1" applyFont="1" applyFill="1" applyBorder="1" applyAlignment="1">
      <alignment horizontal="right"/>
    </xf>
    <xf numFmtId="167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0" fontId="27" fillId="0" borderId="29" xfId="0" applyFont="1" applyFill="1" applyBorder="1" applyAlignment="1">
      <alignment horizontal="right" indent="2"/>
    </xf>
    <xf numFmtId="0" fontId="28" fillId="0" borderId="29" xfId="0" applyFont="1" applyFill="1" applyBorder="1" applyAlignment="1">
      <alignment horizontal="right" indent="3"/>
    </xf>
    <xf numFmtId="0" fontId="28" fillId="0" borderId="29" xfId="0" applyFont="1" applyFill="1" applyBorder="1" applyAlignment="1">
      <alignment horizontal="right" indent="2"/>
    </xf>
    <xf numFmtId="0" fontId="28" fillId="0" borderId="30" xfId="0" applyFont="1" applyFill="1" applyBorder="1" applyAlignment="1">
      <alignment horizontal="right" indent="2"/>
    </xf>
    <xf numFmtId="0" fontId="28" fillId="0" borderId="25" xfId="0" applyNumberFormat="1" applyFont="1" applyFill="1" applyBorder="1" applyAlignment="1">
      <alignment horizontal="right"/>
    </xf>
    <xf numFmtId="14" fontId="28" fillId="0" borderId="0" xfId="0" applyNumberFormat="1" applyFont="1" applyFill="1" applyBorder="1" applyAlignment="1">
      <alignment horizontal="right"/>
    </xf>
    <xf numFmtId="2" fontId="28" fillId="0" borderId="25" xfId="0" applyNumberFormat="1" applyFont="1" applyFill="1" applyBorder="1" applyAlignment="1">
      <alignment horizontal="right"/>
    </xf>
    <xf numFmtId="10" fontId="28" fillId="0" borderId="25" xfId="0" applyNumberFormat="1" applyFont="1" applyFill="1" applyBorder="1" applyAlignment="1">
      <alignment horizontal="right"/>
    </xf>
    <xf numFmtId="4" fontId="28" fillId="0" borderId="25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/>
    </xf>
    <xf numFmtId="0" fontId="30" fillId="0" borderId="0" xfId="0" applyNumberFormat="1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2" fontId="30" fillId="0" borderId="0" xfId="0" applyNumberFormat="1" applyFont="1" applyFill="1" applyBorder="1" applyAlignment="1">
      <alignment horizontal="right"/>
    </xf>
    <xf numFmtId="10" fontId="30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1"/>
    </xf>
    <xf numFmtId="0" fontId="30" fillId="0" borderId="29" xfId="0" applyFont="1" applyFill="1" applyBorder="1" applyAlignment="1">
      <alignment horizontal="right"/>
    </xf>
    <xf numFmtId="0" fontId="30" fillId="0" borderId="29" xfId="0" applyFont="1" applyFill="1" applyBorder="1" applyAlignment="1">
      <alignment horizontal="right" indent="1"/>
    </xf>
    <xf numFmtId="0" fontId="5" fillId="0" borderId="22" xfId="0" applyFont="1" applyFill="1" applyBorder="1" applyAlignment="1">
      <alignment horizontal="right"/>
    </xf>
    <xf numFmtId="0" fontId="5" fillId="0" borderId="32" xfId="0" applyFont="1" applyFill="1" applyBorder="1" applyAlignment="1">
      <alignment horizontal="right"/>
    </xf>
    <xf numFmtId="164" fontId="30" fillId="0" borderId="0" xfId="13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64" fontId="5" fillId="0" borderId="31" xfId="13" applyFont="1" applyFill="1" applyBorder="1" applyAlignment="1">
      <alignment horizontal="right"/>
    </xf>
    <xf numFmtId="10" fontId="5" fillId="0" borderId="31" xfId="14" applyNumberFormat="1" applyFont="1" applyFill="1" applyBorder="1" applyAlignment="1">
      <alignment horizontal="center"/>
    </xf>
    <xf numFmtId="2" fontId="5" fillId="0" borderId="31" xfId="7" applyNumberFormat="1" applyFont="1" applyFill="1" applyBorder="1" applyAlignment="1">
      <alignment horizontal="right"/>
    </xf>
    <xf numFmtId="168" fontId="5" fillId="0" borderId="31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center"/>
    </xf>
    <xf numFmtId="0" fontId="29" fillId="0" borderId="0" xfId="0" applyFont="1" applyFill="1" applyAlignment="1">
      <alignment horizontal="right" vertical="center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14" fontId="29" fillId="0" borderId="0" xfId="0" applyNumberFormat="1" applyFont="1" applyFill="1"/>
    <xf numFmtId="0" fontId="0" fillId="0" borderId="0" xfId="0" applyFill="1" applyBorder="1" applyAlignment="1">
      <alignment horizontal="right"/>
    </xf>
    <xf numFmtId="164" fontId="0" fillId="0" borderId="0" xfId="13" applyFont="1" applyFill="1" applyAlignment="1">
      <alignment horizontal="right"/>
    </xf>
    <xf numFmtId="14" fontId="0" fillId="0" borderId="0" xfId="0" applyNumberFormat="1" applyFill="1" applyAlignment="1">
      <alignment horizontal="right"/>
    </xf>
    <xf numFmtId="0" fontId="7" fillId="2" borderId="17" xfId="7" applyFont="1" applyFill="1" applyBorder="1" applyAlignment="1">
      <alignment horizontal="center" vertical="center" wrapText="1"/>
    </xf>
    <xf numFmtId="0" fontId="7" fillId="2" borderId="18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 readingOrder="2"/>
    </xf>
    <xf numFmtId="0" fontId="7" fillId="2" borderId="25" xfId="0" applyFont="1" applyFill="1" applyBorder="1" applyAlignment="1">
      <alignment horizontal="center" vertical="center" wrapText="1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16" fillId="0" borderId="20" xfId="0" applyFont="1" applyBorder="1" applyAlignment="1">
      <alignment horizontal="center" readingOrder="2"/>
    </xf>
    <xf numFmtId="0" fontId="16" fillId="0" borderId="16" xfId="0" applyFont="1" applyBorder="1" applyAlignment="1">
      <alignment horizontal="center" readingOrder="2"/>
    </xf>
    <xf numFmtId="0" fontId="20" fillId="2" borderId="21" xfId="0" applyFont="1" applyFill="1" applyBorder="1" applyAlignment="1">
      <alignment horizontal="center" vertical="center" wrapText="1" readingOrder="2"/>
    </xf>
    <xf numFmtId="0" fontId="16" fillId="0" borderId="22" xfId="0" applyFont="1" applyBorder="1" applyAlignment="1">
      <alignment horizontal="center" readingOrder="2"/>
    </xf>
    <xf numFmtId="0" fontId="16" fillId="0" borderId="23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22" xfId="0" applyFont="1" applyFill="1" applyBorder="1" applyAlignment="1">
      <alignment horizontal="center" vertical="center" wrapText="1" readingOrder="2"/>
    </xf>
    <xf numFmtId="0" fontId="20" fillId="2" borderId="23" xfId="0" applyFont="1" applyFill="1" applyBorder="1" applyAlignment="1">
      <alignment horizontal="center" vertical="center" wrapText="1" readingOrder="2"/>
    </xf>
    <xf numFmtId="0" fontId="7" fillId="2" borderId="21" xfId="0" applyFont="1" applyFill="1" applyBorder="1" applyAlignment="1">
      <alignment horizontal="center" vertical="center" wrapText="1" readingOrder="2"/>
    </xf>
    <xf numFmtId="0" fontId="7" fillId="2" borderId="22" xfId="0" applyFont="1" applyFill="1" applyBorder="1" applyAlignment="1">
      <alignment horizontal="center" vertical="center" wrapText="1" readingOrder="2"/>
    </xf>
    <xf numFmtId="0" fontId="7" fillId="2" borderId="23" xfId="0" applyFont="1" applyFill="1" applyBorder="1" applyAlignment="1">
      <alignment horizontal="center" vertical="center" wrapText="1" readingOrder="2"/>
    </xf>
  </cellXfs>
  <cellStyles count="16">
    <cellStyle name="Comma" xfId="13" builtinId="3"/>
    <cellStyle name="Comma 2" xfId="1"/>
    <cellStyle name="Comma 3" xfId="15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15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theme" Target="theme/theme1.xml"/><Relationship Id="rId40" Type="http://schemas.openxmlformats.org/officeDocument/2006/relationships/sheetMetadata" Target="metadata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491;&#1497;&#1493;&#1493;&#1495;%20&#1499;&#1505;&#1508;&#1497;/&#1512;&#1513;&#1497;&#1502;&#1493;&#1514;%20&#1504;&#1499;&#1505;&#1497;&#1501;/2019/12-19/&#1512;&#1513;&#1497;&#1502;&#1514;%20&#1504;&#1499;&#1505;&#1497;&#1501;%20&#1512;&#1488;&#1513;&#1493;&#1504;&#1497;&#1514;%2031.01.2020/&#1512;&#1513;&#1497;&#1502;&#1493;&#1514;%20&#1504;&#1499;&#1505;&#1497;&#1501;%20&#1512;&#1488;&#1513;&#1493;&#1504;&#1497;&#1493;&#1514;%20&#1500;&#1491;&#1497;&#1493;&#1493;&#1495;%20&#1500;&#1488;&#1493;&#1510;&#1512;%2012-19/&#1502;&#1513;&#1500;&#1497;&#1502;&#1492;%20&#1500;&#1491;&#1497;&#1493;&#1493;&#1495;%2012-19/512237744_p9455_04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סכום נכסי הקרן"/>
      <sheetName val="Sheet1"/>
      <sheetName val="מזומנים"/>
      <sheetName val="תעודות התחייבות ממשלתיות"/>
      <sheetName val="תעודות חוב מסחריות "/>
      <sheetName val="אג&quot;ח קונצרני"/>
      <sheetName val="מניות"/>
      <sheetName val="קרנות סל"/>
      <sheetName val="קרנות נאמנות"/>
      <sheetName val="כתבי אופציה"/>
      <sheetName val="אופציות"/>
      <sheetName val="חוזים עתידיים"/>
      <sheetName val="מוצרים מובנים"/>
      <sheetName val="לא סחיר- תעודות התחייבות ממשלתי"/>
      <sheetName val="לא סחיר - תעודות חוב מסחריות"/>
      <sheetName val="לא סחיר - אג&quot;ח קונצרני"/>
      <sheetName val="לא סחיר - מניות"/>
      <sheetName val="לא סחיר - קרנות השקעה"/>
      <sheetName val="לא סחיר - כתבי אופציה"/>
      <sheetName val="לא סחיר - אופציות"/>
      <sheetName val="לא סחיר - חוזים עתידיים"/>
      <sheetName val="לא סחיר - מוצרים מובנים"/>
      <sheetName val="הלוואות"/>
      <sheetName val="פקדונות מעל 3 חודשים"/>
      <sheetName val="זכויות מקרקעין"/>
      <sheetName val="השקעה בחברות מוחזקות"/>
      <sheetName val="השקעות אחרות "/>
      <sheetName val="יתרת התחייבות להשקעה"/>
      <sheetName val="עלות מתואמת אג&quot;ח קונצרני סחיר"/>
      <sheetName val="עלות מתואמת אג&quot;ח קונצרני ל.סחיר"/>
      <sheetName val="עלות מתואמת מסגרות אשראי ללווים"/>
    </sheetNames>
    <sheetDataSet>
      <sheetData sheetId="0">
        <row r="42">
          <cell r="C42">
            <v>35268.068682749996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7"/>
  <sheetViews>
    <sheetView rightToLeft="1" tabSelected="1" zoomScale="85" zoomScaleNormal="85" workbookViewId="0">
      <selection activeCell="J17" sqref="J17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56" t="s">
        <v>146</v>
      </c>
      <c r="C1" s="77" t="s" vm="1">
        <v>224</v>
      </c>
    </row>
    <row r="2" spans="1:4">
      <c r="B2" s="56" t="s">
        <v>145</v>
      </c>
      <c r="C2" s="77" t="s">
        <v>225</v>
      </c>
    </row>
    <row r="3" spans="1:4">
      <c r="B3" s="56" t="s">
        <v>147</v>
      </c>
      <c r="C3" s="77" t="s">
        <v>226</v>
      </c>
    </row>
    <row r="4" spans="1:4">
      <c r="B4" s="56" t="s">
        <v>148</v>
      </c>
      <c r="C4" s="77">
        <v>9455</v>
      </c>
    </row>
    <row r="6" spans="1:4" ht="26.25" customHeight="1">
      <c r="B6" s="143" t="s">
        <v>160</v>
      </c>
      <c r="C6" s="144"/>
      <c r="D6" s="145"/>
    </row>
    <row r="7" spans="1:4" s="9" customFormat="1">
      <c r="B7" s="22"/>
      <c r="C7" s="23" t="s">
        <v>110</v>
      </c>
      <c r="D7" s="24" t="s">
        <v>108</v>
      </c>
    </row>
    <row r="8" spans="1:4" s="9" customFormat="1">
      <c r="B8" s="22"/>
      <c r="C8" s="25" t="s">
        <v>203</v>
      </c>
      <c r="D8" s="26" t="s">
        <v>20</v>
      </c>
    </row>
    <row r="9" spans="1:4" s="10" customFormat="1" ht="18" customHeight="1">
      <c r="B9" s="36"/>
      <c r="C9" s="19" t="s">
        <v>1</v>
      </c>
      <c r="D9" s="27" t="s">
        <v>2</v>
      </c>
    </row>
    <row r="10" spans="1:4" s="10" customFormat="1" ht="18" customHeight="1">
      <c r="B10" s="66" t="s">
        <v>159</v>
      </c>
      <c r="C10" s="124">
        <f>C11+C12+C23+C33+C37</f>
        <v>35268.068682749996</v>
      </c>
      <c r="D10" s="125">
        <f>C10/$C$42</f>
        <v>1</v>
      </c>
    </row>
    <row r="11" spans="1:4">
      <c r="A11" s="44" t="s">
        <v>126</v>
      </c>
      <c r="B11" s="28" t="s">
        <v>161</v>
      </c>
      <c r="C11" s="124">
        <f>מזומנים!J10</f>
        <v>4281.1347927779998</v>
      </c>
      <c r="D11" s="125">
        <f t="shared" ref="D11:D21" si="0">C11/$C$42</f>
        <v>0.12138841032914145</v>
      </c>
    </row>
    <row r="12" spans="1:4">
      <c r="B12" s="28" t="s">
        <v>162</v>
      </c>
      <c r="C12" s="124">
        <f>SUM(C13:C21)</f>
        <v>29726.271744802998</v>
      </c>
      <c r="D12" s="125">
        <f t="shared" si="0"/>
        <v>0.84286644704597757</v>
      </c>
    </row>
    <row r="13" spans="1:4">
      <c r="A13" s="54" t="s">
        <v>126</v>
      </c>
      <c r="B13" s="29" t="s">
        <v>69</v>
      </c>
      <c r="C13" s="124" vm="2">
        <v>9896.360888518002</v>
      </c>
      <c r="D13" s="125">
        <f t="shared" si="0"/>
        <v>0.28060399273744246</v>
      </c>
    </row>
    <row r="14" spans="1:4">
      <c r="A14" s="54" t="s">
        <v>126</v>
      </c>
      <c r="B14" s="29" t="s">
        <v>70</v>
      </c>
      <c r="C14" s="124" t="s" vm="3">
        <v>1941</v>
      </c>
      <c r="D14" s="125"/>
    </row>
    <row r="15" spans="1:4">
      <c r="A15" s="54" t="s">
        <v>126</v>
      </c>
      <c r="B15" s="29" t="s">
        <v>71</v>
      </c>
      <c r="C15" s="124" vm="4">
        <v>11006.681016577997</v>
      </c>
      <c r="D15" s="125">
        <f t="shared" si="0"/>
        <v>0.31208629867394716</v>
      </c>
    </row>
    <row r="16" spans="1:4">
      <c r="A16" s="54" t="s">
        <v>126</v>
      </c>
      <c r="B16" s="29" t="s">
        <v>72</v>
      </c>
      <c r="C16" s="124" vm="5">
        <v>3077.0022791049996</v>
      </c>
      <c r="D16" s="125">
        <f t="shared" si="0"/>
        <v>8.7246123590827521E-2</v>
      </c>
    </row>
    <row r="17" spans="1:4">
      <c r="A17" s="54" t="s">
        <v>126</v>
      </c>
      <c r="B17" s="29" t="s">
        <v>217</v>
      </c>
      <c r="C17" s="124" vm="6">
        <v>4886.9659479970005</v>
      </c>
      <c r="D17" s="125">
        <f t="shared" si="0"/>
        <v>0.13856630460706995</v>
      </c>
    </row>
    <row r="18" spans="1:4">
      <c r="A18" s="54" t="s">
        <v>126</v>
      </c>
      <c r="B18" s="29" t="s">
        <v>73</v>
      </c>
      <c r="C18" s="124" vm="7">
        <v>815.37623803199995</v>
      </c>
      <c r="D18" s="125">
        <f t="shared" si="0"/>
        <v>2.3119390102322487E-2</v>
      </c>
    </row>
    <row r="19" spans="1:4">
      <c r="A19" s="54" t="s">
        <v>126</v>
      </c>
      <c r="B19" s="29" t="s">
        <v>74</v>
      </c>
      <c r="C19" s="124" vm="8">
        <v>0.271058682</v>
      </c>
      <c r="D19" s="125">
        <f t="shared" si="0"/>
        <v>7.6856684282396724E-6</v>
      </c>
    </row>
    <row r="20" spans="1:4">
      <c r="A20" s="54" t="s">
        <v>126</v>
      </c>
      <c r="B20" s="29" t="s">
        <v>75</v>
      </c>
      <c r="C20" s="124" vm="9">
        <v>2.2432162410000003</v>
      </c>
      <c r="D20" s="125">
        <f t="shared" si="0"/>
        <v>6.3604737225012329E-5</v>
      </c>
    </row>
    <row r="21" spans="1:4">
      <c r="A21" s="54" t="s">
        <v>126</v>
      </c>
      <c r="B21" s="29" t="s">
        <v>76</v>
      </c>
      <c r="C21" s="124" vm="10">
        <v>41.371099650000012</v>
      </c>
      <c r="D21" s="125">
        <f t="shared" si="0"/>
        <v>1.1730469287147293E-3</v>
      </c>
    </row>
    <row r="22" spans="1:4">
      <c r="A22" s="54" t="s">
        <v>126</v>
      </c>
      <c r="B22" s="29" t="s">
        <v>77</v>
      </c>
      <c r="C22" s="124" t="s" vm="11">
        <v>1941</v>
      </c>
      <c r="D22" s="125" t="s" vm="12">
        <v>1941</v>
      </c>
    </row>
    <row r="23" spans="1:4">
      <c r="B23" s="28" t="s">
        <v>163</v>
      </c>
      <c r="C23" s="124">
        <f>SUM(C25:C31)</f>
        <v>193.417236132</v>
      </c>
      <c r="D23" s="125">
        <f>C23/$C$42</f>
        <v>5.4842026613893527E-3</v>
      </c>
    </row>
    <row r="24" spans="1:4">
      <c r="A24" s="54" t="s">
        <v>126</v>
      </c>
      <c r="B24" s="29" t="s">
        <v>78</v>
      </c>
      <c r="C24" s="124" t="s" vm="13">
        <v>1941</v>
      </c>
      <c r="D24" s="125" t="s" vm="14">
        <v>1941</v>
      </c>
    </row>
    <row r="25" spans="1:4">
      <c r="A25" s="54" t="s">
        <v>126</v>
      </c>
      <c r="B25" s="29" t="s">
        <v>79</v>
      </c>
      <c r="C25" s="124" t="s" vm="15">
        <v>1941</v>
      </c>
      <c r="D25" s="125" t="s" vm="16">
        <v>1941</v>
      </c>
    </row>
    <row r="26" spans="1:4">
      <c r="A26" s="54" t="s">
        <v>126</v>
      </c>
      <c r="B26" s="29" t="s">
        <v>71</v>
      </c>
      <c r="C26" s="124" vm="17">
        <v>184.54404</v>
      </c>
      <c r="D26" s="125">
        <f>C26/$C$42</f>
        <v>5.2326097484964506E-3</v>
      </c>
    </row>
    <row r="27" spans="1:4">
      <c r="A27" s="54" t="s">
        <v>126</v>
      </c>
      <c r="B27" s="29" t="s">
        <v>80</v>
      </c>
      <c r="C27" s="124" t="s" vm="18">
        <v>1941</v>
      </c>
      <c r="D27" s="125" t="s" vm="19">
        <v>1941</v>
      </c>
    </row>
    <row r="28" spans="1:4">
      <c r="A28" s="54" t="s">
        <v>126</v>
      </c>
      <c r="B28" s="29" t="s">
        <v>81</v>
      </c>
      <c r="C28" s="124" t="s" vm="20">
        <v>1941</v>
      </c>
      <c r="D28" s="125" t="s" vm="21">
        <v>1941</v>
      </c>
    </row>
    <row r="29" spans="1:4">
      <c r="A29" s="54" t="s">
        <v>126</v>
      </c>
      <c r="B29" s="29" t="s">
        <v>82</v>
      </c>
      <c r="C29" s="124" t="s" vm="22">
        <v>1941</v>
      </c>
      <c r="D29" s="125" t="s" vm="23">
        <v>1941</v>
      </c>
    </row>
    <row r="30" spans="1:4">
      <c r="A30" s="54" t="s">
        <v>126</v>
      </c>
      <c r="B30" s="29" t="s">
        <v>186</v>
      </c>
      <c r="C30" s="124" t="s" vm="24">
        <v>1941</v>
      </c>
      <c r="D30" s="125" t="s" vm="25">
        <v>1941</v>
      </c>
    </row>
    <row r="31" spans="1:4">
      <c r="A31" s="54" t="s">
        <v>126</v>
      </c>
      <c r="B31" s="29" t="s">
        <v>104</v>
      </c>
      <c r="C31" s="124" vm="26">
        <v>8.8731961319999968</v>
      </c>
      <c r="D31" s="125">
        <f>C31/$C$42</f>
        <v>2.5159291289290176E-4</v>
      </c>
    </row>
    <row r="32" spans="1:4">
      <c r="A32" s="54" t="s">
        <v>126</v>
      </c>
      <c r="B32" s="29" t="s">
        <v>83</v>
      </c>
      <c r="C32" s="124" t="s" vm="27">
        <v>1941</v>
      </c>
      <c r="D32" s="125" t="s" vm="28">
        <v>1941</v>
      </c>
    </row>
    <row r="33" spans="1:4">
      <c r="A33" s="54" t="s">
        <v>126</v>
      </c>
      <c r="B33" s="28" t="s">
        <v>164</v>
      </c>
      <c r="C33" s="124" vm="29">
        <v>1066.1468799999998</v>
      </c>
      <c r="D33" s="125">
        <f>C33/$C$42</f>
        <v>3.0229806162350593E-2</v>
      </c>
    </row>
    <row r="34" spans="1:4">
      <c r="A34" s="54" t="s">
        <v>126</v>
      </c>
      <c r="B34" s="28" t="s">
        <v>165</v>
      </c>
      <c r="C34" s="124" t="s" vm="30">
        <v>1941</v>
      </c>
      <c r="D34" s="125" t="s" vm="31">
        <v>1941</v>
      </c>
    </row>
    <row r="35" spans="1:4">
      <c r="A35" s="54" t="s">
        <v>126</v>
      </c>
      <c r="B35" s="28" t="s">
        <v>166</v>
      </c>
      <c r="C35" s="124" t="s" vm="32">
        <v>1941</v>
      </c>
      <c r="D35" s="125" t="s" vm="33">
        <v>1941</v>
      </c>
    </row>
    <row r="36" spans="1:4">
      <c r="A36" s="54" t="s">
        <v>126</v>
      </c>
      <c r="B36" s="55" t="s">
        <v>167</v>
      </c>
      <c r="C36" s="124" t="s" vm="34">
        <v>1941</v>
      </c>
      <c r="D36" s="125" t="s" vm="35">
        <v>1941</v>
      </c>
    </row>
    <row r="37" spans="1:4">
      <c r="A37" s="54" t="s">
        <v>126</v>
      </c>
      <c r="B37" s="28" t="s">
        <v>168</v>
      </c>
      <c r="C37" s="124" vm="36">
        <v>1.0980290370000001</v>
      </c>
      <c r="D37" s="125">
        <f t="shared" ref="D37:D38" si="1">C37/$C$42</f>
        <v>3.1133801141117159E-5</v>
      </c>
    </row>
    <row r="38" spans="1:4">
      <c r="A38" s="54"/>
      <c r="B38" s="67" t="s">
        <v>170</v>
      </c>
      <c r="C38" s="124">
        <v>0</v>
      </c>
      <c r="D38" s="125">
        <f t="shared" si="1"/>
        <v>0</v>
      </c>
    </row>
    <row r="39" spans="1:4">
      <c r="A39" s="54" t="s">
        <v>126</v>
      </c>
      <c r="B39" s="68" t="s">
        <v>171</v>
      </c>
      <c r="C39" s="124" t="s" vm="37">
        <v>1941</v>
      </c>
      <c r="D39" s="125" t="s" vm="38">
        <v>1941</v>
      </c>
    </row>
    <row r="40" spans="1:4">
      <c r="A40" s="54" t="s">
        <v>126</v>
      </c>
      <c r="B40" s="68" t="s">
        <v>201</v>
      </c>
      <c r="C40" s="124" t="s" vm="39">
        <v>1941</v>
      </c>
      <c r="D40" s="125" t="s" vm="40">
        <v>1941</v>
      </c>
    </row>
    <row r="41" spans="1:4">
      <c r="A41" s="54" t="s">
        <v>126</v>
      </c>
      <c r="B41" s="68" t="s">
        <v>172</v>
      </c>
      <c r="C41" s="124" t="s" vm="41">
        <v>1941</v>
      </c>
      <c r="D41" s="125" t="s" vm="42">
        <v>1941</v>
      </c>
    </row>
    <row r="42" spans="1:4">
      <c r="B42" s="68" t="s">
        <v>84</v>
      </c>
      <c r="C42" s="124">
        <f>C10</f>
        <v>35268.068682749996</v>
      </c>
      <c r="D42" s="125">
        <f>C42/$C$42</f>
        <v>1</v>
      </c>
    </row>
    <row r="43" spans="1:4">
      <c r="A43" s="54" t="s">
        <v>126</v>
      </c>
      <c r="B43" s="68" t="s">
        <v>169</v>
      </c>
      <c r="C43" s="124">
        <f>'יתרת התחייבות להשקעה'!C10</f>
        <v>471.3121646487624</v>
      </c>
      <c r="D43" s="125"/>
    </row>
    <row r="44" spans="1:4">
      <c r="B44" s="5" t="s">
        <v>109</v>
      </c>
    </row>
    <row r="45" spans="1:4">
      <c r="C45" s="74" t="s">
        <v>153</v>
      </c>
      <c r="D45" s="35" t="s">
        <v>103</v>
      </c>
    </row>
    <row r="46" spans="1:4">
      <c r="C46" s="75" t="s">
        <v>1</v>
      </c>
      <c r="D46" s="24" t="s">
        <v>2</v>
      </c>
    </row>
    <row r="47" spans="1:4">
      <c r="C47" s="126" t="s">
        <v>136</v>
      </c>
      <c r="D47" s="127" vm="43">
        <v>2.4230999999999998</v>
      </c>
    </row>
    <row r="48" spans="1:4">
      <c r="C48" s="126" t="s">
        <v>143</v>
      </c>
      <c r="D48" s="127">
        <v>0.85865487341300406</v>
      </c>
    </row>
    <row r="49" spans="2:4">
      <c r="C49" s="126" t="s">
        <v>140</v>
      </c>
      <c r="D49" s="127" vm="44">
        <v>2.6535000000000002</v>
      </c>
    </row>
    <row r="50" spans="2:4">
      <c r="B50" s="11"/>
      <c r="C50" s="126" t="s">
        <v>1455</v>
      </c>
      <c r="D50" s="127" vm="45">
        <v>3.5750000000000002</v>
      </c>
    </row>
    <row r="51" spans="2:4">
      <c r="C51" s="126" t="s">
        <v>134</v>
      </c>
      <c r="D51" s="127" vm="46">
        <v>3.8782000000000001</v>
      </c>
    </row>
    <row r="52" spans="2:4">
      <c r="C52" s="126" t="s">
        <v>135</v>
      </c>
      <c r="D52" s="127" vm="47">
        <v>4.5597000000000003</v>
      </c>
    </row>
    <row r="53" spans="2:4">
      <c r="C53" s="126" t="s">
        <v>137</v>
      </c>
      <c r="D53" s="127">
        <v>0.44351475174210436</v>
      </c>
    </row>
    <row r="54" spans="2:4">
      <c r="C54" s="126" t="s">
        <v>141</v>
      </c>
      <c r="D54" s="127" vm="48">
        <v>3.1846999999999999</v>
      </c>
    </row>
    <row r="55" spans="2:4">
      <c r="C55" s="126" t="s">
        <v>142</v>
      </c>
      <c r="D55" s="127">
        <v>0.18275657839072681</v>
      </c>
    </row>
    <row r="56" spans="2:4">
      <c r="C56" s="126" t="s">
        <v>139</v>
      </c>
      <c r="D56" s="127" vm="49">
        <v>0.51910000000000001</v>
      </c>
    </row>
    <row r="57" spans="2:4">
      <c r="C57" s="126" t="s">
        <v>1942</v>
      </c>
      <c r="D57" s="127">
        <v>2.3265791999999998</v>
      </c>
    </row>
    <row r="58" spans="2:4">
      <c r="C58" s="126" t="s">
        <v>138</v>
      </c>
      <c r="D58" s="127" vm="50">
        <v>0.3715</v>
      </c>
    </row>
    <row r="59" spans="2:4">
      <c r="C59" s="126" t="s">
        <v>132</v>
      </c>
      <c r="D59" s="127" vm="51">
        <v>3.456</v>
      </c>
    </row>
    <row r="60" spans="2:4">
      <c r="C60" s="126" t="s">
        <v>144</v>
      </c>
      <c r="D60" s="127" vm="52">
        <v>0.2465</v>
      </c>
    </row>
    <row r="61" spans="2:4">
      <c r="C61" s="126" t="s">
        <v>1943</v>
      </c>
      <c r="D61" s="127" vm="53">
        <v>0.39319999999999999</v>
      </c>
    </row>
    <row r="62" spans="2:4">
      <c r="C62" s="126" t="s">
        <v>1944</v>
      </c>
      <c r="D62" s="127">
        <v>5.5684993087713533E-2</v>
      </c>
    </row>
    <row r="63" spans="2:4">
      <c r="C63" s="126" t="s">
        <v>1945</v>
      </c>
      <c r="D63" s="127">
        <v>0.49632352941176472</v>
      </c>
    </row>
    <row r="64" spans="2:4">
      <c r="C64" s="126" t="s">
        <v>133</v>
      </c>
      <c r="D64" s="127">
        <v>1</v>
      </c>
    </row>
    <row r="65" spans="3:4">
      <c r="C65" s="128"/>
      <c r="D65" s="128"/>
    </row>
    <row r="66" spans="3:4">
      <c r="C66" s="128"/>
      <c r="D66" s="128"/>
    </row>
    <row r="67" spans="3:4">
      <c r="C67" s="129"/>
      <c r="D67" s="129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L79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60.28515625" style="2" bestFit="1" customWidth="1"/>
    <col min="4" max="4" width="6.42578125" style="2" bestFit="1" customWidth="1"/>
    <col min="5" max="5" width="6.7109375" style="2" bestFit="1" customWidth="1"/>
    <col min="6" max="6" width="9" style="1" bestFit="1" customWidth="1"/>
    <col min="7" max="8" width="7.285156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56" t="s">
        <v>146</v>
      </c>
      <c r="C1" s="77" t="s" vm="1">
        <v>224</v>
      </c>
    </row>
    <row r="2" spans="2:12">
      <c r="B2" s="56" t="s">
        <v>145</v>
      </c>
      <c r="C2" s="77" t="s">
        <v>225</v>
      </c>
    </row>
    <row r="3" spans="2:12">
      <c r="B3" s="56" t="s">
        <v>147</v>
      </c>
      <c r="C3" s="77" t="s">
        <v>226</v>
      </c>
    </row>
    <row r="4" spans="2:12">
      <c r="B4" s="56" t="s">
        <v>148</v>
      </c>
      <c r="C4" s="77">
        <v>9455</v>
      </c>
    </row>
    <row r="6" spans="2:12" ht="26.25" customHeight="1">
      <c r="B6" s="157" t="s">
        <v>174</v>
      </c>
      <c r="C6" s="158"/>
      <c r="D6" s="158"/>
      <c r="E6" s="158"/>
      <c r="F6" s="158"/>
      <c r="G6" s="158"/>
      <c r="H6" s="158"/>
      <c r="I6" s="158"/>
      <c r="J6" s="158"/>
      <c r="K6" s="158"/>
      <c r="L6" s="159"/>
    </row>
    <row r="7" spans="2:12" ht="26.25" customHeight="1">
      <c r="B7" s="157" t="s">
        <v>92</v>
      </c>
      <c r="C7" s="158"/>
      <c r="D7" s="158"/>
      <c r="E7" s="158"/>
      <c r="F7" s="158"/>
      <c r="G7" s="158"/>
      <c r="H7" s="158"/>
      <c r="I7" s="158"/>
      <c r="J7" s="158"/>
      <c r="K7" s="158"/>
      <c r="L7" s="159"/>
    </row>
    <row r="8" spans="2:12" s="3" customFormat="1" ht="78.75">
      <c r="B8" s="22" t="s">
        <v>116</v>
      </c>
      <c r="C8" s="30" t="s">
        <v>46</v>
      </c>
      <c r="D8" s="30" t="s">
        <v>119</v>
      </c>
      <c r="E8" s="30" t="s">
        <v>67</v>
      </c>
      <c r="F8" s="30" t="s">
        <v>101</v>
      </c>
      <c r="G8" s="30" t="s">
        <v>200</v>
      </c>
      <c r="H8" s="30" t="s">
        <v>199</v>
      </c>
      <c r="I8" s="30" t="s">
        <v>64</v>
      </c>
      <c r="J8" s="30" t="s">
        <v>61</v>
      </c>
      <c r="K8" s="30" t="s">
        <v>149</v>
      </c>
      <c r="L8" s="30" t="s">
        <v>151</v>
      </c>
    </row>
    <row r="9" spans="2:12" s="3" customFormat="1" ht="25.5">
      <c r="B9" s="15"/>
      <c r="C9" s="16"/>
      <c r="D9" s="16"/>
      <c r="E9" s="16"/>
      <c r="F9" s="16"/>
      <c r="G9" s="16" t="s">
        <v>207</v>
      </c>
      <c r="H9" s="16"/>
      <c r="I9" s="16" t="s">
        <v>203</v>
      </c>
      <c r="J9" s="16" t="s">
        <v>20</v>
      </c>
      <c r="K9" s="32" t="s">
        <v>20</v>
      </c>
      <c r="L9" s="17" t="s">
        <v>20</v>
      </c>
    </row>
    <row r="10" spans="2:1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L10" s="20" t="s">
        <v>9</v>
      </c>
    </row>
    <row r="11" spans="2:12" s="4" customFormat="1" ht="18" customHeight="1">
      <c r="B11" s="112" t="s">
        <v>49</v>
      </c>
      <c r="C11" s="113"/>
      <c r="D11" s="113"/>
      <c r="E11" s="113"/>
      <c r="F11" s="113"/>
      <c r="G11" s="114"/>
      <c r="H11" s="115"/>
      <c r="I11" s="114">
        <v>0.271058682</v>
      </c>
      <c r="J11" s="113"/>
      <c r="K11" s="116">
        <v>1</v>
      </c>
      <c r="L11" s="116">
        <f>I11/'סכום נכסי הקרן'!$C$42</f>
        <v>7.6856684282396724E-6</v>
      </c>
    </row>
    <row r="12" spans="2:12" s="4" customFormat="1" ht="18" customHeight="1">
      <c r="B12" s="117" t="s">
        <v>28</v>
      </c>
      <c r="C12" s="113"/>
      <c r="D12" s="113"/>
      <c r="E12" s="113"/>
      <c r="F12" s="113"/>
      <c r="G12" s="114"/>
      <c r="H12" s="115"/>
      <c r="I12" s="114">
        <v>0.271058682</v>
      </c>
      <c r="J12" s="113"/>
      <c r="K12" s="116">
        <v>1</v>
      </c>
      <c r="L12" s="116">
        <f>I12/'סכום נכסי הקרן'!$C$42</f>
        <v>7.6856684282396724E-6</v>
      </c>
    </row>
    <row r="13" spans="2:12">
      <c r="B13" s="99" t="s">
        <v>1779</v>
      </c>
      <c r="C13" s="81"/>
      <c r="D13" s="81"/>
      <c r="E13" s="81"/>
      <c r="F13" s="81"/>
      <c r="G13" s="90"/>
      <c r="H13" s="92"/>
      <c r="I13" s="90">
        <v>0.271058682</v>
      </c>
      <c r="J13" s="81"/>
      <c r="K13" s="91">
        <v>1</v>
      </c>
      <c r="L13" s="91">
        <f>I13/'סכום נכסי הקרן'!$C$42</f>
        <v>7.6856684282396724E-6</v>
      </c>
    </row>
    <row r="14" spans="2:12">
      <c r="B14" s="86" t="s">
        <v>1780</v>
      </c>
      <c r="C14" s="83" t="s">
        <v>1781</v>
      </c>
      <c r="D14" s="96" t="s">
        <v>120</v>
      </c>
      <c r="E14" s="96" t="s">
        <v>156</v>
      </c>
      <c r="F14" s="96" t="s">
        <v>133</v>
      </c>
      <c r="G14" s="93">
        <v>124.14239999999999</v>
      </c>
      <c r="H14" s="95">
        <v>205.7</v>
      </c>
      <c r="I14" s="93">
        <v>0.25536091700000002</v>
      </c>
      <c r="J14" s="94">
        <v>1.1173008175740622E-5</v>
      </c>
      <c r="K14" s="94">
        <v>0.9420872082599443</v>
      </c>
      <c r="L14" s="94">
        <f>I14/'סכום נכסי הקרן'!$C$42</f>
        <v>7.2405699131719081E-6</v>
      </c>
    </row>
    <row r="15" spans="2:12">
      <c r="B15" s="86" t="s">
        <v>1782</v>
      </c>
      <c r="C15" s="83" t="s">
        <v>1783</v>
      </c>
      <c r="D15" s="96" t="s">
        <v>120</v>
      </c>
      <c r="E15" s="96" t="s">
        <v>156</v>
      </c>
      <c r="F15" s="96" t="s">
        <v>133</v>
      </c>
      <c r="G15" s="93">
        <v>30.901112000000001</v>
      </c>
      <c r="H15" s="95">
        <v>50.8</v>
      </c>
      <c r="I15" s="93">
        <v>1.5697764999999999E-2</v>
      </c>
      <c r="J15" s="94">
        <v>2.5762498322163039E-5</v>
      </c>
      <c r="K15" s="94">
        <v>5.7912791740055751E-2</v>
      </c>
      <c r="L15" s="94">
        <f>I15/'סכום נכסי הקרן'!$C$42</f>
        <v>4.4509851506776581E-7</v>
      </c>
    </row>
    <row r="16" spans="2:12">
      <c r="B16" s="82"/>
      <c r="C16" s="83"/>
      <c r="D16" s="83"/>
      <c r="E16" s="83"/>
      <c r="F16" s="83"/>
      <c r="G16" s="93"/>
      <c r="H16" s="95"/>
      <c r="I16" s="83"/>
      <c r="J16" s="83"/>
      <c r="K16" s="94"/>
      <c r="L16" s="83"/>
    </row>
    <row r="17" spans="2:12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</row>
    <row r="18" spans="2:12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</row>
    <row r="19" spans="2:12">
      <c r="B19" s="132" t="s">
        <v>216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</row>
    <row r="20" spans="2:12">
      <c r="B20" s="132" t="s">
        <v>112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</row>
    <row r="21" spans="2:12">
      <c r="B21" s="132" t="s">
        <v>198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</row>
    <row r="22" spans="2:12">
      <c r="B22" s="132" t="s">
        <v>206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2:12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</row>
    <row r="24" spans="2:12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</row>
    <row r="25" spans="2:12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</row>
    <row r="26" spans="2:12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</row>
    <row r="27" spans="2:12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</row>
    <row r="28" spans="2:12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</row>
    <row r="29" spans="2:12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</row>
    <row r="30" spans="2:12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</row>
    <row r="31" spans="2:12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</row>
    <row r="32" spans="2:12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</row>
    <row r="33" spans="2:12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</row>
    <row r="34" spans="2:12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</row>
    <row r="35" spans="2:12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</row>
    <row r="36" spans="2:12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</row>
    <row r="37" spans="2:12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</row>
    <row r="38" spans="2:12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</row>
    <row r="39" spans="2:12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</row>
    <row r="40" spans="2:12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</row>
    <row r="41" spans="2:12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</row>
    <row r="42" spans="2:12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</row>
    <row r="43" spans="2:12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</row>
    <row r="44" spans="2:12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</row>
    <row r="45" spans="2:12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</row>
    <row r="46" spans="2:12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</row>
    <row r="47" spans="2:12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</row>
    <row r="48" spans="2:12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</row>
    <row r="49" spans="2:12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</row>
    <row r="50" spans="2:12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</row>
    <row r="51" spans="2:12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</row>
    <row r="52" spans="2:12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</row>
    <row r="53" spans="2:12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</row>
    <row r="54" spans="2:12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</row>
    <row r="55" spans="2:12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</row>
    <row r="56" spans="2:12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</row>
    <row r="57" spans="2:12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</row>
    <row r="58" spans="2:12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</row>
    <row r="59" spans="2:12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</row>
    <row r="60" spans="2:12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</row>
    <row r="61" spans="2:12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</row>
    <row r="62" spans="2:12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</row>
    <row r="63" spans="2:12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</row>
    <row r="64" spans="2:12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</row>
    <row r="65" spans="2:12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</row>
    <row r="66" spans="2:12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</row>
    <row r="67" spans="2:12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</row>
    <row r="68" spans="2:12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</row>
    <row r="69" spans="2:12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</row>
    <row r="70" spans="2:12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</row>
    <row r="71" spans="2:12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</row>
    <row r="72" spans="2:12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</row>
    <row r="73" spans="2:12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</row>
    <row r="74" spans="2:12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</row>
    <row r="75" spans="2:12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</row>
    <row r="76" spans="2:12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</row>
    <row r="77" spans="2:12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</row>
    <row r="78" spans="2:12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</row>
    <row r="79" spans="2:12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</row>
    <row r="80" spans="2:12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</row>
    <row r="81" spans="2:12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</row>
    <row r="82" spans="2:12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</row>
    <row r="83" spans="2:12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</row>
    <row r="84" spans="2:12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</row>
    <row r="85" spans="2:12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</row>
    <row r="86" spans="2:12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</row>
    <row r="87" spans="2:12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</row>
    <row r="88" spans="2:12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</row>
    <row r="89" spans="2:12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</row>
    <row r="90" spans="2:12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</row>
    <row r="91" spans="2:12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</row>
    <row r="92" spans="2:12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</row>
    <row r="93" spans="2:12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</row>
    <row r="94" spans="2:12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</row>
    <row r="95" spans="2:12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</row>
    <row r="96" spans="2:12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</row>
    <row r="97" spans="2:12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</row>
    <row r="98" spans="2:12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</row>
    <row r="99" spans="2:12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</row>
    <row r="100" spans="2:12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</row>
    <row r="101" spans="2:12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</row>
    <row r="102" spans="2:12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</row>
    <row r="103" spans="2:12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</row>
    <row r="104" spans="2:12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</row>
    <row r="105" spans="2:12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</row>
    <row r="106" spans="2:12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</row>
    <row r="107" spans="2:12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</row>
    <row r="108" spans="2:12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</row>
    <row r="109" spans="2:12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</row>
    <row r="110" spans="2:12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</row>
    <row r="111" spans="2:12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</row>
    <row r="112" spans="2:12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</row>
    <row r="113" spans="2:12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</row>
    <row r="114" spans="2:12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</row>
    <row r="115" spans="2:12"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</row>
    <row r="116" spans="2:12">
      <c r="B116" s="130"/>
      <c r="C116" s="130"/>
      <c r="D116" s="131"/>
      <c r="E116" s="131"/>
      <c r="F116" s="131"/>
      <c r="G116" s="131"/>
      <c r="H116" s="131"/>
      <c r="I116" s="131"/>
      <c r="J116" s="131"/>
      <c r="K116" s="131"/>
      <c r="L116" s="131"/>
    </row>
    <row r="117" spans="2:12">
      <c r="B117" s="130"/>
      <c r="C117" s="130"/>
      <c r="D117" s="131"/>
      <c r="E117" s="131"/>
      <c r="F117" s="131"/>
      <c r="G117" s="131"/>
      <c r="H117" s="131"/>
      <c r="I117" s="131"/>
      <c r="J117" s="131"/>
      <c r="K117" s="131"/>
      <c r="L117" s="131"/>
    </row>
    <row r="118" spans="2:12">
      <c r="B118" s="130"/>
      <c r="C118" s="130"/>
      <c r="D118" s="131"/>
      <c r="E118" s="131"/>
      <c r="F118" s="131"/>
      <c r="G118" s="131"/>
      <c r="H118" s="131"/>
      <c r="I118" s="131"/>
      <c r="J118" s="131"/>
      <c r="K118" s="131"/>
      <c r="L118" s="131"/>
    </row>
    <row r="119" spans="2:12">
      <c r="B119" s="130"/>
      <c r="C119" s="130"/>
      <c r="D119" s="131"/>
      <c r="E119" s="131"/>
      <c r="F119" s="131"/>
      <c r="G119" s="131"/>
      <c r="H119" s="131"/>
      <c r="I119" s="131"/>
      <c r="J119" s="131"/>
      <c r="K119" s="131"/>
      <c r="L119" s="131"/>
    </row>
    <row r="120" spans="2:12">
      <c r="B120" s="130"/>
      <c r="C120" s="130"/>
      <c r="D120" s="131"/>
      <c r="E120" s="131"/>
      <c r="F120" s="131"/>
      <c r="G120" s="131"/>
      <c r="H120" s="131"/>
      <c r="I120" s="131"/>
      <c r="J120" s="131"/>
      <c r="K120" s="131"/>
      <c r="L120" s="131"/>
    </row>
    <row r="121" spans="2:12">
      <c r="B121" s="130"/>
      <c r="C121" s="130"/>
      <c r="D121" s="131"/>
      <c r="E121" s="131"/>
      <c r="F121" s="131"/>
      <c r="G121" s="131"/>
      <c r="H121" s="131"/>
      <c r="I121" s="131"/>
      <c r="J121" s="131"/>
      <c r="K121" s="131"/>
      <c r="L121" s="131"/>
    </row>
    <row r="122" spans="2:12">
      <c r="B122" s="130"/>
      <c r="C122" s="130"/>
      <c r="D122" s="131"/>
      <c r="E122" s="131"/>
      <c r="F122" s="131"/>
      <c r="G122" s="131"/>
      <c r="H122" s="131"/>
      <c r="I122" s="131"/>
      <c r="J122" s="131"/>
      <c r="K122" s="131"/>
      <c r="L122" s="131"/>
    </row>
    <row r="123" spans="2:12">
      <c r="B123" s="130"/>
      <c r="C123" s="130"/>
      <c r="D123" s="131"/>
      <c r="E123" s="131"/>
      <c r="F123" s="131"/>
      <c r="G123" s="131"/>
      <c r="H123" s="131"/>
      <c r="I123" s="131"/>
      <c r="J123" s="131"/>
      <c r="K123" s="131"/>
      <c r="L123" s="131"/>
    </row>
    <row r="124" spans="2:12">
      <c r="B124" s="130"/>
      <c r="C124" s="130"/>
      <c r="D124" s="131"/>
      <c r="E124" s="131"/>
      <c r="F124" s="131"/>
      <c r="G124" s="131"/>
      <c r="H124" s="131"/>
      <c r="I124" s="131"/>
      <c r="J124" s="131"/>
      <c r="K124" s="131"/>
      <c r="L124" s="131"/>
    </row>
    <row r="125" spans="2:12">
      <c r="B125" s="130"/>
      <c r="C125" s="130"/>
      <c r="D125" s="131"/>
      <c r="E125" s="131"/>
      <c r="F125" s="131"/>
      <c r="G125" s="131"/>
      <c r="H125" s="131"/>
      <c r="I125" s="131"/>
      <c r="J125" s="131"/>
      <c r="K125" s="131"/>
      <c r="L125" s="131"/>
    </row>
    <row r="126" spans="2:12">
      <c r="B126" s="130"/>
      <c r="C126" s="130"/>
      <c r="D126" s="131"/>
      <c r="E126" s="131"/>
      <c r="F126" s="131"/>
      <c r="G126" s="131"/>
      <c r="H126" s="131"/>
      <c r="I126" s="131"/>
      <c r="J126" s="131"/>
      <c r="K126" s="131"/>
      <c r="L126" s="131"/>
    </row>
    <row r="127" spans="2:12">
      <c r="B127" s="130"/>
      <c r="C127" s="130"/>
      <c r="D127" s="131"/>
      <c r="E127" s="131"/>
      <c r="F127" s="131"/>
      <c r="G127" s="131"/>
      <c r="H127" s="131"/>
      <c r="I127" s="131"/>
      <c r="J127" s="131"/>
      <c r="K127" s="131"/>
      <c r="L127" s="131"/>
    </row>
    <row r="128" spans="2:12">
      <c r="B128" s="130"/>
      <c r="C128" s="130"/>
      <c r="D128" s="131"/>
      <c r="E128" s="131"/>
      <c r="F128" s="131"/>
      <c r="G128" s="131"/>
      <c r="H128" s="131"/>
      <c r="I128" s="131"/>
      <c r="J128" s="131"/>
      <c r="K128" s="131"/>
      <c r="L128" s="131"/>
    </row>
    <row r="129" spans="2:12">
      <c r="B129" s="130"/>
      <c r="C129" s="130"/>
      <c r="D129" s="131"/>
      <c r="E129" s="131"/>
      <c r="F129" s="131"/>
      <c r="G129" s="131"/>
      <c r="H129" s="131"/>
      <c r="I129" s="131"/>
      <c r="J129" s="131"/>
      <c r="K129" s="131"/>
      <c r="L129" s="131"/>
    </row>
    <row r="130" spans="2:12">
      <c r="B130" s="130"/>
      <c r="C130" s="130"/>
      <c r="D130" s="131"/>
      <c r="E130" s="131"/>
      <c r="F130" s="131"/>
      <c r="G130" s="131"/>
      <c r="H130" s="131"/>
      <c r="I130" s="131"/>
      <c r="J130" s="131"/>
      <c r="K130" s="131"/>
      <c r="L130" s="131"/>
    </row>
    <row r="131" spans="2:12">
      <c r="B131" s="130"/>
      <c r="C131" s="130"/>
      <c r="D131" s="131"/>
      <c r="E131" s="131"/>
      <c r="F131" s="131"/>
      <c r="G131" s="131"/>
      <c r="H131" s="131"/>
      <c r="I131" s="131"/>
      <c r="J131" s="131"/>
      <c r="K131" s="131"/>
      <c r="L131" s="131"/>
    </row>
    <row r="132" spans="2:12">
      <c r="B132" s="130"/>
      <c r="C132" s="130"/>
      <c r="D132" s="131"/>
      <c r="E132" s="131"/>
      <c r="F132" s="131"/>
      <c r="G132" s="131"/>
      <c r="H132" s="131"/>
      <c r="I132" s="131"/>
      <c r="J132" s="131"/>
      <c r="K132" s="131"/>
      <c r="L132" s="131"/>
    </row>
    <row r="133" spans="2:12">
      <c r="B133" s="130"/>
      <c r="C133" s="130"/>
      <c r="D133" s="131"/>
      <c r="E133" s="131"/>
      <c r="F133" s="131"/>
      <c r="G133" s="131"/>
      <c r="H133" s="131"/>
      <c r="I133" s="131"/>
      <c r="J133" s="131"/>
      <c r="K133" s="131"/>
      <c r="L133" s="131"/>
    </row>
    <row r="134" spans="2:12">
      <c r="B134" s="130"/>
      <c r="C134" s="130"/>
      <c r="D134" s="131"/>
      <c r="E134" s="131"/>
      <c r="F134" s="131"/>
      <c r="G134" s="131"/>
      <c r="H134" s="131"/>
      <c r="I134" s="131"/>
      <c r="J134" s="131"/>
      <c r="K134" s="131"/>
      <c r="L134" s="131"/>
    </row>
    <row r="135" spans="2:12">
      <c r="B135" s="130"/>
      <c r="C135" s="130"/>
      <c r="D135" s="131"/>
      <c r="E135" s="131"/>
      <c r="F135" s="131"/>
      <c r="G135" s="131"/>
      <c r="H135" s="131"/>
      <c r="I135" s="131"/>
      <c r="J135" s="131"/>
      <c r="K135" s="131"/>
      <c r="L135" s="131"/>
    </row>
    <row r="136" spans="2:12">
      <c r="B136" s="130"/>
      <c r="C136" s="130"/>
      <c r="D136" s="131"/>
      <c r="E136" s="131"/>
      <c r="F136" s="131"/>
      <c r="G136" s="131"/>
      <c r="H136" s="131"/>
      <c r="I136" s="131"/>
      <c r="J136" s="131"/>
      <c r="K136" s="131"/>
      <c r="L136" s="131"/>
    </row>
    <row r="137" spans="2:12">
      <c r="B137" s="130"/>
      <c r="C137" s="130"/>
      <c r="D137" s="131"/>
      <c r="E137" s="131"/>
      <c r="F137" s="131"/>
      <c r="G137" s="131"/>
      <c r="H137" s="131"/>
      <c r="I137" s="131"/>
      <c r="J137" s="131"/>
      <c r="K137" s="131"/>
      <c r="L137" s="131"/>
    </row>
    <row r="138" spans="2:12">
      <c r="B138" s="130"/>
      <c r="C138" s="130"/>
      <c r="D138" s="131"/>
      <c r="E138" s="131"/>
      <c r="F138" s="131"/>
      <c r="G138" s="131"/>
      <c r="H138" s="131"/>
      <c r="I138" s="131"/>
      <c r="J138" s="131"/>
      <c r="K138" s="131"/>
      <c r="L138" s="131"/>
    </row>
    <row r="139" spans="2:12">
      <c r="B139" s="130"/>
      <c r="C139" s="130"/>
      <c r="D139" s="131"/>
      <c r="E139" s="131"/>
      <c r="F139" s="131"/>
      <c r="G139" s="131"/>
      <c r="H139" s="131"/>
      <c r="I139" s="131"/>
      <c r="J139" s="131"/>
      <c r="K139" s="131"/>
      <c r="L139" s="131"/>
    </row>
    <row r="140" spans="2:12">
      <c r="B140" s="130"/>
      <c r="C140" s="130"/>
      <c r="D140" s="131"/>
      <c r="E140" s="131"/>
      <c r="F140" s="131"/>
      <c r="G140" s="131"/>
      <c r="H140" s="131"/>
      <c r="I140" s="131"/>
      <c r="J140" s="131"/>
      <c r="K140" s="131"/>
      <c r="L140" s="131"/>
    </row>
    <row r="141" spans="2:12">
      <c r="B141" s="130"/>
      <c r="C141" s="130"/>
      <c r="D141" s="131"/>
      <c r="E141" s="131"/>
      <c r="F141" s="131"/>
      <c r="G141" s="131"/>
      <c r="H141" s="131"/>
      <c r="I141" s="131"/>
      <c r="J141" s="131"/>
      <c r="K141" s="131"/>
      <c r="L141" s="131"/>
    </row>
    <row r="142" spans="2:12">
      <c r="B142" s="130"/>
      <c r="C142" s="130"/>
      <c r="D142" s="131"/>
      <c r="E142" s="131"/>
      <c r="F142" s="131"/>
      <c r="G142" s="131"/>
      <c r="H142" s="131"/>
      <c r="I142" s="131"/>
      <c r="J142" s="131"/>
      <c r="K142" s="131"/>
      <c r="L142" s="131"/>
    </row>
    <row r="143" spans="2:12">
      <c r="B143" s="130"/>
      <c r="C143" s="130"/>
      <c r="D143" s="131"/>
      <c r="E143" s="131"/>
      <c r="F143" s="131"/>
      <c r="G143" s="131"/>
      <c r="H143" s="131"/>
      <c r="I143" s="131"/>
      <c r="J143" s="131"/>
      <c r="K143" s="131"/>
      <c r="L143" s="131"/>
    </row>
    <row r="144" spans="2:12">
      <c r="B144" s="130"/>
      <c r="C144" s="130"/>
      <c r="D144" s="131"/>
      <c r="E144" s="131"/>
      <c r="F144" s="131"/>
      <c r="G144" s="131"/>
      <c r="H144" s="131"/>
      <c r="I144" s="131"/>
      <c r="J144" s="131"/>
      <c r="K144" s="131"/>
      <c r="L144" s="131"/>
    </row>
    <row r="145" spans="2:12">
      <c r="B145" s="130"/>
      <c r="C145" s="130"/>
      <c r="D145" s="131"/>
      <c r="E145" s="131"/>
      <c r="F145" s="131"/>
      <c r="G145" s="131"/>
      <c r="H145" s="131"/>
      <c r="I145" s="131"/>
      <c r="J145" s="131"/>
      <c r="K145" s="131"/>
      <c r="L145" s="131"/>
    </row>
    <row r="146" spans="2:12">
      <c r="B146" s="130"/>
      <c r="C146" s="130"/>
      <c r="D146" s="131"/>
      <c r="E146" s="131"/>
      <c r="F146" s="131"/>
      <c r="G146" s="131"/>
      <c r="H146" s="131"/>
      <c r="I146" s="131"/>
      <c r="J146" s="131"/>
      <c r="K146" s="131"/>
      <c r="L146" s="131"/>
    </row>
    <row r="147" spans="2:12">
      <c r="B147" s="130"/>
      <c r="C147" s="130"/>
      <c r="D147" s="131"/>
      <c r="E147" s="131"/>
      <c r="F147" s="131"/>
      <c r="G147" s="131"/>
      <c r="H147" s="131"/>
      <c r="I147" s="131"/>
      <c r="J147" s="131"/>
      <c r="K147" s="131"/>
      <c r="L147" s="131"/>
    </row>
    <row r="148" spans="2:12">
      <c r="B148" s="130"/>
      <c r="C148" s="130"/>
      <c r="D148" s="131"/>
      <c r="E148" s="131"/>
      <c r="F148" s="131"/>
      <c r="G148" s="131"/>
      <c r="H148" s="131"/>
      <c r="I148" s="131"/>
      <c r="J148" s="131"/>
      <c r="K148" s="131"/>
      <c r="L148" s="131"/>
    </row>
    <row r="149" spans="2:12">
      <c r="B149" s="130"/>
      <c r="C149" s="130"/>
      <c r="D149" s="131"/>
      <c r="E149" s="131"/>
      <c r="F149" s="131"/>
      <c r="G149" s="131"/>
      <c r="H149" s="131"/>
      <c r="I149" s="131"/>
      <c r="J149" s="131"/>
      <c r="K149" s="131"/>
      <c r="L149" s="131"/>
    </row>
    <row r="150" spans="2:12">
      <c r="B150" s="130"/>
      <c r="C150" s="130"/>
      <c r="D150" s="131"/>
      <c r="E150" s="131"/>
      <c r="F150" s="131"/>
      <c r="G150" s="131"/>
      <c r="H150" s="131"/>
      <c r="I150" s="131"/>
      <c r="J150" s="131"/>
      <c r="K150" s="131"/>
      <c r="L150" s="131"/>
    </row>
    <row r="151" spans="2:12">
      <c r="B151" s="130"/>
      <c r="C151" s="130"/>
      <c r="D151" s="131"/>
      <c r="E151" s="131"/>
      <c r="F151" s="131"/>
      <c r="G151" s="131"/>
      <c r="H151" s="131"/>
      <c r="I151" s="131"/>
      <c r="J151" s="131"/>
      <c r="K151" s="131"/>
      <c r="L151" s="131"/>
    </row>
    <row r="152" spans="2:12">
      <c r="B152" s="130"/>
      <c r="C152" s="130"/>
      <c r="D152" s="131"/>
      <c r="E152" s="131"/>
      <c r="F152" s="131"/>
      <c r="G152" s="131"/>
      <c r="H152" s="131"/>
      <c r="I152" s="131"/>
      <c r="J152" s="131"/>
      <c r="K152" s="131"/>
      <c r="L152" s="131"/>
    </row>
    <row r="153" spans="2:12">
      <c r="B153" s="130"/>
      <c r="C153" s="130"/>
      <c r="D153" s="131"/>
      <c r="E153" s="131"/>
      <c r="F153" s="131"/>
      <c r="G153" s="131"/>
      <c r="H153" s="131"/>
      <c r="I153" s="131"/>
      <c r="J153" s="131"/>
      <c r="K153" s="131"/>
      <c r="L153" s="131"/>
    </row>
    <row r="154" spans="2:12">
      <c r="B154" s="130"/>
      <c r="C154" s="130"/>
      <c r="D154" s="131"/>
      <c r="E154" s="131"/>
      <c r="F154" s="131"/>
      <c r="G154" s="131"/>
      <c r="H154" s="131"/>
      <c r="I154" s="131"/>
      <c r="J154" s="131"/>
      <c r="K154" s="131"/>
      <c r="L154" s="131"/>
    </row>
    <row r="155" spans="2:12">
      <c r="B155" s="130"/>
      <c r="C155" s="130"/>
      <c r="D155" s="131"/>
      <c r="E155" s="131"/>
      <c r="F155" s="131"/>
      <c r="G155" s="131"/>
      <c r="H155" s="131"/>
      <c r="I155" s="131"/>
      <c r="J155" s="131"/>
      <c r="K155" s="131"/>
      <c r="L155" s="131"/>
    </row>
    <row r="156" spans="2:12">
      <c r="B156" s="130"/>
      <c r="C156" s="130"/>
      <c r="D156" s="131"/>
      <c r="E156" s="131"/>
      <c r="F156" s="131"/>
      <c r="G156" s="131"/>
      <c r="H156" s="131"/>
      <c r="I156" s="131"/>
      <c r="J156" s="131"/>
      <c r="K156" s="131"/>
      <c r="L156" s="131"/>
    </row>
    <row r="157" spans="2:12">
      <c r="B157" s="130"/>
      <c r="C157" s="130"/>
      <c r="D157" s="131"/>
      <c r="E157" s="131"/>
      <c r="F157" s="131"/>
      <c r="G157" s="131"/>
      <c r="H157" s="131"/>
      <c r="I157" s="131"/>
      <c r="J157" s="131"/>
      <c r="K157" s="131"/>
      <c r="L157" s="131"/>
    </row>
    <row r="158" spans="2:12">
      <c r="B158" s="130"/>
      <c r="C158" s="130"/>
      <c r="D158" s="131"/>
      <c r="E158" s="131"/>
      <c r="F158" s="131"/>
      <c r="G158" s="131"/>
      <c r="H158" s="131"/>
      <c r="I158" s="131"/>
      <c r="J158" s="131"/>
      <c r="K158" s="131"/>
      <c r="L158" s="131"/>
    </row>
    <row r="159" spans="2:12">
      <c r="B159" s="130"/>
      <c r="C159" s="130"/>
      <c r="D159" s="131"/>
      <c r="E159" s="131"/>
      <c r="F159" s="131"/>
      <c r="G159" s="131"/>
      <c r="H159" s="131"/>
      <c r="I159" s="131"/>
      <c r="J159" s="131"/>
      <c r="K159" s="131"/>
      <c r="L159" s="131"/>
    </row>
    <row r="160" spans="2:12">
      <c r="B160" s="130"/>
      <c r="C160" s="130"/>
      <c r="D160" s="131"/>
      <c r="E160" s="131"/>
      <c r="F160" s="131"/>
      <c r="G160" s="131"/>
      <c r="H160" s="131"/>
      <c r="I160" s="131"/>
      <c r="J160" s="131"/>
      <c r="K160" s="131"/>
      <c r="L160" s="131"/>
    </row>
    <row r="161" spans="2:12">
      <c r="B161" s="130"/>
      <c r="C161" s="130"/>
      <c r="D161" s="131"/>
      <c r="E161" s="131"/>
      <c r="F161" s="131"/>
      <c r="G161" s="131"/>
      <c r="H161" s="131"/>
      <c r="I161" s="131"/>
      <c r="J161" s="131"/>
      <c r="K161" s="131"/>
      <c r="L161" s="131"/>
    </row>
    <row r="162" spans="2:12">
      <c r="B162" s="130"/>
      <c r="C162" s="130"/>
      <c r="D162" s="131"/>
      <c r="E162" s="131"/>
      <c r="F162" s="131"/>
      <c r="G162" s="131"/>
      <c r="H162" s="131"/>
      <c r="I162" s="131"/>
      <c r="J162" s="131"/>
      <c r="K162" s="131"/>
      <c r="L162" s="131"/>
    </row>
    <row r="163" spans="2:12">
      <c r="B163" s="130"/>
      <c r="C163" s="130"/>
      <c r="D163" s="131"/>
      <c r="E163" s="131"/>
      <c r="F163" s="131"/>
      <c r="G163" s="131"/>
      <c r="H163" s="131"/>
      <c r="I163" s="131"/>
      <c r="J163" s="131"/>
      <c r="K163" s="131"/>
      <c r="L163" s="131"/>
    </row>
    <row r="164" spans="2:12">
      <c r="B164" s="130"/>
      <c r="C164" s="130"/>
      <c r="D164" s="131"/>
      <c r="E164" s="131"/>
      <c r="F164" s="131"/>
      <c r="G164" s="131"/>
      <c r="H164" s="131"/>
      <c r="I164" s="131"/>
      <c r="J164" s="131"/>
      <c r="K164" s="131"/>
      <c r="L164" s="131"/>
    </row>
    <row r="165" spans="2:12">
      <c r="B165" s="130"/>
      <c r="C165" s="130"/>
      <c r="D165" s="131"/>
      <c r="E165" s="131"/>
      <c r="F165" s="131"/>
      <c r="G165" s="131"/>
      <c r="H165" s="131"/>
      <c r="I165" s="131"/>
      <c r="J165" s="131"/>
      <c r="K165" s="131"/>
      <c r="L165" s="131"/>
    </row>
    <row r="166" spans="2:12">
      <c r="B166" s="130"/>
      <c r="C166" s="130"/>
      <c r="D166" s="131"/>
      <c r="E166" s="131"/>
      <c r="F166" s="131"/>
      <c r="G166" s="131"/>
      <c r="H166" s="131"/>
      <c r="I166" s="131"/>
      <c r="J166" s="131"/>
      <c r="K166" s="131"/>
      <c r="L166" s="131"/>
    </row>
    <row r="167" spans="2:12">
      <c r="B167" s="130"/>
      <c r="C167" s="130"/>
      <c r="D167" s="131"/>
      <c r="E167" s="131"/>
      <c r="F167" s="131"/>
      <c r="G167" s="131"/>
      <c r="H167" s="131"/>
      <c r="I167" s="131"/>
      <c r="J167" s="131"/>
      <c r="K167" s="131"/>
      <c r="L167" s="131"/>
    </row>
    <row r="168" spans="2:12">
      <c r="B168" s="130"/>
      <c r="C168" s="130"/>
      <c r="D168" s="131"/>
      <c r="E168" s="131"/>
      <c r="F168" s="131"/>
      <c r="G168" s="131"/>
      <c r="H168" s="131"/>
      <c r="I168" s="131"/>
      <c r="J168" s="131"/>
      <c r="K168" s="131"/>
      <c r="L168" s="131"/>
    </row>
    <row r="169" spans="2:12">
      <c r="B169" s="130"/>
      <c r="C169" s="130"/>
      <c r="D169" s="131"/>
      <c r="E169" s="131"/>
      <c r="F169" s="131"/>
      <c r="G169" s="131"/>
      <c r="H169" s="131"/>
      <c r="I169" s="131"/>
      <c r="J169" s="131"/>
      <c r="K169" s="131"/>
      <c r="L169" s="131"/>
    </row>
    <row r="170" spans="2:12">
      <c r="B170" s="130"/>
      <c r="C170" s="130"/>
      <c r="D170" s="131"/>
      <c r="E170" s="131"/>
      <c r="F170" s="131"/>
      <c r="G170" s="131"/>
      <c r="H170" s="131"/>
      <c r="I170" s="131"/>
      <c r="J170" s="131"/>
      <c r="K170" s="131"/>
      <c r="L170" s="131"/>
    </row>
    <row r="171" spans="2:12">
      <c r="B171" s="130"/>
      <c r="C171" s="130"/>
      <c r="D171" s="131"/>
      <c r="E171" s="131"/>
      <c r="F171" s="131"/>
      <c r="G171" s="131"/>
      <c r="H171" s="131"/>
      <c r="I171" s="131"/>
      <c r="J171" s="131"/>
      <c r="K171" s="131"/>
      <c r="L171" s="131"/>
    </row>
    <row r="172" spans="2:12">
      <c r="B172" s="130"/>
      <c r="C172" s="130"/>
      <c r="D172" s="131"/>
      <c r="E172" s="131"/>
      <c r="F172" s="131"/>
      <c r="G172" s="131"/>
      <c r="H172" s="131"/>
      <c r="I172" s="131"/>
      <c r="J172" s="131"/>
      <c r="K172" s="131"/>
      <c r="L172" s="131"/>
    </row>
    <row r="173" spans="2:12">
      <c r="B173" s="130"/>
      <c r="C173" s="130"/>
      <c r="D173" s="131"/>
      <c r="E173" s="131"/>
      <c r="F173" s="131"/>
      <c r="G173" s="131"/>
      <c r="H173" s="131"/>
      <c r="I173" s="131"/>
      <c r="J173" s="131"/>
      <c r="K173" s="131"/>
      <c r="L173" s="131"/>
    </row>
    <row r="174" spans="2:12">
      <c r="B174" s="130"/>
      <c r="C174" s="130"/>
      <c r="D174" s="131"/>
      <c r="E174" s="131"/>
      <c r="F174" s="131"/>
      <c r="G174" s="131"/>
      <c r="H174" s="131"/>
      <c r="I174" s="131"/>
      <c r="J174" s="131"/>
      <c r="K174" s="131"/>
      <c r="L174" s="131"/>
    </row>
    <row r="175" spans="2:12">
      <c r="B175" s="130"/>
      <c r="C175" s="130"/>
      <c r="D175" s="131"/>
      <c r="E175" s="131"/>
      <c r="F175" s="131"/>
      <c r="G175" s="131"/>
      <c r="H175" s="131"/>
      <c r="I175" s="131"/>
      <c r="J175" s="131"/>
      <c r="K175" s="131"/>
      <c r="L175" s="131"/>
    </row>
    <row r="176" spans="2:12">
      <c r="B176" s="130"/>
      <c r="C176" s="130"/>
      <c r="D176" s="131"/>
      <c r="E176" s="131"/>
      <c r="F176" s="131"/>
      <c r="G176" s="131"/>
      <c r="H176" s="131"/>
      <c r="I176" s="131"/>
      <c r="J176" s="131"/>
      <c r="K176" s="131"/>
      <c r="L176" s="131"/>
    </row>
    <row r="177" spans="2:12">
      <c r="B177" s="130"/>
      <c r="C177" s="130"/>
      <c r="D177" s="131"/>
      <c r="E177" s="131"/>
      <c r="F177" s="131"/>
      <c r="G177" s="131"/>
      <c r="H177" s="131"/>
      <c r="I177" s="131"/>
      <c r="J177" s="131"/>
      <c r="K177" s="131"/>
      <c r="L177" s="131"/>
    </row>
    <row r="178" spans="2:12">
      <c r="B178" s="130"/>
      <c r="C178" s="130"/>
      <c r="D178" s="131"/>
      <c r="E178" s="131"/>
      <c r="F178" s="131"/>
      <c r="G178" s="131"/>
      <c r="H178" s="131"/>
      <c r="I178" s="131"/>
      <c r="J178" s="131"/>
      <c r="K178" s="131"/>
      <c r="L178" s="131"/>
    </row>
    <row r="179" spans="2:12">
      <c r="B179" s="130"/>
      <c r="C179" s="130"/>
      <c r="D179" s="131"/>
      <c r="E179" s="131"/>
      <c r="F179" s="131"/>
      <c r="G179" s="131"/>
      <c r="H179" s="131"/>
      <c r="I179" s="131"/>
      <c r="J179" s="131"/>
      <c r="K179" s="131"/>
      <c r="L179" s="131"/>
    </row>
    <row r="180" spans="2:12">
      <c r="B180" s="130"/>
      <c r="C180" s="130"/>
      <c r="D180" s="131"/>
      <c r="E180" s="131"/>
      <c r="F180" s="131"/>
      <c r="G180" s="131"/>
      <c r="H180" s="131"/>
      <c r="I180" s="131"/>
      <c r="J180" s="131"/>
      <c r="K180" s="131"/>
      <c r="L180" s="131"/>
    </row>
    <row r="181" spans="2:12">
      <c r="B181" s="130"/>
      <c r="C181" s="130"/>
      <c r="D181" s="131"/>
      <c r="E181" s="131"/>
      <c r="F181" s="131"/>
      <c r="G181" s="131"/>
      <c r="H181" s="131"/>
      <c r="I181" s="131"/>
      <c r="J181" s="131"/>
      <c r="K181" s="131"/>
      <c r="L181" s="131"/>
    </row>
    <row r="182" spans="2:12">
      <c r="B182" s="130"/>
      <c r="C182" s="130"/>
      <c r="D182" s="131"/>
      <c r="E182" s="131"/>
      <c r="F182" s="131"/>
      <c r="G182" s="131"/>
      <c r="H182" s="131"/>
      <c r="I182" s="131"/>
      <c r="J182" s="131"/>
      <c r="K182" s="131"/>
      <c r="L182" s="131"/>
    </row>
    <row r="183" spans="2:12">
      <c r="B183" s="130"/>
      <c r="C183" s="130"/>
      <c r="D183" s="131"/>
      <c r="E183" s="131"/>
      <c r="F183" s="131"/>
      <c r="G183" s="131"/>
      <c r="H183" s="131"/>
      <c r="I183" s="131"/>
      <c r="J183" s="131"/>
      <c r="K183" s="131"/>
      <c r="L183" s="131"/>
    </row>
    <row r="184" spans="2:12">
      <c r="B184" s="130"/>
      <c r="C184" s="130"/>
      <c r="D184" s="131"/>
      <c r="E184" s="131"/>
      <c r="F184" s="131"/>
      <c r="G184" s="131"/>
      <c r="H184" s="131"/>
      <c r="I184" s="131"/>
      <c r="J184" s="131"/>
      <c r="K184" s="131"/>
      <c r="L184" s="131"/>
    </row>
    <row r="185" spans="2:12">
      <c r="B185" s="130"/>
      <c r="C185" s="130"/>
      <c r="D185" s="131"/>
      <c r="E185" s="131"/>
      <c r="F185" s="131"/>
      <c r="G185" s="131"/>
      <c r="H185" s="131"/>
      <c r="I185" s="131"/>
      <c r="J185" s="131"/>
      <c r="K185" s="131"/>
      <c r="L185" s="131"/>
    </row>
    <row r="186" spans="2:12">
      <c r="B186" s="130"/>
      <c r="C186" s="130"/>
      <c r="D186" s="131"/>
      <c r="E186" s="131"/>
      <c r="F186" s="131"/>
      <c r="G186" s="131"/>
      <c r="H186" s="131"/>
      <c r="I186" s="131"/>
      <c r="J186" s="131"/>
      <c r="K186" s="131"/>
      <c r="L186" s="131"/>
    </row>
    <row r="187" spans="2:12">
      <c r="B187" s="130"/>
      <c r="C187" s="130"/>
      <c r="D187" s="131"/>
      <c r="E187" s="131"/>
      <c r="F187" s="131"/>
      <c r="G187" s="131"/>
      <c r="H187" s="131"/>
      <c r="I187" s="131"/>
      <c r="J187" s="131"/>
      <c r="K187" s="131"/>
      <c r="L187" s="131"/>
    </row>
    <row r="188" spans="2:12">
      <c r="B188" s="130"/>
      <c r="C188" s="130"/>
      <c r="D188" s="131"/>
      <c r="E188" s="131"/>
      <c r="F188" s="131"/>
      <c r="G188" s="131"/>
      <c r="H188" s="131"/>
      <c r="I188" s="131"/>
      <c r="J188" s="131"/>
      <c r="K188" s="131"/>
      <c r="L188" s="131"/>
    </row>
    <row r="189" spans="2:12">
      <c r="B189" s="130"/>
      <c r="C189" s="130"/>
      <c r="D189" s="131"/>
      <c r="E189" s="131"/>
      <c r="F189" s="131"/>
      <c r="G189" s="131"/>
      <c r="H189" s="131"/>
      <c r="I189" s="131"/>
      <c r="J189" s="131"/>
      <c r="K189" s="131"/>
      <c r="L189" s="131"/>
    </row>
    <row r="190" spans="2:12">
      <c r="B190" s="130"/>
      <c r="C190" s="130"/>
      <c r="D190" s="131"/>
      <c r="E190" s="131"/>
      <c r="F190" s="131"/>
      <c r="G190" s="131"/>
      <c r="H190" s="131"/>
      <c r="I190" s="131"/>
      <c r="J190" s="131"/>
      <c r="K190" s="131"/>
      <c r="L190" s="131"/>
    </row>
    <row r="191" spans="2:12">
      <c r="B191" s="130"/>
      <c r="C191" s="130"/>
      <c r="D191" s="131"/>
      <c r="E191" s="131"/>
      <c r="F191" s="131"/>
      <c r="G191" s="131"/>
      <c r="H191" s="131"/>
      <c r="I191" s="131"/>
      <c r="J191" s="131"/>
      <c r="K191" s="131"/>
      <c r="L191" s="131"/>
    </row>
    <row r="192" spans="2:12">
      <c r="B192" s="130"/>
      <c r="C192" s="130"/>
      <c r="D192" s="131"/>
      <c r="E192" s="131"/>
      <c r="F192" s="131"/>
      <c r="G192" s="131"/>
      <c r="H192" s="131"/>
      <c r="I192" s="131"/>
      <c r="J192" s="131"/>
      <c r="K192" s="131"/>
      <c r="L192" s="131"/>
    </row>
    <row r="193" spans="2:12">
      <c r="B193" s="130"/>
      <c r="C193" s="130"/>
      <c r="D193" s="131"/>
      <c r="E193" s="131"/>
      <c r="F193" s="131"/>
      <c r="G193" s="131"/>
      <c r="H193" s="131"/>
      <c r="I193" s="131"/>
      <c r="J193" s="131"/>
      <c r="K193" s="131"/>
      <c r="L193" s="131"/>
    </row>
    <row r="194" spans="2:12">
      <c r="B194" s="130"/>
      <c r="C194" s="130"/>
      <c r="D194" s="131"/>
      <c r="E194" s="131"/>
      <c r="F194" s="131"/>
      <c r="G194" s="131"/>
      <c r="H194" s="131"/>
      <c r="I194" s="131"/>
      <c r="J194" s="131"/>
      <c r="K194" s="131"/>
      <c r="L194" s="131"/>
    </row>
    <row r="195" spans="2:12">
      <c r="B195" s="130"/>
      <c r="C195" s="130"/>
      <c r="D195" s="131"/>
      <c r="E195" s="131"/>
      <c r="F195" s="131"/>
      <c r="G195" s="131"/>
      <c r="H195" s="131"/>
      <c r="I195" s="131"/>
      <c r="J195" s="131"/>
      <c r="K195" s="131"/>
      <c r="L195" s="131"/>
    </row>
    <row r="196" spans="2:12">
      <c r="B196" s="130"/>
      <c r="C196" s="130"/>
      <c r="D196" s="131"/>
      <c r="E196" s="131"/>
      <c r="F196" s="131"/>
      <c r="G196" s="131"/>
      <c r="H196" s="131"/>
      <c r="I196" s="131"/>
      <c r="J196" s="131"/>
      <c r="K196" s="131"/>
      <c r="L196" s="131"/>
    </row>
    <row r="197" spans="2:12">
      <c r="B197" s="130"/>
      <c r="C197" s="130"/>
      <c r="D197" s="131"/>
      <c r="E197" s="131"/>
      <c r="F197" s="131"/>
      <c r="G197" s="131"/>
      <c r="H197" s="131"/>
      <c r="I197" s="131"/>
      <c r="J197" s="131"/>
      <c r="K197" s="131"/>
      <c r="L197" s="131"/>
    </row>
    <row r="198" spans="2:12">
      <c r="B198" s="130"/>
      <c r="C198" s="130"/>
      <c r="D198" s="131"/>
      <c r="E198" s="131"/>
      <c r="F198" s="131"/>
      <c r="G198" s="131"/>
      <c r="H198" s="131"/>
      <c r="I198" s="131"/>
      <c r="J198" s="131"/>
      <c r="K198" s="131"/>
      <c r="L198" s="131"/>
    </row>
    <row r="199" spans="2:12">
      <c r="B199" s="130"/>
      <c r="C199" s="130"/>
      <c r="D199" s="131"/>
      <c r="E199" s="131"/>
      <c r="F199" s="131"/>
      <c r="G199" s="131"/>
      <c r="H199" s="131"/>
      <c r="I199" s="131"/>
      <c r="J199" s="131"/>
      <c r="K199" s="131"/>
      <c r="L199" s="131"/>
    </row>
    <row r="200" spans="2:12">
      <c r="B200" s="130"/>
      <c r="C200" s="130"/>
      <c r="D200" s="131"/>
      <c r="E200" s="131"/>
      <c r="F200" s="131"/>
      <c r="G200" s="131"/>
      <c r="H200" s="131"/>
      <c r="I200" s="131"/>
      <c r="J200" s="131"/>
      <c r="K200" s="131"/>
      <c r="L200" s="131"/>
    </row>
    <row r="201" spans="2:12">
      <c r="B201" s="130"/>
      <c r="C201" s="130"/>
      <c r="D201" s="131"/>
      <c r="E201" s="131"/>
      <c r="F201" s="131"/>
      <c r="G201" s="131"/>
      <c r="H201" s="131"/>
      <c r="I201" s="131"/>
      <c r="J201" s="131"/>
      <c r="K201" s="131"/>
      <c r="L201" s="131"/>
    </row>
    <row r="202" spans="2:12">
      <c r="B202" s="130"/>
      <c r="C202" s="130"/>
      <c r="D202" s="131"/>
      <c r="E202" s="131"/>
      <c r="F202" s="131"/>
      <c r="G202" s="131"/>
      <c r="H202" s="131"/>
      <c r="I202" s="131"/>
      <c r="J202" s="131"/>
      <c r="K202" s="131"/>
      <c r="L202" s="131"/>
    </row>
    <row r="203" spans="2:12">
      <c r="B203" s="130"/>
      <c r="C203" s="130"/>
      <c r="D203" s="131"/>
      <c r="E203" s="131"/>
      <c r="F203" s="131"/>
      <c r="G203" s="131"/>
      <c r="H203" s="131"/>
      <c r="I203" s="131"/>
      <c r="J203" s="131"/>
      <c r="K203" s="131"/>
      <c r="L203" s="131"/>
    </row>
    <row r="204" spans="2:12">
      <c r="B204" s="130"/>
      <c r="C204" s="130"/>
      <c r="D204" s="131"/>
      <c r="E204" s="131"/>
      <c r="F204" s="131"/>
      <c r="G204" s="131"/>
      <c r="H204" s="131"/>
      <c r="I204" s="131"/>
      <c r="J204" s="131"/>
      <c r="K204" s="131"/>
      <c r="L204" s="131"/>
    </row>
    <row r="205" spans="2:12">
      <c r="B205" s="130"/>
      <c r="C205" s="130"/>
      <c r="D205" s="131"/>
      <c r="E205" s="131"/>
      <c r="F205" s="131"/>
      <c r="G205" s="131"/>
      <c r="H205" s="131"/>
      <c r="I205" s="131"/>
      <c r="J205" s="131"/>
      <c r="K205" s="131"/>
      <c r="L205" s="131"/>
    </row>
    <row r="206" spans="2:12">
      <c r="B206" s="130"/>
      <c r="C206" s="130"/>
      <c r="D206" s="131"/>
      <c r="E206" s="131"/>
      <c r="F206" s="131"/>
      <c r="G206" s="131"/>
      <c r="H206" s="131"/>
      <c r="I206" s="131"/>
      <c r="J206" s="131"/>
      <c r="K206" s="131"/>
      <c r="L206" s="131"/>
    </row>
    <row r="207" spans="2:12">
      <c r="B207" s="130"/>
      <c r="C207" s="130"/>
      <c r="D207" s="131"/>
      <c r="E207" s="131"/>
      <c r="F207" s="131"/>
      <c r="G207" s="131"/>
      <c r="H207" s="131"/>
      <c r="I207" s="131"/>
      <c r="J207" s="131"/>
      <c r="K207" s="131"/>
      <c r="L207" s="131"/>
    </row>
    <row r="208" spans="2:12">
      <c r="B208" s="130"/>
      <c r="C208" s="130"/>
      <c r="D208" s="131"/>
      <c r="E208" s="131"/>
      <c r="F208" s="131"/>
      <c r="G208" s="131"/>
      <c r="H208" s="131"/>
      <c r="I208" s="131"/>
      <c r="J208" s="131"/>
      <c r="K208" s="131"/>
      <c r="L208" s="131"/>
    </row>
    <row r="209" spans="2:12">
      <c r="B209" s="130"/>
      <c r="C209" s="130"/>
      <c r="D209" s="131"/>
      <c r="E209" s="131"/>
      <c r="F209" s="131"/>
      <c r="G209" s="131"/>
      <c r="H209" s="131"/>
      <c r="I209" s="131"/>
      <c r="J209" s="131"/>
      <c r="K209" s="131"/>
      <c r="L209" s="131"/>
    </row>
    <row r="210" spans="2:12">
      <c r="B210" s="130"/>
      <c r="C210" s="130"/>
      <c r="D210" s="131"/>
      <c r="E210" s="131"/>
      <c r="F210" s="131"/>
      <c r="G210" s="131"/>
      <c r="H210" s="131"/>
      <c r="I210" s="131"/>
      <c r="J210" s="131"/>
      <c r="K210" s="131"/>
      <c r="L210" s="131"/>
    </row>
    <row r="211" spans="2:12">
      <c r="B211" s="130"/>
      <c r="C211" s="130"/>
      <c r="D211" s="131"/>
      <c r="E211" s="131"/>
      <c r="F211" s="131"/>
      <c r="G211" s="131"/>
      <c r="H211" s="131"/>
      <c r="I211" s="131"/>
      <c r="J211" s="131"/>
      <c r="K211" s="131"/>
      <c r="L211" s="131"/>
    </row>
    <row r="212" spans="2:12">
      <c r="B212" s="130"/>
      <c r="C212" s="130"/>
      <c r="D212" s="131"/>
      <c r="E212" s="131"/>
      <c r="F212" s="131"/>
      <c r="G212" s="131"/>
      <c r="H212" s="131"/>
      <c r="I212" s="131"/>
      <c r="J212" s="131"/>
      <c r="K212" s="131"/>
      <c r="L212" s="131"/>
    </row>
    <row r="213" spans="2:12">
      <c r="B213" s="130"/>
      <c r="C213" s="130"/>
      <c r="D213" s="131"/>
      <c r="E213" s="131"/>
      <c r="F213" s="131"/>
      <c r="G213" s="131"/>
      <c r="H213" s="131"/>
      <c r="I213" s="131"/>
      <c r="J213" s="131"/>
      <c r="K213" s="131"/>
      <c r="L213" s="131"/>
    </row>
    <row r="214" spans="2:12">
      <c r="B214" s="130"/>
      <c r="C214" s="130"/>
      <c r="D214" s="131"/>
      <c r="E214" s="131"/>
      <c r="F214" s="131"/>
      <c r="G214" s="131"/>
      <c r="H214" s="131"/>
      <c r="I214" s="131"/>
      <c r="J214" s="131"/>
      <c r="K214" s="131"/>
      <c r="L214" s="131"/>
    </row>
    <row r="215" spans="2:12">
      <c r="B215" s="130"/>
      <c r="C215" s="130"/>
      <c r="D215" s="131"/>
      <c r="E215" s="131"/>
      <c r="F215" s="131"/>
      <c r="G215" s="131"/>
      <c r="H215" s="131"/>
      <c r="I215" s="131"/>
      <c r="J215" s="131"/>
      <c r="K215" s="131"/>
      <c r="L215" s="131"/>
    </row>
    <row r="216" spans="2:12">
      <c r="B216" s="130"/>
      <c r="C216" s="130"/>
      <c r="D216" s="131"/>
      <c r="E216" s="131"/>
      <c r="F216" s="131"/>
      <c r="G216" s="131"/>
      <c r="H216" s="131"/>
      <c r="I216" s="131"/>
      <c r="J216" s="131"/>
      <c r="K216" s="131"/>
      <c r="L216" s="131"/>
    </row>
    <row r="217" spans="2:12">
      <c r="B217" s="130"/>
      <c r="C217" s="130"/>
      <c r="D217" s="131"/>
      <c r="E217" s="131"/>
      <c r="F217" s="131"/>
      <c r="G217" s="131"/>
      <c r="H217" s="131"/>
      <c r="I217" s="131"/>
      <c r="J217" s="131"/>
      <c r="K217" s="131"/>
      <c r="L217" s="131"/>
    </row>
    <row r="218" spans="2:12">
      <c r="B218" s="130"/>
      <c r="C218" s="130"/>
      <c r="D218" s="131"/>
      <c r="E218" s="131"/>
      <c r="F218" s="131"/>
      <c r="G218" s="131"/>
      <c r="H218" s="131"/>
      <c r="I218" s="131"/>
      <c r="J218" s="131"/>
      <c r="K218" s="131"/>
      <c r="L218" s="131"/>
    </row>
    <row r="219" spans="2:12">
      <c r="B219" s="130"/>
      <c r="C219" s="130"/>
      <c r="D219" s="131"/>
      <c r="E219" s="131"/>
      <c r="F219" s="131"/>
      <c r="G219" s="131"/>
      <c r="H219" s="131"/>
      <c r="I219" s="131"/>
      <c r="J219" s="131"/>
      <c r="K219" s="131"/>
      <c r="L219" s="131"/>
    </row>
    <row r="220" spans="2:12">
      <c r="B220" s="130"/>
      <c r="C220" s="130"/>
      <c r="D220" s="131"/>
      <c r="E220" s="131"/>
      <c r="F220" s="131"/>
      <c r="G220" s="131"/>
      <c r="H220" s="131"/>
      <c r="I220" s="131"/>
      <c r="J220" s="131"/>
      <c r="K220" s="131"/>
      <c r="L220" s="131"/>
    </row>
    <row r="221" spans="2:12">
      <c r="B221" s="130"/>
      <c r="C221" s="130"/>
      <c r="D221" s="131"/>
      <c r="E221" s="131"/>
      <c r="F221" s="131"/>
      <c r="G221" s="131"/>
      <c r="H221" s="131"/>
      <c r="I221" s="131"/>
      <c r="J221" s="131"/>
      <c r="K221" s="131"/>
      <c r="L221" s="131"/>
    </row>
    <row r="222" spans="2:12">
      <c r="B222" s="130"/>
      <c r="C222" s="130"/>
      <c r="D222" s="131"/>
      <c r="E222" s="131"/>
      <c r="F222" s="131"/>
      <c r="G222" s="131"/>
      <c r="H222" s="131"/>
      <c r="I222" s="131"/>
      <c r="J222" s="131"/>
      <c r="K222" s="131"/>
      <c r="L222" s="131"/>
    </row>
    <row r="223" spans="2:12">
      <c r="B223" s="130"/>
      <c r="C223" s="130"/>
      <c r="D223" s="131"/>
      <c r="E223" s="131"/>
      <c r="F223" s="131"/>
      <c r="G223" s="131"/>
      <c r="H223" s="131"/>
      <c r="I223" s="131"/>
      <c r="J223" s="131"/>
      <c r="K223" s="131"/>
      <c r="L223" s="131"/>
    </row>
    <row r="224" spans="2:12">
      <c r="B224" s="130"/>
      <c r="C224" s="130"/>
      <c r="D224" s="131"/>
      <c r="E224" s="131"/>
      <c r="F224" s="131"/>
      <c r="G224" s="131"/>
      <c r="H224" s="131"/>
      <c r="I224" s="131"/>
      <c r="J224" s="131"/>
      <c r="K224" s="131"/>
      <c r="L224" s="131"/>
    </row>
    <row r="225" spans="2:12">
      <c r="B225" s="130"/>
      <c r="C225" s="130"/>
      <c r="D225" s="131"/>
      <c r="E225" s="131"/>
      <c r="F225" s="131"/>
      <c r="G225" s="131"/>
      <c r="H225" s="131"/>
      <c r="I225" s="131"/>
      <c r="J225" s="131"/>
      <c r="K225" s="131"/>
      <c r="L225" s="131"/>
    </row>
    <row r="226" spans="2:12">
      <c r="B226" s="130"/>
      <c r="C226" s="130"/>
      <c r="D226" s="131"/>
      <c r="E226" s="131"/>
      <c r="F226" s="131"/>
      <c r="G226" s="131"/>
      <c r="H226" s="131"/>
      <c r="I226" s="131"/>
      <c r="J226" s="131"/>
      <c r="K226" s="131"/>
      <c r="L226" s="131"/>
    </row>
    <row r="227" spans="2:12">
      <c r="B227" s="130"/>
      <c r="C227" s="130"/>
      <c r="D227" s="131"/>
      <c r="E227" s="131"/>
      <c r="F227" s="131"/>
      <c r="G227" s="131"/>
      <c r="H227" s="131"/>
      <c r="I227" s="131"/>
      <c r="J227" s="131"/>
      <c r="K227" s="131"/>
      <c r="L227" s="131"/>
    </row>
    <row r="228" spans="2:12">
      <c r="B228" s="130"/>
      <c r="C228" s="130"/>
      <c r="D228" s="131"/>
      <c r="E228" s="131"/>
      <c r="F228" s="131"/>
      <c r="G228" s="131"/>
      <c r="H228" s="131"/>
      <c r="I228" s="131"/>
      <c r="J228" s="131"/>
      <c r="K228" s="131"/>
      <c r="L228" s="131"/>
    </row>
    <row r="229" spans="2:12">
      <c r="B229" s="130"/>
      <c r="C229" s="130"/>
      <c r="D229" s="131"/>
      <c r="E229" s="131"/>
      <c r="F229" s="131"/>
      <c r="G229" s="131"/>
      <c r="H229" s="131"/>
      <c r="I229" s="131"/>
      <c r="J229" s="131"/>
      <c r="K229" s="131"/>
      <c r="L229" s="131"/>
    </row>
    <row r="230" spans="2:12">
      <c r="B230" s="130"/>
      <c r="C230" s="130"/>
      <c r="D230" s="131"/>
      <c r="E230" s="131"/>
      <c r="F230" s="131"/>
      <c r="G230" s="131"/>
      <c r="H230" s="131"/>
      <c r="I230" s="131"/>
      <c r="J230" s="131"/>
      <c r="K230" s="131"/>
      <c r="L230" s="131"/>
    </row>
    <row r="231" spans="2:12">
      <c r="B231" s="130"/>
      <c r="C231" s="130"/>
      <c r="D231" s="131"/>
      <c r="E231" s="131"/>
      <c r="F231" s="131"/>
      <c r="G231" s="131"/>
      <c r="H231" s="131"/>
      <c r="I231" s="131"/>
      <c r="J231" s="131"/>
      <c r="K231" s="131"/>
      <c r="L231" s="131"/>
    </row>
    <row r="232" spans="2:12">
      <c r="B232" s="130"/>
      <c r="C232" s="130"/>
      <c r="D232" s="131"/>
      <c r="E232" s="131"/>
      <c r="F232" s="131"/>
      <c r="G232" s="131"/>
      <c r="H232" s="131"/>
      <c r="I232" s="131"/>
      <c r="J232" s="131"/>
      <c r="K232" s="131"/>
      <c r="L232" s="131"/>
    </row>
    <row r="233" spans="2:12">
      <c r="B233" s="130"/>
      <c r="C233" s="130"/>
      <c r="D233" s="131"/>
      <c r="E233" s="131"/>
      <c r="F233" s="131"/>
      <c r="G233" s="131"/>
      <c r="H233" s="131"/>
      <c r="I233" s="131"/>
      <c r="J233" s="131"/>
      <c r="K233" s="131"/>
      <c r="L233" s="131"/>
    </row>
    <row r="234" spans="2:12">
      <c r="B234" s="130"/>
      <c r="C234" s="130"/>
      <c r="D234" s="131"/>
      <c r="E234" s="131"/>
      <c r="F234" s="131"/>
      <c r="G234" s="131"/>
      <c r="H234" s="131"/>
      <c r="I234" s="131"/>
      <c r="J234" s="131"/>
      <c r="K234" s="131"/>
      <c r="L234" s="131"/>
    </row>
    <row r="235" spans="2:12">
      <c r="B235" s="130"/>
      <c r="C235" s="130"/>
      <c r="D235" s="131"/>
      <c r="E235" s="131"/>
      <c r="F235" s="131"/>
      <c r="G235" s="131"/>
      <c r="H235" s="131"/>
      <c r="I235" s="131"/>
      <c r="J235" s="131"/>
      <c r="K235" s="131"/>
      <c r="L235" s="131"/>
    </row>
    <row r="236" spans="2:12">
      <c r="B236" s="130"/>
      <c r="C236" s="130"/>
      <c r="D236" s="131"/>
      <c r="E236" s="131"/>
      <c r="F236" s="131"/>
      <c r="G236" s="131"/>
      <c r="H236" s="131"/>
      <c r="I236" s="131"/>
      <c r="J236" s="131"/>
      <c r="K236" s="131"/>
      <c r="L236" s="131"/>
    </row>
    <row r="237" spans="2:12">
      <c r="B237" s="130"/>
      <c r="C237" s="130"/>
      <c r="D237" s="131"/>
      <c r="E237" s="131"/>
      <c r="F237" s="131"/>
      <c r="G237" s="131"/>
      <c r="H237" s="131"/>
      <c r="I237" s="131"/>
      <c r="J237" s="131"/>
      <c r="K237" s="131"/>
      <c r="L237" s="131"/>
    </row>
    <row r="238" spans="2:12">
      <c r="B238" s="130"/>
      <c r="C238" s="130"/>
      <c r="D238" s="131"/>
      <c r="E238" s="131"/>
      <c r="F238" s="131"/>
      <c r="G238" s="131"/>
      <c r="H238" s="131"/>
      <c r="I238" s="131"/>
      <c r="J238" s="131"/>
      <c r="K238" s="131"/>
      <c r="L238" s="131"/>
    </row>
    <row r="239" spans="2:12">
      <c r="B239" s="130"/>
      <c r="C239" s="130"/>
      <c r="D239" s="131"/>
      <c r="E239" s="131"/>
      <c r="F239" s="131"/>
      <c r="G239" s="131"/>
      <c r="H239" s="131"/>
      <c r="I239" s="131"/>
      <c r="J239" s="131"/>
      <c r="K239" s="131"/>
      <c r="L239" s="131"/>
    </row>
    <row r="240" spans="2:12">
      <c r="B240" s="130"/>
      <c r="C240" s="130"/>
      <c r="D240" s="131"/>
      <c r="E240" s="131"/>
      <c r="F240" s="131"/>
      <c r="G240" s="131"/>
      <c r="H240" s="131"/>
      <c r="I240" s="131"/>
      <c r="J240" s="131"/>
      <c r="K240" s="131"/>
      <c r="L240" s="131"/>
    </row>
    <row r="241" spans="2:12">
      <c r="B241" s="130"/>
      <c r="C241" s="130"/>
      <c r="D241" s="131"/>
      <c r="E241" s="131"/>
      <c r="F241" s="131"/>
      <c r="G241" s="131"/>
      <c r="H241" s="131"/>
      <c r="I241" s="131"/>
      <c r="J241" s="131"/>
      <c r="K241" s="131"/>
      <c r="L241" s="131"/>
    </row>
    <row r="242" spans="2:12">
      <c r="B242" s="130"/>
      <c r="C242" s="130"/>
      <c r="D242" s="131"/>
      <c r="E242" s="131"/>
      <c r="F242" s="131"/>
      <c r="G242" s="131"/>
      <c r="H242" s="131"/>
      <c r="I242" s="131"/>
      <c r="J242" s="131"/>
      <c r="K242" s="131"/>
      <c r="L242" s="131"/>
    </row>
    <row r="243" spans="2:12">
      <c r="B243" s="130"/>
      <c r="C243" s="130"/>
      <c r="D243" s="131"/>
      <c r="E243" s="131"/>
      <c r="F243" s="131"/>
      <c r="G243" s="131"/>
      <c r="H243" s="131"/>
      <c r="I243" s="131"/>
      <c r="J243" s="131"/>
      <c r="K243" s="131"/>
      <c r="L243" s="131"/>
    </row>
    <row r="244" spans="2:12">
      <c r="B244" s="130"/>
      <c r="C244" s="130"/>
      <c r="D244" s="131"/>
      <c r="E244" s="131"/>
      <c r="F244" s="131"/>
      <c r="G244" s="131"/>
      <c r="H244" s="131"/>
      <c r="I244" s="131"/>
      <c r="J244" s="131"/>
      <c r="K244" s="131"/>
      <c r="L244" s="131"/>
    </row>
    <row r="245" spans="2:12">
      <c r="B245" s="130"/>
      <c r="C245" s="130"/>
      <c r="D245" s="131"/>
      <c r="E245" s="131"/>
      <c r="F245" s="131"/>
      <c r="G245" s="131"/>
      <c r="H245" s="131"/>
      <c r="I245" s="131"/>
      <c r="J245" s="131"/>
      <c r="K245" s="131"/>
      <c r="L245" s="131"/>
    </row>
    <row r="246" spans="2:12">
      <c r="B246" s="130"/>
      <c r="C246" s="130"/>
      <c r="D246" s="131"/>
      <c r="E246" s="131"/>
      <c r="F246" s="131"/>
      <c r="G246" s="131"/>
      <c r="H246" s="131"/>
      <c r="I246" s="131"/>
      <c r="J246" s="131"/>
      <c r="K246" s="131"/>
      <c r="L246" s="131"/>
    </row>
    <row r="247" spans="2:12">
      <c r="B247" s="130"/>
      <c r="C247" s="130"/>
      <c r="D247" s="131"/>
      <c r="E247" s="131"/>
      <c r="F247" s="131"/>
      <c r="G247" s="131"/>
      <c r="H247" s="131"/>
      <c r="I247" s="131"/>
      <c r="J247" s="131"/>
      <c r="K247" s="131"/>
      <c r="L247" s="131"/>
    </row>
    <row r="248" spans="2:12">
      <c r="B248" s="130"/>
      <c r="C248" s="130"/>
      <c r="D248" s="131"/>
      <c r="E248" s="131"/>
      <c r="F248" s="131"/>
      <c r="G248" s="131"/>
      <c r="H248" s="131"/>
      <c r="I248" s="131"/>
      <c r="J248" s="131"/>
      <c r="K248" s="131"/>
      <c r="L248" s="131"/>
    </row>
    <row r="249" spans="2:12">
      <c r="B249" s="130"/>
      <c r="C249" s="130"/>
      <c r="D249" s="131"/>
      <c r="E249" s="131"/>
      <c r="F249" s="131"/>
      <c r="G249" s="131"/>
      <c r="H249" s="131"/>
      <c r="I249" s="131"/>
      <c r="J249" s="131"/>
      <c r="K249" s="131"/>
      <c r="L249" s="131"/>
    </row>
    <row r="250" spans="2:12">
      <c r="B250" s="130"/>
      <c r="C250" s="130"/>
      <c r="D250" s="131"/>
      <c r="E250" s="131"/>
      <c r="F250" s="131"/>
      <c r="G250" s="131"/>
      <c r="H250" s="131"/>
      <c r="I250" s="131"/>
      <c r="J250" s="131"/>
      <c r="K250" s="131"/>
      <c r="L250" s="131"/>
    </row>
    <row r="251" spans="2:12">
      <c r="B251" s="130"/>
      <c r="C251" s="130"/>
      <c r="D251" s="131"/>
      <c r="E251" s="131"/>
      <c r="F251" s="131"/>
      <c r="G251" s="131"/>
      <c r="H251" s="131"/>
      <c r="I251" s="131"/>
      <c r="J251" s="131"/>
      <c r="K251" s="131"/>
      <c r="L251" s="131"/>
    </row>
    <row r="252" spans="2:12">
      <c r="B252" s="130"/>
      <c r="C252" s="130"/>
      <c r="D252" s="131"/>
      <c r="E252" s="131"/>
      <c r="F252" s="131"/>
      <c r="G252" s="131"/>
      <c r="H252" s="131"/>
      <c r="I252" s="131"/>
      <c r="J252" s="131"/>
      <c r="K252" s="131"/>
      <c r="L252" s="131"/>
    </row>
    <row r="253" spans="2:12">
      <c r="B253" s="130"/>
      <c r="C253" s="130"/>
      <c r="D253" s="131"/>
      <c r="E253" s="131"/>
      <c r="F253" s="131"/>
      <c r="G253" s="131"/>
      <c r="H253" s="131"/>
      <c r="I253" s="131"/>
      <c r="J253" s="131"/>
      <c r="K253" s="131"/>
      <c r="L253" s="131"/>
    </row>
    <row r="254" spans="2:12">
      <c r="B254" s="130"/>
      <c r="C254" s="130"/>
      <c r="D254" s="131"/>
      <c r="E254" s="131"/>
      <c r="F254" s="131"/>
      <c r="G254" s="131"/>
      <c r="H254" s="131"/>
      <c r="I254" s="131"/>
      <c r="J254" s="131"/>
      <c r="K254" s="131"/>
      <c r="L254" s="131"/>
    </row>
    <row r="255" spans="2:12">
      <c r="B255" s="130"/>
      <c r="C255" s="130"/>
      <c r="D255" s="131"/>
      <c r="E255" s="131"/>
      <c r="F255" s="131"/>
      <c r="G255" s="131"/>
      <c r="H255" s="131"/>
      <c r="I255" s="131"/>
      <c r="J255" s="131"/>
      <c r="K255" s="131"/>
      <c r="L255" s="131"/>
    </row>
    <row r="256" spans="2:12">
      <c r="B256" s="130"/>
      <c r="C256" s="130"/>
      <c r="D256" s="131"/>
      <c r="E256" s="131"/>
      <c r="F256" s="131"/>
      <c r="G256" s="131"/>
      <c r="H256" s="131"/>
      <c r="I256" s="131"/>
      <c r="J256" s="131"/>
      <c r="K256" s="131"/>
      <c r="L256" s="131"/>
    </row>
    <row r="257" spans="2:12">
      <c r="B257" s="130"/>
      <c r="C257" s="130"/>
      <c r="D257" s="131"/>
      <c r="E257" s="131"/>
      <c r="F257" s="131"/>
      <c r="G257" s="131"/>
      <c r="H257" s="131"/>
      <c r="I257" s="131"/>
      <c r="J257" s="131"/>
      <c r="K257" s="131"/>
      <c r="L257" s="131"/>
    </row>
    <row r="258" spans="2:12">
      <c r="B258" s="130"/>
      <c r="C258" s="130"/>
      <c r="D258" s="131"/>
      <c r="E258" s="131"/>
      <c r="F258" s="131"/>
      <c r="G258" s="131"/>
      <c r="H258" s="131"/>
      <c r="I258" s="131"/>
      <c r="J258" s="131"/>
      <c r="K258" s="131"/>
      <c r="L258" s="131"/>
    </row>
    <row r="259" spans="2:12">
      <c r="B259" s="130"/>
      <c r="C259" s="130"/>
      <c r="D259" s="131"/>
      <c r="E259" s="131"/>
      <c r="F259" s="131"/>
      <c r="G259" s="131"/>
      <c r="H259" s="131"/>
      <c r="I259" s="131"/>
      <c r="J259" s="131"/>
      <c r="K259" s="131"/>
      <c r="L259" s="131"/>
    </row>
    <row r="260" spans="2:12">
      <c r="B260" s="130"/>
      <c r="C260" s="130"/>
      <c r="D260" s="131"/>
      <c r="E260" s="131"/>
      <c r="F260" s="131"/>
      <c r="G260" s="131"/>
      <c r="H260" s="131"/>
      <c r="I260" s="131"/>
      <c r="J260" s="131"/>
      <c r="K260" s="131"/>
      <c r="L260" s="131"/>
    </row>
    <row r="261" spans="2:12">
      <c r="B261" s="130"/>
      <c r="C261" s="130"/>
      <c r="D261" s="131"/>
      <c r="E261" s="131"/>
      <c r="F261" s="131"/>
      <c r="G261" s="131"/>
      <c r="H261" s="131"/>
      <c r="I261" s="131"/>
      <c r="J261" s="131"/>
      <c r="K261" s="131"/>
      <c r="L261" s="131"/>
    </row>
    <row r="262" spans="2:12">
      <c r="B262" s="130"/>
      <c r="C262" s="130"/>
      <c r="D262" s="131"/>
      <c r="E262" s="131"/>
      <c r="F262" s="131"/>
      <c r="G262" s="131"/>
      <c r="H262" s="131"/>
      <c r="I262" s="131"/>
      <c r="J262" s="131"/>
      <c r="K262" s="131"/>
      <c r="L262" s="131"/>
    </row>
    <row r="263" spans="2:12">
      <c r="B263" s="130"/>
      <c r="C263" s="130"/>
      <c r="D263" s="131"/>
      <c r="E263" s="131"/>
      <c r="F263" s="131"/>
      <c r="G263" s="131"/>
      <c r="H263" s="131"/>
      <c r="I263" s="131"/>
      <c r="J263" s="131"/>
      <c r="K263" s="131"/>
      <c r="L263" s="131"/>
    </row>
    <row r="264" spans="2:12">
      <c r="B264" s="130"/>
      <c r="C264" s="130"/>
      <c r="D264" s="131"/>
      <c r="E264" s="131"/>
      <c r="F264" s="131"/>
      <c r="G264" s="131"/>
      <c r="H264" s="131"/>
      <c r="I264" s="131"/>
      <c r="J264" s="131"/>
      <c r="K264" s="131"/>
      <c r="L264" s="131"/>
    </row>
    <row r="265" spans="2:12">
      <c r="B265" s="130"/>
      <c r="C265" s="130"/>
      <c r="D265" s="131"/>
      <c r="E265" s="131"/>
      <c r="F265" s="131"/>
      <c r="G265" s="131"/>
      <c r="H265" s="131"/>
      <c r="I265" s="131"/>
      <c r="J265" s="131"/>
      <c r="K265" s="131"/>
      <c r="L265" s="131"/>
    </row>
    <row r="266" spans="2:12">
      <c r="B266" s="130"/>
      <c r="C266" s="130"/>
      <c r="D266" s="131"/>
      <c r="E266" s="131"/>
      <c r="F266" s="131"/>
      <c r="G266" s="131"/>
      <c r="H266" s="131"/>
      <c r="I266" s="131"/>
      <c r="J266" s="131"/>
      <c r="K266" s="131"/>
      <c r="L266" s="131"/>
    </row>
    <row r="267" spans="2:12">
      <c r="B267" s="130"/>
      <c r="C267" s="130"/>
      <c r="D267" s="131"/>
      <c r="E267" s="131"/>
      <c r="F267" s="131"/>
      <c r="G267" s="131"/>
      <c r="H267" s="131"/>
      <c r="I267" s="131"/>
      <c r="J267" s="131"/>
      <c r="K267" s="131"/>
      <c r="L267" s="131"/>
    </row>
    <row r="268" spans="2:12">
      <c r="B268" s="130"/>
      <c r="C268" s="130"/>
      <c r="D268" s="131"/>
      <c r="E268" s="131"/>
      <c r="F268" s="131"/>
      <c r="G268" s="131"/>
      <c r="H268" s="131"/>
      <c r="I268" s="131"/>
      <c r="J268" s="131"/>
      <c r="K268" s="131"/>
      <c r="L268" s="131"/>
    </row>
    <row r="269" spans="2:12">
      <c r="B269" s="130"/>
      <c r="C269" s="130"/>
      <c r="D269" s="131"/>
      <c r="E269" s="131"/>
      <c r="F269" s="131"/>
      <c r="G269" s="131"/>
      <c r="H269" s="131"/>
      <c r="I269" s="131"/>
      <c r="J269" s="131"/>
      <c r="K269" s="131"/>
      <c r="L269" s="131"/>
    </row>
    <row r="270" spans="2:12">
      <c r="B270" s="130"/>
      <c r="C270" s="130"/>
      <c r="D270" s="131"/>
      <c r="E270" s="131"/>
      <c r="F270" s="131"/>
      <c r="G270" s="131"/>
      <c r="H270" s="131"/>
      <c r="I270" s="131"/>
      <c r="J270" s="131"/>
      <c r="K270" s="131"/>
      <c r="L270" s="131"/>
    </row>
    <row r="271" spans="2:12">
      <c r="B271" s="130"/>
      <c r="C271" s="130"/>
      <c r="D271" s="131"/>
      <c r="E271" s="131"/>
      <c r="F271" s="131"/>
      <c r="G271" s="131"/>
      <c r="H271" s="131"/>
      <c r="I271" s="131"/>
      <c r="J271" s="131"/>
      <c r="K271" s="131"/>
      <c r="L271" s="131"/>
    </row>
    <row r="272" spans="2:12">
      <c r="B272" s="130"/>
      <c r="C272" s="130"/>
      <c r="D272" s="131"/>
      <c r="E272" s="131"/>
      <c r="F272" s="131"/>
      <c r="G272" s="131"/>
      <c r="H272" s="131"/>
      <c r="I272" s="131"/>
      <c r="J272" s="131"/>
      <c r="K272" s="131"/>
      <c r="L272" s="131"/>
    </row>
    <row r="273" spans="2:12">
      <c r="B273" s="130"/>
      <c r="C273" s="130"/>
      <c r="D273" s="131"/>
      <c r="E273" s="131"/>
      <c r="F273" s="131"/>
      <c r="G273" s="131"/>
      <c r="H273" s="131"/>
      <c r="I273" s="131"/>
      <c r="J273" s="131"/>
      <c r="K273" s="131"/>
      <c r="L273" s="131"/>
    </row>
    <row r="274" spans="2:12">
      <c r="B274" s="130"/>
      <c r="C274" s="130"/>
      <c r="D274" s="131"/>
      <c r="E274" s="131"/>
      <c r="F274" s="131"/>
      <c r="G274" s="131"/>
      <c r="H274" s="131"/>
      <c r="I274" s="131"/>
      <c r="J274" s="131"/>
      <c r="K274" s="131"/>
      <c r="L274" s="131"/>
    </row>
    <row r="275" spans="2:12">
      <c r="B275" s="130"/>
      <c r="C275" s="130"/>
      <c r="D275" s="131"/>
      <c r="E275" s="131"/>
      <c r="F275" s="131"/>
      <c r="G275" s="131"/>
      <c r="H275" s="131"/>
      <c r="I275" s="131"/>
      <c r="J275" s="131"/>
      <c r="K275" s="131"/>
      <c r="L275" s="131"/>
    </row>
    <row r="276" spans="2:12">
      <c r="B276" s="130"/>
      <c r="C276" s="130"/>
      <c r="D276" s="131"/>
      <c r="E276" s="131"/>
      <c r="F276" s="131"/>
      <c r="G276" s="131"/>
      <c r="H276" s="131"/>
      <c r="I276" s="131"/>
      <c r="J276" s="131"/>
      <c r="K276" s="131"/>
      <c r="L276" s="131"/>
    </row>
    <row r="277" spans="2:12">
      <c r="B277" s="130"/>
      <c r="C277" s="130"/>
      <c r="D277" s="131"/>
      <c r="E277" s="131"/>
      <c r="F277" s="131"/>
      <c r="G277" s="131"/>
      <c r="H277" s="131"/>
      <c r="I277" s="131"/>
      <c r="J277" s="131"/>
      <c r="K277" s="131"/>
      <c r="L277" s="131"/>
    </row>
    <row r="278" spans="2:12">
      <c r="B278" s="130"/>
      <c r="C278" s="130"/>
      <c r="D278" s="131"/>
      <c r="E278" s="131"/>
      <c r="F278" s="131"/>
      <c r="G278" s="131"/>
      <c r="H278" s="131"/>
      <c r="I278" s="131"/>
      <c r="J278" s="131"/>
      <c r="K278" s="131"/>
      <c r="L278" s="131"/>
    </row>
    <row r="279" spans="2:12">
      <c r="B279" s="130"/>
      <c r="C279" s="130"/>
      <c r="D279" s="131"/>
      <c r="E279" s="131"/>
      <c r="F279" s="131"/>
      <c r="G279" s="131"/>
      <c r="H279" s="131"/>
      <c r="I279" s="131"/>
      <c r="J279" s="131"/>
      <c r="K279" s="131"/>
      <c r="L279" s="131"/>
    </row>
    <row r="280" spans="2:12">
      <c r="B280" s="130"/>
      <c r="C280" s="130"/>
      <c r="D280" s="131"/>
      <c r="E280" s="131"/>
      <c r="F280" s="131"/>
      <c r="G280" s="131"/>
      <c r="H280" s="131"/>
      <c r="I280" s="131"/>
      <c r="J280" s="131"/>
      <c r="K280" s="131"/>
      <c r="L280" s="131"/>
    </row>
    <row r="281" spans="2:12">
      <c r="B281" s="130"/>
      <c r="C281" s="130"/>
      <c r="D281" s="131"/>
      <c r="E281" s="131"/>
      <c r="F281" s="131"/>
      <c r="G281" s="131"/>
      <c r="H281" s="131"/>
      <c r="I281" s="131"/>
      <c r="J281" s="131"/>
      <c r="K281" s="131"/>
      <c r="L281" s="131"/>
    </row>
    <row r="282" spans="2:12">
      <c r="B282" s="130"/>
      <c r="C282" s="130"/>
      <c r="D282" s="131"/>
      <c r="E282" s="131"/>
      <c r="F282" s="131"/>
      <c r="G282" s="131"/>
      <c r="H282" s="131"/>
      <c r="I282" s="131"/>
      <c r="J282" s="131"/>
      <c r="K282" s="131"/>
      <c r="L282" s="131"/>
    </row>
    <row r="283" spans="2:12">
      <c r="B283" s="130"/>
      <c r="C283" s="130"/>
      <c r="D283" s="131"/>
      <c r="E283" s="131"/>
      <c r="F283" s="131"/>
      <c r="G283" s="131"/>
      <c r="H283" s="131"/>
      <c r="I283" s="131"/>
      <c r="J283" s="131"/>
      <c r="K283" s="131"/>
      <c r="L283" s="131"/>
    </row>
    <row r="284" spans="2:12">
      <c r="B284" s="130"/>
      <c r="C284" s="130"/>
      <c r="D284" s="131"/>
      <c r="E284" s="131"/>
      <c r="F284" s="131"/>
      <c r="G284" s="131"/>
      <c r="H284" s="131"/>
      <c r="I284" s="131"/>
      <c r="J284" s="131"/>
      <c r="K284" s="131"/>
      <c r="L284" s="131"/>
    </row>
    <row r="285" spans="2:12">
      <c r="B285" s="130"/>
      <c r="C285" s="130"/>
      <c r="D285" s="131"/>
      <c r="E285" s="131"/>
      <c r="F285" s="131"/>
      <c r="G285" s="131"/>
      <c r="H285" s="131"/>
      <c r="I285" s="131"/>
      <c r="J285" s="131"/>
      <c r="K285" s="131"/>
      <c r="L285" s="131"/>
    </row>
    <row r="286" spans="2:12">
      <c r="B286" s="130"/>
      <c r="C286" s="130"/>
      <c r="D286" s="131"/>
      <c r="E286" s="131"/>
      <c r="F286" s="131"/>
      <c r="G286" s="131"/>
      <c r="H286" s="131"/>
      <c r="I286" s="131"/>
      <c r="J286" s="131"/>
      <c r="K286" s="131"/>
      <c r="L286" s="131"/>
    </row>
    <row r="287" spans="2:12">
      <c r="B287" s="130"/>
      <c r="C287" s="130"/>
      <c r="D287" s="131"/>
      <c r="E287" s="131"/>
      <c r="F287" s="131"/>
      <c r="G287" s="131"/>
      <c r="H287" s="131"/>
      <c r="I287" s="131"/>
      <c r="J287" s="131"/>
      <c r="K287" s="131"/>
      <c r="L287" s="131"/>
    </row>
    <row r="288" spans="2:12">
      <c r="B288" s="130"/>
      <c r="C288" s="130"/>
      <c r="D288" s="131"/>
      <c r="E288" s="131"/>
      <c r="F288" s="131"/>
      <c r="G288" s="131"/>
      <c r="H288" s="131"/>
      <c r="I288" s="131"/>
      <c r="J288" s="131"/>
      <c r="K288" s="131"/>
      <c r="L288" s="131"/>
    </row>
    <row r="289" spans="2:12">
      <c r="B289" s="130"/>
      <c r="C289" s="130"/>
      <c r="D289" s="131"/>
      <c r="E289" s="131"/>
      <c r="F289" s="131"/>
      <c r="G289" s="131"/>
      <c r="H289" s="131"/>
      <c r="I289" s="131"/>
      <c r="J289" s="131"/>
      <c r="K289" s="131"/>
      <c r="L289" s="131"/>
    </row>
    <row r="290" spans="2:12">
      <c r="B290" s="130"/>
      <c r="C290" s="130"/>
      <c r="D290" s="131"/>
      <c r="E290" s="131"/>
      <c r="F290" s="131"/>
      <c r="G290" s="131"/>
      <c r="H290" s="131"/>
      <c r="I290" s="131"/>
      <c r="J290" s="131"/>
      <c r="K290" s="131"/>
      <c r="L290" s="131"/>
    </row>
    <row r="291" spans="2:12">
      <c r="B291" s="130"/>
      <c r="C291" s="130"/>
      <c r="D291" s="131"/>
      <c r="E291" s="131"/>
      <c r="F291" s="131"/>
      <c r="G291" s="131"/>
      <c r="H291" s="131"/>
      <c r="I291" s="131"/>
      <c r="J291" s="131"/>
      <c r="K291" s="131"/>
      <c r="L291" s="131"/>
    </row>
    <row r="292" spans="2:12">
      <c r="B292" s="130"/>
      <c r="C292" s="130"/>
      <c r="D292" s="131"/>
      <c r="E292" s="131"/>
      <c r="F292" s="131"/>
      <c r="G292" s="131"/>
      <c r="H292" s="131"/>
      <c r="I292" s="131"/>
      <c r="J292" s="131"/>
      <c r="K292" s="131"/>
      <c r="L292" s="131"/>
    </row>
    <row r="293" spans="2:12">
      <c r="B293" s="130"/>
      <c r="C293" s="130"/>
      <c r="D293" s="131"/>
      <c r="E293" s="131"/>
      <c r="F293" s="131"/>
      <c r="G293" s="131"/>
      <c r="H293" s="131"/>
      <c r="I293" s="131"/>
      <c r="J293" s="131"/>
      <c r="K293" s="131"/>
      <c r="L293" s="131"/>
    </row>
    <row r="294" spans="2:12">
      <c r="B294" s="130"/>
      <c r="C294" s="130"/>
      <c r="D294" s="131"/>
      <c r="E294" s="131"/>
      <c r="F294" s="131"/>
      <c r="G294" s="131"/>
      <c r="H294" s="131"/>
      <c r="I294" s="131"/>
      <c r="J294" s="131"/>
      <c r="K294" s="131"/>
      <c r="L294" s="131"/>
    </row>
    <row r="295" spans="2:12">
      <c r="B295" s="130"/>
      <c r="C295" s="130"/>
      <c r="D295" s="131"/>
      <c r="E295" s="131"/>
      <c r="F295" s="131"/>
      <c r="G295" s="131"/>
      <c r="H295" s="131"/>
      <c r="I295" s="131"/>
      <c r="J295" s="131"/>
      <c r="K295" s="131"/>
      <c r="L295" s="131"/>
    </row>
    <row r="296" spans="2:12">
      <c r="B296" s="130"/>
      <c r="C296" s="130"/>
      <c r="D296" s="131"/>
      <c r="E296" s="131"/>
      <c r="F296" s="131"/>
      <c r="G296" s="131"/>
      <c r="H296" s="131"/>
      <c r="I296" s="131"/>
      <c r="J296" s="131"/>
      <c r="K296" s="131"/>
      <c r="L296" s="131"/>
    </row>
    <row r="297" spans="2:12">
      <c r="B297" s="130"/>
      <c r="C297" s="130"/>
      <c r="D297" s="131"/>
      <c r="E297" s="131"/>
      <c r="F297" s="131"/>
      <c r="G297" s="131"/>
      <c r="H297" s="131"/>
      <c r="I297" s="131"/>
      <c r="J297" s="131"/>
      <c r="K297" s="131"/>
      <c r="L297" s="131"/>
    </row>
    <row r="298" spans="2:12">
      <c r="B298" s="130"/>
      <c r="C298" s="130"/>
      <c r="D298" s="131"/>
      <c r="E298" s="131"/>
      <c r="F298" s="131"/>
      <c r="G298" s="131"/>
      <c r="H298" s="131"/>
      <c r="I298" s="131"/>
      <c r="J298" s="131"/>
      <c r="K298" s="131"/>
      <c r="L298" s="131"/>
    </row>
    <row r="299" spans="2:12">
      <c r="B299" s="130"/>
      <c r="C299" s="130"/>
      <c r="D299" s="131"/>
      <c r="E299" s="131"/>
      <c r="F299" s="131"/>
      <c r="G299" s="131"/>
      <c r="H299" s="131"/>
      <c r="I299" s="131"/>
      <c r="J299" s="131"/>
      <c r="K299" s="131"/>
      <c r="L299" s="131"/>
    </row>
    <row r="300" spans="2:12">
      <c r="B300" s="130"/>
      <c r="C300" s="130"/>
      <c r="D300" s="131"/>
      <c r="E300" s="131"/>
      <c r="F300" s="131"/>
      <c r="G300" s="131"/>
      <c r="H300" s="131"/>
      <c r="I300" s="131"/>
      <c r="J300" s="131"/>
      <c r="K300" s="131"/>
      <c r="L300" s="131"/>
    </row>
    <row r="301" spans="2:12">
      <c r="B301" s="130"/>
      <c r="C301" s="130"/>
      <c r="D301" s="131"/>
      <c r="E301" s="131"/>
      <c r="F301" s="131"/>
      <c r="G301" s="131"/>
      <c r="H301" s="131"/>
      <c r="I301" s="131"/>
      <c r="J301" s="131"/>
      <c r="K301" s="131"/>
      <c r="L301" s="131"/>
    </row>
    <row r="302" spans="2:12">
      <c r="B302" s="130"/>
      <c r="C302" s="130"/>
      <c r="D302" s="131"/>
      <c r="E302" s="131"/>
      <c r="F302" s="131"/>
      <c r="G302" s="131"/>
      <c r="H302" s="131"/>
      <c r="I302" s="131"/>
      <c r="J302" s="131"/>
      <c r="K302" s="131"/>
      <c r="L302" s="131"/>
    </row>
    <row r="303" spans="2:12">
      <c r="B303" s="130"/>
      <c r="C303" s="130"/>
      <c r="D303" s="131"/>
      <c r="E303" s="131"/>
      <c r="F303" s="131"/>
      <c r="G303" s="131"/>
      <c r="H303" s="131"/>
      <c r="I303" s="131"/>
      <c r="J303" s="131"/>
      <c r="K303" s="131"/>
      <c r="L303" s="131"/>
    </row>
    <row r="304" spans="2:12">
      <c r="B304" s="130"/>
      <c r="C304" s="130"/>
      <c r="D304" s="131"/>
      <c r="E304" s="131"/>
      <c r="F304" s="131"/>
      <c r="G304" s="131"/>
      <c r="H304" s="131"/>
      <c r="I304" s="131"/>
      <c r="J304" s="131"/>
      <c r="K304" s="131"/>
      <c r="L304" s="131"/>
    </row>
    <row r="305" spans="2:12">
      <c r="B305" s="130"/>
      <c r="C305" s="130"/>
      <c r="D305" s="131"/>
      <c r="E305" s="131"/>
      <c r="F305" s="131"/>
      <c r="G305" s="131"/>
      <c r="H305" s="131"/>
      <c r="I305" s="131"/>
      <c r="J305" s="131"/>
      <c r="K305" s="131"/>
      <c r="L305" s="131"/>
    </row>
    <row r="306" spans="2:12">
      <c r="B306" s="130"/>
      <c r="C306" s="130"/>
      <c r="D306" s="131"/>
      <c r="E306" s="131"/>
      <c r="F306" s="131"/>
      <c r="G306" s="131"/>
      <c r="H306" s="131"/>
      <c r="I306" s="131"/>
      <c r="J306" s="131"/>
      <c r="K306" s="131"/>
      <c r="L306" s="131"/>
    </row>
    <row r="307" spans="2:12">
      <c r="B307" s="130"/>
      <c r="C307" s="130"/>
      <c r="D307" s="131"/>
      <c r="E307" s="131"/>
      <c r="F307" s="131"/>
      <c r="G307" s="131"/>
      <c r="H307" s="131"/>
      <c r="I307" s="131"/>
      <c r="J307" s="131"/>
      <c r="K307" s="131"/>
      <c r="L307" s="131"/>
    </row>
    <row r="308" spans="2:12">
      <c r="B308" s="130"/>
      <c r="C308" s="130"/>
      <c r="D308" s="131"/>
      <c r="E308" s="131"/>
      <c r="F308" s="131"/>
      <c r="G308" s="131"/>
      <c r="H308" s="131"/>
      <c r="I308" s="131"/>
      <c r="J308" s="131"/>
      <c r="K308" s="131"/>
      <c r="L308" s="131"/>
    </row>
    <row r="309" spans="2:12">
      <c r="B309" s="130"/>
      <c r="C309" s="130"/>
      <c r="D309" s="131"/>
      <c r="E309" s="131"/>
      <c r="F309" s="131"/>
      <c r="G309" s="131"/>
      <c r="H309" s="131"/>
      <c r="I309" s="131"/>
      <c r="J309" s="131"/>
      <c r="K309" s="131"/>
      <c r="L309" s="131"/>
    </row>
    <row r="310" spans="2:12">
      <c r="B310" s="130"/>
      <c r="C310" s="130"/>
      <c r="D310" s="131"/>
      <c r="E310" s="131"/>
      <c r="F310" s="131"/>
      <c r="G310" s="131"/>
      <c r="H310" s="131"/>
      <c r="I310" s="131"/>
      <c r="J310" s="131"/>
      <c r="K310" s="131"/>
      <c r="L310" s="131"/>
    </row>
    <row r="311" spans="2:12">
      <c r="B311" s="130"/>
      <c r="C311" s="130"/>
      <c r="D311" s="131"/>
      <c r="E311" s="131"/>
      <c r="F311" s="131"/>
      <c r="G311" s="131"/>
      <c r="H311" s="131"/>
      <c r="I311" s="131"/>
      <c r="J311" s="131"/>
      <c r="K311" s="131"/>
      <c r="L311" s="131"/>
    </row>
    <row r="312" spans="2:12">
      <c r="B312" s="130"/>
      <c r="C312" s="130"/>
      <c r="D312" s="131"/>
      <c r="E312" s="131"/>
      <c r="F312" s="131"/>
      <c r="G312" s="131"/>
      <c r="H312" s="131"/>
      <c r="I312" s="131"/>
      <c r="J312" s="131"/>
      <c r="K312" s="131"/>
      <c r="L312" s="131"/>
    </row>
    <row r="313" spans="2:12">
      <c r="B313" s="130"/>
      <c r="C313" s="130"/>
      <c r="D313" s="131"/>
      <c r="E313" s="131"/>
      <c r="F313" s="131"/>
      <c r="G313" s="131"/>
      <c r="H313" s="131"/>
      <c r="I313" s="131"/>
      <c r="J313" s="131"/>
      <c r="K313" s="131"/>
      <c r="L313" s="131"/>
    </row>
    <row r="314" spans="2:12">
      <c r="B314" s="130"/>
      <c r="C314" s="130"/>
      <c r="D314" s="131"/>
      <c r="E314" s="131"/>
      <c r="F314" s="131"/>
      <c r="G314" s="131"/>
      <c r="H314" s="131"/>
      <c r="I314" s="131"/>
      <c r="J314" s="131"/>
      <c r="K314" s="131"/>
      <c r="L314" s="131"/>
    </row>
    <row r="315" spans="2:12">
      <c r="B315" s="130"/>
      <c r="C315" s="130"/>
      <c r="D315" s="131"/>
      <c r="E315" s="131"/>
      <c r="F315" s="131"/>
      <c r="G315" s="131"/>
      <c r="H315" s="131"/>
      <c r="I315" s="131"/>
      <c r="J315" s="131"/>
      <c r="K315" s="131"/>
      <c r="L315" s="131"/>
    </row>
    <row r="316" spans="2:12">
      <c r="B316" s="130"/>
      <c r="C316" s="130"/>
      <c r="D316" s="131"/>
      <c r="E316" s="131"/>
      <c r="F316" s="131"/>
      <c r="G316" s="131"/>
      <c r="H316" s="131"/>
      <c r="I316" s="131"/>
      <c r="J316" s="131"/>
      <c r="K316" s="131"/>
      <c r="L316" s="131"/>
    </row>
    <row r="317" spans="2:12">
      <c r="B317" s="130"/>
      <c r="C317" s="130"/>
      <c r="D317" s="131"/>
      <c r="E317" s="131"/>
      <c r="F317" s="131"/>
      <c r="G317" s="131"/>
      <c r="H317" s="131"/>
      <c r="I317" s="131"/>
      <c r="J317" s="131"/>
      <c r="K317" s="131"/>
      <c r="L317" s="131"/>
    </row>
    <row r="318" spans="2:12">
      <c r="B318" s="130"/>
      <c r="C318" s="130"/>
      <c r="D318" s="131"/>
      <c r="E318" s="131"/>
      <c r="F318" s="131"/>
      <c r="G318" s="131"/>
      <c r="H318" s="131"/>
      <c r="I318" s="131"/>
      <c r="J318" s="131"/>
      <c r="K318" s="131"/>
      <c r="L318" s="131"/>
    </row>
    <row r="319" spans="2:12">
      <c r="B319" s="130"/>
      <c r="C319" s="130"/>
      <c r="D319" s="131"/>
      <c r="E319" s="131"/>
      <c r="F319" s="131"/>
      <c r="G319" s="131"/>
      <c r="H319" s="131"/>
      <c r="I319" s="131"/>
      <c r="J319" s="131"/>
      <c r="K319" s="131"/>
      <c r="L319" s="131"/>
    </row>
    <row r="320" spans="2:12">
      <c r="B320" s="130"/>
      <c r="C320" s="130"/>
      <c r="D320" s="131"/>
      <c r="E320" s="131"/>
      <c r="F320" s="131"/>
      <c r="G320" s="131"/>
      <c r="H320" s="131"/>
      <c r="I320" s="131"/>
      <c r="J320" s="131"/>
      <c r="K320" s="131"/>
      <c r="L320" s="131"/>
    </row>
    <row r="321" spans="2:12">
      <c r="B321" s="130"/>
      <c r="C321" s="130"/>
      <c r="D321" s="131"/>
      <c r="E321" s="131"/>
      <c r="F321" s="131"/>
      <c r="G321" s="131"/>
      <c r="H321" s="131"/>
      <c r="I321" s="131"/>
      <c r="J321" s="131"/>
      <c r="K321" s="131"/>
      <c r="L321" s="131"/>
    </row>
    <row r="322" spans="2:12">
      <c r="B322" s="130"/>
      <c r="C322" s="130"/>
      <c r="D322" s="131"/>
      <c r="E322" s="131"/>
      <c r="F322" s="131"/>
      <c r="G322" s="131"/>
      <c r="H322" s="131"/>
      <c r="I322" s="131"/>
      <c r="J322" s="131"/>
      <c r="K322" s="131"/>
      <c r="L322" s="131"/>
    </row>
    <row r="323" spans="2:12">
      <c r="B323" s="130"/>
      <c r="C323" s="130"/>
      <c r="D323" s="131"/>
      <c r="E323" s="131"/>
      <c r="F323" s="131"/>
      <c r="G323" s="131"/>
      <c r="H323" s="131"/>
      <c r="I323" s="131"/>
      <c r="J323" s="131"/>
      <c r="K323" s="131"/>
      <c r="L323" s="131"/>
    </row>
    <row r="324" spans="2:12">
      <c r="B324" s="130"/>
      <c r="C324" s="130"/>
      <c r="D324" s="131"/>
      <c r="E324" s="131"/>
      <c r="F324" s="131"/>
      <c r="G324" s="131"/>
      <c r="H324" s="131"/>
      <c r="I324" s="131"/>
      <c r="J324" s="131"/>
      <c r="K324" s="131"/>
      <c r="L324" s="131"/>
    </row>
    <row r="325" spans="2:12">
      <c r="B325" s="130"/>
      <c r="C325" s="130"/>
      <c r="D325" s="131"/>
      <c r="E325" s="131"/>
      <c r="F325" s="131"/>
      <c r="G325" s="131"/>
      <c r="H325" s="131"/>
      <c r="I325" s="131"/>
      <c r="J325" s="131"/>
      <c r="K325" s="131"/>
      <c r="L325" s="131"/>
    </row>
    <row r="326" spans="2:12">
      <c r="B326" s="130"/>
      <c r="C326" s="130"/>
      <c r="D326" s="131"/>
      <c r="E326" s="131"/>
      <c r="F326" s="131"/>
      <c r="G326" s="131"/>
      <c r="H326" s="131"/>
      <c r="I326" s="131"/>
      <c r="J326" s="131"/>
      <c r="K326" s="131"/>
      <c r="L326" s="131"/>
    </row>
    <row r="327" spans="2:12">
      <c r="B327" s="130"/>
      <c r="C327" s="130"/>
      <c r="D327" s="131"/>
      <c r="E327" s="131"/>
      <c r="F327" s="131"/>
      <c r="G327" s="131"/>
      <c r="H327" s="131"/>
      <c r="I327" s="131"/>
      <c r="J327" s="131"/>
      <c r="K327" s="131"/>
      <c r="L327" s="131"/>
    </row>
    <row r="328" spans="2:12">
      <c r="B328" s="130"/>
      <c r="C328" s="130"/>
      <c r="D328" s="131"/>
      <c r="E328" s="131"/>
      <c r="F328" s="131"/>
      <c r="G328" s="131"/>
      <c r="H328" s="131"/>
      <c r="I328" s="131"/>
      <c r="J328" s="131"/>
      <c r="K328" s="131"/>
      <c r="L328" s="131"/>
    </row>
    <row r="329" spans="2:12">
      <c r="B329" s="130"/>
      <c r="C329" s="130"/>
      <c r="D329" s="131"/>
      <c r="E329" s="131"/>
      <c r="F329" s="131"/>
      <c r="G329" s="131"/>
      <c r="H329" s="131"/>
      <c r="I329" s="131"/>
      <c r="J329" s="131"/>
      <c r="K329" s="131"/>
      <c r="L329" s="131"/>
    </row>
    <row r="330" spans="2:12">
      <c r="B330" s="130"/>
      <c r="C330" s="130"/>
      <c r="D330" s="131"/>
      <c r="E330" s="131"/>
      <c r="F330" s="131"/>
      <c r="G330" s="131"/>
      <c r="H330" s="131"/>
      <c r="I330" s="131"/>
      <c r="J330" s="131"/>
      <c r="K330" s="131"/>
      <c r="L330" s="131"/>
    </row>
    <row r="331" spans="2:12">
      <c r="B331" s="130"/>
      <c r="C331" s="130"/>
      <c r="D331" s="131"/>
      <c r="E331" s="131"/>
      <c r="F331" s="131"/>
      <c r="G331" s="131"/>
      <c r="H331" s="131"/>
      <c r="I331" s="131"/>
      <c r="J331" s="131"/>
      <c r="K331" s="131"/>
      <c r="L331" s="131"/>
    </row>
    <row r="332" spans="2:12">
      <c r="B332" s="130"/>
      <c r="C332" s="130"/>
      <c r="D332" s="131"/>
      <c r="E332" s="131"/>
      <c r="F332" s="131"/>
      <c r="G332" s="131"/>
      <c r="H332" s="131"/>
      <c r="I332" s="131"/>
      <c r="J332" s="131"/>
      <c r="K332" s="131"/>
      <c r="L332" s="131"/>
    </row>
    <row r="333" spans="2:12">
      <c r="B333" s="130"/>
      <c r="C333" s="130"/>
      <c r="D333" s="131"/>
      <c r="E333" s="131"/>
      <c r="F333" s="131"/>
      <c r="G333" s="131"/>
      <c r="H333" s="131"/>
      <c r="I333" s="131"/>
      <c r="J333" s="131"/>
      <c r="K333" s="131"/>
      <c r="L333" s="131"/>
    </row>
    <row r="334" spans="2:12">
      <c r="B334" s="130"/>
      <c r="C334" s="130"/>
      <c r="D334" s="131"/>
      <c r="E334" s="131"/>
      <c r="F334" s="131"/>
      <c r="G334" s="131"/>
      <c r="H334" s="131"/>
      <c r="I334" s="131"/>
      <c r="J334" s="131"/>
      <c r="K334" s="131"/>
      <c r="L334" s="131"/>
    </row>
    <row r="335" spans="2:12">
      <c r="B335" s="130"/>
      <c r="C335" s="130"/>
      <c r="D335" s="131"/>
      <c r="E335" s="131"/>
      <c r="F335" s="131"/>
      <c r="G335" s="131"/>
      <c r="H335" s="131"/>
      <c r="I335" s="131"/>
      <c r="J335" s="131"/>
      <c r="K335" s="131"/>
      <c r="L335" s="131"/>
    </row>
    <row r="336" spans="2:12">
      <c r="B336" s="130"/>
      <c r="C336" s="130"/>
      <c r="D336" s="131"/>
      <c r="E336" s="131"/>
      <c r="F336" s="131"/>
      <c r="G336" s="131"/>
      <c r="H336" s="131"/>
      <c r="I336" s="131"/>
      <c r="J336" s="131"/>
      <c r="K336" s="131"/>
      <c r="L336" s="131"/>
    </row>
    <row r="337" spans="2:12">
      <c r="B337" s="130"/>
      <c r="C337" s="130"/>
      <c r="D337" s="131"/>
      <c r="E337" s="131"/>
      <c r="F337" s="131"/>
      <c r="G337" s="131"/>
      <c r="H337" s="131"/>
      <c r="I337" s="131"/>
      <c r="J337" s="131"/>
      <c r="K337" s="131"/>
      <c r="L337" s="131"/>
    </row>
    <row r="338" spans="2:12">
      <c r="B338" s="130"/>
      <c r="C338" s="130"/>
      <c r="D338" s="131"/>
      <c r="E338" s="131"/>
      <c r="F338" s="131"/>
      <c r="G338" s="131"/>
      <c r="H338" s="131"/>
      <c r="I338" s="131"/>
      <c r="J338" s="131"/>
      <c r="K338" s="131"/>
      <c r="L338" s="131"/>
    </row>
    <row r="339" spans="2:12">
      <c r="B339" s="130"/>
      <c r="C339" s="130"/>
      <c r="D339" s="131"/>
      <c r="E339" s="131"/>
      <c r="F339" s="131"/>
      <c r="G339" s="131"/>
      <c r="H339" s="131"/>
      <c r="I339" s="131"/>
      <c r="J339" s="131"/>
      <c r="K339" s="131"/>
      <c r="L339" s="131"/>
    </row>
    <row r="340" spans="2:12">
      <c r="B340" s="130"/>
      <c r="C340" s="130"/>
      <c r="D340" s="131"/>
      <c r="E340" s="131"/>
      <c r="F340" s="131"/>
      <c r="G340" s="131"/>
      <c r="H340" s="131"/>
      <c r="I340" s="131"/>
      <c r="J340" s="131"/>
      <c r="K340" s="131"/>
      <c r="L340" s="131"/>
    </row>
    <row r="341" spans="2:12">
      <c r="B341" s="130"/>
      <c r="C341" s="130"/>
      <c r="D341" s="131"/>
      <c r="E341" s="131"/>
      <c r="F341" s="131"/>
      <c r="G341" s="131"/>
      <c r="H341" s="131"/>
      <c r="I341" s="131"/>
      <c r="J341" s="131"/>
      <c r="K341" s="131"/>
      <c r="L341" s="131"/>
    </row>
    <row r="342" spans="2:12">
      <c r="B342" s="130"/>
      <c r="C342" s="130"/>
      <c r="D342" s="131"/>
      <c r="E342" s="131"/>
      <c r="F342" s="131"/>
      <c r="G342" s="131"/>
      <c r="H342" s="131"/>
      <c r="I342" s="131"/>
      <c r="J342" s="131"/>
      <c r="K342" s="131"/>
      <c r="L342" s="131"/>
    </row>
    <row r="343" spans="2:12">
      <c r="B343" s="130"/>
      <c r="C343" s="130"/>
      <c r="D343" s="131"/>
      <c r="E343" s="131"/>
      <c r="F343" s="131"/>
      <c r="G343" s="131"/>
      <c r="H343" s="131"/>
      <c r="I343" s="131"/>
      <c r="J343" s="131"/>
      <c r="K343" s="131"/>
      <c r="L343" s="131"/>
    </row>
    <row r="344" spans="2:12">
      <c r="B344" s="130"/>
      <c r="C344" s="130"/>
      <c r="D344" s="131"/>
      <c r="E344" s="131"/>
      <c r="F344" s="131"/>
      <c r="G344" s="131"/>
      <c r="H344" s="131"/>
      <c r="I344" s="131"/>
      <c r="J344" s="131"/>
      <c r="K344" s="131"/>
      <c r="L344" s="131"/>
    </row>
    <row r="345" spans="2:12">
      <c r="B345" s="130"/>
      <c r="C345" s="130"/>
      <c r="D345" s="131"/>
      <c r="E345" s="131"/>
      <c r="F345" s="131"/>
      <c r="G345" s="131"/>
      <c r="H345" s="131"/>
      <c r="I345" s="131"/>
      <c r="J345" s="131"/>
      <c r="K345" s="131"/>
      <c r="L345" s="131"/>
    </row>
    <row r="346" spans="2:12">
      <c r="B346" s="130"/>
      <c r="C346" s="130"/>
      <c r="D346" s="131"/>
      <c r="E346" s="131"/>
      <c r="F346" s="131"/>
      <c r="G346" s="131"/>
      <c r="H346" s="131"/>
      <c r="I346" s="131"/>
      <c r="J346" s="131"/>
      <c r="K346" s="131"/>
      <c r="L346" s="131"/>
    </row>
    <row r="347" spans="2:12">
      <c r="B347" s="130"/>
      <c r="C347" s="130"/>
      <c r="D347" s="131"/>
      <c r="E347" s="131"/>
      <c r="F347" s="131"/>
      <c r="G347" s="131"/>
      <c r="H347" s="131"/>
      <c r="I347" s="131"/>
      <c r="J347" s="131"/>
      <c r="K347" s="131"/>
      <c r="L347" s="131"/>
    </row>
    <row r="348" spans="2:12">
      <c r="B348" s="130"/>
      <c r="C348" s="130"/>
      <c r="D348" s="131"/>
      <c r="E348" s="131"/>
      <c r="F348" s="131"/>
      <c r="G348" s="131"/>
      <c r="H348" s="131"/>
      <c r="I348" s="131"/>
      <c r="J348" s="131"/>
      <c r="K348" s="131"/>
      <c r="L348" s="131"/>
    </row>
    <row r="349" spans="2:12">
      <c r="B349" s="130"/>
      <c r="C349" s="130"/>
      <c r="D349" s="131"/>
      <c r="E349" s="131"/>
      <c r="F349" s="131"/>
      <c r="G349" s="131"/>
      <c r="H349" s="131"/>
      <c r="I349" s="131"/>
      <c r="J349" s="131"/>
      <c r="K349" s="131"/>
      <c r="L349" s="131"/>
    </row>
    <row r="350" spans="2:12">
      <c r="B350" s="130"/>
      <c r="C350" s="130"/>
      <c r="D350" s="131"/>
      <c r="E350" s="131"/>
      <c r="F350" s="131"/>
      <c r="G350" s="131"/>
      <c r="H350" s="131"/>
      <c r="I350" s="131"/>
      <c r="J350" s="131"/>
      <c r="K350" s="131"/>
      <c r="L350" s="131"/>
    </row>
    <row r="351" spans="2:12">
      <c r="B351" s="130"/>
      <c r="C351" s="130"/>
      <c r="D351" s="131"/>
      <c r="E351" s="131"/>
      <c r="F351" s="131"/>
      <c r="G351" s="131"/>
      <c r="H351" s="131"/>
      <c r="I351" s="131"/>
      <c r="J351" s="131"/>
      <c r="K351" s="131"/>
      <c r="L351" s="131"/>
    </row>
    <row r="352" spans="2:12">
      <c r="B352" s="130"/>
      <c r="C352" s="130"/>
      <c r="D352" s="131"/>
      <c r="E352" s="131"/>
      <c r="F352" s="131"/>
      <c r="G352" s="131"/>
      <c r="H352" s="131"/>
      <c r="I352" s="131"/>
      <c r="J352" s="131"/>
      <c r="K352" s="131"/>
      <c r="L352" s="131"/>
    </row>
    <row r="353" spans="2:12">
      <c r="B353" s="130"/>
      <c r="C353" s="130"/>
      <c r="D353" s="131"/>
      <c r="E353" s="131"/>
      <c r="F353" s="131"/>
      <c r="G353" s="131"/>
      <c r="H353" s="131"/>
      <c r="I353" s="131"/>
      <c r="J353" s="131"/>
      <c r="K353" s="131"/>
      <c r="L353" s="131"/>
    </row>
    <row r="354" spans="2:12">
      <c r="B354" s="130"/>
      <c r="C354" s="130"/>
      <c r="D354" s="131"/>
      <c r="E354" s="131"/>
      <c r="F354" s="131"/>
      <c r="G354" s="131"/>
      <c r="H354" s="131"/>
      <c r="I354" s="131"/>
      <c r="J354" s="131"/>
      <c r="K354" s="131"/>
      <c r="L354" s="131"/>
    </row>
    <row r="355" spans="2:12">
      <c r="B355" s="130"/>
      <c r="C355" s="130"/>
      <c r="D355" s="131"/>
      <c r="E355" s="131"/>
      <c r="F355" s="131"/>
      <c r="G355" s="131"/>
      <c r="H355" s="131"/>
      <c r="I355" s="131"/>
      <c r="J355" s="131"/>
      <c r="K355" s="131"/>
      <c r="L355" s="131"/>
    </row>
    <row r="356" spans="2:12">
      <c r="B356" s="130"/>
      <c r="C356" s="130"/>
      <c r="D356" s="131"/>
      <c r="E356" s="131"/>
      <c r="F356" s="131"/>
      <c r="G356" s="131"/>
      <c r="H356" s="131"/>
      <c r="I356" s="131"/>
      <c r="J356" s="131"/>
      <c r="K356" s="131"/>
      <c r="L356" s="131"/>
    </row>
    <row r="357" spans="2:12">
      <c r="B357" s="130"/>
      <c r="C357" s="130"/>
      <c r="D357" s="131"/>
      <c r="E357" s="131"/>
      <c r="F357" s="131"/>
      <c r="G357" s="131"/>
      <c r="H357" s="131"/>
      <c r="I357" s="131"/>
      <c r="J357" s="131"/>
      <c r="K357" s="131"/>
      <c r="L357" s="131"/>
    </row>
    <row r="358" spans="2:12">
      <c r="B358" s="130"/>
      <c r="C358" s="130"/>
      <c r="D358" s="131"/>
      <c r="E358" s="131"/>
      <c r="F358" s="131"/>
      <c r="G358" s="131"/>
      <c r="H358" s="131"/>
      <c r="I358" s="131"/>
      <c r="J358" s="131"/>
      <c r="K358" s="131"/>
      <c r="L358" s="131"/>
    </row>
    <row r="359" spans="2:12">
      <c r="B359" s="130"/>
      <c r="C359" s="130"/>
      <c r="D359" s="131"/>
      <c r="E359" s="131"/>
      <c r="F359" s="131"/>
      <c r="G359" s="131"/>
      <c r="H359" s="131"/>
      <c r="I359" s="131"/>
      <c r="J359" s="131"/>
      <c r="K359" s="131"/>
      <c r="L359" s="131"/>
    </row>
    <row r="360" spans="2:12">
      <c r="B360" s="130"/>
      <c r="C360" s="130"/>
      <c r="D360" s="131"/>
      <c r="E360" s="131"/>
      <c r="F360" s="131"/>
      <c r="G360" s="131"/>
      <c r="H360" s="131"/>
      <c r="I360" s="131"/>
      <c r="J360" s="131"/>
      <c r="K360" s="131"/>
      <c r="L360" s="131"/>
    </row>
    <row r="361" spans="2:12">
      <c r="B361" s="130"/>
      <c r="C361" s="130"/>
      <c r="D361" s="131"/>
      <c r="E361" s="131"/>
      <c r="F361" s="131"/>
      <c r="G361" s="131"/>
      <c r="H361" s="131"/>
      <c r="I361" s="131"/>
      <c r="J361" s="131"/>
      <c r="K361" s="131"/>
      <c r="L361" s="131"/>
    </row>
    <row r="362" spans="2:12">
      <c r="B362" s="130"/>
      <c r="C362" s="130"/>
      <c r="D362" s="131"/>
      <c r="E362" s="131"/>
      <c r="F362" s="131"/>
      <c r="G362" s="131"/>
      <c r="H362" s="131"/>
      <c r="I362" s="131"/>
      <c r="J362" s="131"/>
      <c r="K362" s="131"/>
      <c r="L362" s="131"/>
    </row>
    <row r="363" spans="2:12">
      <c r="B363" s="130"/>
      <c r="C363" s="130"/>
      <c r="D363" s="131"/>
      <c r="E363" s="131"/>
      <c r="F363" s="131"/>
      <c r="G363" s="131"/>
      <c r="H363" s="131"/>
      <c r="I363" s="131"/>
      <c r="J363" s="131"/>
      <c r="K363" s="131"/>
      <c r="L363" s="131"/>
    </row>
    <row r="364" spans="2:12">
      <c r="B364" s="130"/>
      <c r="C364" s="130"/>
      <c r="D364" s="131"/>
      <c r="E364" s="131"/>
      <c r="F364" s="131"/>
      <c r="G364" s="131"/>
      <c r="H364" s="131"/>
      <c r="I364" s="131"/>
      <c r="J364" s="131"/>
      <c r="K364" s="131"/>
      <c r="L364" s="131"/>
    </row>
    <row r="365" spans="2:12">
      <c r="B365" s="130"/>
      <c r="C365" s="130"/>
      <c r="D365" s="131"/>
      <c r="E365" s="131"/>
      <c r="F365" s="131"/>
      <c r="G365" s="131"/>
      <c r="H365" s="131"/>
      <c r="I365" s="131"/>
      <c r="J365" s="131"/>
      <c r="K365" s="131"/>
      <c r="L365" s="131"/>
    </row>
    <row r="366" spans="2:12">
      <c r="B366" s="130"/>
      <c r="C366" s="130"/>
      <c r="D366" s="131"/>
      <c r="E366" s="131"/>
      <c r="F366" s="131"/>
      <c r="G366" s="131"/>
      <c r="H366" s="131"/>
      <c r="I366" s="131"/>
      <c r="J366" s="131"/>
      <c r="K366" s="131"/>
      <c r="L366" s="131"/>
    </row>
    <row r="367" spans="2:12">
      <c r="B367" s="130"/>
      <c r="C367" s="130"/>
      <c r="D367" s="131"/>
      <c r="E367" s="131"/>
      <c r="F367" s="131"/>
      <c r="G367" s="131"/>
      <c r="H367" s="131"/>
      <c r="I367" s="131"/>
      <c r="J367" s="131"/>
      <c r="K367" s="131"/>
      <c r="L367" s="131"/>
    </row>
    <row r="368" spans="2:12">
      <c r="B368" s="130"/>
      <c r="C368" s="130"/>
      <c r="D368" s="131"/>
      <c r="E368" s="131"/>
      <c r="F368" s="131"/>
      <c r="G368" s="131"/>
      <c r="H368" s="131"/>
      <c r="I368" s="131"/>
      <c r="J368" s="131"/>
      <c r="K368" s="131"/>
      <c r="L368" s="131"/>
    </row>
    <row r="369" spans="2:12">
      <c r="B369" s="130"/>
      <c r="C369" s="130"/>
      <c r="D369" s="131"/>
      <c r="E369" s="131"/>
      <c r="F369" s="131"/>
      <c r="G369" s="131"/>
      <c r="H369" s="131"/>
      <c r="I369" s="131"/>
      <c r="J369" s="131"/>
      <c r="K369" s="131"/>
      <c r="L369" s="131"/>
    </row>
    <row r="370" spans="2:12">
      <c r="B370" s="130"/>
      <c r="C370" s="130"/>
      <c r="D370" s="131"/>
      <c r="E370" s="131"/>
      <c r="F370" s="131"/>
      <c r="G370" s="131"/>
      <c r="H370" s="131"/>
      <c r="I370" s="131"/>
      <c r="J370" s="131"/>
      <c r="K370" s="131"/>
      <c r="L370" s="131"/>
    </row>
    <row r="371" spans="2:12">
      <c r="B371" s="130"/>
      <c r="C371" s="130"/>
      <c r="D371" s="131"/>
      <c r="E371" s="131"/>
      <c r="F371" s="131"/>
      <c r="G371" s="131"/>
      <c r="H371" s="131"/>
      <c r="I371" s="131"/>
      <c r="J371" s="131"/>
      <c r="K371" s="131"/>
      <c r="L371" s="131"/>
    </row>
    <row r="372" spans="2:12">
      <c r="B372" s="130"/>
      <c r="C372" s="130"/>
      <c r="D372" s="131"/>
      <c r="E372" s="131"/>
      <c r="F372" s="131"/>
      <c r="G372" s="131"/>
      <c r="H372" s="131"/>
      <c r="I372" s="131"/>
      <c r="J372" s="131"/>
      <c r="K372" s="131"/>
      <c r="L372" s="131"/>
    </row>
    <row r="373" spans="2:12">
      <c r="B373" s="130"/>
      <c r="C373" s="130"/>
      <c r="D373" s="131"/>
      <c r="E373" s="131"/>
      <c r="F373" s="131"/>
      <c r="G373" s="131"/>
      <c r="H373" s="131"/>
      <c r="I373" s="131"/>
      <c r="J373" s="131"/>
      <c r="K373" s="131"/>
      <c r="L373" s="131"/>
    </row>
    <row r="374" spans="2:12">
      <c r="B374" s="130"/>
      <c r="C374" s="130"/>
      <c r="D374" s="131"/>
      <c r="E374" s="131"/>
      <c r="F374" s="131"/>
      <c r="G374" s="131"/>
      <c r="H374" s="131"/>
      <c r="I374" s="131"/>
      <c r="J374" s="131"/>
      <c r="K374" s="131"/>
      <c r="L374" s="131"/>
    </row>
    <row r="375" spans="2:12">
      <c r="B375" s="130"/>
      <c r="C375" s="130"/>
      <c r="D375" s="131"/>
      <c r="E375" s="131"/>
      <c r="F375" s="131"/>
      <c r="G375" s="131"/>
      <c r="H375" s="131"/>
      <c r="I375" s="131"/>
      <c r="J375" s="131"/>
      <c r="K375" s="131"/>
      <c r="L375" s="131"/>
    </row>
    <row r="376" spans="2:12">
      <c r="B376" s="130"/>
      <c r="C376" s="130"/>
      <c r="D376" s="131"/>
      <c r="E376" s="131"/>
      <c r="F376" s="131"/>
      <c r="G376" s="131"/>
      <c r="H376" s="131"/>
      <c r="I376" s="131"/>
      <c r="J376" s="131"/>
      <c r="K376" s="131"/>
      <c r="L376" s="131"/>
    </row>
    <row r="377" spans="2:12">
      <c r="B377" s="130"/>
      <c r="C377" s="130"/>
      <c r="D377" s="131"/>
      <c r="E377" s="131"/>
      <c r="F377" s="131"/>
      <c r="G377" s="131"/>
      <c r="H377" s="131"/>
      <c r="I377" s="131"/>
      <c r="J377" s="131"/>
      <c r="K377" s="131"/>
      <c r="L377" s="131"/>
    </row>
    <row r="378" spans="2:12">
      <c r="B378" s="130"/>
      <c r="C378" s="130"/>
      <c r="D378" s="131"/>
      <c r="E378" s="131"/>
      <c r="F378" s="131"/>
      <c r="G378" s="131"/>
      <c r="H378" s="131"/>
      <c r="I378" s="131"/>
      <c r="J378" s="131"/>
      <c r="K378" s="131"/>
      <c r="L378" s="131"/>
    </row>
    <row r="379" spans="2:12">
      <c r="B379" s="130"/>
      <c r="C379" s="130"/>
      <c r="D379" s="131"/>
      <c r="E379" s="131"/>
      <c r="F379" s="131"/>
      <c r="G379" s="131"/>
      <c r="H379" s="131"/>
      <c r="I379" s="131"/>
      <c r="J379" s="131"/>
      <c r="K379" s="131"/>
      <c r="L379" s="131"/>
    </row>
    <row r="380" spans="2:12">
      <c r="B380" s="130"/>
      <c r="C380" s="130"/>
      <c r="D380" s="131"/>
      <c r="E380" s="131"/>
      <c r="F380" s="131"/>
      <c r="G380" s="131"/>
      <c r="H380" s="131"/>
      <c r="I380" s="131"/>
      <c r="J380" s="131"/>
      <c r="K380" s="131"/>
      <c r="L380" s="131"/>
    </row>
    <row r="381" spans="2:12">
      <c r="B381" s="130"/>
      <c r="C381" s="130"/>
      <c r="D381" s="131"/>
      <c r="E381" s="131"/>
      <c r="F381" s="131"/>
      <c r="G381" s="131"/>
      <c r="H381" s="131"/>
      <c r="I381" s="131"/>
      <c r="J381" s="131"/>
      <c r="K381" s="131"/>
      <c r="L381" s="131"/>
    </row>
    <row r="382" spans="2:12">
      <c r="B382" s="130"/>
      <c r="C382" s="130"/>
      <c r="D382" s="131"/>
      <c r="E382" s="131"/>
      <c r="F382" s="131"/>
      <c r="G382" s="131"/>
      <c r="H382" s="131"/>
      <c r="I382" s="131"/>
      <c r="J382" s="131"/>
      <c r="K382" s="131"/>
      <c r="L382" s="131"/>
    </row>
    <row r="383" spans="2:12">
      <c r="B383" s="130"/>
      <c r="C383" s="130"/>
      <c r="D383" s="131"/>
      <c r="E383" s="131"/>
      <c r="F383" s="131"/>
      <c r="G383" s="131"/>
      <c r="H383" s="131"/>
      <c r="I383" s="131"/>
      <c r="J383" s="131"/>
      <c r="K383" s="131"/>
      <c r="L383" s="131"/>
    </row>
    <row r="384" spans="2:12">
      <c r="B384" s="130"/>
      <c r="C384" s="130"/>
      <c r="D384" s="131"/>
      <c r="E384" s="131"/>
      <c r="F384" s="131"/>
      <c r="G384" s="131"/>
      <c r="H384" s="131"/>
      <c r="I384" s="131"/>
      <c r="J384" s="131"/>
      <c r="K384" s="131"/>
      <c r="L384" s="131"/>
    </row>
    <row r="385" spans="2:12">
      <c r="B385" s="130"/>
      <c r="C385" s="130"/>
      <c r="D385" s="131"/>
      <c r="E385" s="131"/>
      <c r="F385" s="131"/>
      <c r="G385" s="131"/>
      <c r="H385" s="131"/>
      <c r="I385" s="131"/>
      <c r="J385" s="131"/>
      <c r="K385" s="131"/>
      <c r="L385" s="131"/>
    </row>
    <row r="386" spans="2:12">
      <c r="B386" s="130"/>
      <c r="C386" s="130"/>
      <c r="D386" s="131"/>
      <c r="E386" s="131"/>
      <c r="F386" s="131"/>
      <c r="G386" s="131"/>
      <c r="H386" s="131"/>
      <c r="I386" s="131"/>
      <c r="J386" s="131"/>
      <c r="K386" s="131"/>
      <c r="L386" s="131"/>
    </row>
    <row r="387" spans="2:12">
      <c r="B387" s="130"/>
      <c r="C387" s="130"/>
      <c r="D387" s="131"/>
      <c r="E387" s="131"/>
      <c r="F387" s="131"/>
      <c r="G387" s="131"/>
      <c r="H387" s="131"/>
      <c r="I387" s="131"/>
      <c r="J387" s="131"/>
      <c r="K387" s="131"/>
      <c r="L387" s="131"/>
    </row>
    <row r="388" spans="2:12">
      <c r="B388" s="130"/>
      <c r="C388" s="130"/>
      <c r="D388" s="131"/>
      <c r="E388" s="131"/>
      <c r="F388" s="131"/>
      <c r="G388" s="131"/>
      <c r="H388" s="131"/>
      <c r="I388" s="131"/>
      <c r="J388" s="131"/>
      <c r="K388" s="131"/>
      <c r="L388" s="131"/>
    </row>
    <row r="389" spans="2:12">
      <c r="B389" s="130"/>
      <c r="C389" s="130"/>
      <c r="D389" s="131"/>
      <c r="E389" s="131"/>
      <c r="F389" s="131"/>
      <c r="G389" s="131"/>
      <c r="H389" s="131"/>
      <c r="I389" s="131"/>
      <c r="J389" s="131"/>
      <c r="K389" s="131"/>
      <c r="L389" s="131"/>
    </row>
    <row r="390" spans="2:12">
      <c r="B390" s="130"/>
      <c r="C390" s="130"/>
      <c r="D390" s="131"/>
      <c r="E390" s="131"/>
      <c r="F390" s="131"/>
      <c r="G390" s="131"/>
      <c r="H390" s="131"/>
      <c r="I390" s="131"/>
      <c r="J390" s="131"/>
      <c r="K390" s="131"/>
      <c r="L390" s="131"/>
    </row>
    <row r="391" spans="2:12">
      <c r="B391" s="130"/>
      <c r="C391" s="130"/>
      <c r="D391" s="131"/>
      <c r="E391" s="131"/>
      <c r="F391" s="131"/>
      <c r="G391" s="131"/>
      <c r="H391" s="131"/>
      <c r="I391" s="131"/>
      <c r="J391" s="131"/>
      <c r="K391" s="131"/>
      <c r="L391" s="131"/>
    </row>
    <row r="392" spans="2:12">
      <c r="B392" s="130"/>
      <c r="C392" s="130"/>
      <c r="D392" s="131"/>
      <c r="E392" s="131"/>
      <c r="F392" s="131"/>
      <c r="G392" s="131"/>
      <c r="H392" s="131"/>
      <c r="I392" s="131"/>
      <c r="J392" s="131"/>
      <c r="K392" s="131"/>
      <c r="L392" s="131"/>
    </row>
    <row r="393" spans="2:12">
      <c r="B393" s="130"/>
      <c r="C393" s="130"/>
      <c r="D393" s="131"/>
      <c r="E393" s="131"/>
      <c r="F393" s="131"/>
      <c r="G393" s="131"/>
      <c r="H393" s="131"/>
      <c r="I393" s="131"/>
      <c r="J393" s="131"/>
      <c r="K393" s="131"/>
      <c r="L393" s="131"/>
    </row>
    <row r="394" spans="2:12">
      <c r="B394" s="130"/>
      <c r="C394" s="130"/>
      <c r="D394" s="131"/>
      <c r="E394" s="131"/>
      <c r="F394" s="131"/>
      <c r="G394" s="131"/>
      <c r="H394" s="131"/>
      <c r="I394" s="131"/>
      <c r="J394" s="131"/>
      <c r="K394" s="131"/>
      <c r="L394" s="131"/>
    </row>
    <row r="395" spans="2:12">
      <c r="B395" s="130"/>
      <c r="C395" s="130"/>
      <c r="D395" s="131"/>
      <c r="E395" s="131"/>
      <c r="F395" s="131"/>
      <c r="G395" s="131"/>
      <c r="H395" s="131"/>
      <c r="I395" s="131"/>
      <c r="J395" s="131"/>
      <c r="K395" s="131"/>
      <c r="L395" s="131"/>
    </row>
    <row r="396" spans="2:12">
      <c r="B396" s="130"/>
      <c r="C396" s="130"/>
      <c r="D396" s="131"/>
      <c r="E396" s="131"/>
      <c r="F396" s="131"/>
      <c r="G396" s="131"/>
      <c r="H396" s="131"/>
      <c r="I396" s="131"/>
      <c r="J396" s="131"/>
      <c r="K396" s="131"/>
      <c r="L396" s="131"/>
    </row>
    <row r="397" spans="2:12">
      <c r="B397" s="130"/>
      <c r="C397" s="130"/>
      <c r="D397" s="131"/>
      <c r="E397" s="131"/>
      <c r="F397" s="131"/>
      <c r="G397" s="131"/>
      <c r="H397" s="131"/>
      <c r="I397" s="131"/>
      <c r="J397" s="131"/>
      <c r="K397" s="131"/>
      <c r="L397" s="131"/>
    </row>
    <row r="398" spans="2:12">
      <c r="B398" s="130"/>
      <c r="C398" s="130"/>
      <c r="D398" s="131"/>
      <c r="E398" s="131"/>
      <c r="F398" s="131"/>
      <c r="G398" s="131"/>
      <c r="H398" s="131"/>
      <c r="I398" s="131"/>
      <c r="J398" s="131"/>
      <c r="K398" s="131"/>
      <c r="L398" s="131"/>
    </row>
    <row r="399" spans="2:12">
      <c r="B399" s="130"/>
      <c r="C399" s="130"/>
      <c r="D399" s="131"/>
      <c r="E399" s="131"/>
      <c r="F399" s="131"/>
      <c r="G399" s="131"/>
      <c r="H399" s="131"/>
      <c r="I399" s="131"/>
      <c r="J399" s="131"/>
      <c r="K399" s="131"/>
      <c r="L399" s="131"/>
    </row>
    <row r="400" spans="2:12">
      <c r="B400" s="130"/>
      <c r="C400" s="130"/>
      <c r="D400" s="131"/>
      <c r="E400" s="131"/>
      <c r="F400" s="131"/>
      <c r="G400" s="131"/>
      <c r="H400" s="131"/>
      <c r="I400" s="131"/>
      <c r="J400" s="131"/>
      <c r="K400" s="131"/>
      <c r="L400" s="131"/>
    </row>
    <row r="401" spans="2:12">
      <c r="B401" s="130"/>
      <c r="C401" s="130"/>
      <c r="D401" s="131"/>
      <c r="E401" s="131"/>
      <c r="F401" s="131"/>
      <c r="G401" s="131"/>
      <c r="H401" s="131"/>
      <c r="I401" s="131"/>
      <c r="J401" s="131"/>
      <c r="K401" s="131"/>
      <c r="L401" s="131"/>
    </row>
    <row r="402" spans="2:12">
      <c r="B402" s="130"/>
      <c r="C402" s="130"/>
      <c r="D402" s="131"/>
      <c r="E402" s="131"/>
      <c r="F402" s="131"/>
      <c r="G402" s="131"/>
      <c r="H402" s="131"/>
      <c r="I402" s="131"/>
      <c r="J402" s="131"/>
      <c r="K402" s="131"/>
      <c r="L402" s="131"/>
    </row>
    <row r="403" spans="2:12">
      <c r="B403" s="130"/>
      <c r="C403" s="130"/>
      <c r="D403" s="131"/>
      <c r="E403" s="131"/>
      <c r="F403" s="131"/>
      <c r="G403" s="131"/>
      <c r="H403" s="131"/>
      <c r="I403" s="131"/>
      <c r="J403" s="131"/>
      <c r="K403" s="131"/>
      <c r="L403" s="131"/>
    </row>
    <row r="404" spans="2:12">
      <c r="B404" s="130"/>
      <c r="C404" s="130"/>
      <c r="D404" s="131"/>
      <c r="E404" s="131"/>
      <c r="F404" s="131"/>
      <c r="G404" s="131"/>
      <c r="H404" s="131"/>
      <c r="I404" s="131"/>
      <c r="J404" s="131"/>
      <c r="K404" s="131"/>
      <c r="L404" s="131"/>
    </row>
    <row r="405" spans="2:12">
      <c r="B405" s="130"/>
      <c r="C405" s="130"/>
      <c r="D405" s="131"/>
      <c r="E405" s="131"/>
      <c r="F405" s="131"/>
      <c r="G405" s="131"/>
      <c r="H405" s="131"/>
      <c r="I405" s="131"/>
      <c r="J405" s="131"/>
      <c r="K405" s="131"/>
      <c r="L405" s="131"/>
    </row>
    <row r="406" spans="2:12">
      <c r="B406" s="130"/>
      <c r="C406" s="130"/>
      <c r="D406" s="131"/>
      <c r="E406" s="131"/>
      <c r="F406" s="131"/>
      <c r="G406" s="131"/>
      <c r="H406" s="131"/>
      <c r="I406" s="131"/>
      <c r="J406" s="131"/>
      <c r="K406" s="131"/>
      <c r="L406" s="131"/>
    </row>
    <row r="407" spans="2:12">
      <c r="B407" s="130"/>
      <c r="C407" s="130"/>
      <c r="D407" s="131"/>
      <c r="E407" s="131"/>
      <c r="F407" s="131"/>
      <c r="G407" s="131"/>
      <c r="H407" s="131"/>
      <c r="I407" s="131"/>
      <c r="J407" s="131"/>
      <c r="K407" s="131"/>
      <c r="L407" s="131"/>
    </row>
    <row r="408" spans="2:12">
      <c r="B408" s="130"/>
      <c r="C408" s="130"/>
      <c r="D408" s="131"/>
      <c r="E408" s="131"/>
      <c r="F408" s="131"/>
      <c r="G408" s="131"/>
      <c r="H408" s="131"/>
      <c r="I408" s="131"/>
      <c r="J408" s="131"/>
      <c r="K408" s="131"/>
      <c r="L408" s="131"/>
    </row>
    <row r="409" spans="2:12">
      <c r="B409" s="130"/>
      <c r="C409" s="130"/>
      <c r="D409" s="131"/>
      <c r="E409" s="131"/>
      <c r="F409" s="131"/>
      <c r="G409" s="131"/>
      <c r="H409" s="131"/>
      <c r="I409" s="131"/>
      <c r="J409" s="131"/>
      <c r="K409" s="131"/>
      <c r="L409" s="131"/>
    </row>
    <row r="410" spans="2:12">
      <c r="B410" s="130"/>
      <c r="C410" s="130"/>
      <c r="D410" s="131"/>
      <c r="E410" s="131"/>
      <c r="F410" s="131"/>
      <c r="G410" s="131"/>
      <c r="H410" s="131"/>
      <c r="I410" s="131"/>
      <c r="J410" s="131"/>
      <c r="K410" s="131"/>
      <c r="L410" s="131"/>
    </row>
    <row r="411" spans="2:12">
      <c r="B411" s="130"/>
      <c r="C411" s="130"/>
      <c r="D411" s="131"/>
      <c r="E411" s="131"/>
      <c r="F411" s="131"/>
      <c r="G411" s="131"/>
      <c r="H411" s="131"/>
      <c r="I411" s="131"/>
      <c r="J411" s="131"/>
      <c r="K411" s="131"/>
      <c r="L411" s="131"/>
    </row>
    <row r="412" spans="2:12">
      <c r="B412" s="130"/>
      <c r="C412" s="130"/>
      <c r="D412" s="131"/>
      <c r="E412" s="131"/>
      <c r="F412" s="131"/>
      <c r="G412" s="131"/>
      <c r="H412" s="131"/>
      <c r="I412" s="131"/>
      <c r="J412" s="131"/>
      <c r="K412" s="131"/>
      <c r="L412" s="131"/>
    </row>
    <row r="413" spans="2:12">
      <c r="B413" s="130"/>
      <c r="C413" s="130"/>
      <c r="D413" s="131"/>
      <c r="E413" s="131"/>
      <c r="F413" s="131"/>
      <c r="G413" s="131"/>
      <c r="H413" s="131"/>
      <c r="I413" s="131"/>
      <c r="J413" s="131"/>
      <c r="K413" s="131"/>
      <c r="L413" s="131"/>
    </row>
    <row r="414" spans="2:12">
      <c r="B414" s="130"/>
      <c r="C414" s="130"/>
      <c r="D414" s="131"/>
      <c r="E414" s="131"/>
      <c r="F414" s="131"/>
      <c r="G414" s="131"/>
      <c r="H414" s="131"/>
      <c r="I414" s="131"/>
      <c r="J414" s="131"/>
      <c r="K414" s="131"/>
      <c r="L414" s="131"/>
    </row>
    <row r="415" spans="2:12">
      <c r="B415" s="130"/>
      <c r="C415" s="130"/>
      <c r="D415" s="131"/>
      <c r="E415" s="131"/>
      <c r="F415" s="131"/>
      <c r="G415" s="131"/>
      <c r="H415" s="131"/>
      <c r="I415" s="131"/>
      <c r="J415" s="131"/>
      <c r="K415" s="131"/>
      <c r="L415" s="131"/>
    </row>
    <row r="416" spans="2:12">
      <c r="B416" s="130"/>
      <c r="C416" s="130"/>
      <c r="D416" s="131"/>
      <c r="E416" s="131"/>
      <c r="F416" s="131"/>
      <c r="G416" s="131"/>
      <c r="H416" s="131"/>
      <c r="I416" s="131"/>
      <c r="J416" s="131"/>
      <c r="K416" s="131"/>
      <c r="L416" s="131"/>
    </row>
    <row r="417" spans="2:12">
      <c r="B417" s="130"/>
      <c r="C417" s="130"/>
      <c r="D417" s="131"/>
      <c r="E417" s="131"/>
      <c r="F417" s="131"/>
      <c r="G417" s="131"/>
      <c r="H417" s="131"/>
      <c r="I417" s="131"/>
      <c r="J417" s="131"/>
      <c r="K417" s="131"/>
      <c r="L417" s="131"/>
    </row>
    <row r="418" spans="2:12">
      <c r="B418" s="130"/>
      <c r="C418" s="130"/>
      <c r="D418" s="131"/>
      <c r="E418" s="131"/>
      <c r="F418" s="131"/>
      <c r="G418" s="131"/>
      <c r="H418" s="131"/>
      <c r="I418" s="131"/>
      <c r="J418" s="131"/>
      <c r="K418" s="131"/>
      <c r="L418" s="131"/>
    </row>
    <row r="419" spans="2:12">
      <c r="B419" s="130"/>
      <c r="C419" s="130"/>
      <c r="D419" s="131"/>
      <c r="E419" s="131"/>
      <c r="F419" s="131"/>
      <c r="G419" s="131"/>
      <c r="H419" s="131"/>
      <c r="I419" s="131"/>
      <c r="J419" s="131"/>
      <c r="K419" s="131"/>
      <c r="L419" s="131"/>
    </row>
    <row r="420" spans="2:12">
      <c r="B420" s="130"/>
      <c r="C420" s="130"/>
      <c r="D420" s="131"/>
      <c r="E420" s="131"/>
      <c r="F420" s="131"/>
      <c r="G420" s="131"/>
      <c r="H420" s="131"/>
      <c r="I420" s="131"/>
      <c r="J420" s="131"/>
      <c r="K420" s="131"/>
      <c r="L420" s="131"/>
    </row>
    <row r="421" spans="2:12">
      <c r="B421" s="130"/>
      <c r="C421" s="130"/>
      <c r="D421" s="131"/>
      <c r="E421" s="131"/>
      <c r="F421" s="131"/>
      <c r="G421" s="131"/>
      <c r="H421" s="131"/>
      <c r="I421" s="131"/>
      <c r="J421" s="131"/>
      <c r="K421" s="131"/>
      <c r="L421" s="131"/>
    </row>
    <row r="422" spans="2:12">
      <c r="B422" s="130"/>
      <c r="C422" s="130"/>
      <c r="D422" s="131"/>
      <c r="E422" s="131"/>
      <c r="F422" s="131"/>
      <c r="G422" s="131"/>
      <c r="H422" s="131"/>
      <c r="I422" s="131"/>
      <c r="J422" s="131"/>
      <c r="K422" s="131"/>
      <c r="L422" s="131"/>
    </row>
    <row r="423" spans="2:12">
      <c r="B423" s="130"/>
      <c r="C423" s="130"/>
      <c r="D423" s="131"/>
      <c r="E423" s="131"/>
      <c r="F423" s="131"/>
      <c r="G423" s="131"/>
      <c r="H423" s="131"/>
      <c r="I423" s="131"/>
      <c r="J423" s="131"/>
      <c r="K423" s="131"/>
      <c r="L423" s="131"/>
    </row>
    <row r="424" spans="2:12">
      <c r="B424" s="130"/>
      <c r="C424" s="130"/>
      <c r="D424" s="131"/>
      <c r="E424" s="131"/>
      <c r="F424" s="131"/>
      <c r="G424" s="131"/>
      <c r="H424" s="131"/>
      <c r="I424" s="131"/>
      <c r="J424" s="131"/>
      <c r="K424" s="131"/>
      <c r="L424" s="131"/>
    </row>
    <row r="425" spans="2:12">
      <c r="B425" s="130"/>
      <c r="C425" s="130"/>
      <c r="D425" s="131"/>
      <c r="E425" s="131"/>
      <c r="F425" s="131"/>
      <c r="G425" s="131"/>
      <c r="H425" s="131"/>
      <c r="I425" s="131"/>
      <c r="J425" s="131"/>
      <c r="K425" s="131"/>
      <c r="L425" s="131"/>
    </row>
    <row r="426" spans="2:12">
      <c r="B426" s="130"/>
      <c r="C426" s="130"/>
      <c r="D426" s="131"/>
      <c r="E426" s="131"/>
      <c r="F426" s="131"/>
      <c r="G426" s="131"/>
      <c r="H426" s="131"/>
      <c r="I426" s="131"/>
      <c r="J426" s="131"/>
      <c r="K426" s="131"/>
      <c r="L426" s="131"/>
    </row>
    <row r="427" spans="2:12">
      <c r="B427" s="130"/>
      <c r="C427" s="130"/>
      <c r="D427" s="131"/>
      <c r="E427" s="131"/>
      <c r="F427" s="131"/>
      <c r="G427" s="131"/>
      <c r="H427" s="131"/>
      <c r="I427" s="131"/>
      <c r="J427" s="131"/>
      <c r="K427" s="131"/>
      <c r="L427" s="131"/>
    </row>
    <row r="428" spans="2:12">
      <c r="B428" s="130"/>
      <c r="C428" s="130"/>
      <c r="D428" s="131"/>
      <c r="E428" s="131"/>
      <c r="F428" s="131"/>
      <c r="G428" s="131"/>
      <c r="H428" s="131"/>
      <c r="I428" s="131"/>
      <c r="J428" s="131"/>
      <c r="K428" s="131"/>
      <c r="L428" s="131"/>
    </row>
    <row r="429" spans="2:12">
      <c r="B429" s="130"/>
      <c r="C429" s="130"/>
      <c r="D429" s="131"/>
      <c r="E429" s="131"/>
      <c r="F429" s="131"/>
      <c r="G429" s="131"/>
      <c r="H429" s="131"/>
      <c r="I429" s="131"/>
      <c r="J429" s="131"/>
      <c r="K429" s="131"/>
      <c r="L429" s="131"/>
    </row>
    <row r="430" spans="2:12">
      <c r="B430" s="130"/>
      <c r="C430" s="130"/>
      <c r="D430" s="131"/>
      <c r="E430" s="131"/>
      <c r="F430" s="131"/>
      <c r="G430" s="131"/>
      <c r="H430" s="131"/>
      <c r="I430" s="131"/>
      <c r="J430" s="131"/>
      <c r="K430" s="131"/>
      <c r="L430" s="131"/>
    </row>
    <row r="431" spans="2:12">
      <c r="B431" s="130"/>
      <c r="C431" s="130"/>
      <c r="D431" s="131"/>
      <c r="E431" s="131"/>
      <c r="F431" s="131"/>
      <c r="G431" s="131"/>
      <c r="H431" s="131"/>
      <c r="I431" s="131"/>
      <c r="J431" s="131"/>
      <c r="K431" s="131"/>
      <c r="L431" s="131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1:B18 C5:C1048576 B20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M59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9.42578125" style="2" bestFit="1" customWidth="1"/>
    <col min="3" max="3" width="60.28515625" style="2" bestFit="1" customWidth="1"/>
    <col min="4" max="4" width="6.5703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0.7109375" style="1" bestFit="1" customWidth="1"/>
    <col min="9" max="9" width="8" style="1" customWidth="1"/>
    <col min="10" max="10" width="6.28515625" style="1" bestFit="1" customWidth="1"/>
    <col min="11" max="11" width="9.85546875" style="1" bestFit="1" customWidth="1"/>
    <col min="12" max="12" width="9" style="1" bestFit="1" customWidth="1"/>
    <col min="13" max="16384" width="9.140625" style="1"/>
  </cols>
  <sheetData>
    <row r="1" spans="2:13">
      <c r="B1" s="56" t="s">
        <v>146</v>
      </c>
      <c r="C1" s="77" t="s" vm="1">
        <v>224</v>
      </c>
    </row>
    <row r="2" spans="2:13">
      <c r="B2" s="56" t="s">
        <v>145</v>
      </c>
      <c r="C2" s="77" t="s">
        <v>225</v>
      </c>
    </row>
    <row r="3" spans="2:13">
      <c r="B3" s="56" t="s">
        <v>147</v>
      </c>
      <c r="C3" s="77" t="s">
        <v>226</v>
      </c>
    </row>
    <row r="4" spans="2:13">
      <c r="B4" s="56" t="s">
        <v>148</v>
      </c>
      <c r="C4" s="77">
        <v>9455</v>
      </c>
    </row>
    <row r="6" spans="2:13" ht="26.25" customHeight="1">
      <c r="B6" s="157" t="s">
        <v>174</v>
      </c>
      <c r="C6" s="158"/>
      <c r="D6" s="158"/>
      <c r="E6" s="158"/>
      <c r="F6" s="158"/>
      <c r="G6" s="158"/>
      <c r="H6" s="158"/>
      <c r="I6" s="158"/>
      <c r="J6" s="158"/>
      <c r="K6" s="158"/>
      <c r="L6" s="159"/>
    </row>
    <row r="7" spans="2:13" ht="26.25" customHeight="1">
      <c r="B7" s="157" t="s">
        <v>93</v>
      </c>
      <c r="C7" s="158"/>
      <c r="D7" s="158"/>
      <c r="E7" s="158"/>
      <c r="F7" s="158"/>
      <c r="G7" s="158"/>
      <c r="H7" s="158"/>
      <c r="I7" s="158"/>
      <c r="J7" s="158"/>
      <c r="K7" s="158"/>
      <c r="L7" s="159"/>
      <c r="M7" s="3"/>
    </row>
    <row r="8" spans="2:13" s="3" customFormat="1" ht="78.75">
      <c r="B8" s="22" t="s">
        <v>116</v>
      </c>
      <c r="C8" s="30" t="s">
        <v>46</v>
      </c>
      <c r="D8" s="30" t="s">
        <v>119</v>
      </c>
      <c r="E8" s="30" t="s">
        <v>67</v>
      </c>
      <c r="F8" s="30" t="s">
        <v>101</v>
      </c>
      <c r="G8" s="30" t="s">
        <v>200</v>
      </c>
      <c r="H8" s="30" t="s">
        <v>199</v>
      </c>
      <c r="I8" s="30" t="s">
        <v>64</v>
      </c>
      <c r="J8" s="30" t="s">
        <v>61</v>
      </c>
      <c r="K8" s="30" t="s">
        <v>149</v>
      </c>
      <c r="L8" s="31" t="s">
        <v>151</v>
      </c>
    </row>
    <row r="9" spans="2:13" s="3" customFormat="1">
      <c r="B9" s="15"/>
      <c r="C9" s="30"/>
      <c r="D9" s="30"/>
      <c r="E9" s="30"/>
      <c r="F9" s="30"/>
      <c r="G9" s="16" t="s">
        <v>207</v>
      </c>
      <c r="H9" s="16"/>
      <c r="I9" s="16" t="s">
        <v>203</v>
      </c>
      <c r="J9" s="16" t="s">
        <v>20</v>
      </c>
      <c r="K9" s="32" t="s">
        <v>20</v>
      </c>
      <c r="L9" s="17" t="s">
        <v>20</v>
      </c>
    </row>
    <row r="10" spans="2:13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L10" s="20" t="s">
        <v>9</v>
      </c>
    </row>
    <row r="11" spans="2:13" s="4" customFormat="1" ht="18" customHeight="1">
      <c r="B11" s="112" t="s">
        <v>51</v>
      </c>
      <c r="C11" s="113"/>
      <c r="D11" s="113"/>
      <c r="E11" s="113"/>
      <c r="F11" s="113"/>
      <c r="G11" s="114"/>
      <c r="H11" s="115"/>
      <c r="I11" s="114">
        <v>2.2432162410000003</v>
      </c>
      <c r="J11" s="113"/>
      <c r="K11" s="116">
        <v>1</v>
      </c>
      <c r="L11" s="116">
        <f>I11/'סכום נכסי הקרן'!$C$42</f>
        <v>6.3604737225012329E-5</v>
      </c>
    </row>
    <row r="12" spans="2:13">
      <c r="B12" s="117" t="s">
        <v>196</v>
      </c>
      <c r="C12" s="113"/>
      <c r="D12" s="113"/>
      <c r="E12" s="113"/>
      <c r="F12" s="113"/>
      <c r="G12" s="114"/>
      <c r="H12" s="115"/>
      <c r="I12" s="114">
        <v>1.8724812</v>
      </c>
      <c r="J12" s="113"/>
      <c r="K12" s="116">
        <v>0.83473058271246692</v>
      </c>
      <c r="L12" s="116">
        <f>I12/'סכום נכסי הקרן'!$C$42</f>
        <v>5.309281936710788E-5</v>
      </c>
    </row>
    <row r="13" spans="2:13">
      <c r="B13" s="99" t="s">
        <v>192</v>
      </c>
      <c r="C13" s="81"/>
      <c r="D13" s="81"/>
      <c r="E13" s="81"/>
      <c r="F13" s="81"/>
      <c r="G13" s="90"/>
      <c r="H13" s="92"/>
      <c r="I13" s="90">
        <v>1.8724812</v>
      </c>
      <c r="J13" s="81"/>
      <c r="K13" s="91">
        <v>0.83473058271246692</v>
      </c>
      <c r="L13" s="91">
        <f>I13/'סכום נכסי הקרן'!$C$42</f>
        <v>5.309281936710788E-5</v>
      </c>
    </row>
    <row r="14" spans="2:13">
      <c r="B14" s="86" t="s">
        <v>1784</v>
      </c>
      <c r="C14" s="83" t="s">
        <v>1785</v>
      </c>
      <c r="D14" s="96" t="s">
        <v>120</v>
      </c>
      <c r="E14" s="96" t="s">
        <v>1786</v>
      </c>
      <c r="F14" s="96" t="s">
        <v>133</v>
      </c>
      <c r="G14" s="93">
        <v>1.0345200000000001</v>
      </c>
      <c r="H14" s="95">
        <v>200000</v>
      </c>
      <c r="I14" s="93">
        <v>2.0690399999999998</v>
      </c>
      <c r="J14" s="83"/>
      <c r="K14" s="94">
        <v>0.92235423504139991</v>
      </c>
      <c r="L14" s="94">
        <f>I14/'סכום נכסי הקרן'!$C$42</f>
        <v>5.8666098748185502E-5</v>
      </c>
    </row>
    <row r="15" spans="2:13">
      <c r="B15" s="86" t="s">
        <v>1787</v>
      </c>
      <c r="C15" s="83" t="s">
        <v>1788</v>
      </c>
      <c r="D15" s="96" t="s">
        <v>120</v>
      </c>
      <c r="E15" s="96" t="s">
        <v>1786</v>
      </c>
      <c r="F15" s="96" t="s">
        <v>133</v>
      </c>
      <c r="G15" s="93">
        <v>-1.0345200000000001</v>
      </c>
      <c r="H15" s="95">
        <v>19000</v>
      </c>
      <c r="I15" s="93">
        <v>-0.19655879999999995</v>
      </c>
      <c r="J15" s="83"/>
      <c r="K15" s="94">
        <v>-8.7623652328932974E-2</v>
      </c>
      <c r="L15" s="94">
        <f>I15/'סכום נכסי הקרן'!$C$42</f>
        <v>-5.5732793810776214E-6</v>
      </c>
    </row>
    <row r="16" spans="2:13">
      <c r="B16" s="82"/>
      <c r="C16" s="83"/>
      <c r="D16" s="83"/>
      <c r="E16" s="83"/>
      <c r="F16" s="83"/>
      <c r="G16" s="93"/>
      <c r="H16" s="95"/>
      <c r="I16" s="83"/>
      <c r="J16" s="83"/>
      <c r="K16" s="94"/>
      <c r="L16" s="83"/>
    </row>
    <row r="17" spans="2:12">
      <c r="B17" s="102" t="s">
        <v>195</v>
      </c>
      <c r="C17" s="83"/>
      <c r="D17" s="83"/>
      <c r="E17" s="83"/>
      <c r="F17" s="83"/>
      <c r="G17" s="93"/>
      <c r="H17" s="95"/>
      <c r="I17" s="93">
        <v>0.37073504099999977</v>
      </c>
      <c r="J17" s="83"/>
      <c r="K17" s="94">
        <v>0.16526941728753278</v>
      </c>
      <c r="L17" s="94">
        <f>I17/'סכום נכסי הקרן'!$C$42</f>
        <v>1.0511917857904434E-5</v>
      </c>
    </row>
    <row r="18" spans="2:12">
      <c r="B18" s="99" t="s">
        <v>192</v>
      </c>
      <c r="C18" s="81"/>
      <c r="D18" s="81"/>
      <c r="E18" s="81"/>
      <c r="F18" s="81"/>
      <c r="G18" s="90"/>
      <c r="H18" s="92"/>
      <c r="I18" s="90">
        <v>0.37073504099999977</v>
      </c>
      <c r="J18" s="81"/>
      <c r="K18" s="91">
        <v>0.16526941728753278</v>
      </c>
      <c r="L18" s="91">
        <f>I18/'סכום נכסי הקרן'!$C$42</f>
        <v>1.0511917857904434E-5</v>
      </c>
    </row>
    <row r="19" spans="2:12">
      <c r="B19" s="86" t="s">
        <v>1789</v>
      </c>
      <c r="C19" s="83" t="s">
        <v>1790</v>
      </c>
      <c r="D19" s="96" t="s">
        <v>30</v>
      </c>
      <c r="E19" s="96" t="s">
        <v>1786</v>
      </c>
      <c r="F19" s="96" t="s">
        <v>132</v>
      </c>
      <c r="G19" s="93">
        <v>-0.60607100000000003</v>
      </c>
      <c r="H19" s="95">
        <v>526</v>
      </c>
      <c r="I19" s="93">
        <v>-1.101749412</v>
      </c>
      <c r="J19" s="83"/>
      <c r="K19" s="94">
        <v>-0.49114721615462831</v>
      </c>
      <c r="L19" s="94">
        <f>I19/'סכום נכסי הקרן'!$C$42</f>
        <v>-3.1239289622311468E-5</v>
      </c>
    </row>
    <row r="20" spans="2:12">
      <c r="B20" s="86" t="s">
        <v>1791</v>
      </c>
      <c r="C20" s="83" t="s">
        <v>1792</v>
      </c>
      <c r="D20" s="96" t="s">
        <v>30</v>
      </c>
      <c r="E20" s="96" t="s">
        <v>1786</v>
      </c>
      <c r="F20" s="96" t="s">
        <v>132</v>
      </c>
      <c r="G20" s="93">
        <v>0.60607100000000003</v>
      </c>
      <c r="H20" s="95">
        <v>2065</v>
      </c>
      <c r="I20" s="93">
        <v>4.3253090069999995</v>
      </c>
      <c r="J20" s="83"/>
      <c r="K20" s="94">
        <v>1.9281730079984736</v>
      </c>
      <c r="L20" s="94">
        <f>I20/'סכום נכסי הקרן'!$C$42</f>
        <v>1.2264093749810452E-4</v>
      </c>
    </row>
    <row r="21" spans="2:12">
      <c r="B21" s="86" t="s">
        <v>1793</v>
      </c>
      <c r="C21" s="83" t="s">
        <v>1794</v>
      </c>
      <c r="D21" s="96" t="s">
        <v>30</v>
      </c>
      <c r="E21" s="96" t="s">
        <v>1786</v>
      </c>
      <c r="F21" s="96" t="s">
        <v>132</v>
      </c>
      <c r="G21" s="93">
        <v>-0.103655</v>
      </c>
      <c r="H21" s="95">
        <v>7837</v>
      </c>
      <c r="I21" s="93">
        <v>-2.807461676</v>
      </c>
      <c r="J21" s="83"/>
      <c r="K21" s="94">
        <v>-1.2515341252827528</v>
      </c>
      <c r="L21" s="94">
        <f>I21/'סכום נכסי הקרן'!$C$42</f>
        <v>-7.9603499166745146E-5</v>
      </c>
    </row>
    <row r="22" spans="2:12">
      <c r="B22" s="86" t="s">
        <v>1795</v>
      </c>
      <c r="C22" s="83" t="s">
        <v>1796</v>
      </c>
      <c r="D22" s="96" t="s">
        <v>1399</v>
      </c>
      <c r="E22" s="96" t="s">
        <v>1786</v>
      </c>
      <c r="F22" s="96" t="s">
        <v>132</v>
      </c>
      <c r="G22" s="93">
        <v>-0.19590800000000003</v>
      </c>
      <c r="H22" s="95">
        <v>67</v>
      </c>
      <c r="I22" s="93">
        <v>-4.5362878000000002E-2</v>
      </c>
      <c r="J22" s="83"/>
      <c r="K22" s="94">
        <v>-2.0222249273559891E-2</v>
      </c>
      <c r="L22" s="94">
        <f>I22/'סכום נכסי הקרן'!$C$42</f>
        <v>-1.2862308511434733E-6</v>
      </c>
    </row>
    <row r="23" spans="2:12">
      <c r="B23" s="82"/>
      <c r="C23" s="83"/>
      <c r="D23" s="83"/>
      <c r="E23" s="83"/>
      <c r="F23" s="83"/>
      <c r="G23" s="93"/>
      <c r="H23" s="95"/>
      <c r="I23" s="83"/>
      <c r="J23" s="83"/>
      <c r="K23" s="94"/>
      <c r="L23" s="83"/>
    </row>
    <row r="24" spans="2:12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</row>
    <row r="25" spans="2:12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</row>
    <row r="26" spans="2:12">
      <c r="B26" s="132" t="s">
        <v>216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</row>
    <row r="27" spans="2:12">
      <c r="B27" s="132" t="s">
        <v>112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</row>
    <row r="28" spans="2:12">
      <c r="B28" s="132" t="s">
        <v>198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</row>
    <row r="29" spans="2:12">
      <c r="B29" s="132" t="s">
        <v>206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</row>
    <row r="30" spans="2:12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</row>
    <row r="31" spans="2:12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</row>
    <row r="32" spans="2:12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</row>
    <row r="33" spans="2:12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</row>
    <row r="34" spans="2:12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</row>
    <row r="35" spans="2:12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</row>
    <row r="36" spans="2:12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</row>
    <row r="37" spans="2:12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</row>
    <row r="38" spans="2:12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</row>
    <row r="39" spans="2:12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</row>
    <row r="40" spans="2:12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</row>
    <row r="41" spans="2:12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</row>
    <row r="42" spans="2:12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</row>
    <row r="43" spans="2:12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</row>
    <row r="44" spans="2:12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</row>
    <row r="45" spans="2:12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</row>
    <row r="46" spans="2:12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</row>
    <row r="47" spans="2:12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</row>
    <row r="48" spans="2:12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</row>
    <row r="49" spans="2:12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</row>
    <row r="50" spans="2:12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</row>
    <row r="51" spans="2:12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</row>
    <row r="52" spans="2:12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</row>
    <row r="53" spans="2:12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</row>
    <row r="54" spans="2:12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</row>
    <row r="55" spans="2:12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</row>
    <row r="56" spans="2:12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</row>
    <row r="57" spans="2:12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</row>
    <row r="58" spans="2:12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</row>
    <row r="59" spans="2:12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</row>
    <row r="60" spans="2:12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</row>
    <row r="61" spans="2:12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</row>
    <row r="62" spans="2:12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</row>
    <row r="63" spans="2:12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</row>
    <row r="64" spans="2:12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</row>
    <row r="65" spans="2:12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</row>
    <row r="66" spans="2:12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</row>
    <row r="67" spans="2:12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</row>
    <row r="68" spans="2:12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</row>
    <row r="69" spans="2:12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</row>
    <row r="70" spans="2:12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</row>
    <row r="71" spans="2:12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</row>
    <row r="72" spans="2:12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</row>
    <row r="73" spans="2:12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</row>
    <row r="74" spans="2:12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</row>
    <row r="75" spans="2:12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</row>
    <row r="76" spans="2:12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</row>
    <row r="77" spans="2:12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</row>
    <row r="78" spans="2:12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</row>
    <row r="79" spans="2:12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</row>
    <row r="80" spans="2:12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</row>
    <row r="81" spans="2:12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</row>
    <row r="82" spans="2:12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</row>
    <row r="83" spans="2:12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</row>
    <row r="84" spans="2:12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</row>
    <row r="85" spans="2:12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</row>
    <row r="86" spans="2:12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</row>
    <row r="87" spans="2:12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</row>
    <row r="88" spans="2:12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</row>
    <row r="89" spans="2:12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</row>
    <row r="90" spans="2:12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</row>
    <row r="91" spans="2:12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</row>
    <row r="92" spans="2:12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</row>
    <row r="93" spans="2:12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</row>
    <row r="94" spans="2:12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</row>
    <row r="95" spans="2:12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</row>
    <row r="96" spans="2:12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</row>
    <row r="97" spans="2:12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</row>
    <row r="98" spans="2:12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</row>
    <row r="99" spans="2:12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</row>
    <row r="100" spans="2:12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</row>
    <row r="101" spans="2:12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</row>
    <row r="102" spans="2:12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</row>
    <row r="103" spans="2:12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</row>
    <row r="104" spans="2:12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</row>
    <row r="105" spans="2:12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</row>
    <row r="106" spans="2:12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</row>
    <row r="107" spans="2:12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</row>
    <row r="108" spans="2:12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</row>
    <row r="109" spans="2:12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</row>
    <row r="110" spans="2:12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</row>
    <row r="111" spans="2:12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</row>
    <row r="112" spans="2:12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</row>
    <row r="113" spans="2:12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</row>
    <row r="114" spans="2:12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</row>
    <row r="115" spans="2:12"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</row>
    <row r="116" spans="2:12"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</row>
    <row r="117" spans="2:12"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</row>
    <row r="118" spans="2:12"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</row>
    <row r="119" spans="2:12"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</row>
    <row r="120" spans="2:12"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</row>
    <row r="121" spans="2:12"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</row>
    <row r="122" spans="2:12"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</row>
    <row r="123" spans="2:12">
      <c r="B123" s="130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</row>
    <row r="124" spans="2:12">
      <c r="B124" s="130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</row>
    <row r="125" spans="2:12">
      <c r="B125" s="130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</row>
    <row r="126" spans="2:12">
      <c r="B126" s="130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</row>
    <row r="127" spans="2:12">
      <c r="B127" s="130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</row>
    <row r="128" spans="2:12">
      <c r="B128" s="130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</row>
    <row r="129" spans="2:12">
      <c r="B129" s="130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</row>
    <row r="130" spans="2:12">
      <c r="B130" s="130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</row>
    <row r="131" spans="2:12">
      <c r="B131" s="130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</row>
    <row r="132" spans="2:12">
      <c r="B132" s="130"/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</row>
    <row r="133" spans="2:12">
      <c r="B133" s="130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</row>
    <row r="134" spans="2:12">
      <c r="B134" s="130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</row>
    <row r="135" spans="2:12">
      <c r="B135" s="130"/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</row>
    <row r="136" spans="2:12">
      <c r="B136" s="130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</row>
    <row r="137" spans="2:12">
      <c r="B137" s="130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</row>
    <row r="138" spans="2:12">
      <c r="B138" s="130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</row>
    <row r="139" spans="2:12">
      <c r="B139" s="130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</row>
    <row r="140" spans="2:12">
      <c r="B140" s="130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</row>
    <row r="141" spans="2:12">
      <c r="B141" s="130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</row>
    <row r="142" spans="2:12">
      <c r="B142" s="130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</row>
    <row r="143" spans="2:12">
      <c r="B143" s="130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</row>
    <row r="144" spans="2:12">
      <c r="B144" s="130"/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</row>
    <row r="145" spans="2:12">
      <c r="B145" s="130"/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</row>
    <row r="146" spans="2:12">
      <c r="B146" s="130"/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</row>
    <row r="147" spans="2:12">
      <c r="B147" s="130"/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</row>
    <row r="148" spans="2:12">
      <c r="B148" s="130"/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</row>
    <row r="149" spans="2:12">
      <c r="B149" s="130"/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</row>
    <row r="150" spans="2:12">
      <c r="B150" s="130"/>
      <c r="C150" s="131"/>
      <c r="D150" s="131"/>
      <c r="E150" s="131"/>
      <c r="F150" s="131"/>
      <c r="G150" s="131"/>
      <c r="H150" s="131"/>
      <c r="I150" s="131"/>
      <c r="J150" s="131"/>
      <c r="K150" s="131"/>
      <c r="L150" s="131"/>
    </row>
    <row r="151" spans="2:12">
      <c r="B151" s="130"/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</row>
    <row r="152" spans="2:12">
      <c r="B152" s="130"/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</row>
    <row r="153" spans="2:12">
      <c r="B153" s="130"/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</row>
    <row r="154" spans="2:12">
      <c r="B154" s="130"/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</row>
    <row r="155" spans="2:12">
      <c r="B155" s="130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</row>
    <row r="156" spans="2:12">
      <c r="B156" s="130"/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</row>
    <row r="157" spans="2:12">
      <c r="B157" s="130"/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</row>
    <row r="158" spans="2:12">
      <c r="B158" s="130"/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</row>
    <row r="159" spans="2:12">
      <c r="B159" s="130"/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</row>
    <row r="160" spans="2:12">
      <c r="B160" s="130"/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</row>
    <row r="161" spans="2:12">
      <c r="B161" s="130"/>
      <c r="C161" s="131"/>
      <c r="D161" s="131"/>
      <c r="E161" s="131"/>
      <c r="F161" s="131"/>
      <c r="G161" s="131"/>
      <c r="H161" s="131"/>
      <c r="I161" s="131"/>
      <c r="J161" s="131"/>
      <c r="K161" s="131"/>
      <c r="L161" s="131"/>
    </row>
    <row r="162" spans="2:12">
      <c r="B162" s="130"/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</row>
    <row r="163" spans="2:12">
      <c r="B163" s="130"/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</row>
    <row r="164" spans="2:12">
      <c r="B164" s="130"/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</row>
    <row r="165" spans="2:12">
      <c r="B165" s="130"/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</row>
    <row r="166" spans="2:12">
      <c r="B166" s="130"/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</row>
    <row r="167" spans="2:12">
      <c r="B167" s="130"/>
      <c r="C167" s="131"/>
      <c r="D167" s="131"/>
      <c r="E167" s="131"/>
      <c r="F167" s="131"/>
      <c r="G167" s="131"/>
      <c r="H167" s="131"/>
      <c r="I167" s="131"/>
      <c r="J167" s="131"/>
      <c r="K167" s="131"/>
      <c r="L167" s="131"/>
    </row>
    <row r="168" spans="2:12">
      <c r="B168" s="130"/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</row>
    <row r="169" spans="2:12">
      <c r="B169" s="130"/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</row>
    <row r="170" spans="2:12">
      <c r="B170" s="130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</row>
    <row r="171" spans="2:12">
      <c r="B171" s="130"/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</row>
    <row r="172" spans="2:12">
      <c r="B172" s="130"/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</row>
    <row r="173" spans="2:12">
      <c r="B173" s="130"/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</row>
    <row r="174" spans="2:12">
      <c r="B174" s="130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</row>
    <row r="175" spans="2:12">
      <c r="B175" s="130"/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</row>
    <row r="176" spans="2:12">
      <c r="B176" s="130"/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</row>
    <row r="177" spans="2:12">
      <c r="B177" s="130"/>
      <c r="C177" s="131"/>
      <c r="D177" s="131"/>
      <c r="E177" s="131"/>
      <c r="F177" s="131"/>
      <c r="G177" s="131"/>
      <c r="H177" s="131"/>
      <c r="I177" s="131"/>
      <c r="J177" s="131"/>
      <c r="K177" s="131"/>
      <c r="L177" s="131"/>
    </row>
    <row r="178" spans="2:12">
      <c r="B178" s="130"/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</row>
    <row r="179" spans="2:12">
      <c r="B179" s="130"/>
      <c r="C179" s="131"/>
      <c r="D179" s="131"/>
      <c r="E179" s="131"/>
      <c r="F179" s="131"/>
      <c r="G179" s="131"/>
      <c r="H179" s="131"/>
      <c r="I179" s="131"/>
      <c r="J179" s="131"/>
      <c r="K179" s="131"/>
      <c r="L179" s="131"/>
    </row>
    <row r="180" spans="2:12">
      <c r="B180" s="130"/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</row>
    <row r="181" spans="2:12">
      <c r="B181" s="130"/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</row>
    <row r="182" spans="2:12">
      <c r="B182" s="130"/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</row>
    <row r="183" spans="2:12">
      <c r="B183" s="130"/>
      <c r="C183" s="131"/>
      <c r="D183" s="131"/>
      <c r="E183" s="131"/>
      <c r="F183" s="131"/>
      <c r="G183" s="131"/>
      <c r="H183" s="131"/>
      <c r="I183" s="131"/>
      <c r="J183" s="131"/>
      <c r="K183" s="131"/>
      <c r="L183" s="131"/>
    </row>
    <row r="184" spans="2:12">
      <c r="B184" s="130"/>
      <c r="C184" s="131"/>
      <c r="D184" s="131"/>
      <c r="E184" s="131"/>
      <c r="F184" s="131"/>
      <c r="G184" s="131"/>
      <c r="H184" s="131"/>
      <c r="I184" s="131"/>
      <c r="J184" s="131"/>
      <c r="K184" s="131"/>
      <c r="L184" s="131"/>
    </row>
    <row r="185" spans="2:12">
      <c r="B185" s="130"/>
      <c r="C185" s="131"/>
      <c r="D185" s="131"/>
      <c r="E185" s="131"/>
      <c r="F185" s="131"/>
      <c r="G185" s="131"/>
      <c r="H185" s="131"/>
      <c r="I185" s="131"/>
      <c r="J185" s="131"/>
      <c r="K185" s="131"/>
      <c r="L185" s="131"/>
    </row>
    <row r="186" spans="2:12">
      <c r="B186" s="130"/>
      <c r="C186" s="131"/>
      <c r="D186" s="131"/>
      <c r="E186" s="131"/>
      <c r="F186" s="131"/>
      <c r="G186" s="131"/>
      <c r="H186" s="131"/>
      <c r="I186" s="131"/>
      <c r="J186" s="131"/>
      <c r="K186" s="131"/>
      <c r="L186" s="131"/>
    </row>
    <row r="187" spans="2:12">
      <c r="B187" s="130"/>
      <c r="C187" s="131"/>
      <c r="D187" s="131"/>
      <c r="E187" s="131"/>
      <c r="F187" s="131"/>
      <c r="G187" s="131"/>
      <c r="H187" s="131"/>
      <c r="I187" s="131"/>
      <c r="J187" s="131"/>
      <c r="K187" s="131"/>
      <c r="L187" s="131"/>
    </row>
    <row r="188" spans="2:12">
      <c r="B188" s="130"/>
      <c r="C188" s="131"/>
      <c r="D188" s="131"/>
      <c r="E188" s="131"/>
      <c r="F188" s="131"/>
      <c r="G188" s="131"/>
      <c r="H188" s="131"/>
      <c r="I188" s="131"/>
      <c r="J188" s="131"/>
      <c r="K188" s="131"/>
      <c r="L188" s="131"/>
    </row>
    <row r="189" spans="2:12">
      <c r="B189" s="130"/>
      <c r="C189" s="131"/>
      <c r="D189" s="131"/>
      <c r="E189" s="131"/>
      <c r="F189" s="131"/>
      <c r="G189" s="131"/>
      <c r="H189" s="131"/>
      <c r="I189" s="131"/>
      <c r="J189" s="131"/>
      <c r="K189" s="131"/>
      <c r="L189" s="131"/>
    </row>
    <row r="190" spans="2:12">
      <c r="B190" s="130"/>
      <c r="C190" s="131"/>
      <c r="D190" s="131"/>
      <c r="E190" s="131"/>
      <c r="F190" s="131"/>
      <c r="G190" s="131"/>
      <c r="H190" s="131"/>
      <c r="I190" s="131"/>
      <c r="J190" s="131"/>
      <c r="K190" s="131"/>
      <c r="L190" s="131"/>
    </row>
    <row r="191" spans="2:12">
      <c r="B191" s="130"/>
      <c r="C191" s="131"/>
      <c r="D191" s="131"/>
      <c r="E191" s="131"/>
      <c r="F191" s="131"/>
      <c r="G191" s="131"/>
      <c r="H191" s="131"/>
      <c r="I191" s="131"/>
      <c r="J191" s="131"/>
      <c r="K191" s="131"/>
      <c r="L191" s="131"/>
    </row>
    <row r="192" spans="2:12">
      <c r="B192" s="130"/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</row>
    <row r="193" spans="2:12">
      <c r="B193" s="130"/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</row>
    <row r="194" spans="2:12">
      <c r="B194" s="130"/>
      <c r="C194" s="131"/>
      <c r="D194" s="131"/>
      <c r="E194" s="131"/>
      <c r="F194" s="131"/>
      <c r="G194" s="131"/>
      <c r="H194" s="131"/>
      <c r="I194" s="131"/>
      <c r="J194" s="131"/>
      <c r="K194" s="131"/>
      <c r="L194" s="131"/>
    </row>
    <row r="195" spans="2:12">
      <c r="B195" s="130"/>
      <c r="C195" s="131"/>
      <c r="D195" s="131"/>
      <c r="E195" s="131"/>
      <c r="F195" s="131"/>
      <c r="G195" s="131"/>
      <c r="H195" s="131"/>
      <c r="I195" s="131"/>
      <c r="J195" s="131"/>
      <c r="K195" s="131"/>
      <c r="L195" s="131"/>
    </row>
    <row r="196" spans="2:12">
      <c r="B196" s="130"/>
      <c r="C196" s="131"/>
      <c r="D196" s="131"/>
      <c r="E196" s="131"/>
      <c r="F196" s="131"/>
      <c r="G196" s="131"/>
      <c r="H196" s="131"/>
      <c r="I196" s="131"/>
      <c r="J196" s="131"/>
      <c r="K196" s="131"/>
      <c r="L196" s="131"/>
    </row>
    <row r="197" spans="2:12">
      <c r="B197" s="130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</row>
    <row r="198" spans="2:12">
      <c r="B198" s="130"/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</row>
    <row r="199" spans="2:12">
      <c r="B199" s="130"/>
      <c r="C199" s="131"/>
      <c r="D199" s="131"/>
      <c r="E199" s="131"/>
      <c r="F199" s="131"/>
      <c r="G199" s="131"/>
      <c r="H199" s="131"/>
      <c r="I199" s="131"/>
      <c r="J199" s="131"/>
      <c r="K199" s="131"/>
      <c r="L199" s="131"/>
    </row>
    <row r="200" spans="2:12">
      <c r="B200" s="130"/>
      <c r="C200" s="131"/>
      <c r="D200" s="131"/>
      <c r="E200" s="131"/>
      <c r="F200" s="131"/>
      <c r="G200" s="131"/>
      <c r="H200" s="131"/>
      <c r="I200" s="131"/>
      <c r="J200" s="131"/>
      <c r="K200" s="131"/>
      <c r="L200" s="131"/>
    </row>
    <row r="201" spans="2:12">
      <c r="B201" s="130"/>
      <c r="C201" s="131"/>
      <c r="D201" s="131"/>
      <c r="E201" s="131"/>
      <c r="F201" s="131"/>
      <c r="G201" s="131"/>
      <c r="H201" s="131"/>
      <c r="I201" s="131"/>
      <c r="J201" s="131"/>
      <c r="K201" s="131"/>
      <c r="L201" s="131"/>
    </row>
    <row r="202" spans="2:12">
      <c r="B202" s="130"/>
      <c r="C202" s="131"/>
      <c r="D202" s="131"/>
      <c r="E202" s="131"/>
      <c r="F202" s="131"/>
      <c r="G202" s="131"/>
      <c r="H202" s="131"/>
      <c r="I202" s="131"/>
      <c r="J202" s="131"/>
      <c r="K202" s="131"/>
      <c r="L202" s="131"/>
    </row>
    <row r="203" spans="2:12">
      <c r="B203" s="130"/>
      <c r="C203" s="131"/>
      <c r="D203" s="131"/>
      <c r="E203" s="131"/>
      <c r="F203" s="131"/>
      <c r="G203" s="131"/>
      <c r="H203" s="131"/>
      <c r="I203" s="131"/>
      <c r="J203" s="131"/>
      <c r="K203" s="131"/>
      <c r="L203" s="131"/>
    </row>
    <row r="204" spans="2:12">
      <c r="B204" s="130"/>
      <c r="C204" s="131"/>
      <c r="D204" s="131"/>
      <c r="E204" s="131"/>
      <c r="F204" s="131"/>
      <c r="G204" s="131"/>
      <c r="H204" s="131"/>
      <c r="I204" s="131"/>
      <c r="J204" s="131"/>
      <c r="K204" s="131"/>
      <c r="L204" s="131"/>
    </row>
    <row r="205" spans="2:12">
      <c r="B205" s="130"/>
      <c r="C205" s="131"/>
      <c r="D205" s="131"/>
      <c r="E205" s="131"/>
      <c r="F205" s="131"/>
      <c r="G205" s="131"/>
      <c r="H205" s="131"/>
      <c r="I205" s="131"/>
      <c r="J205" s="131"/>
      <c r="K205" s="131"/>
      <c r="L205" s="131"/>
    </row>
    <row r="206" spans="2:12">
      <c r="B206" s="130"/>
      <c r="C206" s="131"/>
      <c r="D206" s="131"/>
      <c r="E206" s="131"/>
      <c r="F206" s="131"/>
      <c r="G206" s="131"/>
      <c r="H206" s="131"/>
      <c r="I206" s="131"/>
      <c r="J206" s="131"/>
      <c r="K206" s="131"/>
      <c r="L206" s="131"/>
    </row>
    <row r="207" spans="2:12">
      <c r="B207" s="130"/>
      <c r="C207" s="131"/>
      <c r="D207" s="131"/>
      <c r="E207" s="131"/>
      <c r="F207" s="131"/>
      <c r="G207" s="131"/>
      <c r="H207" s="131"/>
      <c r="I207" s="131"/>
      <c r="J207" s="131"/>
      <c r="K207" s="131"/>
      <c r="L207" s="131"/>
    </row>
    <row r="208" spans="2:12">
      <c r="B208" s="130"/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</row>
    <row r="209" spans="2:12">
      <c r="B209" s="130"/>
      <c r="C209" s="131"/>
      <c r="D209" s="131"/>
      <c r="E209" s="131"/>
      <c r="F209" s="131"/>
      <c r="G209" s="131"/>
      <c r="H209" s="131"/>
      <c r="I209" s="131"/>
      <c r="J209" s="131"/>
      <c r="K209" s="131"/>
      <c r="L209" s="131"/>
    </row>
    <row r="210" spans="2:12">
      <c r="B210" s="130"/>
      <c r="C210" s="131"/>
      <c r="D210" s="131"/>
      <c r="E210" s="131"/>
      <c r="F210" s="131"/>
      <c r="G210" s="131"/>
      <c r="H210" s="131"/>
      <c r="I210" s="131"/>
      <c r="J210" s="131"/>
      <c r="K210" s="131"/>
      <c r="L210" s="131"/>
    </row>
    <row r="211" spans="2:12">
      <c r="B211" s="130"/>
      <c r="C211" s="131"/>
      <c r="D211" s="131"/>
      <c r="E211" s="131"/>
      <c r="F211" s="131"/>
      <c r="G211" s="131"/>
      <c r="H211" s="131"/>
      <c r="I211" s="131"/>
      <c r="J211" s="131"/>
      <c r="K211" s="131"/>
      <c r="L211" s="131"/>
    </row>
    <row r="212" spans="2:12">
      <c r="B212" s="130"/>
      <c r="C212" s="131"/>
      <c r="D212" s="131"/>
      <c r="E212" s="131"/>
      <c r="F212" s="131"/>
      <c r="G212" s="131"/>
      <c r="H212" s="131"/>
      <c r="I212" s="131"/>
      <c r="J212" s="131"/>
      <c r="K212" s="131"/>
      <c r="L212" s="131"/>
    </row>
    <row r="213" spans="2:12">
      <c r="B213" s="130"/>
      <c r="C213" s="131"/>
      <c r="D213" s="131"/>
      <c r="E213" s="131"/>
      <c r="F213" s="131"/>
      <c r="G213" s="131"/>
      <c r="H213" s="131"/>
      <c r="I213" s="131"/>
      <c r="J213" s="131"/>
      <c r="K213" s="131"/>
      <c r="L213" s="131"/>
    </row>
    <row r="214" spans="2:12">
      <c r="B214" s="130"/>
      <c r="C214" s="131"/>
      <c r="D214" s="131"/>
      <c r="E214" s="131"/>
      <c r="F214" s="131"/>
      <c r="G214" s="131"/>
      <c r="H214" s="131"/>
      <c r="I214" s="131"/>
      <c r="J214" s="131"/>
      <c r="K214" s="131"/>
      <c r="L214" s="131"/>
    </row>
    <row r="215" spans="2:12">
      <c r="B215" s="130"/>
      <c r="C215" s="131"/>
      <c r="D215" s="131"/>
      <c r="E215" s="131"/>
      <c r="F215" s="131"/>
      <c r="G215" s="131"/>
      <c r="H215" s="131"/>
      <c r="I215" s="131"/>
      <c r="J215" s="131"/>
      <c r="K215" s="131"/>
      <c r="L215" s="131"/>
    </row>
    <row r="216" spans="2:12">
      <c r="B216" s="130"/>
      <c r="C216" s="131"/>
      <c r="D216" s="131"/>
      <c r="E216" s="131"/>
      <c r="F216" s="131"/>
      <c r="G216" s="131"/>
      <c r="H216" s="131"/>
      <c r="I216" s="131"/>
      <c r="J216" s="131"/>
      <c r="K216" s="131"/>
      <c r="L216" s="131"/>
    </row>
    <row r="217" spans="2:12">
      <c r="B217" s="130"/>
      <c r="C217" s="131"/>
      <c r="D217" s="131"/>
      <c r="E217" s="131"/>
      <c r="F217" s="131"/>
      <c r="G217" s="131"/>
      <c r="H217" s="131"/>
      <c r="I217" s="131"/>
      <c r="J217" s="131"/>
      <c r="K217" s="131"/>
      <c r="L217" s="131"/>
    </row>
    <row r="218" spans="2:12">
      <c r="B218" s="130"/>
      <c r="C218" s="131"/>
      <c r="D218" s="131"/>
      <c r="E218" s="131"/>
      <c r="F218" s="131"/>
      <c r="G218" s="131"/>
      <c r="H218" s="131"/>
      <c r="I218" s="131"/>
      <c r="J218" s="131"/>
      <c r="K218" s="131"/>
      <c r="L218" s="131"/>
    </row>
    <row r="219" spans="2:12">
      <c r="B219" s="130"/>
      <c r="C219" s="131"/>
      <c r="D219" s="131"/>
      <c r="E219" s="131"/>
      <c r="F219" s="131"/>
      <c r="G219" s="131"/>
      <c r="H219" s="131"/>
      <c r="I219" s="131"/>
      <c r="J219" s="131"/>
      <c r="K219" s="131"/>
      <c r="L219" s="131"/>
    </row>
    <row r="220" spans="2:12">
      <c r="B220" s="130"/>
      <c r="C220" s="131"/>
      <c r="D220" s="131"/>
      <c r="E220" s="131"/>
      <c r="F220" s="131"/>
      <c r="G220" s="131"/>
      <c r="H220" s="131"/>
      <c r="I220" s="131"/>
      <c r="J220" s="131"/>
      <c r="K220" s="131"/>
      <c r="L220" s="131"/>
    </row>
    <row r="221" spans="2:12">
      <c r="B221" s="130"/>
      <c r="C221" s="131"/>
      <c r="D221" s="131"/>
      <c r="E221" s="131"/>
      <c r="F221" s="131"/>
      <c r="G221" s="131"/>
      <c r="H221" s="131"/>
      <c r="I221" s="131"/>
      <c r="J221" s="131"/>
      <c r="K221" s="131"/>
      <c r="L221" s="131"/>
    </row>
    <row r="222" spans="2:12">
      <c r="B222" s="130"/>
      <c r="C222" s="131"/>
      <c r="D222" s="131"/>
      <c r="E222" s="131"/>
      <c r="F222" s="131"/>
      <c r="G222" s="131"/>
      <c r="H222" s="131"/>
      <c r="I222" s="131"/>
      <c r="J222" s="131"/>
      <c r="K222" s="131"/>
      <c r="L222" s="131"/>
    </row>
    <row r="223" spans="2:12">
      <c r="B223" s="130"/>
      <c r="C223" s="131"/>
      <c r="D223" s="131"/>
      <c r="E223" s="131"/>
      <c r="F223" s="131"/>
      <c r="G223" s="131"/>
      <c r="H223" s="131"/>
      <c r="I223" s="131"/>
      <c r="J223" s="131"/>
      <c r="K223" s="131"/>
      <c r="L223" s="131"/>
    </row>
    <row r="224" spans="2:12">
      <c r="B224" s="130"/>
      <c r="C224" s="131"/>
      <c r="D224" s="131"/>
      <c r="E224" s="131"/>
      <c r="F224" s="131"/>
      <c r="G224" s="131"/>
      <c r="H224" s="131"/>
      <c r="I224" s="131"/>
      <c r="J224" s="131"/>
      <c r="K224" s="131"/>
      <c r="L224" s="131"/>
    </row>
    <row r="225" spans="2:12">
      <c r="B225" s="130"/>
      <c r="C225" s="131"/>
      <c r="D225" s="131"/>
      <c r="E225" s="131"/>
      <c r="F225" s="131"/>
      <c r="G225" s="131"/>
      <c r="H225" s="131"/>
      <c r="I225" s="131"/>
      <c r="J225" s="131"/>
      <c r="K225" s="131"/>
      <c r="L225" s="131"/>
    </row>
    <row r="226" spans="2:12">
      <c r="B226" s="130"/>
      <c r="C226" s="131"/>
      <c r="D226" s="131"/>
      <c r="E226" s="131"/>
      <c r="F226" s="131"/>
      <c r="G226" s="131"/>
      <c r="H226" s="131"/>
      <c r="I226" s="131"/>
      <c r="J226" s="131"/>
      <c r="K226" s="131"/>
      <c r="L226" s="131"/>
    </row>
    <row r="227" spans="2:12">
      <c r="B227" s="130"/>
      <c r="C227" s="131"/>
      <c r="D227" s="131"/>
      <c r="E227" s="131"/>
      <c r="F227" s="131"/>
      <c r="G227" s="131"/>
      <c r="H227" s="131"/>
      <c r="I227" s="131"/>
      <c r="J227" s="131"/>
      <c r="K227" s="131"/>
      <c r="L227" s="131"/>
    </row>
    <row r="228" spans="2:12">
      <c r="B228" s="130"/>
      <c r="C228" s="131"/>
      <c r="D228" s="131"/>
      <c r="E228" s="131"/>
      <c r="F228" s="131"/>
      <c r="G228" s="131"/>
      <c r="H228" s="131"/>
      <c r="I228" s="131"/>
      <c r="J228" s="131"/>
      <c r="K228" s="131"/>
      <c r="L228" s="131"/>
    </row>
    <row r="229" spans="2:12">
      <c r="B229" s="130"/>
      <c r="C229" s="131"/>
      <c r="D229" s="131"/>
      <c r="E229" s="131"/>
      <c r="F229" s="131"/>
      <c r="G229" s="131"/>
      <c r="H229" s="131"/>
      <c r="I229" s="131"/>
      <c r="J229" s="131"/>
      <c r="K229" s="131"/>
      <c r="L229" s="131"/>
    </row>
    <row r="230" spans="2:12">
      <c r="B230" s="130"/>
      <c r="C230" s="131"/>
      <c r="D230" s="131"/>
      <c r="E230" s="131"/>
      <c r="F230" s="131"/>
      <c r="G230" s="131"/>
      <c r="H230" s="131"/>
      <c r="I230" s="131"/>
      <c r="J230" s="131"/>
      <c r="K230" s="131"/>
      <c r="L230" s="131"/>
    </row>
    <row r="231" spans="2:12">
      <c r="B231" s="130"/>
      <c r="C231" s="131"/>
      <c r="D231" s="131"/>
      <c r="E231" s="131"/>
      <c r="F231" s="131"/>
      <c r="G231" s="131"/>
      <c r="H231" s="131"/>
      <c r="I231" s="131"/>
      <c r="J231" s="131"/>
      <c r="K231" s="131"/>
      <c r="L231" s="131"/>
    </row>
    <row r="232" spans="2:12">
      <c r="B232" s="130"/>
      <c r="C232" s="131"/>
      <c r="D232" s="131"/>
      <c r="E232" s="131"/>
      <c r="F232" s="131"/>
      <c r="G232" s="131"/>
      <c r="H232" s="131"/>
      <c r="I232" s="131"/>
      <c r="J232" s="131"/>
      <c r="K232" s="131"/>
      <c r="L232" s="131"/>
    </row>
    <row r="233" spans="2:12">
      <c r="B233" s="130"/>
      <c r="C233" s="131"/>
      <c r="D233" s="131"/>
      <c r="E233" s="131"/>
      <c r="F233" s="131"/>
      <c r="G233" s="131"/>
      <c r="H233" s="131"/>
      <c r="I233" s="131"/>
      <c r="J233" s="131"/>
      <c r="K233" s="131"/>
      <c r="L233" s="131"/>
    </row>
    <row r="234" spans="2:12">
      <c r="B234" s="130"/>
      <c r="C234" s="131"/>
      <c r="D234" s="131"/>
      <c r="E234" s="131"/>
      <c r="F234" s="131"/>
      <c r="G234" s="131"/>
      <c r="H234" s="131"/>
      <c r="I234" s="131"/>
      <c r="J234" s="131"/>
      <c r="K234" s="131"/>
      <c r="L234" s="131"/>
    </row>
    <row r="235" spans="2:12">
      <c r="B235" s="130"/>
      <c r="C235" s="131"/>
      <c r="D235" s="131"/>
      <c r="E235" s="131"/>
      <c r="F235" s="131"/>
      <c r="G235" s="131"/>
      <c r="H235" s="131"/>
      <c r="I235" s="131"/>
      <c r="J235" s="131"/>
      <c r="K235" s="131"/>
      <c r="L235" s="131"/>
    </row>
    <row r="236" spans="2:12">
      <c r="B236" s="130"/>
      <c r="C236" s="131"/>
      <c r="D236" s="131"/>
      <c r="E236" s="131"/>
      <c r="F236" s="131"/>
      <c r="G236" s="131"/>
      <c r="H236" s="131"/>
      <c r="I236" s="131"/>
      <c r="J236" s="131"/>
      <c r="K236" s="131"/>
      <c r="L236" s="131"/>
    </row>
    <row r="237" spans="2:12">
      <c r="B237" s="130"/>
      <c r="C237" s="131"/>
      <c r="D237" s="131"/>
      <c r="E237" s="131"/>
      <c r="F237" s="131"/>
      <c r="G237" s="131"/>
      <c r="H237" s="131"/>
      <c r="I237" s="131"/>
      <c r="J237" s="131"/>
      <c r="K237" s="131"/>
      <c r="L237" s="131"/>
    </row>
    <row r="238" spans="2:12">
      <c r="B238" s="130"/>
      <c r="C238" s="131"/>
      <c r="D238" s="131"/>
      <c r="E238" s="131"/>
      <c r="F238" s="131"/>
      <c r="G238" s="131"/>
      <c r="H238" s="131"/>
      <c r="I238" s="131"/>
      <c r="J238" s="131"/>
      <c r="K238" s="131"/>
      <c r="L238" s="131"/>
    </row>
    <row r="239" spans="2:12">
      <c r="B239" s="130"/>
      <c r="C239" s="131"/>
      <c r="D239" s="131"/>
      <c r="E239" s="131"/>
      <c r="F239" s="131"/>
      <c r="G239" s="131"/>
      <c r="H239" s="131"/>
      <c r="I239" s="131"/>
      <c r="J239" s="131"/>
      <c r="K239" s="131"/>
      <c r="L239" s="131"/>
    </row>
    <row r="240" spans="2:12">
      <c r="B240" s="130"/>
      <c r="C240" s="131"/>
      <c r="D240" s="131"/>
      <c r="E240" s="131"/>
      <c r="F240" s="131"/>
      <c r="G240" s="131"/>
      <c r="H240" s="131"/>
      <c r="I240" s="131"/>
      <c r="J240" s="131"/>
      <c r="K240" s="131"/>
      <c r="L240" s="131"/>
    </row>
    <row r="241" spans="2:12">
      <c r="B241" s="130"/>
      <c r="C241" s="131"/>
      <c r="D241" s="131"/>
      <c r="E241" s="131"/>
      <c r="F241" s="131"/>
      <c r="G241" s="131"/>
      <c r="H241" s="131"/>
      <c r="I241" s="131"/>
      <c r="J241" s="131"/>
      <c r="K241" s="131"/>
      <c r="L241" s="131"/>
    </row>
    <row r="242" spans="2:12">
      <c r="B242" s="130"/>
      <c r="C242" s="131"/>
      <c r="D242" s="131"/>
      <c r="E242" s="131"/>
      <c r="F242" s="131"/>
      <c r="G242" s="131"/>
      <c r="H242" s="131"/>
      <c r="I242" s="131"/>
      <c r="J242" s="131"/>
      <c r="K242" s="131"/>
      <c r="L242" s="131"/>
    </row>
    <row r="243" spans="2:12">
      <c r="B243" s="130"/>
      <c r="C243" s="131"/>
      <c r="D243" s="131"/>
      <c r="E243" s="131"/>
      <c r="F243" s="131"/>
      <c r="G243" s="131"/>
      <c r="H243" s="131"/>
      <c r="I243" s="131"/>
      <c r="J243" s="131"/>
      <c r="K243" s="131"/>
      <c r="L243" s="131"/>
    </row>
    <row r="244" spans="2:12">
      <c r="B244" s="130"/>
      <c r="C244" s="131"/>
      <c r="D244" s="131"/>
      <c r="E244" s="131"/>
      <c r="F244" s="131"/>
      <c r="G244" s="131"/>
      <c r="H244" s="131"/>
      <c r="I244" s="131"/>
      <c r="J244" s="131"/>
      <c r="K244" s="131"/>
      <c r="L244" s="131"/>
    </row>
    <row r="245" spans="2:12">
      <c r="B245" s="130"/>
      <c r="C245" s="131"/>
      <c r="D245" s="131"/>
      <c r="E245" s="131"/>
      <c r="F245" s="131"/>
      <c r="G245" s="131"/>
      <c r="H245" s="131"/>
      <c r="I245" s="131"/>
      <c r="J245" s="131"/>
      <c r="K245" s="131"/>
      <c r="L245" s="131"/>
    </row>
    <row r="246" spans="2:12">
      <c r="B246" s="130"/>
      <c r="C246" s="131"/>
      <c r="D246" s="131"/>
      <c r="E246" s="131"/>
      <c r="F246" s="131"/>
      <c r="G246" s="131"/>
      <c r="H246" s="131"/>
      <c r="I246" s="131"/>
      <c r="J246" s="131"/>
      <c r="K246" s="131"/>
      <c r="L246" s="131"/>
    </row>
    <row r="247" spans="2:12">
      <c r="B247" s="130"/>
      <c r="C247" s="131"/>
      <c r="D247" s="131"/>
      <c r="E247" s="131"/>
      <c r="F247" s="131"/>
      <c r="G247" s="131"/>
      <c r="H247" s="131"/>
      <c r="I247" s="131"/>
      <c r="J247" s="131"/>
      <c r="K247" s="131"/>
      <c r="L247" s="131"/>
    </row>
    <row r="248" spans="2:12">
      <c r="B248" s="130"/>
      <c r="C248" s="131"/>
      <c r="D248" s="131"/>
      <c r="E248" s="131"/>
      <c r="F248" s="131"/>
      <c r="G248" s="131"/>
      <c r="H248" s="131"/>
      <c r="I248" s="131"/>
      <c r="J248" s="131"/>
      <c r="K248" s="131"/>
      <c r="L248" s="131"/>
    </row>
    <row r="249" spans="2:12">
      <c r="B249" s="130"/>
      <c r="C249" s="131"/>
      <c r="D249" s="131"/>
      <c r="E249" s="131"/>
      <c r="F249" s="131"/>
      <c r="G249" s="131"/>
      <c r="H249" s="131"/>
      <c r="I249" s="131"/>
      <c r="J249" s="131"/>
      <c r="K249" s="131"/>
      <c r="L249" s="131"/>
    </row>
    <row r="250" spans="2:12">
      <c r="B250" s="130"/>
      <c r="C250" s="131"/>
      <c r="D250" s="131"/>
      <c r="E250" s="131"/>
      <c r="F250" s="131"/>
      <c r="G250" s="131"/>
      <c r="H250" s="131"/>
      <c r="I250" s="131"/>
      <c r="J250" s="131"/>
      <c r="K250" s="131"/>
      <c r="L250" s="131"/>
    </row>
    <row r="251" spans="2:12">
      <c r="B251" s="130"/>
      <c r="C251" s="131"/>
      <c r="D251" s="131"/>
      <c r="E251" s="131"/>
      <c r="F251" s="131"/>
      <c r="G251" s="131"/>
      <c r="H251" s="131"/>
      <c r="I251" s="131"/>
      <c r="J251" s="131"/>
      <c r="K251" s="131"/>
      <c r="L251" s="131"/>
    </row>
    <row r="252" spans="2:12">
      <c r="B252" s="130"/>
      <c r="C252" s="131"/>
      <c r="D252" s="131"/>
      <c r="E252" s="131"/>
      <c r="F252" s="131"/>
      <c r="G252" s="131"/>
      <c r="H252" s="131"/>
      <c r="I252" s="131"/>
      <c r="J252" s="131"/>
      <c r="K252" s="131"/>
      <c r="L252" s="131"/>
    </row>
    <row r="253" spans="2:12">
      <c r="B253" s="130"/>
      <c r="C253" s="131"/>
      <c r="D253" s="131"/>
      <c r="E253" s="131"/>
      <c r="F253" s="131"/>
      <c r="G253" s="131"/>
      <c r="H253" s="131"/>
      <c r="I253" s="131"/>
      <c r="J253" s="131"/>
      <c r="K253" s="131"/>
      <c r="L253" s="131"/>
    </row>
    <row r="254" spans="2:12">
      <c r="B254" s="130"/>
      <c r="C254" s="131"/>
      <c r="D254" s="131"/>
      <c r="E254" s="131"/>
      <c r="F254" s="131"/>
      <c r="G254" s="131"/>
      <c r="H254" s="131"/>
      <c r="I254" s="131"/>
      <c r="J254" s="131"/>
      <c r="K254" s="131"/>
      <c r="L254" s="131"/>
    </row>
    <row r="255" spans="2:12">
      <c r="B255" s="130"/>
      <c r="C255" s="131"/>
      <c r="D255" s="131"/>
      <c r="E255" s="131"/>
      <c r="F255" s="131"/>
      <c r="G255" s="131"/>
      <c r="H255" s="131"/>
      <c r="I255" s="131"/>
      <c r="J255" s="131"/>
      <c r="K255" s="131"/>
      <c r="L255" s="131"/>
    </row>
    <row r="256" spans="2:12">
      <c r="B256" s="130"/>
      <c r="C256" s="131"/>
      <c r="D256" s="131"/>
      <c r="E256" s="131"/>
      <c r="F256" s="131"/>
      <c r="G256" s="131"/>
      <c r="H256" s="131"/>
      <c r="I256" s="131"/>
      <c r="J256" s="131"/>
      <c r="K256" s="131"/>
      <c r="L256" s="131"/>
    </row>
    <row r="257" spans="2:12">
      <c r="B257" s="130"/>
      <c r="C257" s="131"/>
      <c r="D257" s="131"/>
      <c r="E257" s="131"/>
      <c r="F257" s="131"/>
      <c r="G257" s="131"/>
      <c r="H257" s="131"/>
      <c r="I257" s="131"/>
      <c r="J257" s="131"/>
      <c r="K257" s="131"/>
      <c r="L257" s="131"/>
    </row>
    <row r="258" spans="2:12">
      <c r="B258" s="130"/>
      <c r="C258" s="131"/>
      <c r="D258" s="131"/>
      <c r="E258" s="131"/>
      <c r="F258" s="131"/>
      <c r="G258" s="131"/>
      <c r="H258" s="131"/>
      <c r="I258" s="131"/>
      <c r="J258" s="131"/>
      <c r="K258" s="131"/>
      <c r="L258" s="131"/>
    </row>
    <row r="259" spans="2:12">
      <c r="B259" s="130"/>
      <c r="C259" s="131"/>
      <c r="D259" s="131"/>
      <c r="E259" s="131"/>
      <c r="F259" s="131"/>
      <c r="G259" s="131"/>
      <c r="H259" s="131"/>
      <c r="I259" s="131"/>
      <c r="J259" s="131"/>
      <c r="K259" s="131"/>
      <c r="L259" s="131"/>
    </row>
    <row r="260" spans="2:12">
      <c r="B260" s="130"/>
      <c r="C260" s="131"/>
      <c r="D260" s="131"/>
      <c r="E260" s="131"/>
      <c r="F260" s="131"/>
      <c r="G260" s="131"/>
      <c r="H260" s="131"/>
      <c r="I260" s="131"/>
      <c r="J260" s="131"/>
      <c r="K260" s="131"/>
      <c r="L260" s="131"/>
    </row>
    <row r="261" spans="2:12">
      <c r="B261" s="130"/>
      <c r="C261" s="131"/>
      <c r="D261" s="131"/>
      <c r="E261" s="131"/>
      <c r="F261" s="131"/>
      <c r="G261" s="131"/>
      <c r="H261" s="131"/>
      <c r="I261" s="131"/>
      <c r="J261" s="131"/>
      <c r="K261" s="131"/>
      <c r="L261" s="131"/>
    </row>
    <row r="262" spans="2:12">
      <c r="B262" s="130"/>
      <c r="C262" s="131"/>
      <c r="D262" s="131"/>
      <c r="E262" s="131"/>
      <c r="F262" s="131"/>
      <c r="G262" s="131"/>
      <c r="H262" s="131"/>
      <c r="I262" s="131"/>
      <c r="J262" s="131"/>
      <c r="K262" s="131"/>
      <c r="L262" s="131"/>
    </row>
    <row r="263" spans="2:12">
      <c r="B263" s="130"/>
      <c r="C263" s="131"/>
      <c r="D263" s="131"/>
      <c r="E263" s="131"/>
      <c r="F263" s="131"/>
      <c r="G263" s="131"/>
      <c r="H263" s="131"/>
      <c r="I263" s="131"/>
      <c r="J263" s="131"/>
      <c r="K263" s="131"/>
      <c r="L263" s="131"/>
    </row>
    <row r="264" spans="2:12">
      <c r="B264" s="130"/>
      <c r="C264" s="131"/>
      <c r="D264" s="131"/>
      <c r="E264" s="131"/>
      <c r="F264" s="131"/>
      <c r="G264" s="131"/>
      <c r="H264" s="131"/>
      <c r="I264" s="131"/>
      <c r="J264" s="131"/>
      <c r="K264" s="131"/>
      <c r="L264" s="131"/>
    </row>
    <row r="265" spans="2:12">
      <c r="B265" s="130"/>
      <c r="C265" s="131"/>
      <c r="D265" s="131"/>
      <c r="E265" s="131"/>
      <c r="F265" s="131"/>
      <c r="G265" s="131"/>
      <c r="H265" s="131"/>
      <c r="I265" s="131"/>
      <c r="J265" s="131"/>
      <c r="K265" s="131"/>
      <c r="L265" s="131"/>
    </row>
    <row r="266" spans="2:12">
      <c r="B266" s="130"/>
      <c r="C266" s="131"/>
      <c r="D266" s="131"/>
      <c r="E266" s="131"/>
      <c r="F266" s="131"/>
      <c r="G266" s="131"/>
      <c r="H266" s="131"/>
      <c r="I266" s="131"/>
      <c r="J266" s="131"/>
      <c r="K266" s="131"/>
      <c r="L266" s="131"/>
    </row>
    <row r="267" spans="2:12">
      <c r="B267" s="130"/>
      <c r="C267" s="131"/>
      <c r="D267" s="131"/>
      <c r="E267" s="131"/>
      <c r="F267" s="131"/>
      <c r="G267" s="131"/>
      <c r="H267" s="131"/>
      <c r="I267" s="131"/>
      <c r="J267" s="131"/>
      <c r="K267" s="131"/>
      <c r="L267" s="131"/>
    </row>
    <row r="268" spans="2:12">
      <c r="B268" s="130"/>
      <c r="C268" s="131"/>
      <c r="D268" s="131"/>
      <c r="E268" s="131"/>
      <c r="F268" s="131"/>
      <c r="G268" s="131"/>
      <c r="H268" s="131"/>
      <c r="I268" s="131"/>
      <c r="J268" s="131"/>
      <c r="K268" s="131"/>
      <c r="L268" s="131"/>
    </row>
    <row r="269" spans="2:12">
      <c r="B269" s="130"/>
      <c r="C269" s="131"/>
      <c r="D269" s="131"/>
      <c r="E269" s="131"/>
      <c r="F269" s="131"/>
      <c r="G269" s="131"/>
      <c r="H269" s="131"/>
      <c r="I269" s="131"/>
      <c r="J269" s="131"/>
      <c r="K269" s="131"/>
      <c r="L269" s="131"/>
    </row>
    <row r="270" spans="2:12">
      <c r="B270" s="130"/>
      <c r="C270" s="131"/>
      <c r="D270" s="131"/>
      <c r="E270" s="131"/>
      <c r="F270" s="131"/>
      <c r="G270" s="131"/>
      <c r="H270" s="131"/>
      <c r="I270" s="131"/>
      <c r="J270" s="131"/>
      <c r="K270" s="131"/>
      <c r="L270" s="131"/>
    </row>
    <row r="271" spans="2:12">
      <c r="B271" s="130"/>
      <c r="C271" s="131"/>
      <c r="D271" s="131"/>
      <c r="E271" s="131"/>
      <c r="F271" s="131"/>
      <c r="G271" s="131"/>
      <c r="H271" s="131"/>
      <c r="I271" s="131"/>
      <c r="J271" s="131"/>
      <c r="K271" s="131"/>
      <c r="L271" s="131"/>
    </row>
    <row r="272" spans="2:12">
      <c r="B272" s="130"/>
      <c r="C272" s="131"/>
      <c r="D272" s="131"/>
      <c r="E272" s="131"/>
      <c r="F272" s="131"/>
      <c r="G272" s="131"/>
      <c r="H272" s="131"/>
      <c r="I272" s="131"/>
      <c r="J272" s="131"/>
      <c r="K272" s="131"/>
      <c r="L272" s="131"/>
    </row>
    <row r="273" spans="2:12">
      <c r="B273" s="130"/>
      <c r="C273" s="131"/>
      <c r="D273" s="131"/>
      <c r="E273" s="131"/>
      <c r="F273" s="131"/>
      <c r="G273" s="131"/>
      <c r="H273" s="131"/>
      <c r="I273" s="131"/>
      <c r="J273" s="131"/>
      <c r="K273" s="131"/>
      <c r="L273" s="131"/>
    </row>
    <row r="274" spans="2:12">
      <c r="B274" s="130"/>
      <c r="C274" s="131"/>
      <c r="D274" s="131"/>
      <c r="E274" s="131"/>
      <c r="F274" s="131"/>
      <c r="G274" s="131"/>
      <c r="H274" s="131"/>
      <c r="I274" s="131"/>
      <c r="J274" s="131"/>
      <c r="K274" s="131"/>
      <c r="L274" s="131"/>
    </row>
    <row r="275" spans="2:12">
      <c r="B275" s="130"/>
      <c r="C275" s="131"/>
      <c r="D275" s="131"/>
      <c r="E275" s="131"/>
      <c r="F275" s="131"/>
      <c r="G275" s="131"/>
      <c r="H275" s="131"/>
      <c r="I275" s="131"/>
      <c r="J275" s="131"/>
      <c r="K275" s="131"/>
      <c r="L275" s="131"/>
    </row>
    <row r="276" spans="2:12">
      <c r="B276" s="130"/>
      <c r="C276" s="131"/>
      <c r="D276" s="131"/>
      <c r="E276" s="131"/>
      <c r="F276" s="131"/>
      <c r="G276" s="131"/>
      <c r="H276" s="131"/>
      <c r="I276" s="131"/>
      <c r="J276" s="131"/>
      <c r="K276" s="131"/>
      <c r="L276" s="131"/>
    </row>
    <row r="277" spans="2:12">
      <c r="B277" s="130"/>
      <c r="C277" s="131"/>
      <c r="D277" s="131"/>
      <c r="E277" s="131"/>
      <c r="F277" s="131"/>
      <c r="G277" s="131"/>
      <c r="H277" s="131"/>
      <c r="I277" s="131"/>
      <c r="J277" s="131"/>
      <c r="K277" s="131"/>
      <c r="L277" s="131"/>
    </row>
    <row r="278" spans="2:12">
      <c r="B278" s="130"/>
      <c r="C278" s="131"/>
      <c r="D278" s="131"/>
      <c r="E278" s="131"/>
      <c r="F278" s="131"/>
      <c r="G278" s="131"/>
      <c r="H278" s="131"/>
      <c r="I278" s="131"/>
      <c r="J278" s="131"/>
      <c r="K278" s="131"/>
      <c r="L278" s="131"/>
    </row>
    <row r="279" spans="2:12">
      <c r="B279" s="130"/>
      <c r="C279" s="131"/>
      <c r="D279" s="131"/>
      <c r="E279" s="131"/>
      <c r="F279" s="131"/>
      <c r="G279" s="131"/>
      <c r="H279" s="131"/>
      <c r="I279" s="131"/>
      <c r="J279" s="131"/>
      <c r="K279" s="131"/>
      <c r="L279" s="131"/>
    </row>
    <row r="280" spans="2:12">
      <c r="B280" s="130"/>
      <c r="C280" s="131"/>
      <c r="D280" s="131"/>
      <c r="E280" s="131"/>
      <c r="F280" s="131"/>
      <c r="G280" s="131"/>
      <c r="H280" s="131"/>
      <c r="I280" s="131"/>
      <c r="J280" s="131"/>
      <c r="K280" s="131"/>
      <c r="L280" s="131"/>
    </row>
    <row r="281" spans="2:12">
      <c r="B281" s="130"/>
      <c r="C281" s="131"/>
      <c r="D281" s="131"/>
      <c r="E281" s="131"/>
      <c r="F281" s="131"/>
      <c r="G281" s="131"/>
      <c r="H281" s="131"/>
      <c r="I281" s="131"/>
      <c r="J281" s="131"/>
      <c r="K281" s="131"/>
      <c r="L281" s="131"/>
    </row>
    <row r="282" spans="2:12">
      <c r="B282" s="130"/>
      <c r="C282" s="131"/>
      <c r="D282" s="131"/>
      <c r="E282" s="131"/>
      <c r="F282" s="131"/>
      <c r="G282" s="131"/>
      <c r="H282" s="131"/>
      <c r="I282" s="131"/>
      <c r="J282" s="131"/>
      <c r="K282" s="131"/>
      <c r="L282" s="131"/>
    </row>
    <row r="283" spans="2:12">
      <c r="B283" s="130"/>
      <c r="C283" s="131"/>
      <c r="D283" s="131"/>
      <c r="E283" s="131"/>
      <c r="F283" s="131"/>
      <c r="G283" s="131"/>
      <c r="H283" s="131"/>
      <c r="I283" s="131"/>
      <c r="J283" s="131"/>
      <c r="K283" s="131"/>
      <c r="L283" s="131"/>
    </row>
    <row r="284" spans="2:12">
      <c r="B284" s="130"/>
      <c r="C284" s="131"/>
      <c r="D284" s="131"/>
      <c r="E284" s="131"/>
      <c r="F284" s="131"/>
      <c r="G284" s="131"/>
      <c r="H284" s="131"/>
      <c r="I284" s="131"/>
      <c r="J284" s="131"/>
      <c r="K284" s="131"/>
      <c r="L284" s="131"/>
    </row>
    <row r="285" spans="2:12">
      <c r="B285" s="130"/>
      <c r="C285" s="131"/>
      <c r="D285" s="131"/>
      <c r="E285" s="131"/>
      <c r="F285" s="131"/>
      <c r="G285" s="131"/>
      <c r="H285" s="131"/>
      <c r="I285" s="131"/>
      <c r="J285" s="131"/>
      <c r="K285" s="131"/>
      <c r="L285" s="131"/>
    </row>
    <row r="286" spans="2:12">
      <c r="B286" s="130"/>
      <c r="C286" s="131"/>
      <c r="D286" s="131"/>
      <c r="E286" s="131"/>
      <c r="F286" s="131"/>
      <c r="G286" s="131"/>
      <c r="H286" s="131"/>
      <c r="I286" s="131"/>
      <c r="J286" s="131"/>
      <c r="K286" s="131"/>
      <c r="L286" s="131"/>
    </row>
    <row r="287" spans="2:12">
      <c r="B287" s="130"/>
      <c r="C287" s="131"/>
      <c r="D287" s="131"/>
      <c r="E287" s="131"/>
      <c r="F287" s="131"/>
      <c r="G287" s="131"/>
      <c r="H287" s="131"/>
      <c r="I287" s="131"/>
      <c r="J287" s="131"/>
      <c r="K287" s="131"/>
      <c r="L287" s="131"/>
    </row>
    <row r="288" spans="2:12">
      <c r="B288" s="130"/>
      <c r="C288" s="131"/>
      <c r="D288" s="131"/>
      <c r="E288" s="131"/>
      <c r="F288" s="131"/>
      <c r="G288" s="131"/>
      <c r="H288" s="131"/>
      <c r="I288" s="131"/>
      <c r="J288" s="131"/>
      <c r="K288" s="131"/>
      <c r="L288" s="131"/>
    </row>
    <row r="289" spans="2:12">
      <c r="B289" s="130"/>
      <c r="C289" s="131"/>
      <c r="D289" s="131"/>
      <c r="E289" s="131"/>
      <c r="F289" s="131"/>
      <c r="G289" s="131"/>
      <c r="H289" s="131"/>
      <c r="I289" s="131"/>
      <c r="J289" s="131"/>
      <c r="K289" s="131"/>
      <c r="L289" s="131"/>
    </row>
    <row r="290" spans="2:12">
      <c r="B290" s="130"/>
      <c r="C290" s="131"/>
      <c r="D290" s="131"/>
      <c r="E290" s="131"/>
      <c r="F290" s="131"/>
      <c r="G290" s="131"/>
      <c r="H290" s="131"/>
      <c r="I290" s="131"/>
      <c r="J290" s="131"/>
      <c r="K290" s="131"/>
      <c r="L290" s="131"/>
    </row>
    <row r="291" spans="2:12">
      <c r="B291" s="130"/>
      <c r="C291" s="131"/>
      <c r="D291" s="131"/>
      <c r="E291" s="131"/>
      <c r="F291" s="131"/>
      <c r="G291" s="131"/>
      <c r="H291" s="131"/>
      <c r="I291" s="131"/>
      <c r="J291" s="131"/>
      <c r="K291" s="131"/>
      <c r="L291" s="131"/>
    </row>
    <row r="292" spans="2:12">
      <c r="B292" s="130"/>
      <c r="C292" s="131"/>
      <c r="D292" s="131"/>
      <c r="E292" s="131"/>
      <c r="F292" s="131"/>
      <c r="G292" s="131"/>
      <c r="H292" s="131"/>
      <c r="I292" s="131"/>
      <c r="J292" s="131"/>
      <c r="K292" s="131"/>
      <c r="L292" s="131"/>
    </row>
    <row r="293" spans="2:12">
      <c r="B293" s="130"/>
      <c r="C293" s="131"/>
      <c r="D293" s="131"/>
      <c r="E293" s="131"/>
      <c r="F293" s="131"/>
      <c r="G293" s="131"/>
      <c r="H293" s="131"/>
      <c r="I293" s="131"/>
      <c r="J293" s="131"/>
      <c r="K293" s="131"/>
      <c r="L293" s="131"/>
    </row>
    <row r="294" spans="2:12">
      <c r="B294" s="130"/>
      <c r="C294" s="131"/>
      <c r="D294" s="131"/>
      <c r="E294" s="131"/>
      <c r="F294" s="131"/>
      <c r="G294" s="131"/>
      <c r="H294" s="131"/>
      <c r="I294" s="131"/>
      <c r="J294" s="131"/>
      <c r="K294" s="131"/>
      <c r="L294" s="131"/>
    </row>
    <row r="295" spans="2:12">
      <c r="B295" s="130"/>
      <c r="C295" s="131"/>
      <c r="D295" s="131"/>
      <c r="E295" s="131"/>
      <c r="F295" s="131"/>
      <c r="G295" s="131"/>
      <c r="H295" s="131"/>
      <c r="I295" s="131"/>
      <c r="J295" s="131"/>
      <c r="K295" s="131"/>
      <c r="L295" s="131"/>
    </row>
    <row r="296" spans="2:12">
      <c r="B296" s="130"/>
      <c r="C296" s="131"/>
      <c r="D296" s="131"/>
      <c r="E296" s="131"/>
      <c r="F296" s="131"/>
      <c r="G296" s="131"/>
      <c r="H296" s="131"/>
      <c r="I296" s="131"/>
      <c r="J296" s="131"/>
      <c r="K296" s="131"/>
      <c r="L296" s="131"/>
    </row>
    <row r="297" spans="2:12">
      <c r="B297" s="130"/>
      <c r="C297" s="131"/>
      <c r="D297" s="131"/>
      <c r="E297" s="131"/>
      <c r="F297" s="131"/>
      <c r="G297" s="131"/>
      <c r="H297" s="131"/>
      <c r="I297" s="131"/>
      <c r="J297" s="131"/>
      <c r="K297" s="131"/>
      <c r="L297" s="131"/>
    </row>
    <row r="298" spans="2:12">
      <c r="B298" s="130"/>
      <c r="C298" s="131"/>
      <c r="D298" s="131"/>
      <c r="E298" s="131"/>
      <c r="F298" s="131"/>
      <c r="G298" s="131"/>
      <c r="H298" s="131"/>
      <c r="I298" s="131"/>
      <c r="J298" s="131"/>
      <c r="K298" s="131"/>
      <c r="L298" s="131"/>
    </row>
    <row r="299" spans="2:12">
      <c r="B299" s="130"/>
      <c r="C299" s="131"/>
      <c r="D299" s="131"/>
      <c r="E299" s="131"/>
      <c r="F299" s="131"/>
      <c r="G299" s="131"/>
      <c r="H299" s="131"/>
      <c r="I299" s="131"/>
      <c r="J299" s="131"/>
      <c r="K299" s="131"/>
      <c r="L299" s="131"/>
    </row>
    <row r="300" spans="2:12">
      <c r="B300" s="130"/>
      <c r="C300" s="131"/>
      <c r="D300" s="131"/>
      <c r="E300" s="131"/>
      <c r="F300" s="131"/>
      <c r="G300" s="131"/>
      <c r="H300" s="131"/>
      <c r="I300" s="131"/>
      <c r="J300" s="131"/>
      <c r="K300" s="131"/>
      <c r="L300" s="131"/>
    </row>
    <row r="301" spans="2:12">
      <c r="B301" s="130"/>
      <c r="C301" s="131"/>
      <c r="D301" s="131"/>
      <c r="E301" s="131"/>
      <c r="F301" s="131"/>
      <c r="G301" s="131"/>
      <c r="H301" s="131"/>
      <c r="I301" s="131"/>
      <c r="J301" s="131"/>
      <c r="K301" s="131"/>
      <c r="L301" s="131"/>
    </row>
    <row r="302" spans="2:12">
      <c r="B302" s="130"/>
      <c r="C302" s="131"/>
      <c r="D302" s="131"/>
      <c r="E302" s="131"/>
      <c r="F302" s="131"/>
      <c r="G302" s="131"/>
      <c r="H302" s="131"/>
      <c r="I302" s="131"/>
      <c r="J302" s="131"/>
      <c r="K302" s="131"/>
      <c r="L302" s="131"/>
    </row>
    <row r="303" spans="2:12">
      <c r="B303" s="130"/>
      <c r="C303" s="131"/>
      <c r="D303" s="131"/>
      <c r="E303" s="131"/>
      <c r="F303" s="131"/>
      <c r="G303" s="131"/>
      <c r="H303" s="131"/>
      <c r="I303" s="131"/>
      <c r="J303" s="131"/>
      <c r="K303" s="131"/>
      <c r="L303" s="131"/>
    </row>
    <row r="304" spans="2:12">
      <c r="B304" s="130"/>
      <c r="C304" s="131"/>
      <c r="D304" s="131"/>
      <c r="E304" s="131"/>
      <c r="F304" s="131"/>
      <c r="G304" s="131"/>
      <c r="H304" s="131"/>
      <c r="I304" s="131"/>
      <c r="J304" s="131"/>
      <c r="K304" s="131"/>
      <c r="L304" s="131"/>
    </row>
    <row r="305" spans="2:12">
      <c r="B305" s="130"/>
      <c r="C305" s="131"/>
      <c r="D305" s="131"/>
      <c r="E305" s="131"/>
      <c r="F305" s="131"/>
      <c r="G305" s="131"/>
      <c r="H305" s="131"/>
      <c r="I305" s="131"/>
      <c r="J305" s="131"/>
      <c r="K305" s="131"/>
      <c r="L305" s="131"/>
    </row>
    <row r="306" spans="2:12">
      <c r="B306" s="130"/>
      <c r="C306" s="131"/>
      <c r="D306" s="131"/>
      <c r="E306" s="131"/>
      <c r="F306" s="131"/>
      <c r="G306" s="131"/>
      <c r="H306" s="131"/>
      <c r="I306" s="131"/>
      <c r="J306" s="131"/>
      <c r="K306" s="131"/>
      <c r="L306" s="131"/>
    </row>
    <row r="307" spans="2:12">
      <c r="B307" s="130"/>
      <c r="C307" s="131"/>
      <c r="D307" s="131"/>
      <c r="E307" s="131"/>
      <c r="F307" s="131"/>
      <c r="G307" s="131"/>
      <c r="H307" s="131"/>
      <c r="I307" s="131"/>
      <c r="J307" s="131"/>
      <c r="K307" s="131"/>
      <c r="L307" s="131"/>
    </row>
    <row r="308" spans="2:12">
      <c r="B308" s="130"/>
      <c r="C308" s="131"/>
      <c r="D308" s="131"/>
      <c r="E308" s="131"/>
      <c r="F308" s="131"/>
      <c r="G308" s="131"/>
      <c r="H308" s="131"/>
      <c r="I308" s="131"/>
      <c r="J308" s="131"/>
      <c r="K308" s="131"/>
      <c r="L308" s="131"/>
    </row>
    <row r="309" spans="2:12">
      <c r="B309" s="130"/>
      <c r="C309" s="131"/>
      <c r="D309" s="131"/>
      <c r="E309" s="131"/>
      <c r="F309" s="131"/>
      <c r="G309" s="131"/>
      <c r="H309" s="131"/>
      <c r="I309" s="131"/>
      <c r="J309" s="131"/>
      <c r="K309" s="131"/>
      <c r="L309" s="131"/>
    </row>
    <row r="310" spans="2:12">
      <c r="B310" s="130"/>
      <c r="C310" s="131"/>
      <c r="D310" s="131"/>
      <c r="E310" s="131"/>
      <c r="F310" s="131"/>
      <c r="G310" s="131"/>
      <c r="H310" s="131"/>
      <c r="I310" s="131"/>
      <c r="J310" s="131"/>
      <c r="K310" s="131"/>
      <c r="L310" s="131"/>
    </row>
    <row r="311" spans="2:12">
      <c r="B311" s="130"/>
      <c r="C311" s="131"/>
      <c r="D311" s="131"/>
      <c r="E311" s="131"/>
      <c r="F311" s="131"/>
      <c r="G311" s="131"/>
      <c r="H311" s="131"/>
      <c r="I311" s="131"/>
      <c r="J311" s="131"/>
      <c r="K311" s="131"/>
      <c r="L311" s="131"/>
    </row>
    <row r="312" spans="2:12">
      <c r="B312" s="130"/>
      <c r="C312" s="131"/>
      <c r="D312" s="131"/>
      <c r="E312" s="131"/>
      <c r="F312" s="131"/>
      <c r="G312" s="131"/>
      <c r="H312" s="131"/>
      <c r="I312" s="131"/>
      <c r="J312" s="131"/>
      <c r="K312" s="131"/>
      <c r="L312" s="131"/>
    </row>
    <row r="313" spans="2:12">
      <c r="B313" s="130"/>
      <c r="C313" s="131"/>
      <c r="D313" s="131"/>
      <c r="E313" s="131"/>
      <c r="F313" s="131"/>
      <c r="G313" s="131"/>
      <c r="H313" s="131"/>
      <c r="I313" s="131"/>
      <c r="J313" s="131"/>
      <c r="K313" s="131"/>
      <c r="L313" s="131"/>
    </row>
    <row r="314" spans="2:12">
      <c r="B314" s="130"/>
      <c r="C314" s="131"/>
      <c r="D314" s="131"/>
      <c r="E314" s="131"/>
      <c r="F314" s="131"/>
      <c r="G314" s="131"/>
      <c r="H314" s="131"/>
      <c r="I314" s="131"/>
      <c r="J314" s="131"/>
      <c r="K314" s="131"/>
      <c r="L314" s="131"/>
    </row>
    <row r="315" spans="2:12">
      <c r="B315" s="130"/>
      <c r="C315" s="131"/>
      <c r="D315" s="131"/>
      <c r="E315" s="131"/>
      <c r="F315" s="131"/>
      <c r="G315" s="131"/>
      <c r="H315" s="131"/>
      <c r="I315" s="131"/>
      <c r="J315" s="131"/>
      <c r="K315" s="131"/>
      <c r="L315" s="131"/>
    </row>
    <row r="316" spans="2:12">
      <c r="B316" s="130"/>
      <c r="C316" s="131"/>
      <c r="D316" s="131"/>
      <c r="E316" s="131"/>
      <c r="F316" s="131"/>
      <c r="G316" s="131"/>
      <c r="H316" s="131"/>
      <c r="I316" s="131"/>
      <c r="J316" s="131"/>
      <c r="K316" s="131"/>
      <c r="L316" s="131"/>
    </row>
    <row r="317" spans="2:12">
      <c r="B317" s="130"/>
      <c r="C317" s="131"/>
      <c r="D317" s="131"/>
      <c r="E317" s="131"/>
      <c r="F317" s="131"/>
      <c r="G317" s="131"/>
      <c r="H317" s="131"/>
      <c r="I317" s="131"/>
      <c r="J317" s="131"/>
      <c r="K317" s="131"/>
      <c r="L317" s="131"/>
    </row>
    <row r="318" spans="2:12">
      <c r="B318" s="130"/>
      <c r="C318" s="131"/>
      <c r="D318" s="131"/>
      <c r="E318" s="131"/>
      <c r="F318" s="131"/>
      <c r="G318" s="131"/>
      <c r="H318" s="131"/>
      <c r="I318" s="131"/>
      <c r="J318" s="131"/>
      <c r="K318" s="131"/>
      <c r="L318" s="131"/>
    </row>
    <row r="319" spans="2:12">
      <c r="B319" s="130"/>
      <c r="C319" s="131"/>
      <c r="D319" s="131"/>
      <c r="E319" s="131"/>
      <c r="F319" s="131"/>
      <c r="G319" s="131"/>
      <c r="H319" s="131"/>
      <c r="I319" s="131"/>
      <c r="J319" s="131"/>
      <c r="K319" s="131"/>
      <c r="L319" s="131"/>
    </row>
    <row r="320" spans="2:12">
      <c r="B320" s="130"/>
      <c r="C320" s="131"/>
      <c r="D320" s="131"/>
      <c r="E320" s="131"/>
      <c r="F320" s="131"/>
      <c r="G320" s="131"/>
      <c r="H320" s="131"/>
      <c r="I320" s="131"/>
      <c r="J320" s="131"/>
      <c r="K320" s="131"/>
      <c r="L320" s="131"/>
    </row>
    <row r="321" spans="2:12">
      <c r="B321" s="130"/>
      <c r="C321" s="131"/>
      <c r="D321" s="131"/>
      <c r="E321" s="131"/>
      <c r="F321" s="131"/>
      <c r="G321" s="131"/>
      <c r="H321" s="131"/>
      <c r="I321" s="131"/>
      <c r="J321" s="131"/>
      <c r="K321" s="131"/>
      <c r="L321" s="131"/>
    </row>
    <row r="322" spans="2:12">
      <c r="B322" s="130"/>
      <c r="C322" s="131"/>
      <c r="D322" s="131"/>
      <c r="E322" s="131"/>
      <c r="F322" s="131"/>
      <c r="G322" s="131"/>
      <c r="H322" s="131"/>
      <c r="I322" s="131"/>
      <c r="J322" s="131"/>
      <c r="K322" s="131"/>
      <c r="L322" s="131"/>
    </row>
    <row r="323" spans="2:12">
      <c r="B323" s="130"/>
      <c r="C323" s="131"/>
      <c r="D323" s="131"/>
      <c r="E323" s="131"/>
      <c r="F323" s="131"/>
      <c r="G323" s="131"/>
      <c r="H323" s="131"/>
      <c r="I323" s="131"/>
      <c r="J323" s="131"/>
      <c r="K323" s="131"/>
      <c r="L323" s="131"/>
    </row>
    <row r="324" spans="2:12">
      <c r="B324" s="130"/>
      <c r="C324" s="131"/>
      <c r="D324" s="131"/>
      <c r="E324" s="131"/>
      <c r="F324" s="131"/>
      <c r="G324" s="131"/>
      <c r="H324" s="131"/>
      <c r="I324" s="131"/>
      <c r="J324" s="131"/>
      <c r="K324" s="131"/>
      <c r="L324" s="131"/>
    </row>
    <row r="325" spans="2:12">
      <c r="B325" s="130"/>
      <c r="C325" s="131"/>
      <c r="D325" s="131"/>
      <c r="E325" s="131"/>
      <c r="F325" s="131"/>
      <c r="G325" s="131"/>
      <c r="H325" s="131"/>
      <c r="I325" s="131"/>
      <c r="J325" s="131"/>
      <c r="K325" s="131"/>
      <c r="L325" s="131"/>
    </row>
    <row r="326" spans="2:12">
      <c r="B326" s="130"/>
      <c r="C326" s="131"/>
      <c r="D326" s="131"/>
      <c r="E326" s="131"/>
      <c r="F326" s="131"/>
      <c r="G326" s="131"/>
      <c r="H326" s="131"/>
      <c r="I326" s="131"/>
      <c r="J326" s="131"/>
      <c r="K326" s="131"/>
      <c r="L326" s="131"/>
    </row>
    <row r="327" spans="2:12">
      <c r="B327" s="130"/>
      <c r="C327" s="131"/>
      <c r="D327" s="131"/>
      <c r="E327" s="131"/>
      <c r="F327" s="131"/>
      <c r="G327" s="131"/>
      <c r="H327" s="131"/>
      <c r="I327" s="131"/>
      <c r="J327" s="131"/>
      <c r="K327" s="131"/>
      <c r="L327" s="131"/>
    </row>
    <row r="328" spans="2:12">
      <c r="B328" s="130"/>
      <c r="C328" s="131"/>
      <c r="D328" s="131"/>
      <c r="E328" s="131"/>
      <c r="F328" s="131"/>
      <c r="G328" s="131"/>
      <c r="H328" s="131"/>
      <c r="I328" s="131"/>
      <c r="J328" s="131"/>
      <c r="K328" s="131"/>
      <c r="L328" s="131"/>
    </row>
    <row r="329" spans="2:12">
      <c r="B329" s="130"/>
      <c r="C329" s="131"/>
      <c r="D329" s="131"/>
      <c r="E329" s="131"/>
      <c r="F329" s="131"/>
      <c r="G329" s="131"/>
      <c r="H329" s="131"/>
      <c r="I329" s="131"/>
      <c r="J329" s="131"/>
      <c r="K329" s="131"/>
      <c r="L329" s="131"/>
    </row>
    <row r="330" spans="2:12">
      <c r="B330" s="130"/>
      <c r="C330" s="131"/>
      <c r="D330" s="131"/>
      <c r="E330" s="131"/>
      <c r="F330" s="131"/>
      <c r="G330" s="131"/>
      <c r="H330" s="131"/>
      <c r="I330" s="131"/>
      <c r="J330" s="131"/>
      <c r="K330" s="131"/>
      <c r="L330" s="131"/>
    </row>
    <row r="331" spans="2:12">
      <c r="B331" s="130"/>
      <c r="C331" s="131"/>
      <c r="D331" s="131"/>
      <c r="E331" s="131"/>
      <c r="F331" s="131"/>
      <c r="G331" s="131"/>
      <c r="H331" s="131"/>
      <c r="I331" s="131"/>
      <c r="J331" s="131"/>
      <c r="K331" s="131"/>
      <c r="L331" s="131"/>
    </row>
    <row r="332" spans="2:12">
      <c r="B332" s="130"/>
      <c r="C332" s="131"/>
      <c r="D332" s="131"/>
      <c r="E332" s="131"/>
      <c r="F332" s="131"/>
      <c r="G332" s="131"/>
      <c r="H332" s="131"/>
      <c r="I332" s="131"/>
      <c r="J332" s="131"/>
      <c r="K332" s="131"/>
      <c r="L332" s="131"/>
    </row>
    <row r="333" spans="2:12">
      <c r="B333" s="130"/>
      <c r="C333" s="131"/>
      <c r="D333" s="131"/>
      <c r="E333" s="131"/>
      <c r="F333" s="131"/>
      <c r="G333" s="131"/>
      <c r="H333" s="131"/>
      <c r="I333" s="131"/>
      <c r="J333" s="131"/>
      <c r="K333" s="131"/>
      <c r="L333" s="131"/>
    </row>
    <row r="334" spans="2:12">
      <c r="B334" s="130"/>
      <c r="C334" s="131"/>
      <c r="D334" s="131"/>
      <c r="E334" s="131"/>
      <c r="F334" s="131"/>
      <c r="G334" s="131"/>
      <c r="H334" s="131"/>
      <c r="I334" s="131"/>
      <c r="J334" s="131"/>
      <c r="K334" s="131"/>
      <c r="L334" s="131"/>
    </row>
    <row r="335" spans="2:12">
      <c r="B335" s="130"/>
      <c r="C335" s="131"/>
      <c r="D335" s="131"/>
      <c r="E335" s="131"/>
      <c r="F335" s="131"/>
      <c r="G335" s="131"/>
      <c r="H335" s="131"/>
      <c r="I335" s="131"/>
      <c r="J335" s="131"/>
      <c r="K335" s="131"/>
      <c r="L335" s="131"/>
    </row>
    <row r="336" spans="2:12">
      <c r="B336" s="130"/>
      <c r="C336" s="131"/>
      <c r="D336" s="131"/>
      <c r="E336" s="131"/>
      <c r="F336" s="131"/>
      <c r="G336" s="131"/>
      <c r="H336" s="131"/>
      <c r="I336" s="131"/>
      <c r="J336" s="131"/>
      <c r="K336" s="131"/>
      <c r="L336" s="131"/>
    </row>
    <row r="337" spans="2:12">
      <c r="B337" s="130"/>
      <c r="C337" s="131"/>
      <c r="D337" s="131"/>
      <c r="E337" s="131"/>
      <c r="F337" s="131"/>
      <c r="G337" s="131"/>
      <c r="H337" s="131"/>
      <c r="I337" s="131"/>
      <c r="J337" s="131"/>
      <c r="K337" s="131"/>
      <c r="L337" s="131"/>
    </row>
    <row r="338" spans="2:12">
      <c r="B338" s="130"/>
      <c r="C338" s="131"/>
      <c r="D338" s="131"/>
      <c r="E338" s="131"/>
      <c r="F338" s="131"/>
      <c r="G338" s="131"/>
      <c r="H338" s="131"/>
      <c r="I338" s="131"/>
      <c r="J338" s="131"/>
      <c r="K338" s="131"/>
      <c r="L338" s="131"/>
    </row>
    <row r="339" spans="2:12">
      <c r="B339" s="130"/>
      <c r="C339" s="131"/>
      <c r="D339" s="131"/>
      <c r="E339" s="131"/>
      <c r="F339" s="131"/>
      <c r="G339" s="131"/>
      <c r="H339" s="131"/>
      <c r="I339" s="131"/>
      <c r="J339" s="131"/>
      <c r="K339" s="131"/>
      <c r="L339" s="131"/>
    </row>
    <row r="340" spans="2:12">
      <c r="B340" s="130"/>
      <c r="C340" s="131"/>
      <c r="D340" s="131"/>
      <c r="E340" s="131"/>
      <c r="F340" s="131"/>
      <c r="G340" s="131"/>
      <c r="H340" s="131"/>
      <c r="I340" s="131"/>
      <c r="J340" s="131"/>
      <c r="K340" s="131"/>
      <c r="L340" s="131"/>
    </row>
    <row r="341" spans="2:12">
      <c r="B341" s="130"/>
      <c r="C341" s="131"/>
      <c r="D341" s="131"/>
      <c r="E341" s="131"/>
      <c r="F341" s="131"/>
      <c r="G341" s="131"/>
      <c r="H341" s="131"/>
      <c r="I341" s="131"/>
      <c r="J341" s="131"/>
      <c r="K341" s="131"/>
      <c r="L341" s="131"/>
    </row>
    <row r="342" spans="2:12">
      <c r="B342" s="130"/>
      <c r="C342" s="131"/>
      <c r="D342" s="131"/>
      <c r="E342" s="131"/>
      <c r="F342" s="131"/>
      <c r="G342" s="131"/>
      <c r="H342" s="131"/>
      <c r="I342" s="131"/>
      <c r="J342" s="131"/>
      <c r="K342" s="131"/>
      <c r="L342" s="131"/>
    </row>
    <row r="343" spans="2:12">
      <c r="B343" s="130"/>
      <c r="C343" s="131"/>
      <c r="D343" s="131"/>
      <c r="E343" s="131"/>
      <c r="F343" s="131"/>
      <c r="G343" s="131"/>
      <c r="H343" s="131"/>
      <c r="I343" s="131"/>
      <c r="J343" s="131"/>
      <c r="K343" s="131"/>
      <c r="L343" s="131"/>
    </row>
    <row r="344" spans="2:12">
      <c r="B344" s="130"/>
      <c r="C344" s="131"/>
      <c r="D344" s="131"/>
      <c r="E344" s="131"/>
      <c r="F344" s="131"/>
      <c r="G344" s="131"/>
      <c r="H344" s="131"/>
      <c r="I344" s="131"/>
      <c r="J344" s="131"/>
      <c r="K344" s="131"/>
      <c r="L344" s="131"/>
    </row>
    <row r="345" spans="2:12">
      <c r="B345" s="130"/>
      <c r="C345" s="131"/>
      <c r="D345" s="131"/>
      <c r="E345" s="131"/>
      <c r="F345" s="131"/>
      <c r="G345" s="131"/>
      <c r="H345" s="131"/>
      <c r="I345" s="131"/>
      <c r="J345" s="131"/>
      <c r="K345" s="131"/>
      <c r="L345" s="131"/>
    </row>
    <row r="346" spans="2:12">
      <c r="B346" s="130"/>
      <c r="C346" s="131"/>
      <c r="D346" s="131"/>
      <c r="E346" s="131"/>
      <c r="F346" s="131"/>
      <c r="G346" s="131"/>
      <c r="H346" s="131"/>
      <c r="I346" s="131"/>
      <c r="J346" s="131"/>
      <c r="K346" s="131"/>
      <c r="L346" s="131"/>
    </row>
    <row r="347" spans="2:12">
      <c r="B347" s="130"/>
      <c r="C347" s="131"/>
      <c r="D347" s="131"/>
      <c r="E347" s="131"/>
      <c r="F347" s="131"/>
      <c r="G347" s="131"/>
      <c r="H347" s="131"/>
      <c r="I347" s="131"/>
      <c r="J347" s="131"/>
      <c r="K347" s="131"/>
      <c r="L347" s="131"/>
    </row>
    <row r="348" spans="2:12">
      <c r="B348" s="130"/>
      <c r="C348" s="131"/>
      <c r="D348" s="131"/>
      <c r="E348" s="131"/>
      <c r="F348" s="131"/>
      <c r="G348" s="131"/>
      <c r="H348" s="131"/>
      <c r="I348" s="131"/>
      <c r="J348" s="131"/>
      <c r="K348" s="131"/>
      <c r="L348" s="131"/>
    </row>
    <row r="349" spans="2:12">
      <c r="B349" s="130"/>
      <c r="C349" s="131"/>
      <c r="D349" s="131"/>
      <c r="E349" s="131"/>
      <c r="F349" s="131"/>
      <c r="G349" s="131"/>
      <c r="H349" s="131"/>
      <c r="I349" s="131"/>
      <c r="J349" s="131"/>
      <c r="K349" s="131"/>
      <c r="L349" s="131"/>
    </row>
    <row r="350" spans="2:12">
      <c r="B350" s="130"/>
      <c r="C350" s="131"/>
      <c r="D350" s="131"/>
      <c r="E350" s="131"/>
      <c r="F350" s="131"/>
      <c r="G350" s="131"/>
      <c r="H350" s="131"/>
      <c r="I350" s="131"/>
      <c r="J350" s="131"/>
      <c r="K350" s="131"/>
      <c r="L350" s="131"/>
    </row>
    <row r="351" spans="2:12">
      <c r="B351" s="130"/>
      <c r="C351" s="131"/>
      <c r="D351" s="131"/>
      <c r="E351" s="131"/>
      <c r="F351" s="131"/>
      <c r="G351" s="131"/>
      <c r="H351" s="131"/>
      <c r="I351" s="131"/>
      <c r="J351" s="131"/>
      <c r="K351" s="131"/>
      <c r="L351" s="131"/>
    </row>
    <row r="352" spans="2:12">
      <c r="B352" s="130"/>
      <c r="C352" s="131"/>
      <c r="D352" s="131"/>
      <c r="E352" s="131"/>
      <c r="F352" s="131"/>
      <c r="G352" s="131"/>
      <c r="H352" s="131"/>
      <c r="I352" s="131"/>
      <c r="J352" s="131"/>
      <c r="K352" s="131"/>
      <c r="L352" s="131"/>
    </row>
    <row r="353" spans="2:12">
      <c r="B353" s="130"/>
      <c r="C353" s="131"/>
      <c r="D353" s="131"/>
      <c r="E353" s="131"/>
      <c r="F353" s="131"/>
      <c r="G353" s="131"/>
      <c r="H353" s="131"/>
      <c r="I353" s="131"/>
      <c r="J353" s="131"/>
      <c r="K353" s="131"/>
      <c r="L353" s="131"/>
    </row>
    <row r="354" spans="2:12">
      <c r="B354" s="130"/>
      <c r="C354" s="131"/>
      <c r="D354" s="131"/>
      <c r="E354" s="131"/>
      <c r="F354" s="131"/>
      <c r="G354" s="131"/>
      <c r="H354" s="131"/>
      <c r="I354" s="131"/>
      <c r="J354" s="131"/>
      <c r="K354" s="131"/>
      <c r="L354" s="131"/>
    </row>
    <row r="355" spans="2:12">
      <c r="B355" s="130"/>
      <c r="C355" s="131"/>
      <c r="D355" s="131"/>
      <c r="E355" s="131"/>
      <c r="F355" s="131"/>
      <c r="G355" s="131"/>
      <c r="H355" s="131"/>
      <c r="I355" s="131"/>
      <c r="J355" s="131"/>
      <c r="K355" s="131"/>
      <c r="L355" s="131"/>
    </row>
    <row r="356" spans="2:12">
      <c r="B356" s="130"/>
      <c r="C356" s="131"/>
      <c r="D356" s="131"/>
      <c r="E356" s="131"/>
      <c r="F356" s="131"/>
      <c r="G356" s="131"/>
      <c r="H356" s="131"/>
      <c r="I356" s="131"/>
      <c r="J356" s="131"/>
      <c r="K356" s="131"/>
      <c r="L356" s="131"/>
    </row>
    <row r="357" spans="2:12">
      <c r="B357" s="130"/>
      <c r="C357" s="131"/>
      <c r="D357" s="131"/>
      <c r="E357" s="131"/>
      <c r="F357" s="131"/>
      <c r="G357" s="131"/>
      <c r="H357" s="131"/>
      <c r="I357" s="131"/>
      <c r="J357" s="131"/>
      <c r="K357" s="131"/>
      <c r="L357" s="131"/>
    </row>
    <row r="358" spans="2:12">
      <c r="B358" s="130"/>
      <c r="C358" s="131"/>
      <c r="D358" s="131"/>
      <c r="E358" s="131"/>
      <c r="F358" s="131"/>
      <c r="G358" s="131"/>
      <c r="H358" s="131"/>
      <c r="I358" s="131"/>
      <c r="J358" s="131"/>
      <c r="K358" s="131"/>
      <c r="L358" s="131"/>
    </row>
    <row r="359" spans="2:12">
      <c r="B359" s="130"/>
      <c r="C359" s="131"/>
      <c r="D359" s="131"/>
      <c r="E359" s="131"/>
      <c r="F359" s="131"/>
      <c r="G359" s="131"/>
      <c r="H359" s="131"/>
      <c r="I359" s="131"/>
      <c r="J359" s="131"/>
      <c r="K359" s="131"/>
      <c r="L359" s="131"/>
    </row>
    <row r="360" spans="2:12">
      <c r="B360" s="130"/>
      <c r="C360" s="131"/>
      <c r="D360" s="131"/>
      <c r="E360" s="131"/>
      <c r="F360" s="131"/>
      <c r="G360" s="131"/>
      <c r="H360" s="131"/>
      <c r="I360" s="131"/>
      <c r="J360" s="131"/>
      <c r="K360" s="131"/>
      <c r="L360" s="131"/>
    </row>
    <row r="361" spans="2:12">
      <c r="B361" s="130"/>
      <c r="C361" s="131"/>
      <c r="D361" s="131"/>
      <c r="E361" s="131"/>
      <c r="F361" s="131"/>
      <c r="G361" s="131"/>
      <c r="H361" s="131"/>
      <c r="I361" s="131"/>
      <c r="J361" s="131"/>
      <c r="K361" s="131"/>
      <c r="L361" s="131"/>
    </row>
    <row r="362" spans="2:12">
      <c r="B362" s="130"/>
      <c r="C362" s="131"/>
      <c r="D362" s="131"/>
      <c r="E362" s="131"/>
      <c r="F362" s="131"/>
      <c r="G362" s="131"/>
      <c r="H362" s="131"/>
      <c r="I362" s="131"/>
      <c r="J362" s="131"/>
      <c r="K362" s="131"/>
      <c r="L362" s="131"/>
    </row>
    <row r="363" spans="2:12">
      <c r="B363" s="130"/>
      <c r="C363" s="131"/>
      <c r="D363" s="131"/>
      <c r="E363" s="131"/>
      <c r="F363" s="131"/>
      <c r="G363" s="131"/>
      <c r="H363" s="131"/>
      <c r="I363" s="131"/>
      <c r="J363" s="131"/>
      <c r="K363" s="131"/>
      <c r="L363" s="131"/>
    </row>
    <row r="364" spans="2:12">
      <c r="B364" s="130"/>
      <c r="C364" s="131"/>
      <c r="D364" s="131"/>
      <c r="E364" s="131"/>
      <c r="F364" s="131"/>
      <c r="G364" s="131"/>
      <c r="H364" s="131"/>
      <c r="I364" s="131"/>
      <c r="J364" s="131"/>
      <c r="K364" s="131"/>
      <c r="L364" s="131"/>
    </row>
    <row r="365" spans="2:12">
      <c r="B365" s="130"/>
      <c r="C365" s="131"/>
      <c r="D365" s="131"/>
      <c r="E365" s="131"/>
      <c r="F365" s="131"/>
      <c r="G365" s="131"/>
      <c r="H365" s="131"/>
      <c r="I365" s="131"/>
      <c r="J365" s="131"/>
      <c r="K365" s="131"/>
      <c r="L365" s="131"/>
    </row>
    <row r="366" spans="2:12">
      <c r="B366" s="130"/>
      <c r="C366" s="131"/>
      <c r="D366" s="131"/>
      <c r="E366" s="131"/>
      <c r="F366" s="131"/>
      <c r="G366" s="131"/>
      <c r="H366" s="131"/>
      <c r="I366" s="131"/>
      <c r="J366" s="131"/>
      <c r="K366" s="131"/>
      <c r="L366" s="131"/>
    </row>
    <row r="367" spans="2:12">
      <c r="B367" s="130"/>
      <c r="C367" s="131"/>
      <c r="D367" s="131"/>
      <c r="E367" s="131"/>
      <c r="F367" s="131"/>
      <c r="G367" s="131"/>
      <c r="H367" s="131"/>
      <c r="I367" s="131"/>
      <c r="J367" s="131"/>
      <c r="K367" s="131"/>
      <c r="L367" s="131"/>
    </row>
    <row r="368" spans="2:12">
      <c r="B368" s="130"/>
      <c r="C368" s="131"/>
      <c r="D368" s="131"/>
      <c r="E368" s="131"/>
      <c r="F368" s="131"/>
      <c r="G368" s="131"/>
      <c r="H368" s="131"/>
      <c r="I368" s="131"/>
      <c r="J368" s="131"/>
      <c r="K368" s="131"/>
      <c r="L368" s="131"/>
    </row>
    <row r="369" spans="2:12">
      <c r="B369" s="130"/>
      <c r="C369" s="131"/>
      <c r="D369" s="131"/>
      <c r="E369" s="131"/>
      <c r="F369" s="131"/>
      <c r="G369" s="131"/>
      <c r="H369" s="131"/>
      <c r="I369" s="131"/>
      <c r="J369" s="131"/>
      <c r="K369" s="131"/>
      <c r="L369" s="131"/>
    </row>
    <row r="370" spans="2:12">
      <c r="B370" s="130"/>
      <c r="C370" s="131"/>
      <c r="D370" s="131"/>
      <c r="E370" s="131"/>
      <c r="F370" s="131"/>
      <c r="G370" s="131"/>
      <c r="H370" s="131"/>
      <c r="I370" s="131"/>
      <c r="J370" s="131"/>
      <c r="K370" s="131"/>
      <c r="L370" s="131"/>
    </row>
    <row r="371" spans="2:12">
      <c r="B371" s="130"/>
      <c r="C371" s="131"/>
      <c r="D371" s="131"/>
      <c r="E371" s="131"/>
      <c r="F371" s="131"/>
      <c r="G371" s="131"/>
      <c r="H371" s="131"/>
      <c r="I371" s="131"/>
      <c r="J371" s="131"/>
      <c r="K371" s="131"/>
      <c r="L371" s="131"/>
    </row>
    <row r="372" spans="2:12">
      <c r="B372" s="130"/>
      <c r="C372" s="131"/>
      <c r="D372" s="131"/>
      <c r="E372" s="131"/>
      <c r="F372" s="131"/>
      <c r="G372" s="131"/>
      <c r="H372" s="131"/>
      <c r="I372" s="131"/>
      <c r="J372" s="131"/>
      <c r="K372" s="131"/>
      <c r="L372" s="131"/>
    </row>
    <row r="373" spans="2:12">
      <c r="B373" s="130"/>
      <c r="C373" s="131"/>
      <c r="D373" s="131"/>
      <c r="E373" s="131"/>
      <c r="F373" s="131"/>
      <c r="G373" s="131"/>
      <c r="H373" s="131"/>
      <c r="I373" s="131"/>
      <c r="J373" s="131"/>
      <c r="K373" s="131"/>
      <c r="L373" s="131"/>
    </row>
    <row r="374" spans="2:12">
      <c r="B374" s="130"/>
      <c r="C374" s="131"/>
      <c r="D374" s="131"/>
      <c r="E374" s="131"/>
      <c r="F374" s="131"/>
      <c r="G374" s="131"/>
      <c r="H374" s="131"/>
      <c r="I374" s="131"/>
      <c r="J374" s="131"/>
      <c r="K374" s="131"/>
      <c r="L374" s="131"/>
    </row>
    <row r="375" spans="2:12">
      <c r="B375" s="130"/>
      <c r="C375" s="131"/>
      <c r="D375" s="131"/>
      <c r="E375" s="131"/>
      <c r="F375" s="131"/>
      <c r="G375" s="131"/>
      <c r="H375" s="131"/>
      <c r="I375" s="131"/>
      <c r="J375" s="131"/>
      <c r="K375" s="131"/>
      <c r="L375" s="131"/>
    </row>
    <row r="376" spans="2:12">
      <c r="B376" s="130"/>
      <c r="C376" s="131"/>
      <c r="D376" s="131"/>
      <c r="E376" s="131"/>
      <c r="F376" s="131"/>
      <c r="G376" s="131"/>
      <c r="H376" s="131"/>
      <c r="I376" s="131"/>
      <c r="J376" s="131"/>
      <c r="K376" s="131"/>
      <c r="L376" s="131"/>
    </row>
    <row r="377" spans="2:12">
      <c r="B377" s="130"/>
      <c r="C377" s="131"/>
      <c r="D377" s="131"/>
      <c r="E377" s="131"/>
      <c r="F377" s="131"/>
      <c r="G377" s="131"/>
      <c r="H377" s="131"/>
      <c r="I377" s="131"/>
      <c r="J377" s="131"/>
      <c r="K377" s="131"/>
      <c r="L377" s="131"/>
    </row>
    <row r="378" spans="2:12">
      <c r="B378" s="130"/>
      <c r="C378" s="131"/>
      <c r="D378" s="131"/>
      <c r="E378" s="131"/>
      <c r="F378" s="131"/>
      <c r="G378" s="131"/>
      <c r="H378" s="131"/>
      <c r="I378" s="131"/>
      <c r="J378" s="131"/>
      <c r="K378" s="131"/>
      <c r="L378" s="131"/>
    </row>
    <row r="379" spans="2:12">
      <c r="B379" s="130"/>
      <c r="C379" s="131"/>
      <c r="D379" s="131"/>
      <c r="E379" s="131"/>
      <c r="F379" s="131"/>
      <c r="G379" s="131"/>
      <c r="H379" s="131"/>
      <c r="I379" s="131"/>
      <c r="J379" s="131"/>
      <c r="K379" s="131"/>
      <c r="L379" s="131"/>
    </row>
    <row r="380" spans="2:12">
      <c r="B380" s="130"/>
      <c r="C380" s="131"/>
      <c r="D380" s="131"/>
      <c r="E380" s="131"/>
      <c r="F380" s="131"/>
      <c r="G380" s="131"/>
      <c r="H380" s="131"/>
      <c r="I380" s="131"/>
      <c r="J380" s="131"/>
      <c r="K380" s="131"/>
      <c r="L380" s="131"/>
    </row>
    <row r="381" spans="2:12">
      <c r="B381" s="130"/>
      <c r="C381" s="131"/>
      <c r="D381" s="131"/>
      <c r="E381" s="131"/>
      <c r="F381" s="131"/>
      <c r="G381" s="131"/>
      <c r="H381" s="131"/>
      <c r="I381" s="131"/>
      <c r="J381" s="131"/>
      <c r="K381" s="131"/>
      <c r="L381" s="131"/>
    </row>
    <row r="382" spans="2:12">
      <c r="B382" s="130"/>
      <c r="C382" s="131"/>
      <c r="D382" s="131"/>
      <c r="E382" s="131"/>
      <c r="F382" s="131"/>
      <c r="G382" s="131"/>
      <c r="H382" s="131"/>
      <c r="I382" s="131"/>
      <c r="J382" s="131"/>
      <c r="K382" s="131"/>
      <c r="L382" s="131"/>
    </row>
    <row r="383" spans="2:12">
      <c r="B383" s="130"/>
      <c r="C383" s="131"/>
      <c r="D383" s="131"/>
      <c r="E383" s="131"/>
      <c r="F383" s="131"/>
      <c r="G383" s="131"/>
      <c r="H383" s="131"/>
      <c r="I383" s="131"/>
      <c r="J383" s="131"/>
      <c r="K383" s="131"/>
      <c r="L383" s="131"/>
    </row>
    <row r="384" spans="2:12">
      <c r="B384" s="130"/>
      <c r="C384" s="131"/>
      <c r="D384" s="131"/>
      <c r="E384" s="131"/>
      <c r="F384" s="131"/>
      <c r="G384" s="131"/>
      <c r="H384" s="131"/>
      <c r="I384" s="131"/>
      <c r="J384" s="131"/>
      <c r="K384" s="131"/>
      <c r="L384" s="131"/>
    </row>
    <row r="385" spans="2:12">
      <c r="B385" s="130"/>
      <c r="C385" s="131"/>
      <c r="D385" s="131"/>
      <c r="E385" s="131"/>
      <c r="F385" s="131"/>
      <c r="G385" s="131"/>
      <c r="H385" s="131"/>
      <c r="I385" s="131"/>
      <c r="J385" s="131"/>
      <c r="K385" s="131"/>
      <c r="L385" s="131"/>
    </row>
    <row r="386" spans="2:12">
      <c r="B386" s="130"/>
      <c r="C386" s="131"/>
      <c r="D386" s="131"/>
      <c r="E386" s="131"/>
      <c r="F386" s="131"/>
      <c r="G386" s="131"/>
      <c r="H386" s="131"/>
      <c r="I386" s="131"/>
      <c r="J386" s="131"/>
      <c r="K386" s="131"/>
      <c r="L386" s="131"/>
    </row>
    <row r="387" spans="2:12">
      <c r="B387" s="130"/>
      <c r="C387" s="131"/>
      <c r="D387" s="131"/>
      <c r="E387" s="131"/>
      <c r="F387" s="131"/>
      <c r="G387" s="131"/>
      <c r="H387" s="131"/>
      <c r="I387" s="131"/>
      <c r="J387" s="131"/>
      <c r="K387" s="131"/>
      <c r="L387" s="131"/>
    </row>
    <row r="388" spans="2:12">
      <c r="B388" s="130"/>
      <c r="C388" s="131"/>
      <c r="D388" s="131"/>
      <c r="E388" s="131"/>
      <c r="F388" s="131"/>
      <c r="G388" s="131"/>
      <c r="H388" s="131"/>
      <c r="I388" s="131"/>
      <c r="J388" s="131"/>
      <c r="K388" s="131"/>
      <c r="L388" s="131"/>
    </row>
    <row r="389" spans="2:12">
      <c r="B389" s="130"/>
      <c r="C389" s="131"/>
      <c r="D389" s="131"/>
      <c r="E389" s="131"/>
      <c r="F389" s="131"/>
      <c r="G389" s="131"/>
      <c r="H389" s="131"/>
      <c r="I389" s="131"/>
      <c r="J389" s="131"/>
      <c r="K389" s="131"/>
      <c r="L389" s="131"/>
    </row>
    <row r="390" spans="2:12">
      <c r="B390" s="130"/>
      <c r="C390" s="131"/>
      <c r="D390" s="131"/>
      <c r="E390" s="131"/>
      <c r="F390" s="131"/>
      <c r="G390" s="131"/>
      <c r="H390" s="131"/>
      <c r="I390" s="131"/>
      <c r="J390" s="131"/>
      <c r="K390" s="131"/>
      <c r="L390" s="131"/>
    </row>
    <row r="391" spans="2:12">
      <c r="B391" s="130"/>
      <c r="C391" s="131"/>
      <c r="D391" s="131"/>
      <c r="E391" s="131"/>
      <c r="F391" s="131"/>
      <c r="G391" s="131"/>
      <c r="H391" s="131"/>
      <c r="I391" s="131"/>
      <c r="J391" s="131"/>
      <c r="K391" s="131"/>
      <c r="L391" s="131"/>
    </row>
    <row r="392" spans="2:12">
      <c r="B392" s="130"/>
      <c r="C392" s="131"/>
      <c r="D392" s="131"/>
      <c r="E392" s="131"/>
      <c r="F392" s="131"/>
      <c r="G392" s="131"/>
      <c r="H392" s="131"/>
      <c r="I392" s="131"/>
      <c r="J392" s="131"/>
      <c r="K392" s="131"/>
      <c r="L392" s="131"/>
    </row>
    <row r="393" spans="2:12">
      <c r="B393" s="130"/>
      <c r="C393" s="131"/>
      <c r="D393" s="131"/>
      <c r="E393" s="131"/>
      <c r="F393" s="131"/>
      <c r="G393" s="131"/>
      <c r="H393" s="131"/>
      <c r="I393" s="131"/>
      <c r="J393" s="131"/>
      <c r="K393" s="131"/>
      <c r="L393" s="131"/>
    </row>
    <row r="394" spans="2:12">
      <c r="B394" s="130"/>
      <c r="C394" s="131"/>
      <c r="D394" s="131"/>
      <c r="E394" s="131"/>
      <c r="F394" s="131"/>
      <c r="G394" s="131"/>
      <c r="H394" s="131"/>
      <c r="I394" s="131"/>
      <c r="J394" s="131"/>
      <c r="K394" s="131"/>
      <c r="L394" s="131"/>
    </row>
    <row r="395" spans="2:12">
      <c r="B395" s="130"/>
      <c r="C395" s="131"/>
      <c r="D395" s="131"/>
      <c r="E395" s="131"/>
      <c r="F395" s="131"/>
      <c r="G395" s="131"/>
      <c r="H395" s="131"/>
      <c r="I395" s="131"/>
      <c r="J395" s="131"/>
      <c r="K395" s="131"/>
      <c r="L395" s="131"/>
    </row>
    <row r="396" spans="2:12">
      <c r="B396" s="130"/>
      <c r="C396" s="131"/>
      <c r="D396" s="131"/>
      <c r="E396" s="131"/>
      <c r="F396" s="131"/>
      <c r="G396" s="131"/>
      <c r="H396" s="131"/>
      <c r="I396" s="131"/>
      <c r="J396" s="131"/>
      <c r="K396" s="131"/>
      <c r="L396" s="131"/>
    </row>
    <row r="397" spans="2:12">
      <c r="B397" s="130"/>
      <c r="C397" s="131"/>
      <c r="D397" s="131"/>
      <c r="E397" s="131"/>
      <c r="F397" s="131"/>
      <c r="G397" s="131"/>
      <c r="H397" s="131"/>
      <c r="I397" s="131"/>
      <c r="J397" s="131"/>
      <c r="K397" s="131"/>
      <c r="L397" s="131"/>
    </row>
    <row r="398" spans="2:12">
      <c r="B398" s="130"/>
      <c r="C398" s="131"/>
      <c r="D398" s="131"/>
      <c r="E398" s="131"/>
      <c r="F398" s="131"/>
      <c r="G398" s="131"/>
      <c r="H398" s="131"/>
      <c r="I398" s="131"/>
      <c r="J398" s="131"/>
      <c r="K398" s="131"/>
      <c r="L398" s="131"/>
    </row>
    <row r="399" spans="2:12">
      <c r="B399" s="130"/>
      <c r="C399" s="131"/>
      <c r="D399" s="131"/>
      <c r="E399" s="131"/>
      <c r="F399" s="131"/>
      <c r="G399" s="131"/>
      <c r="H399" s="131"/>
      <c r="I399" s="131"/>
      <c r="J399" s="131"/>
      <c r="K399" s="131"/>
      <c r="L399" s="131"/>
    </row>
    <row r="400" spans="2:12">
      <c r="B400" s="130"/>
      <c r="C400" s="131"/>
      <c r="D400" s="131"/>
      <c r="E400" s="131"/>
      <c r="F400" s="131"/>
      <c r="G400" s="131"/>
      <c r="H400" s="131"/>
      <c r="I400" s="131"/>
      <c r="J400" s="131"/>
      <c r="K400" s="131"/>
      <c r="L400" s="131"/>
    </row>
    <row r="401" spans="2:12">
      <c r="B401" s="130"/>
      <c r="C401" s="131"/>
      <c r="D401" s="131"/>
      <c r="E401" s="131"/>
      <c r="F401" s="131"/>
      <c r="G401" s="131"/>
      <c r="H401" s="131"/>
      <c r="I401" s="131"/>
      <c r="J401" s="131"/>
      <c r="K401" s="131"/>
      <c r="L401" s="131"/>
    </row>
    <row r="402" spans="2:12">
      <c r="B402" s="130"/>
      <c r="C402" s="131"/>
      <c r="D402" s="131"/>
      <c r="E402" s="131"/>
      <c r="F402" s="131"/>
      <c r="G402" s="131"/>
      <c r="H402" s="131"/>
      <c r="I402" s="131"/>
      <c r="J402" s="131"/>
      <c r="K402" s="131"/>
      <c r="L402" s="131"/>
    </row>
    <row r="403" spans="2:12">
      <c r="B403" s="130"/>
      <c r="C403" s="131"/>
      <c r="D403" s="131"/>
      <c r="E403" s="131"/>
      <c r="F403" s="131"/>
      <c r="G403" s="131"/>
      <c r="H403" s="131"/>
      <c r="I403" s="131"/>
      <c r="J403" s="131"/>
      <c r="K403" s="131"/>
      <c r="L403" s="131"/>
    </row>
    <row r="404" spans="2:12">
      <c r="B404" s="130"/>
      <c r="C404" s="131"/>
      <c r="D404" s="131"/>
      <c r="E404" s="131"/>
      <c r="F404" s="131"/>
      <c r="G404" s="131"/>
      <c r="H404" s="131"/>
      <c r="I404" s="131"/>
      <c r="J404" s="131"/>
      <c r="K404" s="131"/>
      <c r="L404" s="131"/>
    </row>
    <row r="405" spans="2:12">
      <c r="B405" s="130"/>
      <c r="C405" s="131"/>
      <c r="D405" s="131"/>
      <c r="E405" s="131"/>
      <c r="F405" s="131"/>
      <c r="G405" s="131"/>
      <c r="H405" s="131"/>
      <c r="I405" s="131"/>
      <c r="J405" s="131"/>
      <c r="K405" s="131"/>
      <c r="L405" s="131"/>
    </row>
    <row r="406" spans="2:12">
      <c r="B406" s="130"/>
      <c r="C406" s="131"/>
      <c r="D406" s="131"/>
      <c r="E406" s="131"/>
      <c r="F406" s="131"/>
      <c r="G406" s="131"/>
      <c r="H406" s="131"/>
      <c r="I406" s="131"/>
      <c r="J406" s="131"/>
      <c r="K406" s="131"/>
      <c r="L406" s="131"/>
    </row>
    <row r="407" spans="2:12">
      <c r="B407" s="130"/>
      <c r="C407" s="131"/>
      <c r="D407" s="131"/>
      <c r="E407" s="131"/>
      <c r="F407" s="131"/>
      <c r="G407" s="131"/>
      <c r="H407" s="131"/>
      <c r="I407" s="131"/>
      <c r="J407" s="131"/>
      <c r="K407" s="131"/>
      <c r="L407" s="131"/>
    </row>
    <row r="408" spans="2:12">
      <c r="B408" s="130"/>
      <c r="C408" s="131"/>
      <c r="D408" s="131"/>
      <c r="E408" s="131"/>
      <c r="F408" s="131"/>
      <c r="G408" s="131"/>
      <c r="H408" s="131"/>
      <c r="I408" s="131"/>
      <c r="J408" s="131"/>
      <c r="K408" s="131"/>
      <c r="L408" s="131"/>
    </row>
    <row r="409" spans="2:12">
      <c r="B409" s="130"/>
      <c r="C409" s="131"/>
      <c r="D409" s="131"/>
      <c r="E409" s="131"/>
      <c r="F409" s="131"/>
      <c r="G409" s="131"/>
      <c r="H409" s="131"/>
      <c r="I409" s="131"/>
      <c r="J409" s="131"/>
      <c r="K409" s="131"/>
      <c r="L409" s="131"/>
    </row>
    <row r="410" spans="2:12">
      <c r="B410" s="130"/>
      <c r="C410" s="131"/>
      <c r="D410" s="131"/>
      <c r="E410" s="131"/>
      <c r="F410" s="131"/>
      <c r="G410" s="131"/>
      <c r="H410" s="131"/>
      <c r="I410" s="131"/>
      <c r="J410" s="131"/>
      <c r="K410" s="131"/>
      <c r="L410" s="131"/>
    </row>
    <row r="411" spans="2:12">
      <c r="B411" s="130"/>
      <c r="C411" s="131"/>
      <c r="D411" s="131"/>
      <c r="E411" s="131"/>
      <c r="F411" s="131"/>
      <c r="G411" s="131"/>
      <c r="H411" s="131"/>
      <c r="I411" s="131"/>
      <c r="J411" s="131"/>
      <c r="K411" s="131"/>
      <c r="L411" s="131"/>
    </row>
    <row r="412" spans="2:12">
      <c r="B412" s="130"/>
      <c r="C412" s="131"/>
      <c r="D412" s="131"/>
      <c r="E412" s="131"/>
      <c r="F412" s="131"/>
      <c r="G412" s="131"/>
      <c r="H412" s="131"/>
      <c r="I412" s="131"/>
      <c r="J412" s="131"/>
      <c r="K412" s="131"/>
      <c r="L412" s="131"/>
    </row>
    <row r="413" spans="2:12">
      <c r="B413" s="130"/>
      <c r="C413" s="131"/>
      <c r="D413" s="131"/>
      <c r="E413" s="131"/>
      <c r="F413" s="131"/>
      <c r="G413" s="131"/>
      <c r="H413" s="131"/>
      <c r="I413" s="131"/>
      <c r="J413" s="131"/>
      <c r="K413" s="131"/>
      <c r="L413" s="131"/>
    </row>
    <row r="414" spans="2:12">
      <c r="B414" s="130"/>
      <c r="C414" s="131"/>
      <c r="D414" s="131"/>
      <c r="E414" s="131"/>
      <c r="F414" s="131"/>
      <c r="G414" s="131"/>
      <c r="H414" s="131"/>
      <c r="I414" s="131"/>
      <c r="J414" s="131"/>
      <c r="K414" s="131"/>
      <c r="L414" s="131"/>
    </row>
    <row r="415" spans="2:12">
      <c r="B415" s="130"/>
      <c r="C415" s="131"/>
      <c r="D415" s="131"/>
      <c r="E415" s="131"/>
      <c r="F415" s="131"/>
      <c r="G415" s="131"/>
      <c r="H415" s="131"/>
      <c r="I415" s="131"/>
      <c r="J415" s="131"/>
      <c r="K415" s="131"/>
      <c r="L415" s="131"/>
    </row>
    <row r="416" spans="2:12">
      <c r="B416" s="130"/>
      <c r="C416" s="131"/>
      <c r="D416" s="131"/>
      <c r="E416" s="131"/>
      <c r="F416" s="131"/>
      <c r="G416" s="131"/>
      <c r="H416" s="131"/>
      <c r="I416" s="131"/>
      <c r="J416" s="131"/>
      <c r="K416" s="131"/>
      <c r="L416" s="131"/>
    </row>
    <row r="417" spans="2:12">
      <c r="B417" s="130"/>
      <c r="C417" s="131"/>
      <c r="D417" s="131"/>
      <c r="E417" s="131"/>
      <c r="F417" s="131"/>
      <c r="G417" s="131"/>
      <c r="H417" s="131"/>
      <c r="I417" s="131"/>
      <c r="J417" s="131"/>
      <c r="K417" s="131"/>
      <c r="L417" s="131"/>
    </row>
    <row r="418" spans="2:12">
      <c r="B418" s="130"/>
      <c r="C418" s="131"/>
      <c r="D418" s="131"/>
      <c r="E418" s="131"/>
      <c r="F418" s="131"/>
      <c r="G418" s="131"/>
      <c r="H418" s="131"/>
      <c r="I418" s="131"/>
      <c r="J418" s="131"/>
      <c r="K418" s="131"/>
      <c r="L418" s="131"/>
    </row>
    <row r="419" spans="2:12">
      <c r="B419" s="130"/>
      <c r="C419" s="131"/>
      <c r="D419" s="131"/>
      <c r="E419" s="131"/>
      <c r="F419" s="131"/>
      <c r="G419" s="131"/>
      <c r="H419" s="131"/>
      <c r="I419" s="131"/>
      <c r="J419" s="131"/>
      <c r="K419" s="131"/>
      <c r="L419" s="131"/>
    </row>
    <row r="420" spans="2:12">
      <c r="B420" s="130"/>
      <c r="C420" s="131"/>
      <c r="D420" s="131"/>
      <c r="E420" s="131"/>
      <c r="F420" s="131"/>
      <c r="G420" s="131"/>
      <c r="H420" s="131"/>
      <c r="I420" s="131"/>
      <c r="J420" s="131"/>
      <c r="K420" s="131"/>
      <c r="L420" s="131"/>
    </row>
    <row r="421" spans="2:12">
      <c r="B421" s="130"/>
      <c r="C421" s="131"/>
      <c r="D421" s="131"/>
      <c r="E421" s="131"/>
      <c r="F421" s="131"/>
      <c r="G421" s="131"/>
      <c r="H421" s="131"/>
      <c r="I421" s="131"/>
      <c r="J421" s="131"/>
      <c r="K421" s="131"/>
      <c r="L421" s="131"/>
    </row>
    <row r="422" spans="2:12">
      <c r="B422" s="130"/>
      <c r="C422" s="131"/>
      <c r="D422" s="131"/>
      <c r="E422" s="131"/>
      <c r="F422" s="131"/>
      <c r="G422" s="131"/>
      <c r="H422" s="131"/>
      <c r="I422" s="131"/>
      <c r="J422" s="131"/>
      <c r="K422" s="131"/>
      <c r="L422" s="131"/>
    </row>
    <row r="423" spans="2:12">
      <c r="B423" s="130"/>
      <c r="C423" s="131"/>
      <c r="D423" s="131"/>
      <c r="E423" s="131"/>
      <c r="F423" s="131"/>
      <c r="G423" s="131"/>
      <c r="H423" s="131"/>
      <c r="I423" s="131"/>
      <c r="J423" s="131"/>
      <c r="K423" s="131"/>
      <c r="L423" s="131"/>
    </row>
    <row r="424" spans="2:12">
      <c r="B424" s="130"/>
      <c r="C424" s="131"/>
      <c r="D424" s="131"/>
      <c r="E424" s="131"/>
      <c r="F424" s="131"/>
      <c r="G424" s="131"/>
      <c r="H424" s="131"/>
      <c r="I424" s="131"/>
      <c r="J424" s="131"/>
      <c r="K424" s="131"/>
      <c r="L424" s="131"/>
    </row>
    <row r="425" spans="2:12">
      <c r="B425" s="130"/>
      <c r="C425" s="131"/>
      <c r="D425" s="131"/>
      <c r="E425" s="131"/>
      <c r="F425" s="131"/>
      <c r="G425" s="131"/>
      <c r="H425" s="131"/>
      <c r="I425" s="131"/>
      <c r="J425" s="131"/>
      <c r="K425" s="131"/>
      <c r="L425" s="131"/>
    </row>
    <row r="426" spans="2:12">
      <c r="B426" s="130"/>
      <c r="C426" s="131"/>
      <c r="D426" s="131"/>
      <c r="E426" s="131"/>
      <c r="F426" s="131"/>
      <c r="G426" s="131"/>
      <c r="H426" s="131"/>
      <c r="I426" s="131"/>
      <c r="J426" s="131"/>
      <c r="K426" s="131"/>
      <c r="L426" s="131"/>
    </row>
    <row r="427" spans="2:12">
      <c r="B427" s="130"/>
      <c r="C427" s="131"/>
      <c r="D427" s="131"/>
      <c r="E427" s="131"/>
      <c r="F427" s="131"/>
      <c r="G427" s="131"/>
      <c r="H427" s="131"/>
      <c r="I427" s="131"/>
      <c r="J427" s="131"/>
      <c r="K427" s="131"/>
      <c r="L427" s="131"/>
    </row>
    <row r="428" spans="2:12">
      <c r="B428" s="130"/>
      <c r="C428" s="131"/>
      <c r="D428" s="131"/>
      <c r="E428" s="131"/>
      <c r="F428" s="131"/>
      <c r="G428" s="131"/>
      <c r="H428" s="131"/>
      <c r="I428" s="131"/>
      <c r="J428" s="131"/>
      <c r="K428" s="131"/>
      <c r="L428" s="131"/>
    </row>
    <row r="429" spans="2:12">
      <c r="B429" s="130"/>
      <c r="C429" s="131"/>
      <c r="D429" s="131"/>
      <c r="E429" s="131"/>
      <c r="F429" s="131"/>
      <c r="G429" s="131"/>
      <c r="H429" s="131"/>
      <c r="I429" s="131"/>
      <c r="J429" s="131"/>
      <c r="K429" s="131"/>
      <c r="L429" s="131"/>
    </row>
    <row r="430" spans="2:12">
      <c r="B430" s="130"/>
      <c r="C430" s="131"/>
      <c r="D430" s="131"/>
      <c r="E430" s="131"/>
      <c r="F430" s="131"/>
      <c r="G430" s="131"/>
      <c r="H430" s="131"/>
      <c r="I430" s="131"/>
      <c r="J430" s="131"/>
      <c r="K430" s="131"/>
      <c r="L430" s="131"/>
    </row>
    <row r="431" spans="2:12">
      <c r="B431" s="130"/>
      <c r="C431" s="131"/>
      <c r="D431" s="131"/>
      <c r="E431" s="131"/>
      <c r="F431" s="131"/>
      <c r="G431" s="131"/>
      <c r="H431" s="131"/>
      <c r="I431" s="131"/>
      <c r="J431" s="131"/>
      <c r="K431" s="131"/>
      <c r="L431" s="131"/>
    </row>
    <row r="432" spans="2:12">
      <c r="B432" s="130"/>
      <c r="C432" s="131"/>
      <c r="D432" s="131"/>
      <c r="E432" s="131"/>
      <c r="F432" s="131"/>
      <c r="G432" s="131"/>
      <c r="H432" s="131"/>
      <c r="I432" s="131"/>
      <c r="J432" s="131"/>
      <c r="K432" s="131"/>
      <c r="L432" s="131"/>
    </row>
    <row r="433" spans="2:12">
      <c r="B433" s="130"/>
      <c r="C433" s="131"/>
      <c r="D433" s="131"/>
      <c r="E433" s="131"/>
      <c r="F433" s="131"/>
      <c r="G433" s="131"/>
      <c r="H433" s="131"/>
      <c r="I433" s="131"/>
      <c r="J433" s="131"/>
      <c r="K433" s="131"/>
      <c r="L433" s="131"/>
    </row>
    <row r="434" spans="2:12">
      <c r="B434" s="130"/>
      <c r="C434" s="131"/>
      <c r="D434" s="131"/>
      <c r="E434" s="131"/>
      <c r="F434" s="131"/>
      <c r="G434" s="131"/>
      <c r="H434" s="131"/>
      <c r="I434" s="131"/>
      <c r="J434" s="131"/>
      <c r="K434" s="131"/>
      <c r="L434" s="131"/>
    </row>
    <row r="435" spans="2:12">
      <c r="B435" s="130"/>
      <c r="C435" s="131"/>
      <c r="D435" s="131"/>
      <c r="E435" s="131"/>
      <c r="F435" s="131"/>
      <c r="G435" s="131"/>
      <c r="H435" s="131"/>
      <c r="I435" s="131"/>
      <c r="J435" s="131"/>
      <c r="K435" s="131"/>
      <c r="L435" s="131"/>
    </row>
    <row r="436" spans="2:12">
      <c r="B436" s="130"/>
      <c r="C436" s="131"/>
      <c r="D436" s="131"/>
      <c r="E436" s="131"/>
      <c r="F436" s="131"/>
      <c r="G436" s="131"/>
      <c r="H436" s="131"/>
      <c r="I436" s="131"/>
      <c r="J436" s="131"/>
      <c r="K436" s="131"/>
      <c r="L436" s="131"/>
    </row>
    <row r="437" spans="2:12">
      <c r="B437" s="130"/>
      <c r="C437" s="131"/>
      <c r="D437" s="131"/>
      <c r="E437" s="131"/>
      <c r="F437" s="131"/>
      <c r="G437" s="131"/>
      <c r="H437" s="131"/>
      <c r="I437" s="131"/>
      <c r="J437" s="131"/>
      <c r="K437" s="131"/>
      <c r="L437" s="131"/>
    </row>
    <row r="438" spans="2:12">
      <c r="B438" s="130"/>
      <c r="C438" s="131"/>
      <c r="D438" s="131"/>
      <c r="E438" s="131"/>
      <c r="F438" s="131"/>
      <c r="G438" s="131"/>
      <c r="H438" s="131"/>
      <c r="I438" s="131"/>
      <c r="J438" s="131"/>
      <c r="K438" s="131"/>
      <c r="L438" s="131"/>
    </row>
    <row r="439" spans="2:12">
      <c r="B439" s="130"/>
      <c r="C439" s="131"/>
      <c r="D439" s="131"/>
      <c r="E439" s="131"/>
      <c r="F439" s="131"/>
      <c r="G439" s="131"/>
      <c r="H439" s="131"/>
      <c r="I439" s="131"/>
      <c r="J439" s="131"/>
      <c r="K439" s="131"/>
      <c r="L439" s="131"/>
    </row>
    <row r="440" spans="2:12">
      <c r="B440" s="130"/>
      <c r="C440" s="131"/>
      <c r="D440" s="131"/>
      <c r="E440" s="131"/>
      <c r="F440" s="131"/>
      <c r="G440" s="131"/>
      <c r="H440" s="131"/>
      <c r="I440" s="131"/>
      <c r="J440" s="131"/>
      <c r="K440" s="131"/>
      <c r="L440" s="131"/>
    </row>
    <row r="441" spans="2:12">
      <c r="B441" s="130"/>
      <c r="C441" s="131"/>
      <c r="D441" s="131"/>
      <c r="E441" s="131"/>
      <c r="F441" s="131"/>
      <c r="G441" s="131"/>
      <c r="H441" s="131"/>
      <c r="I441" s="131"/>
      <c r="J441" s="131"/>
      <c r="K441" s="131"/>
      <c r="L441" s="131"/>
    </row>
    <row r="442" spans="2:12">
      <c r="B442" s="130"/>
      <c r="C442" s="131"/>
      <c r="D442" s="131"/>
      <c r="E442" s="131"/>
      <c r="F442" s="131"/>
      <c r="G442" s="131"/>
      <c r="H442" s="131"/>
      <c r="I442" s="131"/>
      <c r="J442" s="131"/>
      <c r="K442" s="131"/>
      <c r="L442" s="131"/>
    </row>
    <row r="443" spans="2:12">
      <c r="B443" s="130"/>
      <c r="C443" s="131"/>
      <c r="D443" s="131"/>
      <c r="E443" s="131"/>
      <c r="F443" s="131"/>
      <c r="G443" s="131"/>
      <c r="H443" s="131"/>
      <c r="I443" s="131"/>
      <c r="J443" s="131"/>
      <c r="K443" s="131"/>
      <c r="L443" s="131"/>
    </row>
    <row r="444" spans="2:12">
      <c r="B444" s="130"/>
      <c r="C444" s="131"/>
      <c r="D444" s="131"/>
      <c r="E444" s="131"/>
      <c r="F444" s="131"/>
      <c r="G444" s="131"/>
      <c r="H444" s="131"/>
      <c r="I444" s="131"/>
      <c r="J444" s="131"/>
      <c r="K444" s="131"/>
      <c r="L444" s="131"/>
    </row>
    <row r="445" spans="2:12">
      <c r="B445" s="130"/>
      <c r="C445" s="131"/>
      <c r="D445" s="131"/>
      <c r="E445" s="131"/>
      <c r="F445" s="131"/>
      <c r="G445" s="131"/>
      <c r="H445" s="131"/>
      <c r="I445" s="131"/>
      <c r="J445" s="131"/>
      <c r="K445" s="131"/>
      <c r="L445" s="131"/>
    </row>
    <row r="446" spans="2:12">
      <c r="B446" s="130"/>
      <c r="C446" s="131"/>
      <c r="D446" s="131"/>
      <c r="E446" s="131"/>
      <c r="F446" s="131"/>
      <c r="G446" s="131"/>
      <c r="H446" s="131"/>
      <c r="I446" s="131"/>
      <c r="J446" s="131"/>
      <c r="K446" s="131"/>
      <c r="L446" s="131"/>
    </row>
    <row r="447" spans="2:12">
      <c r="B447" s="130"/>
      <c r="C447" s="131"/>
      <c r="D447" s="131"/>
      <c r="E447" s="131"/>
      <c r="F447" s="131"/>
      <c r="G447" s="131"/>
      <c r="H447" s="131"/>
      <c r="I447" s="131"/>
      <c r="J447" s="131"/>
      <c r="K447" s="131"/>
      <c r="L447" s="131"/>
    </row>
    <row r="448" spans="2:12">
      <c r="B448" s="130"/>
      <c r="C448" s="131"/>
      <c r="D448" s="131"/>
      <c r="E448" s="131"/>
      <c r="F448" s="131"/>
      <c r="G448" s="131"/>
      <c r="H448" s="131"/>
      <c r="I448" s="131"/>
      <c r="J448" s="131"/>
      <c r="K448" s="131"/>
      <c r="L448" s="131"/>
    </row>
    <row r="449" spans="2:12">
      <c r="B449" s="130"/>
      <c r="C449" s="131"/>
      <c r="D449" s="131"/>
      <c r="E449" s="131"/>
      <c r="F449" s="131"/>
      <c r="G449" s="131"/>
      <c r="H449" s="131"/>
      <c r="I449" s="131"/>
      <c r="J449" s="131"/>
      <c r="K449" s="131"/>
      <c r="L449" s="131"/>
    </row>
    <row r="450" spans="2:12">
      <c r="B450" s="130"/>
      <c r="C450" s="131"/>
      <c r="D450" s="131"/>
      <c r="E450" s="131"/>
      <c r="F450" s="131"/>
      <c r="G450" s="131"/>
      <c r="H450" s="131"/>
      <c r="I450" s="131"/>
      <c r="J450" s="131"/>
      <c r="K450" s="131"/>
      <c r="L450" s="131"/>
    </row>
    <row r="451" spans="2:12">
      <c r="B451" s="130"/>
      <c r="C451" s="131"/>
      <c r="D451" s="131"/>
      <c r="E451" s="131"/>
      <c r="F451" s="131"/>
      <c r="G451" s="131"/>
      <c r="H451" s="131"/>
      <c r="I451" s="131"/>
      <c r="J451" s="131"/>
      <c r="K451" s="131"/>
      <c r="L451" s="131"/>
    </row>
    <row r="452" spans="2:12">
      <c r="B452" s="130"/>
      <c r="C452" s="131"/>
      <c r="D452" s="131"/>
      <c r="E452" s="131"/>
      <c r="F452" s="131"/>
      <c r="G452" s="131"/>
      <c r="H452" s="131"/>
      <c r="I452" s="131"/>
      <c r="J452" s="131"/>
      <c r="K452" s="131"/>
      <c r="L452" s="131"/>
    </row>
    <row r="453" spans="2:12">
      <c r="B453" s="130"/>
      <c r="C453" s="131"/>
      <c r="D453" s="131"/>
      <c r="E453" s="131"/>
      <c r="F453" s="131"/>
      <c r="G453" s="131"/>
      <c r="H453" s="131"/>
      <c r="I453" s="131"/>
      <c r="J453" s="131"/>
      <c r="K453" s="131"/>
      <c r="L453" s="131"/>
    </row>
    <row r="454" spans="2:12">
      <c r="B454" s="130"/>
      <c r="C454" s="131"/>
      <c r="D454" s="131"/>
      <c r="E454" s="131"/>
      <c r="F454" s="131"/>
      <c r="G454" s="131"/>
      <c r="H454" s="131"/>
      <c r="I454" s="131"/>
      <c r="J454" s="131"/>
      <c r="K454" s="131"/>
      <c r="L454" s="131"/>
    </row>
    <row r="455" spans="2:12">
      <c r="B455" s="130"/>
      <c r="C455" s="131"/>
      <c r="D455" s="131"/>
      <c r="E455" s="131"/>
      <c r="F455" s="131"/>
      <c r="G455" s="131"/>
      <c r="H455" s="131"/>
      <c r="I455" s="131"/>
      <c r="J455" s="131"/>
      <c r="K455" s="131"/>
      <c r="L455" s="131"/>
    </row>
    <row r="456" spans="2:12">
      <c r="B456" s="130"/>
      <c r="C456" s="131"/>
      <c r="D456" s="131"/>
      <c r="E456" s="131"/>
      <c r="F456" s="131"/>
      <c r="G456" s="131"/>
      <c r="H456" s="131"/>
      <c r="I456" s="131"/>
      <c r="J456" s="131"/>
      <c r="K456" s="131"/>
      <c r="L456" s="131"/>
    </row>
    <row r="457" spans="2:12">
      <c r="B457" s="130"/>
      <c r="C457" s="131"/>
      <c r="D457" s="131"/>
      <c r="E457" s="131"/>
      <c r="F457" s="131"/>
      <c r="G457" s="131"/>
      <c r="H457" s="131"/>
      <c r="I457" s="131"/>
      <c r="J457" s="131"/>
      <c r="K457" s="131"/>
      <c r="L457" s="131"/>
    </row>
    <row r="458" spans="2:12">
      <c r="B458" s="130"/>
      <c r="C458" s="131"/>
      <c r="D458" s="131"/>
      <c r="E458" s="131"/>
      <c r="F458" s="131"/>
      <c r="G458" s="131"/>
      <c r="H458" s="131"/>
      <c r="I458" s="131"/>
      <c r="J458" s="131"/>
      <c r="K458" s="131"/>
      <c r="L458" s="131"/>
    </row>
    <row r="459" spans="2:12">
      <c r="B459" s="130"/>
      <c r="C459" s="131"/>
      <c r="D459" s="131"/>
      <c r="E459" s="131"/>
      <c r="F459" s="131"/>
      <c r="G459" s="131"/>
      <c r="H459" s="131"/>
      <c r="I459" s="131"/>
      <c r="J459" s="131"/>
      <c r="K459" s="131"/>
      <c r="L459" s="131"/>
    </row>
    <row r="460" spans="2:12">
      <c r="B460" s="130"/>
      <c r="C460" s="131"/>
      <c r="D460" s="131"/>
      <c r="E460" s="131"/>
      <c r="F460" s="131"/>
      <c r="G460" s="131"/>
      <c r="H460" s="131"/>
      <c r="I460" s="131"/>
      <c r="J460" s="131"/>
      <c r="K460" s="131"/>
      <c r="L460" s="131"/>
    </row>
    <row r="461" spans="2:12">
      <c r="B461" s="130"/>
      <c r="C461" s="131"/>
      <c r="D461" s="131"/>
      <c r="E461" s="131"/>
      <c r="F461" s="131"/>
      <c r="G461" s="131"/>
      <c r="H461" s="131"/>
      <c r="I461" s="131"/>
      <c r="J461" s="131"/>
      <c r="K461" s="131"/>
      <c r="L461" s="131"/>
    </row>
    <row r="462" spans="2:12">
      <c r="B462" s="130"/>
      <c r="C462" s="131"/>
      <c r="D462" s="131"/>
      <c r="E462" s="131"/>
      <c r="F462" s="131"/>
      <c r="G462" s="131"/>
      <c r="H462" s="131"/>
      <c r="I462" s="131"/>
      <c r="J462" s="131"/>
      <c r="K462" s="131"/>
      <c r="L462" s="131"/>
    </row>
    <row r="463" spans="2:12">
      <c r="B463" s="130"/>
      <c r="C463" s="131"/>
      <c r="D463" s="131"/>
      <c r="E463" s="131"/>
      <c r="F463" s="131"/>
      <c r="G463" s="131"/>
      <c r="H463" s="131"/>
      <c r="I463" s="131"/>
      <c r="J463" s="131"/>
      <c r="K463" s="131"/>
      <c r="L463" s="131"/>
    </row>
    <row r="464" spans="2:12">
      <c r="B464" s="130"/>
      <c r="C464" s="131"/>
      <c r="D464" s="131"/>
      <c r="E464" s="131"/>
      <c r="F464" s="131"/>
      <c r="G464" s="131"/>
      <c r="H464" s="131"/>
      <c r="I464" s="131"/>
      <c r="J464" s="131"/>
      <c r="K464" s="131"/>
      <c r="L464" s="131"/>
    </row>
    <row r="465" spans="2:12">
      <c r="B465" s="130"/>
      <c r="C465" s="131"/>
      <c r="D465" s="131"/>
      <c r="E465" s="131"/>
      <c r="F465" s="131"/>
      <c r="G465" s="131"/>
      <c r="H465" s="131"/>
      <c r="I465" s="131"/>
      <c r="J465" s="131"/>
      <c r="K465" s="131"/>
      <c r="L465" s="131"/>
    </row>
    <row r="466" spans="2:12">
      <c r="B466" s="130"/>
      <c r="C466" s="131"/>
      <c r="D466" s="131"/>
      <c r="E466" s="131"/>
      <c r="F466" s="131"/>
      <c r="G466" s="131"/>
      <c r="H466" s="131"/>
      <c r="I466" s="131"/>
      <c r="J466" s="131"/>
      <c r="K466" s="131"/>
      <c r="L466" s="131"/>
    </row>
    <row r="467" spans="2:12">
      <c r="B467" s="130"/>
      <c r="C467" s="131"/>
      <c r="D467" s="131"/>
      <c r="E467" s="131"/>
      <c r="F467" s="131"/>
      <c r="G467" s="131"/>
      <c r="H467" s="131"/>
      <c r="I467" s="131"/>
      <c r="J467" s="131"/>
      <c r="K467" s="131"/>
      <c r="L467" s="131"/>
    </row>
    <row r="468" spans="2:12">
      <c r="B468" s="130"/>
      <c r="C468" s="131"/>
      <c r="D468" s="131"/>
      <c r="E468" s="131"/>
      <c r="F468" s="131"/>
      <c r="G468" s="131"/>
      <c r="H468" s="131"/>
      <c r="I468" s="131"/>
      <c r="J468" s="131"/>
      <c r="K468" s="131"/>
      <c r="L468" s="131"/>
    </row>
    <row r="469" spans="2:12">
      <c r="B469" s="130"/>
      <c r="C469" s="131"/>
      <c r="D469" s="131"/>
      <c r="E469" s="131"/>
      <c r="F469" s="131"/>
      <c r="G469" s="131"/>
      <c r="H469" s="131"/>
      <c r="I469" s="131"/>
      <c r="J469" s="131"/>
      <c r="K469" s="131"/>
      <c r="L469" s="131"/>
    </row>
    <row r="470" spans="2:12">
      <c r="B470" s="130"/>
      <c r="C470" s="131"/>
      <c r="D470" s="131"/>
      <c r="E470" s="131"/>
      <c r="F470" s="131"/>
      <c r="G470" s="131"/>
      <c r="H470" s="131"/>
      <c r="I470" s="131"/>
      <c r="J470" s="131"/>
      <c r="K470" s="131"/>
      <c r="L470" s="131"/>
    </row>
    <row r="471" spans="2:12">
      <c r="B471" s="130"/>
      <c r="C471" s="131"/>
      <c r="D471" s="131"/>
      <c r="E471" s="131"/>
      <c r="F471" s="131"/>
      <c r="G471" s="131"/>
      <c r="H471" s="131"/>
      <c r="I471" s="131"/>
      <c r="J471" s="131"/>
      <c r="K471" s="131"/>
      <c r="L471" s="131"/>
    </row>
    <row r="472" spans="2:12">
      <c r="B472" s="130"/>
      <c r="C472" s="131"/>
      <c r="D472" s="131"/>
      <c r="E472" s="131"/>
      <c r="F472" s="131"/>
      <c r="G472" s="131"/>
      <c r="H472" s="131"/>
      <c r="I472" s="131"/>
      <c r="J472" s="131"/>
      <c r="K472" s="131"/>
      <c r="L472" s="131"/>
    </row>
    <row r="473" spans="2:12">
      <c r="B473" s="130"/>
      <c r="C473" s="131"/>
      <c r="D473" s="131"/>
      <c r="E473" s="131"/>
      <c r="F473" s="131"/>
      <c r="G473" s="131"/>
      <c r="H473" s="131"/>
      <c r="I473" s="131"/>
      <c r="J473" s="131"/>
      <c r="K473" s="131"/>
      <c r="L473" s="131"/>
    </row>
    <row r="474" spans="2:12">
      <c r="B474" s="130"/>
      <c r="C474" s="131"/>
      <c r="D474" s="131"/>
      <c r="E474" s="131"/>
      <c r="F474" s="131"/>
      <c r="G474" s="131"/>
      <c r="H474" s="131"/>
      <c r="I474" s="131"/>
      <c r="J474" s="131"/>
      <c r="K474" s="131"/>
      <c r="L474" s="131"/>
    </row>
    <row r="475" spans="2:12">
      <c r="B475" s="130"/>
      <c r="C475" s="131"/>
      <c r="D475" s="131"/>
      <c r="E475" s="131"/>
      <c r="F475" s="131"/>
      <c r="G475" s="131"/>
      <c r="H475" s="131"/>
      <c r="I475" s="131"/>
      <c r="J475" s="131"/>
      <c r="K475" s="131"/>
      <c r="L475" s="131"/>
    </row>
    <row r="476" spans="2:12">
      <c r="B476" s="130"/>
      <c r="C476" s="131"/>
      <c r="D476" s="131"/>
      <c r="E476" s="131"/>
      <c r="F476" s="131"/>
      <c r="G476" s="131"/>
      <c r="H476" s="131"/>
      <c r="I476" s="131"/>
      <c r="J476" s="131"/>
      <c r="K476" s="131"/>
      <c r="L476" s="131"/>
    </row>
    <row r="477" spans="2:12">
      <c r="B477" s="130"/>
      <c r="C477" s="131"/>
      <c r="D477" s="131"/>
      <c r="E477" s="131"/>
      <c r="F477" s="131"/>
      <c r="G477" s="131"/>
      <c r="H477" s="131"/>
      <c r="I477" s="131"/>
      <c r="J477" s="131"/>
      <c r="K477" s="131"/>
      <c r="L477" s="131"/>
    </row>
    <row r="478" spans="2:12">
      <c r="B478" s="130"/>
      <c r="C478" s="131"/>
      <c r="D478" s="131"/>
      <c r="E478" s="131"/>
      <c r="F478" s="131"/>
      <c r="G478" s="131"/>
      <c r="H478" s="131"/>
      <c r="I478" s="131"/>
      <c r="J478" s="131"/>
      <c r="K478" s="131"/>
      <c r="L478" s="131"/>
    </row>
    <row r="479" spans="2:12">
      <c r="B479" s="130"/>
      <c r="C479" s="131"/>
      <c r="D479" s="131"/>
      <c r="E479" s="131"/>
      <c r="F479" s="131"/>
      <c r="G479" s="131"/>
      <c r="H479" s="131"/>
      <c r="I479" s="131"/>
      <c r="J479" s="131"/>
      <c r="K479" s="131"/>
      <c r="L479" s="131"/>
    </row>
    <row r="480" spans="2:12">
      <c r="B480" s="130"/>
      <c r="C480" s="131"/>
      <c r="D480" s="131"/>
      <c r="E480" s="131"/>
      <c r="F480" s="131"/>
      <c r="G480" s="131"/>
      <c r="H480" s="131"/>
      <c r="I480" s="131"/>
      <c r="J480" s="131"/>
      <c r="K480" s="131"/>
      <c r="L480" s="131"/>
    </row>
    <row r="481" spans="2:12">
      <c r="B481" s="130"/>
      <c r="C481" s="131"/>
      <c r="D481" s="131"/>
      <c r="E481" s="131"/>
      <c r="F481" s="131"/>
      <c r="G481" s="131"/>
      <c r="H481" s="131"/>
      <c r="I481" s="131"/>
      <c r="J481" s="131"/>
      <c r="K481" s="131"/>
      <c r="L481" s="131"/>
    </row>
    <row r="482" spans="2:12">
      <c r="B482" s="130"/>
      <c r="C482" s="131"/>
      <c r="D482" s="131"/>
      <c r="E482" s="131"/>
      <c r="F482" s="131"/>
      <c r="G482" s="131"/>
      <c r="H482" s="131"/>
      <c r="I482" s="131"/>
      <c r="J482" s="131"/>
      <c r="K482" s="131"/>
      <c r="L482" s="131"/>
    </row>
    <row r="483" spans="2:12">
      <c r="B483" s="130"/>
      <c r="C483" s="131"/>
      <c r="D483" s="131"/>
      <c r="E483" s="131"/>
      <c r="F483" s="131"/>
      <c r="G483" s="131"/>
      <c r="H483" s="131"/>
      <c r="I483" s="131"/>
      <c r="J483" s="131"/>
      <c r="K483" s="131"/>
      <c r="L483" s="131"/>
    </row>
    <row r="484" spans="2:12">
      <c r="B484" s="130"/>
      <c r="C484" s="131"/>
      <c r="D484" s="131"/>
      <c r="E484" s="131"/>
      <c r="F484" s="131"/>
      <c r="G484" s="131"/>
      <c r="H484" s="131"/>
      <c r="I484" s="131"/>
      <c r="J484" s="131"/>
      <c r="K484" s="131"/>
      <c r="L484" s="131"/>
    </row>
    <row r="485" spans="2:12">
      <c r="B485" s="130"/>
      <c r="C485" s="131"/>
      <c r="D485" s="131"/>
      <c r="E485" s="131"/>
      <c r="F485" s="131"/>
      <c r="G485" s="131"/>
      <c r="H485" s="131"/>
      <c r="I485" s="131"/>
      <c r="J485" s="131"/>
      <c r="K485" s="131"/>
      <c r="L485" s="131"/>
    </row>
    <row r="486" spans="2:12">
      <c r="B486" s="130"/>
      <c r="C486" s="131"/>
      <c r="D486" s="131"/>
      <c r="E486" s="131"/>
      <c r="F486" s="131"/>
      <c r="G486" s="131"/>
      <c r="H486" s="131"/>
      <c r="I486" s="131"/>
      <c r="J486" s="131"/>
      <c r="K486" s="131"/>
      <c r="L486" s="131"/>
    </row>
    <row r="487" spans="2:12">
      <c r="B487" s="130"/>
      <c r="C487" s="131"/>
      <c r="D487" s="131"/>
      <c r="E487" s="131"/>
      <c r="F487" s="131"/>
      <c r="G487" s="131"/>
      <c r="H487" s="131"/>
      <c r="I487" s="131"/>
      <c r="J487" s="131"/>
      <c r="K487" s="131"/>
      <c r="L487" s="131"/>
    </row>
    <row r="488" spans="2:12">
      <c r="B488" s="130"/>
      <c r="C488" s="131"/>
      <c r="D488" s="131"/>
      <c r="E488" s="131"/>
      <c r="F488" s="131"/>
      <c r="G488" s="131"/>
      <c r="H488" s="131"/>
      <c r="I488" s="131"/>
      <c r="J488" s="131"/>
      <c r="K488" s="131"/>
      <c r="L488" s="131"/>
    </row>
    <row r="489" spans="2:12">
      <c r="B489" s="130"/>
      <c r="C489" s="131"/>
      <c r="D489" s="131"/>
      <c r="E489" s="131"/>
      <c r="F489" s="131"/>
      <c r="G489" s="131"/>
      <c r="H489" s="131"/>
      <c r="I489" s="131"/>
      <c r="J489" s="131"/>
      <c r="K489" s="131"/>
      <c r="L489" s="131"/>
    </row>
    <row r="490" spans="2:12">
      <c r="B490" s="130"/>
      <c r="C490" s="131"/>
      <c r="D490" s="131"/>
      <c r="E490" s="131"/>
      <c r="F490" s="131"/>
      <c r="G490" s="131"/>
      <c r="H490" s="131"/>
      <c r="I490" s="131"/>
      <c r="J490" s="131"/>
      <c r="K490" s="131"/>
      <c r="L490" s="131"/>
    </row>
    <row r="491" spans="2:12">
      <c r="B491" s="130"/>
      <c r="C491" s="131"/>
      <c r="D491" s="131"/>
      <c r="E491" s="131"/>
      <c r="F491" s="131"/>
      <c r="G491" s="131"/>
      <c r="H491" s="131"/>
      <c r="I491" s="131"/>
      <c r="J491" s="131"/>
      <c r="K491" s="131"/>
      <c r="L491" s="131"/>
    </row>
    <row r="492" spans="2:12">
      <c r="B492" s="130"/>
      <c r="C492" s="131"/>
      <c r="D492" s="131"/>
      <c r="E492" s="131"/>
      <c r="F492" s="131"/>
      <c r="G492" s="131"/>
      <c r="H492" s="131"/>
      <c r="I492" s="131"/>
      <c r="J492" s="131"/>
      <c r="K492" s="131"/>
      <c r="L492" s="131"/>
    </row>
    <row r="493" spans="2:12">
      <c r="B493" s="130"/>
      <c r="C493" s="131"/>
      <c r="D493" s="131"/>
      <c r="E493" s="131"/>
      <c r="F493" s="131"/>
      <c r="G493" s="131"/>
      <c r="H493" s="131"/>
      <c r="I493" s="131"/>
      <c r="J493" s="131"/>
      <c r="K493" s="131"/>
      <c r="L493" s="131"/>
    </row>
    <row r="494" spans="2:12">
      <c r="B494" s="130"/>
      <c r="C494" s="131"/>
      <c r="D494" s="131"/>
      <c r="E494" s="131"/>
      <c r="F494" s="131"/>
      <c r="G494" s="131"/>
      <c r="H494" s="131"/>
      <c r="I494" s="131"/>
      <c r="J494" s="131"/>
      <c r="K494" s="131"/>
      <c r="L494" s="131"/>
    </row>
    <row r="495" spans="2:12">
      <c r="B495" s="130"/>
      <c r="C495" s="131"/>
      <c r="D495" s="131"/>
      <c r="E495" s="131"/>
      <c r="F495" s="131"/>
      <c r="G495" s="131"/>
      <c r="H495" s="131"/>
      <c r="I495" s="131"/>
      <c r="J495" s="131"/>
      <c r="K495" s="131"/>
      <c r="L495" s="131"/>
    </row>
    <row r="496" spans="2:12">
      <c r="B496" s="130"/>
      <c r="C496" s="131"/>
      <c r="D496" s="131"/>
      <c r="E496" s="131"/>
      <c r="F496" s="131"/>
      <c r="G496" s="131"/>
      <c r="H496" s="131"/>
      <c r="I496" s="131"/>
      <c r="J496" s="131"/>
      <c r="K496" s="131"/>
      <c r="L496" s="131"/>
    </row>
    <row r="497" spans="2:12">
      <c r="B497" s="130"/>
      <c r="C497" s="131"/>
      <c r="D497" s="131"/>
      <c r="E497" s="131"/>
      <c r="F497" s="131"/>
      <c r="G497" s="131"/>
      <c r="H497" s="131"/>
      <c r="I497" s="131"/>
      <c r="J497" s="131"/>
      <c r="K497" s="131"/>
      <c r="L497" s="131"/>
    </row>
    <row r="498" spans="2:12">
      <c r="B498" s="130"/>
      <c r="C498" s="131"/>
      <c r="D498" s="131"/>
      <c r="E498" s="131"/>
      <c r="F498" s="131"/>
      <c r="G498" s="131"/>
      <c r="H498" s="131"/>
      <c r="I498" s="131"/>
      <c r="J498" s="131"/>
      <c r="K498" s="131"/>
      <c r="L498" s="131"/>
    </row>
    <row r="499" spans="2:12">
      <c r="B499" s="130"/>
      <c r="C499" s="131"/>
      <c r="D499" s="131"/>
      <c r="E499" s="131"/>
      <c r="F499" s="131"/>
      <c r="G499" s="131"/>
      <c r="H499" s="131"/>
      <c r="I499" s="131"/>
      <c r="J499" s="131"/>
      <c r="K499" s="131"/>
      <c r="L499" s="131"/>
    </row>
    <row r="500" spans="2:12">
      <c r="B500" s="130"/>
      <c r="C500" s="131"/>
      <c r="D500" s="131"/>
      <c r="E500" s="131"/>
      <c r="F500" s="131"/>
      <c r="G500" s="131"/>
      <c r="H500" s="131"/>
      <c r="I500" s="131"/>
      <c r="J500" s="131"/>
      <c r="K500" s="131"/>
      <c r="L500" s="131"/>
    </row>
    <row r="501" spans="2:12">
      <c r="B501" s="130"/>
      <c r="C501" s="131"/>
      <c r="D501" s="131"/>
      <c r="E501" s="131"/>
      <c r="F501" s="131"/>
      <c r="G501" s="131"/>
      <c r="H501" s="131"/>
      <c r="I501" s="131"/>
      <c r="J501" s="131"/>
      <c r="K501" s="131"/>
      <c r="L501" s="131"/>
    </row>
    <row r="502" spans="2:12">
      <c r="B502" s="130"/>
      <c r="C502" s="131"/>
      <c r="D502" s="131"/>
      <c r="E502" s="131"/>
      <c r="F502" s="131"/>
      <c r="G502" s="131"/>
      <c r="H502" s="131"/>
      <c r="I502" s="131"/>
      <c r="J502" s="131"/>
      <c r="K502" s="131"/>
      <c r="L502" s="131"/>
    </row>
    <row r="503" spans="2:12">
      <c r="B503" s="130"/>
      <c r="C503" s="131"/>
      <c r="D503" s="131"/>
      <c r="E503" s="131"/>
      <c r="F503" s="131"/>
      <c r="G503" s="131"/>
      <c r="H503" s="131"/>
      <c r="I503" s="131"/>
      <c r="J503" s="131"/>
      <c r="K503" s="131"/>
      <c r="L503" s="131"/>
    </row>
    <row r="504" spans="2:12">
      <c r="B504" s="130"/>
      <c r="C504" s="131"/>
      <c r="D504" s="131"/>
      <c r="E504" s="131"/>
      <c r="F504" s="131"/>
      <c r="G504" s="131"/>
      <c r="H504" s="131"/>
      <c r="I504" s="131"/>
      <c r="J504" s="131"/>
      <c r="K504" s="131"/>
      <c r="L504" s="131"/>
    </row>
    <row r="505" spans="2:12">
      <c r="B505" s="130"/>
      <c r="C505" s="131"/>
      <c r="D505" s="131"/>
      <c r="E505" s="131"/>
      <c r="F505" s="131"/>
      <c r="G505" s="131"/>
      <c r="H505" s="131"/>
      <c r="I505" s="131"/>
      <c r="J505" s="131"/>
      <c r="K505" s="131"/>
      <c r="L505" s="131"/>
    </row>
    <row r="506" spans="2:12">
      <c r="B506" s="130"/>
      <c r="C506" s="131"/>
      <c r="D506" s="131"/>
      <c r="E506" s="131"/>
      <c r="F506" s="131"/>
      <c r="G506" s="131"/>
      <c r="H506" s="131"/>
      <c r="I506" s="131"/>
      <c r="J506" s="131"/>
      <c r="K506" s="131"/>
      <c r="L506" s="131"/>
    </row>
    <row r="507" spans="2:12">
      <c r="B507" s="130"/>
      <c r="C507" s="131"/>
      <c r="D507" s="131"/>
      <c r="E507" s="131"/>
      <c r="F507" s="131"/>
      <c r="G507" s="131"/>
      <c r="H507" s="131"/>
      <c r="I507" s="131"/>
      <c r="J507" s="131"/>
      <c r="K507" s="131"/>
      <c r="L507" s="131"/>
    </row>
    <row r="508" spans="2:12">
      <c r="B508" s="130"/>
      <c r="C508" s="131"/>
      <c r="D508" s="131"/>
      <c r="E508" s="131"/>
      <c r="F508" s="131"/>
      <c r="G508" s="131"/>
      <c r="H508" s="131"/>
      <c r="I508" s="131"/>
      <c r="J508" s="131"/>
      <c r="K508" s="131"/>
      <c r="L508" s="131"/>
    </row>
    <row r="509" spans="2:12">
      <c r="B509" s="130"/>
      <c r="C509" s="131"/>
      <c r="D509" s="131"/>
      <c r="E509" s="131"/>
      <c r="F509" s="131"/>
      <c r="G509" s="131"/>
      <c r="H509" s="131"/>
      <c r="I509" s="131"/>
      <c r="J509" s="131"/>
      <c r="K509" s="131"/>
      <c r="L509" s="131"/>
    </row>
    <row r="510" spans="2:12">
      <c r="B510" s="130"/>
      <c r="C510" s="131"/>
      <c r="D510" s="131"/>
      <c r="E510" s="131"/>
      <c r="F510" s="131"/>
      <c r="G510" s="131"/>
      <c r="H510" s="131"/>
      <c r="I510" s="131"/>
      <c r="J510" s="131"/>
      <c r="K510" s="131"/>
      <c r="L510" s="131"/>
    </row>
    <row r="511" spans="2:12">
      <c r="B511" s="130"/>
      <c r="C511" s="131"/>
      <c r="D511" s="131"/>
      <c r="E511" s="131"/>
      <c r="F511" s="131"/>
      <c r="G511" s="131"/>
      <c r="H511" s="131"/>
      <c r="I511" s="131"/>
      <c r="J511" s="131"/>
      <c r="K511" s="131"/>
      <c r="L511" s="131"/>
    </row>
    <row r="512" spans="2:12">
      <c r="B512" s="130"/>
      <c r="C512" s="131"/>
      <c r="D512" s="131"/>
      <c r="E512" s="131"/>
      <c r="F512" s="131"/>
      <c r="G512" s="131"/>
      <c r="H512" s="131"/>
      <c r="I512" s="131"/>
      <c r="J512" s="131"/>
      <c r="K512" s="131"/>
      <c r="L512" s="131"/>
    </row>
    <row r="513" spans="2:12">
      <c r="B513" s="130"/>
      <c r="C513" s="131"/>
      <c r="D513" s="131"/>
      <c r="E513" s="131"/>
      <c r="F513" s="131"/>
      <c r="G513" s="131"/>
      <c r="H513" s="131"/>
      <c r="I513" s="131"/>
      <c r="J513" s="131"/>
      <c r="K513" s="131"/>
      <c r="L513" s="131"/>
    </row>
    <row r="514" spans="2:12">
      <c r="B514" s="130"/>
      <c r="C514" s="131"/>
      <c r="D514" s="131"/>
      <c r="E514" s="131"/>
      <c r="F514" s="131"/>
      <c r="G514" s="131"/>
      <c r="H514" s="131"/>
      <c r="I514" s="131"/>
      <c r="J514" s="131"/>
      <c r="K514" s="131"/>
      <c r="L514" s="131"/>
    </row>
    <row r="515" spans="2:12">
      <c r="B515" s="130"/>
      <c r="C515" s="131"/>
      <c r="D515" s="131"/>
      <c r="E515" s="131"/>
      <c r="F515" s="131"/>
      <c r="G515" s="131"/>
      <c r="H515" s="131"/>
      <c r="I515" s="131"/>
      <c r="J515" s="131"/>
      <c r="K515" s="131"/>
      <c r="L515" s="131"/>
    </row>
    <row r="516" spans="2:12">
      <c r="B516" s="130"/>
      <c r="C516" s="131"/>
      <c r="D516" s="131"/>
      <c r="E516" s="131"/>
      <c r="F516" s="131"/>
      <c r="G516" s="131"/>
      <c r="H516" s="131"/>
      <c r="I516" s="131"/>
      <c r="J516" s="131"/>
      <c r="K516" s="131"/>
      <c r="L516" s="131"/>
    </row>
    <row r="517" spans="2:12">
      <c r="B517" s="130"/>
      <c r="C517" s="131"/>
      <c r="D517" s="131"/>
      <c r="E517" s="131"/>
      <c r="F517" s="131"/>
      <c r="G517" s="131"/>
      <c r="H517" s="131"/>
      <c r="I517" s="131"/>
      <c r="J517" s="131"/>
      <c r="K517" s="131"/>
      <c r="L517" s="131"/>
    </row>
    <row r="518" spans="2:12">
      <c r="B518" s="130"/>
      <c r="C518" s="131"/>
      <c r="D518" s="131"/>
      <c r="E518" s="131"/>
      <c r="F518" s="131"/>
      <c r="G518" s="131"/>
      <c r="H518" s="131"/>
      <c r="I518" s="131"/>
      <c r="J518" s="131"/>
      <c r="K518" s="131"/>
      <c r="L518" s="131"/>
    </row>
    <row r="519" spans="2:12">
      <c r="B519" s="130"/>
      <c r="C519" s="131"/>
      <c r="D519" s="131"/>
      <c r="E519" s="131"/>
      <c r="F519" s="131"/>
      <c r="G519" s="131"/>
      <c r="H519" s="131"/>
      <c r="I519" s="131"/>
      <c r="J519" s="131"/>
      <c r="K519" s="131"/>
      <c r="L519" s="131"/>
    </row>
    <row r="520" spans="2:12">
      <c r="B520" s="130"/>
      <c r="C520" s="131"/>
      <c r="D520" s="131"/>
      <c r="E520" s="131"/>
      <c r="F520" s="131"/>
      <c r="G520" s="131"/>
      <c r="H520" s="131"/>
      <c r="I520" s="131"/>
      <c r="J520" s="131"/>
      <c r="K520" s="131"/>
      <c r="L520" s="131"/>
    </row>
    <row r="521" spans="2:12">
      <c r="B521" s="130"/>
      <c r="C521" s="131"/>
      <c r="D521" s="131"/>
      <c r="E521" s="131"/>
      <c r="F521" s="131"/>
      <c r="G521" s="131"/>
      <c r="H521" s="131"/>
      <c r="I521" s="131"/>
      <c r="J521" s="131"/>
      <c r="K521" s="131"/>
      <c r="L521" s="131"/>
    </row>
    <row r="522" spans="2:12">
      <c r="B522" s="130"/>
      <c r="C522" s="131"/>
      <c r="D522" s="131"/>
      <c r="E522" s="131"/>
      <c r="F522" s="131"/>
      <c r="G522" s="131"/>
      <c r="H522" s="131"/>
      <c r="I522" s="131"/>
      <c r="J522" s="131"/>
      <c r="K522" s="131"/>
      <c r="L522" s="131"/>
    </row>
    <row r="523" spans="2:12">
      <c r="B523" s="130"/>
      <c r="C523" s="131"/>
      <c r="D523" s="131"/>
      <c r="E523" s="131"/>
      <c r="F523" s="131"/>
      <c r="G523" s="131"/>
      <c r="H523" s="131"/>
      <c r="I523" s="131"/>
      <c r="J523" s="131"/>
      <c r="K523" s="131"/>
      <c r="L523" s="131"/>
    </row>
    <row r="524" spans="2:12">
      <c r="B524" s="130"/>
      <c r="C524" s="131"/>
      <c r="D524" s="131"/>
      <c r="E524" s="131"/>
      <c r="F524" s="131"/>
      <c r="G524" s="131"/>
      <c r="H524" s="131"/>
      <c r="I524" s="131"/>
      <c r="J524" s="131"/>
      <c r="K524" s="131"/>
      <c r="L524" s="131"/>
    </row>
    <row r="525" spans="2:12">
      <c r="B525" s="130"/>
      <c r="C525" s="131"/>
      <c r="D525" s="131"/>
      <c r="E525" s="131"/>
      <c r="F525" s="131"/>
      <c r="G525" s="131"/>
      <c r="H525" s="131"/>
      <c r="I525" s="131"/>
      <c r="J525" s="131"/>
      <c r="K525" s="131"/>
      <c r="L525" s="131"/>
    </row>
    <row r="526" spans="2:12">
      <c r="B526" s="130"/>
      <c r="C526" s="131"/>
      <c r="D526" s="131"/>
      <c r="E526" s="131"/>
      <c r="F526" s="131"/>
      <c r="G526" s="131"/>
      <c r="H526" s="131"/>
      <c r="I526" s="131"/>
      <c r="J526" s="131"/>
      <c r="K526" s="131"/>
      <c r="L526" s="131"/>
    </row>
    <row r="527" spans="2:12">
      <c r="B527" s="130"/>
      <c r="C527" s="131"/>
      <c r="D527" s="131"/>
      <c r="E527" s="131"/>
      <c r="F527" s="131"/>
      <c r="G527" s="131"/>
      <c r="H527" s="131"/>
      <c r="I527" s="131"/>
      <c r="J527" s="131"/>
      <c r="K527" s="131"/>
      <c r="L527" s="131"/>
    </row>
    <row r="528" spans="2:12">
      <c r="B528" s="130"/>
      <c r="C528" s="131"/>
      <c r="D528" s="131"/>
      <c r="E528" s="131"/>
      <c r="F528" s="131"/>
      <c r="G528" s="131"/>
      <c r="H528" s="131"/>
      <c r="I528" s="131"/>
      <c r="J528" s="131"/>
      <c r="K528" s="131"/>
      <c r="L528" s="131"/>
    </row>
    <row r="529" spans="2:12">
      <c r="B529" s="130"/>
      <c r="C529" s="131"/>
      <c r="D529" s="131"/>
      <c r="E529" s="131"/>
      <c r="F529" s="131"/>
      <c r="G529" s="131"/>
      <c r="H529" s="131"/>
      <c r="I529" s="131"/>
      <c r="J529" s="131"/>
      <c r="K529" s="131"/>
      <c r="L529" s="131"/>
    </row>
    <row r="530" spans="2:12">
      <c r="B530" s="130"/>
      <c r="C530" s="131"/>
      <c r="D530" s="131"/>
      <c r="E530" s="131"/>
      <c r="F530" s="131"/>
      <c r="G530" s="131"/>
      <c r="H530" s="131"/>
      <c r="I530" s="131"/>
      <c r="J530" s="131"/>
      <c r="K530" s="131"/>
      <c r="L530" s="131"/>
    </row>
    <row r="531" spans="2:12">
      <c r="B531" s="130"/>
      <c r="C531" s="131"/>
      <c r="D531" s="131"/>
      <c r="E531" s="131"/>
      <c r="F531" s="131"/>
      <c r="G531" s="131"/>
      <c r="H531" s="131"/>
      <c r="I531" s="131"/>
      <c r="J531" s="131"/>
      <c r="K531" s="131"/>
      <c r="L531" s="131"/>
    </row>
    <row r="532" spans="2:12">
      <c r="B532" s="130"/>
      <c r="C532" s="131"/>
      <c r="D532" s="131"/>
      <c r="E532" s="131"/>
      <c r="F532" s="131"/>
      <c r="G532" s="131"/>
      <c r="H532" s="131"/>
      <c r="I532" s="131"/>
      <c r="J532" s="131"/>
      <c r="K532" s="131"/>
      <c r="L532" s="131"/>
    </row>
    <row r="533" spans="2:12">
      <c r="B533" s="130"/>
      <c r="C533" s="131"/>
      <c r="D533" s="131"/>
      <c r="E533" s="131"/>
      <c r="F533" s="131"/>
      <c r="G533" s="131"/>
      <c r="H533" s="131"/>
      <c r="I533" s="131"/>
      <c r="J533" s="131"/>
      <c r="K533" s="131"/>
      <c r="L533" s="131"/>
    </row>
    <row r="534" spans="2:12">
      <c r="B534" s="130"/>
      <c r="C534" s="131"/>
      <c r="D534" s="131"/>
      <c r="E534" s="131"/>
      <c r="F534" s="131"/>
      <c r="G534" s="131"/>
      <c r="H534" s="131"/>
      <c r="I534" s="131"/>
      <c r="J534" s="131"/>
      <c r="K534" s="131"/>
      <c r="L534" s="131"/>
    </row>
    <row r="535" spans="2:12">
      <c r="B535" s="130"/>
      <c r="C535" s="131"/>
      <c r="D535" s="131"/>
      <c r="E535" s="131"/>
      <c r="F535" s="131"/>
      <c r="G535" s="131"/>
      <c r="H535" s="131"/>
      <c r="I535" s="131"/>
      <c r="J535" s="131"/>
      <c r="K535" s="131"/>
      <c r="L535" s="131"/>
    </row>
    <row r="536" spans="2:12">
      <c r="B536" s="130"/>
      <c r="C536" s="131"/>
      <c r="D536" s="131"/>
      <c r="E536" s="131"/>
      <c r="F536" s="131"/>
      <c r="G536" s="131"/>
      <c r="H536" s="131"/>
      <c r="I536" s="131"/>
      <c r="J536" s="131"/>
      <c r="K536" s="131"/>
      <c r="L536" s="131"/>
    </row>
    <row r="537" spans="2:12">
      <c r="B537" s="130"/>
      <c r="C537" s="131"/>
      <c r="D537" s="131"/>
      <c r="E537" s="131"/>
      <c r="F537" s="131"/>
      <c r="G537" s="131"/>
      <c r="H537" s="131"/>
      <c r="I537" s="131"/>
      <c r="J537" s="131"/>
      <c r="K537" s="131"/>
      <c r="L537" s="131"/>
    </row>
    <row r="538" spans="2:12">
      <c r="B538" s="130"/>
      <c r="C538" s="131"/>
      <c r="D538" s="131"/>
      <c r="E538" s="131"/>
      <c r="F538" s="131"/>
      <c r="G538" s="131"/>
      <c r="H538" s="131"/>
      <c r="I538" s="131"/>
      <c r="J538" s="131"/>
      <c r="K538" s="131"/>
      <c r="L538" s="131"/>
    </row>
    <row r="539" spans="2:12">
      <c r="B539" s="130"/>
      <c r="C539" s="131"/>
      <c r="D539" s="131"/>
      <c r="E539" s="131"/>
      <c r="F539" s="131"/>
      <c r="G539" s="131"/>
      <c r="H539" s="131"/>
      <c r="I539" s="131"/>
      <c r="J539" s="131"/>
      <c r="K539" s="131"/>
      <c r="L539" s="131"/>
    </row>
    <row r="540" spans="2:12">
      <c r="B540" s="130"/>
      <c r="C540" s="131"/>
      <c r="D540" s="131"/>
      <c r="E540" s="131"/>
      <c r="F540" s="131"/>
      <c r="G540" s="131"/>
      <c r="H540" s="131"/>
      <c r="I540" s="131"/>
      <c r="J540" s="131"/>
      <c r="K540" s="131"/>
      <c r="L540" s="131"/>
    </row>
    <row r="541" spans="2:12">
      <c r="B541" s="130"/>
      <c r="C541" s="131"/>
      <c r="D541" s="131"/>
      <c r="E541" s="131"/>
      <c r="F541" s="131"/>
      <c r="G541" s="131"/>
      <c r="H541" s="131"/>
      <c r="I541" s="131"/>
      <c r="J541" s="131"/>
      <c r="K541" s="131"/>
      <c r="L541" s="131"/>
    </row>
    <row r="542" spans="2:12">
      <c r="B542" s="130"/>
      <c r="C542" s="131"/>
      <c r="D542" s="131"/>
      <c r="E542" s="131"/>
      <c r="F542" s="131"/>
      <c r="G542" s="131"/>
      <c r="H542" s="131"/>
      <c r="I542" s="131"/>
      <c r="J542" s="131"/>
      <c r="K542" s="131"/>
      <c r="L542" s="131"/>
    </row>
    <row r="543" spans="2:12">
      <c r="B543" s="130"/>
      <c r="C543" s="131"/>
      <c r="D543" s="131"/>
      <c r="E543" s="131"/>
      <c r="F543" s="131"/>
      <c r="G543" s="131"/>
      <c r="H543" s="131"/>
      <c r="I543" s="131"/>
      <c r="J543" s="131"/>
      <c r="K543" s="131"/>
      <c r="L543" s="131"/>
    </row>
    <row r="544" spans="2:12">
      <c r="B544" s="130"/>
      <c r="C544" s="131"/>
      <c r="D544" s="131"/>
      <c r="E544" s="131"/>
      <c r="F544" s="131"/>
      <c r="G544" s="131"/>
      <c r="H544" s="131"/>
      <c r="I544" s="131"/>
      <c r="J544" s="131"/>
      <c r="K544" s="131"/>
      <c r="L544" s="131"/>
    </row>
    <row r="545" spans="2:12">
      <c r="B545" s="130"/>
      <c r="C545" s="131"/>
      <c r="D545" s="131"/>
      <c r="E545" s="131"/>
      <c r="F545" s="131"/>
      <c r="G545" s="131"/>
      <c r="H545" s="131"/>
      <c r="I545" s="131"/>
      <c r="J545" s="131"/>
      <c r="K545" s="131"/>
      <c r="L545" s="131"/>
    </row>
    <row r="546" spans="2:12">
      <c r="B546" s="130"/>
      <c r="C546" s="131"/>
      <c r="D546" s="131"/>
      <c r="E546" s="131"/>
      <c r="F546" s="131"/>
      <c r="G546" s="131"/>
      <c r="H546" s="131"/>
      <c r="I546" s="131"/>
      <c r="J546" s="131"/>
      <c r="K546" s="131"/>
      <c r="L546" s="131"/>
    </row>
    <row r="547" spans="2:12">
      <c r="B547" s="130"/>
      <c r="C547" s="131"/>
      <c r="D547" s="131"/>
      <c r="E547" s="131"/>
      <c r="F547" s="131"/>
      <c r="G547" s="131"/>
      <c r="H547" s="131"/>
      <c r="I547" s="131"/>
      <c r="J547" s="131"/>
      <c r="K547" s="131"/>
      <c r="L547" s="131"/>
    </row>
    <row r="548" spans="2:12">
      <c r="B548" s="130"/>
      <c r="C548" s="131"/>
      <c r="D548" s="131"/>
      <c r="E548" s="131"/>
      <c r="F548" s="131"/>
      <c r="G548" s="131"/>
      <c r="H548" s="131"/>
      <c r="I548" s="131"/>
      <c r="J548" s="131"/>
      <c r="K548" s="131"/>
      <c r="L548" s="131"/>
    </row>
    <row r="549" spans="2:12">
      <c r="B549" s="130"/>
      <c r="C549" s="131"/>
      <c r="D549" s="131"/>
      <c r="E549" s="131"/>
      <c r="F549" s="131"/>
      <c r="G549" s="131"/>
      <c r="H549" s="131"/>
      <c r="I549" s="131"/>
      <c r="J549" s="131"/>
      <c r="K549" s="131"/>
      <c r="L549" s="131"/>
    </row>
    <row r="550" spans="2:12">
      <c r="B550" s="130"/>
      <c r="C550" s="131"/>
      <c r="D550" s="131"/>
      <c r="E550" s="131"/>
      <c r="F550" s="131"/>
      <c r="G550" s="131"/>
      <c r="H550" s="131"/>
      <c r="I550" s="131"/>
      <c r="J550" s="131"/>
      <c r="K550" s="131"/>
      <c r="L550" s="131"/>
    </row>
    <row r="551" spans="2:12">
      <c r="B551" s="130"/>
      <c r="C551" s="131"/>
      <c r="D551" s="131"/>
      <c r="E551" s="131"/>
      <c r="F551" s="131"/>
      <c r="G551" s="131"/>
      <c r="H551" s="131"/>
      <c r="I551" s="131"/>
      <c r="J551" s="131"/>
      <c r="K551" s="131"/>
      <c r="L551" s="131"/>
    </row>
    <row r="552" spans="2:12">
      <c r="B552" s="130"/>
      <c r="C552" s="131"/>
      <c r="D552" s="131"/>
      <c r="E552" s="131"/>
      <c r="F552" s="131"/>
      <c r="G552" s="131"/>
      <c r="H552" s="131"/>
      <c r="I552" s="131"/>
      <c r="J552" s="131"/>
      <c r="K552" s="131"/>
      <c r="L552" s="131"/>
    </row>
    <row r="553" spans="2:12">
      <c r="B553" s="130"/>
      <c r="C553" s="131"/>
      <c r="D553" s="131"/>
      <c r="E553" s="131"/>
      <c r="F553" s="131"/>
      <c r="G553" s="131"/>
      <c r="H553" s="131"/>
      <c r="I553" s="131"/>
      <c r="J553" s="131"/>
      <c r="K553" s="131"/>
      <c r="L553" s="131"/>
    </row>
    <row r="554" spans="2:12">
      <c r="B554" s="130"/>
      <c r="C554" s="131"/>
      <c r="D554" s="131"/>
      <c r="E554" s="131"/>
      <c r="F554" s="131"/>
      <c r="G554" s="131"/>
      <c r="H554" s="131"/>
      <c r="I554" s="131"/>
      <c r="J554" s="131"/>
      <c r="K554" s="131"/>
      <c r="L554" s="131"/>
    </row>
    <row r="555" spans="2:12">
      <c r="B555" s="130"/>
      <c r="C555" s="131"/>
      <c r="D555" s="131"/>
      <c r="E555" s="131"/>
      <c r="F555" s="131"/>
      <c r="G555" s="131"/>
      <c r="H555" s="131"/>
      <c r="I555" s="131"/>
      <c r="J555" s="131"/>
      <c r="K555" s="131"/>
      <c r="L555" s="131"/>
    </row>
    <row r="556" spans="2:12">
      <c r="B556" s="130"/>
      <c r="C556" s="131"/>
      <c r="D556" s="131"/>
      <c r="E556" s="131"/>
      <c r="F556" s="131"/>
      <c r="G556" s="131"/>
      <c r="H556" s="131"/>
      <c r="I556" s="131"/>
      <c r="J556" s="131"/>
      <c r="K556" s="131"/>
      <c r="L556" s="131"/>
    </row>
    <row r="557" spans="2:12">
      <c r="B557" s="130"/>
      <c r="C557" s="131"/>
      <c r="D557" s="131"/>
      <c r="E557" s="131"/>
      <c r="F557" s="131"/>
      <c r="G557" s="131"/>
      <c r="H557" s="131"/>
      <c r="I557" s="131"/>
      <c r="J557" s="131"/>
      <c r="K557" s="131"/>
      <c r="L557" s="131"/>
    </row>
    <row r="558" spans="2:12">
      <c r="B558" s="130"/>
      <c r="C558" s="131"/>
      <c r="D558" s="131"/>
      <c r="E558" s="131"/>
      <c r="F558" s="131"/>
      <c r="G558" s="131"/>
      <c r="H558" s="131"/>
      <c r="I558" s="131"/>
      <c r="J558" s="131"/>
      <c r="K558" s="131"/>
      <c r="L558" s="131"/>
    </row>
    <row r="559" spans="2:12">
      <c r="B559" s="130"/>
      <c r="C559" s="131"/>
      <c r="D559" s="131"/>
      <c r="E559" s="131"/>
      <c r="F559" s="131"/>
      <c r="G559" s="131"/>
      <c r="H559" s="131"/>
      <c r="I559" s="131"/>
      <c r="J559" s="131"/>
      <c r="K559" s="131"/>
      <c r="L559" s="131"/>
    </row>
    <row r="560" spans="2:12">
      <c r="B560" s="130"/>
      <c r="C560" s="131"/>
      <c r="D560" s="131"/>
      <c r="E560" s="131"/>
      <c r="F560" s="131"/>
      <c r="G560" s="131"/>
      <c r="H560" s="131"/>
      <c r="I560" s="131"/>
      <c r="J560" s="131"/>
      <c r="K560" s="131"/>
      <c r="L560" s="131"/>
    </row>
    <row r="561" spans="2:12">
      <c r="B561" s="130"/>
      <c r="C561" s="131"/>
      <c r="D561" s="131"/>
      <c r="E561" s="131"/>
      <c r="F561" s="131"/>
      <c r="G561" s="131"/>
      <c r="H561" s="131"/>
      <c r="I561" s="131"/>
      <c r="J561" s="131"/>
      <c r="K561" s="131"/>
      <c r="L561" s="131"/>
    </row>
    <row r="562" spans="2:12">
      <c r="B562" s="130"/>
      <c r="C562" s="131"/>
      <c r="D562" s="131"/>
      <c r="E562" s="131"/>
      <c r="F562" s="131"/>
      <c r="G562" s="131"/>
      <c r="H562" s="131"/>
      <c r="I562" s="131"/>
      <c r="J562" s="131"/>
      <c r="K562" s="131"/>
      <c r="L562" s="131"/>
    </row>
    <row r="563" spans="2:12">
      <c r="B563" s="130"/>
      <c r="C563" s="131"/>
      <c r="D563" s="131"/>
      <c r="E563" s="131"/>
      <c r="F563" s="131"/>
      <c r="G563" s="131"/>
      <c r="H563" s="131"/>
      <c r="I563" s="131"/>
      <c r="J563" s="131"/>
      <c r="K563" s="131"/>
      <c r="L563" s="131"/>
    </row>
    <row r="564" spans="2:12">
      <c r="B564" s="130"/>
      <c r="C564" s="131"/>
      <c r="D564" s="131"/>
      <c r="E564" s="131"/>
      <c r="F564" s="131"/>
      <c r="G564" s="131"/>
      <c r="H564" s="131"/>
      <c r="I564" s="131"/>
      <c r="J564" s="131"/>
      <c r="K564" s="131"/>
      <c r="L564" s="131"/>
    </row>
    <row r="565" spans="2:12">
      <c r="B565" s="130"/>
      <c r="C565" s="131"/>
      <c r="D565" s="131"/>
      <c r="E565" s="131"/>
      <c r="F565" s="131"/>
      <c r="G565" s="131"/>
      <c r="H565" s="131"/>
      <c r="I565" s="131"/>
      <c r="J565" s="131"/>
      <c r="K565" s="131"/>
      <c r="L565" s="131"/>
    </row>
    <row r="566" spans="2:12">
      <c r="B566" s="130"/>
      <c r="C566" s="131"/>
      <c r="D566" s="131"/>
      <c r="E566" s="131"/>
      <c r="F566" s="131"/>
      <c r="G566" s="131"/>
      <c r="H566" s="131"/>
      <c r="I566" s="131"/>
      <c r="J566" s="131"/>
      <c r="K566" s="131"/>
      <c r="L566" s="131"/>
    </row>
    <row r="567" spans="2:12">
      <c r="B567" s="130"/>
      <c r="C567" s="131"/>
      <c r="D567" s="131"/>
      <c r="E567" s="131"/>
      <c r="F567" s="131"/>
      <c r="G567" s="131"/>
      <c r="H567" s="131"/>
      <c r="I567" s="131"/>
      <c r="J567" s="131"/>
      <c r="K567" s="131"/>
      <c r="L567" s="131"/>
    </row>
    <row r="568" spans="2:12">
      <c r="B568" s="130"/>
      <c r="C568" s="131"/>
      <c r="D568" s="131"/>
      <c r="E568" s="131"/>
      <c r="F568" s="131"/>
      <c r="G568" s="131"/>
      <c r="H568" s="131"/>
      <c r="I568" s="131"/>
      <c r="J568" s="131"/>
      <c r="K568" s="131"/>
      <c r="L568" s="131"/>
    </row>
    <row r="569" spans="2:12">
      <c r="B569" s="130"/>
      <c r="C569" s="131"/>
      <c r="D569" s="131"/>
      <c r="E569" s="131"/>
      <c r="F569" s="131"/>
      <c r="G569" s="131"/>
      <c r="H569" s="131"/>
      <c r="I569" s="131"/>
      <c r="J569" s="131"/>
      <c r="K569" s="131"/>
      <c r="L569" s="131"/>
    </row>
    <row r="570" spans="2:12">
      <c r="B570" s="130"/>
      <c r="C570" s="131"/>
      <c r="D570" s="131"/>
      <c r="E570" s="131"/>
      <c r="F570" s="131"/>
      <c r="G570" s="131"/>
      <c r="H570" s="131"/>
      <c r="I570" s="131"/>
      <c r="J570" s="131"/>
      <c r="K570" s="131"/>
      <c r="L570" s="131"/>
    </row>
    <row r="571" spans="2:12">
      <c r="B571" s="130"/>
      <c r="C571" s="131"/>
      <c r="D571" s="131"/>
      <c r="E571" s="131"/>
      <c r="F571" s="131"/>
      <c r="G571" s="131"/>
      <c r="H571" s="131"/>
      <c r="I571" s="131"/>
      <c r="J571" s="131"/>
      <c r="K571" s="131"/>
      <c r="L571" s="131"/>
    </row>
    <row r="572" spans="2:12">
      <c r="B572" s="130"/>
      <c r="C572" s="131"/>
      <c r="D572" s="131"/>
      <c r="E572" s="131"/>
      <c r="F572" s="131"/>
      <c r="G572" s="131"/>
      <c r="H572" s="131"/>
      <c r="I572" s="131"/>
      <c r="J572" s="131"/>
      <c r="K572" s="131"/>
      <c r="L572" s="131"/>
    </row>
    <row r="573" spans="2:12">
      <c r="B573" s="130"/>
      <c r="C573" s="131"/>
      <c r="D573" s="131"/>
      <c r="E573" s="131"/>
      <c r="F573" s="131"/>
      <c r="G573" s="131"/>
      <c r="H573" s="131"/>
      <c r="I573" s="131"/>
      <c r="J573" s="131"/>
      <c r="K573" s="131"/>
      <c r="L573" s="131"/>
    </row>
    <row r="574" spans="2:12">
      <c r="B574" s="130"/>
      <c r="C574" s="131"/>
      <c r="D574" s="131"/>
      <c r="E574" s="131"/>
      <c r="F574" s="131"/>
      <c r="G574" s="131"/>
      <c r="H574" s="131"/>
      <c r="I574" s="131"/>
      <c r="J574" s="131"/>
      <c r="K574" s="131"/>
      <c r="L574" s="131"/>
    </row>
    <row r="575" spans="2:12">
      <c r="B575" s="130"/>
      <c r="C575" s="131"/>
      <c r="D575" s="131"/>
      <c r="E575" s="131"/>
      <c r="F575" s="131"/>
      <c r="G575" s="131"/>
      <c r="H575" s="131"/>
      <c r="I575" s="131"/>
      <c r="J575" s="131"/>
      <c r="K575" s="131"/>
      <c r="L575" s="131"/>
    </row>
    <row r="576" spans="2:12">
      <c r="B576" s="130"/>
      <c r="C576" s="131"/>
      <c r="D576" s="131"/>
      <c r="E576" s="131"/>
      <c r="F576" s="131"/>
      <c r="G576" s="131"/>
      <c r="H576" s="131"/>
      <c r="I576" s="131"/>
      <c r="J576" s="131"/>
      <c r="K576" s="131"/>
      <c r="L576" s="131"/>
    </row>
    <row r="577" spans="2:12">
      <c r="B577" s="130"/>
      <c r="C577" s="131"/>
      <c r="D577" s="131"/>
      <c r="E577" s="131"/>
      <c r="F577" s="131"/>
      <c r="G577" s="131"/>
      <c r="H577" s="131"/>
      <c r="I577" s="131"/>
      <c r="J577" s="131"/>
      <c r="K577" s="131"/>
      <c r="L577" s="131"/>
    </row>
    <row r="578" spans="2:12">
      <c r="B578" s="130"/>
      <c r="C578" s="131"/>
      <c r="D578" s="131"/>
      <c r="E578" s="131"/>
      <c r="F578" s="131"/>
      <c r="G578" s="131"/>
      <c r="H578" s="131"/>
      <c r="I578" s="131"/>
      <c r="J578" s="131"/>
      <c r="K578" s="131"/>
      <c r="L578" s="131"/>
    </row>
    <row r="579" spans="2:12">
      <c r="B579" s="130"/>
      <c r="C579" s="131"/>
      <c r="D579" s="131"/>
      <c r="E579" s="131"/>
      <c r="F579" s="131"/>
      <c r="G579" s="131"/>
      <c r="H579" s="131"/>
      <c r="I579" s="131"/>
      <c r="J579" s="131"/>
      <c r="K579" s="131"/>
      <c r="L579" s="131"/>
    </row>
    <row r="580" spans="2:12">
      <c r="B580" s="130"/>
      <c r="C580" s="131"/>
      <c r="D580" s="131"/>
      <c r="E580" s="131"/>
      <c r="F580" s="131"/>
      <c r="G580" s="131"/>
      <c r="H580" s="131"/>
      <c r="I580" s="131"/>
      <c r="J580" s="131"/>
      <c r="K580" s="131"/>
      <c r="L580" s="131"/>
    </row>
    <row r="581" spans="2:12">
      <c r="B581" s="130"/>
      <c r="C581" s="131"/>
      <c r="D581" s="131"/>
      <c r="E581" s="131"/>
      <c r="F581" s="131"/>
      <c r="G581" s="131"/>
      <c r="H581" s="131"/>
      <c r="I581" s="131"/>
      <c r="J581" s="131"/>
      <c r="K581" s="131"/>
      <c r="L581" s="131"/>
    </row>
    <row r="582" spans="2:12">
      <c r="B582" s="130"/>
      <c r="C582" s="131"/>
      <c r="D582" s="131"/>
      <c r="E582" s="131"/>
      <c r="F582" s="131"/>
      <c r="G582" s="131"/>
      <c r="H582" s="131"/>
      <c r="I582" s="131"/>
      <c r="J582" s="131"/>
      <c r="K582" s="131"/>
      <c r="L582" s="131"/>
    </row>
    <row r="583" spans="2:12">
      <c r="B583" s="130"/>
      <c r="C583" s="131"/>
      <c r="D583" s="131"/>
      <c r="E583" s="131"/>
      <c r="F583" s="131"/>
      <c r="G583" s="131"/>
      <c r="H583" s="131"/>
      <c r="I583" s="131"/>
      <c r="J583" s="131"/>
      <c r="K583" s="131"/>
      <c r="L583" s="131"/>
    </row>
    <row r="584" spans="2:12">
      <c r="B584" s="130"/>
      <c r="C584" s="131"/>
      <c r="D584" s="131"/>
      <c r="E584" s="131"/>
      <c r="F584" s="131"/>
      <c r="G584" s="131"/>
      <c r="H584" s="131"/>
      <c r="I584" s="131"/>
      <c r="J584" s="131"/>
      <c r="K584" s="131"/>
      <c r="L584" s="131"/>
    </row>
    <row r="585" spans="2:12">
      <c r="B585" s="130"/>
      <c r="C585" s="131"/>
      <c r="D585" s="131"/>
      <c r="E585" s="131"/>
      <c r="F585" s="131"/>
      <c r="G585" s="131"/>
      <c r="H585" s="131"/>
      <c r="I585" s="131"/>
      <c r="J585" s="131"/>
      <c r="K585" s="131"/>
      <c r="L585" s="131"/>
    </row>
    <row r="586" spans="2:12">
      <c r="B586" s="130"/>
      <c r="C586" s="131"/>
      <c r="D586" s="131"/>
      <c r="E586" s="131"/>
      <c r="F586" s="131"/>
      <c r="G586" s="131"/>
      <c r="H586" s="131"/>
      <c r="I586" s="131"/>
      <c r="J586" s="131"/>
      <c r="K586" s="131"/>
      <c r="L586" s="131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zoomScale="85" zoomScaleNormal="85" workbookViewId="0"/>
  </sheetViews>
  <sheetFormatPr defaultColWidth="9.140625" defaultRowHeight="18"/>
  <cols>
    <col min="1" max="1" width="6.28515625" style="2" customWidth="1"/>
    <col min="2" max="2" width="33" style="2" bestFit="1" customWidth="1"/>
    <col min="3" max="3" width="60.285156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0.7109375" style="1" bestFit="1" customWidth="1"/>
    <col min="9" max="9" width="8" style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56" t="s">
        <v>146</v>
      </c>
      <c r="C1" s="77" t="s" vm="1">
        <v>224</v>
      </c>
    </row>
    <row r="2" spans="1:11">
      <c r="B2" s="56" t="s">
        <v>145</v>
      </c>
      <c r="C2" s="77" t="s">
        <v>225</v>
      </c>
    </row>
    <row r="3" spans="1:11">
      <c r="B3" s="56" t="s">
        <v>147</v>
      </c>
      <c r="C3" s="77" t="s">
        <v>226</v>
      </c>
    </row>
    <row r="4" spans="1:11">
      <c r="B4" s="56" t="s">
        <v>148</v>
      </c>
      <c r="C4" s="77">
        <v>9455</v>
      </c>
    </row>
    <row r="6" spans="1:11" ht="26.25" customHeight="1">
      <c r="B6" s="157" t="s">
        <v>174</v>
      </c>
      <c r="C6" s="158"/>
      <c r="D6" s="158"/>
      <c r="E6" s="158"/>
      <c r="F6" s="158"/>
      <c r="G6" s="158"/>
      <c r="H6" s="158"/>
      <c r="I6" s="158"/>
      <c r="J6" s="158"/>
      <c r="K6" s="159"/>
    </row>
    <row r="7" spans="1:11" ht="26.25" customHeight="1">
      <c r="B7" s="157" t="s">
        <v>94</v>
      </c>
      <c r="C7" s="158"/>
      <c r="D7" s="158"/>
      <c r="E7" s="158"/>
      <c r="F7" s="158"/>
      <c r="G7" s="158"/>
      <c r="H7" s="158"/>
      <c r="I7" s="158"/>
      <c r="J7" s="158"/>
      <c r="K7" s="159"/>
    </row>
    <row r="8" spans="1:11" s="3" customFormat="1" ht="78.75">
      <c r="A8" s="2"/>
      <c r="B8" s="22" t="s">
        <v>116</v>
      </c>
      <c r="C8" s="30" t="s">
        <v>46</v>
      </c>
      <c r="D8" s="30" t="s">
        <v>119</v>
      </c>
      <c r="E8" s="30" t="s">
        <v>67</v>
      </c>
      <c r="F8" s="30" t="s">
        <v>101</v>
      </c>
      <c r="G8" s="30" t="s">
        <v>200</v>
      </c>
      <c r="H8" s="30" t="s">
        <v>199</v>
      </c>
      <c r="I8" s="30" t="s">
        <v>64</v>
      </c>
      <c r="J8" s="30" t="s">
        <v>149</v>
      </c>
      <c r="K8" s="30" t="s">
        <v>151</v>
      </c>
    </row>
    <row r="9" spans="1:11" s="3" customFormat="1" ht="18.75" customHeight="1">
      <c r="A9" s="2"/>
      <c r="B9" s="15"/>
      <c r="C9" s="16"/>
      <c r="D9" s="16"/>
      <c r="E9" s="16"/>
      <c r="F9" s="16"/>
      <c r="G9" s="16" t="s">
        <v>207</v>
      </c>
      <c r="H9" s="16"/>
      <c r="I9" s="16" t="s">
        <v>203</v>
      </c>
      <c r="J9" s="32" t="s">
        <v>20</v>
      </c>
      <c r="K9" s="57" t="s">
        <v>20</v>
      </c>
    </row>
    <row r="10" spans="1:11" s="4" customFormat="1" ht="18" customHeight="1">
      <c r="A10" s="2"/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58" t="s">
        <v>6</v>
      </c>
      <c r="J10" s="58" t="s">
        <v>7</v>
      </c>
      <c r="K10" s="58" t="s">
        <v>8</v>
      </c>
    </row>
    <row r="11" spans="1:11" s="4" customFormat="1" ht="18" customHeight="1">
      <c r="A11" s="2"/>
      <c r="B11" s="112" t="s">
        <v>50</v>
      </c>
      <c r="C11" s="113"/>
      <c r="D11" s="113"/>
      <c r="E11" s="113"/>
      <c r="F11" s="113"/>
      <c r="G11" s="114"/>
      <c r="H11" s="115"/>
      <c r="I11" s="114">
        <v>41.371099650000012</v>
      </c>
      <c r="J11" s="116">
        <v>1</v>
      </c>
      <c r="K11" s="116">
        <f>I11/'סכום נכסי הקרן'!$C$42</f>
        <v>1.1730469287147293E-3</v>
      </c>
    </row>
    <row r="12" spans="1:11">
      <c r="B12" s="117" t="s">
        <v>197</v>
      </c>
      <c r="C12" s="113"/>
      <c r="D12" s="113"/>
      <c r="E12" s="113"/>
      <c r="F12" s="113"/>
      <c r="G12" s="114"/>
      <c r="H12" s="115"/>
      <c r="I12" s="114">
        <v>41.371099650000005</v>
      </c>
      <c r="J12" s="116">
        <v>0.99999999999999978</v>
      </c>
      <c r="K12" s="116">
        <f>I12/'סכום נכסי הקרן'!$C$42</f>
        <v>1.1730469287147291E-3</v>
      </c>
    </row>
    <row r="13" spans="1:11">
      <c r="B13" s="82" t="s">
        <v>1797</v>
      </c>
      <c r="C13" s="83" t="s">
        <v>1798</v>
      </c>
      <c r="D13" s="96" t="s">
        <v>30</v>
      </c>
      <c r="E13" s="96" t="s">
        <v>1786</v>
      </c>
      <c r="F13" s="96" t="s">
        <v>132</v>
      </c>
      <c r="G13" s="93">
        <v>0.17766399999999996</v>
      </c>
      <c r="H13" s="95">
        <v>112020</v>
      </c>
      <c r="I13" s="93">
        <v>2.1336816229999997</v>
      </c>
      <c r="J13" s="94">
        <v>5.1574206174140193E-2</v>
      </c>
      <c r="K13" s="94">
        <f>I13/'סכום נכסי הקרן'!$C$42</f>
        <v>6.0498964153475383E-5</v>
      </c>
    </row>
    <row r="14" spans="1:11">
      <c r="B14" s="82" t="s">
        <v>1799</v>
      </c>
      <c r="C14" s="83" t="s">
        <v>1800</v>
      </c>
      <c r="D14" s="96" t="s">
        <v>30</v>
      </c>
      <c r="E14" s="96" t="s">
        <v>1786</v>
      </c>
      <c r="F14" s="96" t="s">
        <v>132</v>
      </c>
      <c r="G14" s="93">
        <v>3.8989829999999999</v>
      </c>
      <c r="H14" s="95">
        <v>323100</v>
      </c>
      <c r="I14" s="93">
        <v>37.729526013000005</v>
      </c>
      <c r="J14" s="94">
        <v>0.91197783796399512</v>
      </c>
      <c r="K14" s="94">
        <f>I14/'סכום נכסי הקרן'!$C$42</f>
        <v>1.0697928018795636E-3</v>
      </c>
    </row>
    <row r="15" spans="1:11">
      <c r="B15" s="82" t="s">
        <v>1801</v>
      </c>
      <c r="C15" s="83" t="s">
        <v>1802</v>
      </c>
      <c r="D15" s="96" t="s">
        <v>30</v>
      </c>
      <c r="E15" s="96" t="s">
        <v>1786</v>
      </c>
      <c r="F15" s="96" t="s">
        <v>134</v>
      </c>
      <c r="G15" s="93">
        <v>6.7385080000000004</v>
      </c>
      <c r="H15" s="95">
        <v>41380</v>
      </c>
      <c r="I15" s="93">
        <v>1.3802952259999999</v>
      </c>
      <c r="J15" s="94">
        <v>3.3363754835557036E-2</v>
      </c>
      <c r="K15" s="94">
        <f>I15/'סכום נכסי הקרן'!$C$42</f>
        <v>3.913725014024138E-5</v>
      </c>
    </row>
    <row r="16" spans="1:11">
      <c r="B16" s="82" t="s">
        <v>1803</v>
      </c>
      <c r="C16" s="83" t="s">
        <v>1804</v>
      </c>
      <c r="D16" s="96" t="s">
        <v>30</v>
      </c>
      <c r="E16" s="96" t="s">
        <v>1786</v>
      </c>
      <c r="F16" s="96" t="s">
        <v>141</v>
      </c>
      <c r="G16" s="93">
        <v>0.106557</v>
      </c>
      <c r="H16" s="95">
        <v>172100</v>
      </c>
      <c r="I16" s="93">
        <v>0.12759678800000002</v>
      </c>
      <c r="J16" s="94">
        <v>3.084201026307503E-3</v>
      </c>
      <c r="K16" s="94">
        <f>I16/'סכום נכסי הקרן'!$C$42</f>
        <v>3.6179125414488324E-6</v>
      </c>
    </row>
    <row r="17" spans="2:11">
      <c r="B17" s="102"/>
      <c r="C17" s="83"/>
      <c r="D17" s="83"/>
      <c r="E17" s="83"/>
      <c r="F17" s="83"/>
      <c r="G17" s="93"/>
      <c r="H17" s="95"/>
      <c r="I17" s="83"/>
      <c r="J17" s="94"/>
      <c r="K17" s="83"/>
    </row>
    <row r="18" spans="2:11">
      <c r="B18" s="98"/>
      <c r="C18" s="98"/>
      <c r="D18" s="98"/>
      <c r="E18" s="98"/>
      <c r="F18" s="98"/>
      <c r="G18" s="98"/>
      <c r="H18" s="98"/>
      <c r="I18" s="98"/>
      <c r="J18" s="98"/>
      <c r="K18" s="98"/>
    </row>
    <row r="19" spans="2:11">
      <c r="B19" s="98"/>
      <c r="C19" s="98"/>
      <c r="D19" s="98"/>
      <c r="E19" s="98"/>
      <c r="F19" s="98"/>
      <c r="G19" s="98"/>
      <c r="H19" s="98"/>
      <c r="I19" s="98"/>
      <c r="J19" s="98"/>
      <c r="K19" s="98"/>
    </row>
    <row r="20" spans="2:11">
      <c r="B20" s="132" t="s">
        <v>216</v>
      </c>
      <c r="C20" s="98"/>
      <c r="D20" s="98"/>
      <c r="E20" s="98"/>
      <c r="F20" s="98"/>
      <c r="G20" s="98"/>
      <c r="H20" s="98"/>
      <c r="I20" s="98"/>
      <c r="J20" s="98"/>
      <c r="K20" s="98"/>
    </row>
    <row r="21" spans="2:11">
      <c r="B21" s="132" t="s">
        <v>112</v>
      </c>
      <c r="C21" s="98"/>
      <c r="D21" s="98"/>
      <c r="E21" s="98"/>
      <c r="F21" s="98"/>
      <c r="G21" s="98"/>
      <c r="H21" s="98"/>
      <c r="I21" s="98"/>
      <c r="J21" s="98"/>
      <c r="K21" s="98"/>
    </row>
    <row r="22" spans="2:11">
      <c r="B22" s="132" t="s">
        <v>198</v>
      </c>
      <c r="C22" s="98"/>
      <c r="D22" s="98"/>
      <c r="E22" s="98"/>
      <c r="F22" s="98"/>
      <c r="G22" s="98"/>
      <c r="H22" s="98"/>
      <c r="I22" s="98"/>
      <c r="J22" s="98"/>
      <c r="K22" s="98"/>
    </row>
    <row r="23" spans="2:11">
      <c r="B23" s="132" t="s">
        <v>206</v>
      </c>
      <c r="C23" s="98"/>
      <c r="D23" s="98"/>
      <c r="E23" s="98"/>
      <c r="F23" s="98"/>
      <c r="G23" s="98"/>
      <c r="H23" s="98"/>
      <c r="I23" s="98"/>
      <c r="J23" s="98"/>
      <c r="K23" s="98"/>
    </row>
    <row r="24" spans="2:11">
      <c r="B24" s="98"/>
      <c r="C24" s="98"/>
      <c r="D24" s="98"/>
      <c r="E24" s="98"/>
      <c r="F24" s="98"/>
      <c r="G24" s="98"/>
      <c r="H24" s="98"/>
      <c r="I24" s="98"/>
      <c r="J24" s="98"/>
      <c r="K24" s="98"/>
    </row>
    <row r="25" spans="2:11">
      <c r="B25" s="98"/>
      <c r="C25" s="98"/>
      <c r="D25" s="98"/>
      <c r="E25" s="98"/>
      <c r="F25" s="98"/>
      <c r="G25" s="98"/>
      <c r="H25" s="98"/>
      <c r="I25" s="98"/>
      <c r="J25" s="98"/>
      <c r="K25" s="98"/>
    </row>
    <row r="26" spans="2:11">
      <c r="B26" s="98"/>
      <c r="C26" s="98"/>
      <c r="D26" s="98"/>
      <c r="E26" s="98"/>
      <c r="F26" s="98"/>
      <c r="G26" s="98"/>
      <c r="H26" s="98"/>
      <c r="I26" s="98"/>
      <c r="J26" s="98"/>
      <c r="K26" s="98"/>
    </row>
    <row r="27" spans="2:11">
      <c r="B27" s="98"/>
      <c r="C27" s="98"/>
      <c r="D27" s="98"/>
      <c r="E27" s="98"/>
      <c r="F27" s="98"/>
      <c r="G27" s="98"/>
      <c r="H27" s="98"/>
      <c r="I27" s="98"/>
      <c r="J27" s="98"/>
      <c r="K27" s="98"/>
    </row>
    <row r="28" spans="2:11">
      <c r="B28" s="98"/>
      <c r="C28" s="98"/>
      <c r="D28" s="98"/>
      <c r="E28" s="98"/>
      <c r="F28" s="98"/>
      <c r="G28" s="98"/>
      <c r="H28" s="98"/>
      <c r="I28" s="98"/>
      <c r="J28" s="98"/>
      <c r="K28" s="98"/>
    </row>
    <row r="29" spans="2:11">
      <c r="B29" s="98"/>
      <c r="C29" s="98"/>
      <c r="D29" s="98"/>
      <c r="E29" s="98"/>
      <c r="F29" s="98"/>
      <c r="G29" s="98"/>
      <c r="H29" s="98"/>
      <c r="I29" s="98"/>
      <c r="J29" s="98"/>
      <c r="K29" s="98"/>
    </row>
    <row r="30" spans="2:11">
      <c r="B30" s="98"/>
      <c r="C30" s="98"/>
      <c r="D30" s="98"/>
      <c r="E30" s="98"/>
      <c r="F30" s="98"/>
      <c r="G30" s="98"/>
      <c r="H30" s="98"/>
      <c r="I30" s="98"/>
      <c r="J30" s="98"/>
      <c r="K30" s="98"/>
    </row>
    <row r="31" spans="2:11">
      <c r="B31" s="98"/>
      <c r="C31" s="98"/>
      <c r="D31" s="98"/>
      <c r="E31" s="98"/>
      <c r="F31" s="98"/>
      <c r="G31" s="98"/>
      <c r="H31" s="98"/>
      <c r="I31" s="98"/>
      <c r="J31" s="98"/>
      <c r="K31" s="98"/>
    </row>
    <row r="32" spans="2:11">
      <c r="B32" s="98"/>
      <c r="C32" s="98"/>
      <c r="D32" s="98"/>
      <c r="E32" s="98"/>
      <c r="F32" s="98"/>
      <c r="G32" s="98"/>
      <c r="H32" s="98"/>
      <c r="I32" s="98"/>
      <c r="J32" s="98"/>
      <c r="K32" s="98"/>
    </row>
    <row r="33" spans="2:11">
      <c r="B33" s="98"/>
      <c r="C33" s="98"/>
      <c r="D33" s="98"/>
      <c r="E33" s="98"/>
      <c r="F33" s="98"/>
      <c r="G33" s="98"/>
      <c r="H33" s="98"/>
      <c r="I33" s="98"/>
      <c r="J33" s="98"/>
      <c r="K33" s="98"/>
    </row>
    <row r="34" spans="2:11">
      <c r="B34" s="98"/>
      <c r="C34" s="98"/>
      <c r="D34" s="98"/>
      <c r="E34" s="98"/>
      <c r="F34" s="98"/>
      <c r="G34" s="98"/>
      <c r="H34" s="98"/>
      <c r="I34" s="98"/>
      <c r="J34" s="98"/>
      <c r="K34" s="98"/>
    </row>
    <row r="35" spans="2:11">
      <c r="B35" s="98"/>
      <c r="C35" s="98"/>
      <c r="D35" s="98"/>
      <c r="E35" s="98"/>
      <c r="F35" s="98"/>
      <c r="G35" s="98"/>
      <c r="H35" s="98"/>
      <c r="I35" s="98"/>
      <c r="J35" s="98"/>
      <c r="K35" s="98"/>
    </row>
    <row r="36" spans="2:11">
      <c r="B36" s="98"/>
      <c r="C36" s="98"/>
      <c r="D36" s="98"/>
      <c r="E36" s="98"/>
      <c r="F36" s="98"/>
      <c r="G36" s="98"/>
      <c r="H36" s="98"/>
      <c r="I36" s="98"/>
      <c r="J36" s="98"/>
      <c r="K36" s="98"/>
    </row>
    <row r="37" spans="2:11">
      <c r="B37" s="98"/>
      <c r="C37" s="98"/>
      <c r="D37" s="98"/>
      <c r="E37" s="98"/>
      <c r="F37" s="98"/>
      <c r="G37" s="98"/>
      <c r="H37" s="98"/>
      <c r="I37" s="98"/>
      <c r="J37" s="98"/>
      <c r="K37" s="98"/>
    </row>
    <row r="38" spans="2:11">
      <c r="B38" s="98"/>
      <c r="C38" s="98"/>
      <c r="D38" s="98"/>
      <c r="E38" s="98"/>
      <c r="F38" s="98"/>
      <c r="G38" s="98"/>
      <c r="H38" s="98"/>
      <c r="I38" s="98"/>
      <c r="J38" s="98"/>
      <c r="K38" s="98"/>
    </row>
    <row r="39" spans="2:11">
      <c r="B39" s="98"/>
      <c r="C39" s="98"/>
      <c r="D39" s="98"/>
      <c r="E39" s="98"/>
      <c r="F39" s="98"/>
      <c r="G39" s="98"/>
      <c r="H39" s="98"/>
      <c r="I39" s="98"/>
      <c r="J39" s="98"/>
      <c r="K39" s="98"/>
    </row>
    <row r="40" spans="2:11">
      <c r="B40" s="98"/>
      <c r="C40" s="98"/>
      <c r="D40" s="98"/>
      <c r="E40" s="98"/>
      <c r="F40" s="98"/>
      <c r="G40" s="98"/>
      <c r="H40" s="98"/>
      <c r="I40" s="98"/>
      <c r="J40" s="98"/>
      <c r="K40" s="98"/>
    </row>
    <row r="41" spans="2:11">
      <c r="B41" s="98"/>
      <c r="C41" s="98"/>
      <c r="D41" s="98"/>
      <c r="E41" s="98"/>
      <c r="F41" s="98"/>
      <c r="G41" s="98"/>
      <c r="H41" s="98"/>
      <c r="I41" s="98"/>
      <c r="J41" s="98"/>
      <c r="K41" s="98"/>
    </row>
    <row r="42" spans="2:11">
      <c r="B42" s="98"/>
      <c r="C42" s="98"/>
      <c r="D42" s="98"/>
      <c r="E42" s="98"/>
      <c r="F42" s="98"/>
      <c r="G42" s="98"/>
      <c r="H42" s="98"/>
      <c r="I42" s="98"/>
      <c r="J42" s="98"/>
      <c r="K42" s="98"/>
    </row>
    <row r="43" spans="2:11">
      <c r="B43" s="98"/>
      <c r="C43" s="98"/>
      <c r="D43" s="98"/>
      <c r="E43" s="98"/>
      <c r="F43" s="98"/>
      <c r="G43" s="98"/>
      <c r="H43" s="98"/>
      <c r="I43" s="98"/>
      <c r="J43" s="98"/>
      <c r="K43" s="98"/>
    </row>
    <row r="44" spans="2:11">
      <c r="B44" s="98"/>
      <c r="C44" s="98"/>
      <c r="D44" s="98"/>
      <c r="E44" s="98"/>
      <c r="F44" s="98"/>
      <c r="G44" s="98"/>
      <c r="H44" s="98"/>
      <c r="I44" s="98"/>
      <c r="J44" s="98"/>
      <c r="K44" s="98"/>
    </row>
    <row r="45" spans="2:11">
      <c r="B45" s="98"/>
      <c r="C45" s="98"/>
      <c r="D45" s="98"/>
      <c r="E45" s="98"/>
      <c r="F45" s="98"/>
      <c r="G45" s="98"/>
      <c r="H45" s="98"/>
      <c r="I45" s="98"/>
      <c r="J45" s="98"/>
      <c r="K45" s="98"/>
    </row>
    <row r="46" spans="2:11">
      <c r="B46" s="98"/>
      <c r="C46" s="98"/>
      <c r="D46" s="98"/>
      <c r="E46" s="98"/>
      <c r="F46" s="98"/>
      <c r="G46" s="98"/>
      <c r="H46" s="98"/>
      <c r="I46" s="98"/>
      <c r="J46" s="98"/>
      <c r="K46" s="98"/>
    </row>
    <row r="47" spans="2:11">
      <c r="B47" s="98"/>
      <c r="C47" s="98"/>
      <c r="D47" s="98"/>
      <c r="E47" s="98"/>
      <c r="F47" s="98"/>
      <c r="G47" s="98"/>
      <c r="H47" s="98"/>
      <c r="I47" s="98"/>
      <c r="J47" s="98"/>
      <c r="K47" s="98"/>
    </row>
    <row r="48" spans="2:11">
      <c r="B48" s="98"/>
      <c r="C48" s="98"/>
      <c r="D48" s="98"/>
      <c r="E48" s="98"/>
      <c r="F48" s="98"/>
      <c r="G48" s="98"/>
      <c r="H48" s="98"/>
      <c r="I48" s="98"/>
      <c r="J48" s="98"/>
      <c r="K48" s="98"/>
    </row>
    <row r="49" spans="2:11">
      <c r="B49" s="98"/>
      <c r="C49" s="98"/>
      <c r="D49" s="98"/>
      <c r="E49" s="98"/>
      <c r="F49" s="98"/>
      <c r="G49" s="98"/>
      <c r="H49" s="98"/>
      <c r="I49" s="98"/>
      <c r="J49" s="98"/>
      <c r="K49" s="98"/>
    </row>
    <row r="50" spans="2:11">
      <c r="B50" s="98"/>
      <c r="C50" s="98"/>
      <c r="D50" s="98"/>
      <c r="E50" s="98"/>
      <c r="F50" s="98"/>
      <c r="G50" s="98"/>
      <c r="H50" s="98"/>
      <c r="I50" s="98"/>
      <c r="J50" s="98"/>
      <c r="K50" s="98"/>
    </row>
    <row r="51" spans="2:11">
      <c r="B51" s="98"/>
      <c r="C51" s="98"/>
      <c r="D51" s="98"/>
      <c r="E51" s="98"/>
      <c r="F51" s="98"/>
      <c r="G51" s="98"/>
      <c r="H51" s="98"/>
      <c r="I51" s="98"/>
      <c r="J51" s="98"/>
      <c r="K51" s="98"/>
    </row>
    <row r="52" spans="2:11">
      <c r="B52" s="98"/>
      <c r="C52" s="98"/>
      <c r="D52" s="98"/>
      <c r="E52" s="98"/>
      <c r="F52" s="98"/>
      <c r="G52" s="98"/>
      <c r="H52" s="98"/>
      <c r="I52" s="98"/>
      <c r="J52" s="98"/>
      <c r="K52" s="98"/>
    </row>
    <row r="53" spans="2:11">
      <c r="B53" s="98"/>
      <c r="C53" s="98"/>
      <c r="D53" s="98"/>
      <c r="E53" s="98"/>
      <c r="F53" s="98"/>
      <c r="G53" s="98"/>
      <c r="H53" s="98"/>
      <c r="I53" s="98"/>
      <c r="J53" s="98"/>
      <c r="K53" s="98"/>
    </row>
    <row r="54" spans="2:11">
      <c r="B54" s="98"/>
      <c r="C54" s="98"/>
      <c r="D54" s="98"/>
      <c r="E54" s="98"/>
      <c r="F54" s="98"/>
      <c r="G54" s="98"/>
      <c r="H54" s="98"/>
      <c r="I54" s="98"/>
      <c r="J54" s="98"/>
      <c r="K54" s="98"/>
    </row>
    <row r="55" spans="2:11">
      <c r="B55" s="98"/>
      <c r="C55" s="98"/>
      <c r="D55" s="98"/>
      <c r="E55" s="98"/>
      <c r="F55" s="98"/>
      <c r="G55" s="98"/>
      <c r="H55" s="98"/>
      <c r="I55" s="98"/>
      <c r="J55" s="98"/>
      <c r="K55" s="98"/>
    </row>
    <row r="56" spans="2:11">
      <c r="B56" s="98"/>
      <c r="C56" s="98"/>
      <c r="D56" s="98"/>
      <c r="E56" s="98"/>
      <c r="F56" s="98"/>
      <c r="G56" s="98"/>
      <c r="H56" s="98"/>
      <c r="I56" s="98"/>
      <c r="J56" s="98"/>
      <c r="K56" s="98"/>
    </row>
    <row r="57" spans="2:11">
      <c r="B57" s="98"/>
      <c r="C57" s="98"/>
      <c r="D57" s="98"/>
      <c r="E57" s="98"/>
      <c r="F57" s="98"/>
      <c r="G57" s="98"/>
      <c r="H57" s="98"/>
      <c r="I57" s="98"/>
      <c r="J57" s="98"/>
      <c r="K57" s="98"/>
    </row>
    <row r="58" spans="2:11">
      <c r="B58" s="98"/>
      <c r="C58" s="98"/>
      <c r="D58" s="98"/>
      <c r="E58" s="98"/>
      <c r="F58" s="98"/>
      <c r="G58" s="98"/>
      <c r="H58" s="98"/>
      <c r="I58" s="98"/>
      <c r="J58" s="98"/>
      <c r="K58" s="98"/>
    </row>
    <row r="59" spans="2:11">
      <c r="B59" s="98"/>
      <c r="C59" s="98"/>
      <c r="D59" s="98"/>
      <c r="E59" s="98"/>
      <c r="F59" s="98"/>
      <c r="G59" s="98"/>
      <c r="H59" s="98"/>
      <c r="I59" s="98"/>
      <c r="J59" s="98"/>
      <c r="K59" s="98"/>
    </row>
    <row r="60" spans="2:11">
      <c r="B60" s="98"/>
      <c r="C60" s="98"/>
      <c r="D60" s="98"/>
      <c r="E60" s="98"/>
      <c r="F60" s="98"/>
      <c r="G60" s="98"/>
      <c r="H60" s="98"/>
      <c r="I60" s="98"/>
      <c r="J60" s="98"/>
      <c r="K60" s="98"/>
    </row>
    <row r="61" spans="2:11">
      <c r="B61" s="98"/>
      <c r="C61" s="98"/>
      <c r="D61" s="98"/>
      <c r="E61" s="98"/>
      <c r="F61" s="98"/>
      <c r="G61" s="98"/>
      <c r="H61" s="98"/>
      <c r="I61" s="98"/>
      <c r="J61" s="98"/>
      <c r="K61" s="98"/>
    </row>
    <row r="62" spans="2:11">
      <c r="B62" s="98"/>
      <c r="C62" s="98"/>
      <c r="D62" s="98"/>
      <c r="E62" s="98"/>
      <c r="F62" s="98"/>
      <c r="G62" s="98"/>
      <c r="H62" s="98"/>
      <c r="I62" s="98"/>
      <c r="J62" s="98"/>
      <c r="K62" s="98"/>
    </row>
    <row r="63" spans="2:11">
      <c r="B63" s="98"/>
      <c r="C63" s="98"/>
      <c r="D63" s="98"/>
      <c r="E63" s="98"/>
      <c r="F63" s="98"/>
      <c r="G63" s="98"/>
      <c r="H63" s="98"/>
      <c r="I63" s="98"/>
      <c r="J63" s="98"/>
      <c r="K63" s="98"/>
    </row>
    <row r="64" spans="2:11">
      <c r="B64" s="98"/>
      <c r="C64" s="98"/>
      <c r="D64" s="98"/>
      <c r="E64" s="98"/>
      <c r="F64" s="98"/>
      <c r="G64" s="98"/>
      <c r="H64" s="98"/>
      <c r="I64" s="98"/>
      <c r="J64" s="98"/>
      <c r="K64" s="98"/>
    </row>
    <row r="65" spans="2:11">
      <c r="B65" s="98"/>
      <c r="C65" s="98"/>
      <c r="D65" s="98"/>
      <c r="E65" s="98"/>
      <c r="F65" s="98"/>
      <c r="G65" s="98"/>
      <c r="H65" s="98"/>
      <c r="I65" s="98"/>
      <c r="J65" s="98"/>
      <c r="K65" s="98"/>
    </row>
    <row r="66" spans="2:11">
      <c r="B66" s="98"/>
      <c r="C66" s="98"/>
      <c r="D66" s="98"/>
      <c r="E66" s="98"/>
      <c r="F66" s="98"/>
      <c r="G66" s="98"/>
      <c r="H66" s="98"/>
      <c r="I66" s="98"/>
      <c r="J66" s="98"/>
      <c r="K66" s="98"/>
    </row>
    <row r="67" spans="2:11">
      <c r="B67" s="98"/>
      <c r="C67" s="98"/>
      <c r="D67" s="98"/>
      <c r="E67" s="98"/>
      <c r="F67" s="98"/>
      <c r="G67" s="98"/>
      <c r="H67" s="98"/>
      <c r="I67" s="98"/>
      <c r="J67" s="98"/>
      <c r="K67" s="98"/>
    </row>
    <row r="68" spans="2:11">
      <c r="B68" s="98"/>
      <c r="C68" s="98"/>
      <c r="D68" s="98"/>
      <c r="E68" s="98"/>
      <c r="F68" s="98"/>
      <c r="G68" s="98"/>
      <c r="H68" s="98"/>
      <c r="I68" s="98"/>
      <c r="J68" s="98"/>
      <c r="K68" s="98"/>
    </row>
    <row r="69" spans="2:11">
      <c r="B69" s="98"/>
      <c r="C69" s="98"/>
      <c r="D69" s="98"/>
      <c r="E69" s="98"/>
      <c r="F69" s="98"/>
      <c r="G69" s="98"/>
      <c r="H69" s="98"/>
      <c r="I69" s="98"/>
      <c r="J69" s="98"/>
      <c r="K69" s="98"/>
    </row>
    <row r="70" spans="2:11">
      <c r="B70" s="98"/>
      <c r="C70" s="98"/>
      <c r="D70" s="98"/>
      <c r="E70" s="98"/>
      <c r="F70" s="98"/>
      <c r="G70" s="98"/>
      <c r="H70" s="98"/>
      <c r="I70" s="98"/>
      <c r="J70" s="98"/>
      <c r="K70" s="98"/>
    </row>
    <row r="71" spans="2:11">
      <c r="B71" s="98"/>
      <c r="C71" s="98"/>
      <c r="D71" s="98"/>
      <c r="E71" s="98"/>
      <c r="F71" s="98"/>
      <c r="G71" s="98"/>
      <c r="H71" s="98"/>
      <c r="I71" s="98"/>
      <c r="J71" s="98"/>
      <c r="K71" s="98"/>
    </row>
    <row r="72" spans="2:11">
      <c r="B72" s="98"/>
      <c r="C72" s="98"/>
      <c r="D72" s="98"/>
      <c r="E72" s="98"/>
      <c r="F72" s="98"/>
      <c r="G72" s="98"/>
      <c r="H72" s="98"/>
      <c r="I72" s="98"/>
      <c r="J72" s="98"/>
      <c r="K72" s="98"/>
    </row>
    <row r="73" spans="2:11">
      <c r="B73" s="98"/>
      <c r="C73" s="98"/>
      <c r="D73" s="98"/>
      <c r="E73" s="98"/>
      <c r="F73" s="98"/>
      <c r="G73" s="98"/>
      <c r="H73" s="98"/>
      <c r="I73" s="98"/>
      <c r="J73" s="98"/>
      <c r="K73" s="98"/>
    </row>
    <row r="74" spans="2:11">
      <c r="B74" s="98"/>
      <c r="C74" s="98"/>
      <c r="D74" s="98"/>
      <c r="E74" s="98"/>
      <c r="F74" s="98"/>
      <c r="G74" s="98"/>
      <c r="H74" s="98"/>
      <c r="I74" s="98"/>
      <c r="J74" s="98"/>
      <c r="K74" s="98"/>
    </row>
    <row r="75" spans="2:11">
      <c r="B75" s="98"/>
      <c r="C75" s="98"/>
      <c r="D75" s="98"/>
      <c r="E75" s="98"/>
      <c r="F75" s="98"/>
      <c r="G75" s="98"/>
      <c r="H75" s="98"/>
      <c r="I75" s="98"/>
      <c r="J75" s="98"/>
      <c r="K75" s="98"/>
    </row>
    <row r="76" spans="2:11">
      <c r="B76" s="98"/>
      <c r="C76" s="98"/>
      <c r="D76" s="98"/>
      <c r="E76" s="98"/>
      <c r="F76" s="98"/>
      <c r="G76" s="98"/>
      <c r="H76" s="98"/>
      <c r="I76" s="98"/>
      <c r="J76" s="98"/>
      <c r="K76" s="98"/>
    </row>
    <row r="77" spans="2:11">
      <c r="B77" s="98"/>
      <c r="C77" s="98"/>
      <c r="D77" s="98"/>
      <c r="E77" s="98"/>
      <c r="F77" s="98"/>
      <c r="G77" s="98"/>
      <c r="H77" s="98"/>
      <c r="I77" s="98"/>
      <c r="J77" s="98"/>
      <c r="K77" s="98"/>
    </row>
    <row r="78" spans="2:11">
      <c r="B78" s="98"/>
      <c r="C78" s="98"/>
      <c r="D78" s="98"/>
      <c r="E78" s="98"/>
      <c r="F78" s="98"/>
      <c r="G78" s="98"/>
      <c r="H78" s="98"/>
      <c r="I78" s="98"/>
      <c r="J78" s="98"/>
      <c r="K78" s="98"/>
    </row>
    <row r="79" spans="2:11">
      <c r="B79" s="98"/>
      <c r="C79" s="98"/>
      <c r="D79" s="98"/>
      <c r="E79" s="98"/>
      <c r="F79" s="98"/>
      <c r="G79" s="98"/>
      <c r="H79" s="98"/>
      <c r="I79" s="98"/>
      <c r="J79" s="98"/>
      <c r="K79" s="98"/>
    </row>
    <row r="80" spans="2:11">
      <c r="B80" s="98"/>
      <c r="C80" s="98"/>
      <c r="D80" s="98"/>
      <c r="E80" s="98"/>
      <c r="F80" s="98"/>
      <c r="G80" s="98"/>
      <c r="H80" s="98"/>
      <c r="I80" s="98"/>
      <c r="J80" s="98"/>
      <c r="K80" s="98"/>
    </row>
    <row r="81" spans="2:11">
      <c r="B81" s="98"/>
      <c r="C81" s="98"/>
      <c r="D81" s="98"/>
      <c r="E81" s="98"/>
      <c r="F81" s="98"/>
      <c r="G81" s="98"/>
      <c r="H81" s="98"/>
      <c r="I81" s="98"/>
      <c r="J81" s="98"/>
      <c r="K81" s="98"/>
    </row>
    <row r="82" spans="2:11">
      <c r="B82" s="98"/>
      <c r="C82" s="98"/>
      <c r="D82" s="98"/>
      <c r="E82" s="98"/>
      <c r="F82" s="98"/>
      <c r="G82" s="98"/>
      <c r="H82" s="98"/>
      <c r="I82" s="98"/>
      <c r="J82" s="98"/>
      <c r="K82" s="98"/>
    </row>
    <row r="83" spans="2:11">
      <c r="B83" s="98"/>
      <c r="C83" s="98"/>
      <c r="D83" s="98"/>
      <c r="E83" s="98"/>
      <c r="F83" s="98"/>
      <c r="G83" s="98"/>
      <c r="H83" s="98"/>
      <c r="I83" s="98"/>
      <c r="J83" s="98"/>
      <c r="K83" s="98"/>
    </row>
    <row r="84" spans="2:11">
      <c r="B84" s="98"/>
      <c r="C84" s="98"/>
      <c r="D84" s="98"/>
      <c r="E84" s="98"/>
      <c r="F84" s="98"/>
      <c r="G84" s="98"/>
      <c r="H84" s="98"/>
      <c r="I84" s="98"/>
      <c r="J84" s="98"/>
      <c r="K84" s="98"/>
    </row>
    <row r="85" spans="2:11">
      <c r="B85" s="98"/>
      <c r="C85" s="98"/>
      <c r="D85" s="98"/>
      <c r="E85" s="98"/>
      <c r="F85" s="98"/>
      <c r="G85" s="98"/>
      <c r="H85" s="98"/>
      <c r="I85" s="98"/>
      <c r="J85" s="98"/>
      <c r="K85" s="98"/>
    </row>
    <row r="86" spans="2:11">
      <c r="B86" s="98"/>
      <c r="C86" s="98"/>
      <c r="D86" s="98"/>
      <c r="E86" s="98"/>
      <c r="F86" s="98"/>
      <c r="G86" s="98"/>
      <c r="H86" s="98"/>
      <c r="I86" s="98"/>
      <c r="J86" s="98"/>
      <c r="K86" s="98"/>
    </row>
    <row r="87" spans="2:11">
      <c r="B87" s="98"/>
      <c r="C87" s="98"/>
      <c r="D87" s="98"/>
      <c r="E87" s="98"/>
      <c r="F87" s="98"/>
      <c r="G87" s="98"/>
      <c r="H87" s="98"/>
      <c r="I87" s="98"/>
      <c r="J87" s="98"/>
      <c r="K87" s="98"/>
    </row>
    <row r="88" spans="2:11">
      <c r="B88" s="98"/>
      <c r="C88" s="98"/>
      <c r="D88" s="98"/>
      <c r="E88" s="98"/>
      <c r="F88" s="98"/>
      <c r="G88" s="98"/>
      <c r="H88" s="98"/>
      <c r="I88" s="98"/>
      <c r="J88" s="98"/>
      <c r="K88" s="98"/>
    </row>
    <row r="89" spans="2:11">
      <c r="B89" s="98"/>
      <c r="C89" s="98"/>
      <c r="D89" s="98"/>
      <c r="E89" s="98"/>
      <c r="F89" s="98"/>
      <c r="G89" s="98"/>
      <c r="H89" s="98"/>
      <c r="I89" s="98"/>
      <c r="J89" s="98"/>
      <c r="K89" s="98"/>
    </row>
    <row r="90" spans="2:11">
      <c r="B90" s="98"/>
      <c r="C90" s="98"/>
      <c r="D90" s="98"/>
      <c r="E90" s="98"/>
      <c r="F90" s="98"/>
      <c r="G90" s="98"/>
      <c r="H90" s="98"/>
      <c r="I90" s="98"/>
      <c r="J90" s="98"/>
      <c r="K90" s="98"/>
    </row>
    <row r="91" spans="2:11">
      <c r="B91" s="98"/>
      <c r="C91" s="98"/>
      <c r="D91" s="98"/>
      <c r="E91" s="98"/>
      <c r="F91" s="98"/>
      <c r="G91" s="98"/>
      <c r="H91" s="98"/>
      <c r="I91" s="98"/>
      <c r="J91" s="98"/>
      <c r="K91" s="98"/>
    </row>
    <row r="92" spans="2:11">
      <c r="B92" s="98"/>
      <c r="C92" s="98"/>
      <c r="D92" s="98"/>
      <c r="E92" s="98"/>
      <c r="F92" s="98"/>
      <c r="G92" s="98"/>
      <c r="H92" s="98"/>
      <c r="I92" s="98"/>
      <c r="J92" s="98"/>
      <c r="K92" s="98"/>
    </row>
    <row r="93" spans="2:11">
      <c r="B93" s="98"/>
      <c r="C93" s="98"/>
      <c r="D93" s="98"/>
      <c r="E93" s="98"/>
      <c r="F93" s="98"/>
      <c r="G93" s="98"/>
      <c r="H93" s="98"/>
      <c r="I93" s="98"/>
      <c r="J93" s="98"/>
      <c r="K93" s="98"/>
    </row>
    <row r="94" spans="2:11">
      <c r="B94" s="98"/>
      <c r="C94" s="98"/>
      <c r="D94" s="98"/>
      <c r="E94" s="98"/>
      <c r="F94" s="98"/>
      <c r="G94" s="98"/>
      <c r="H94" s="98"/>
      <c r="I94" s="98"/>
      <c r="J94" s="98"/>
      <c r="K94" s="98"/>
    </row>
    <row r="95" spans="2:11">
      <c r="B95" s="98"/>
      <c r="C95" s="98"/>
      <c r="D95" s="98"/>
      <c r="E95" s="98"/>
      <c r="F95" s="98"/>
      <c r="G95" s="98"/>
      <c r="H95" s="98"/>
      <c r="I95" s="98"/>
      <c r="J95" s="98"/>
      <c r="K95" s="98"/>
    </row>
    <row r="96" spans="2:11">
      <c r="B96" s="98"/>
      <c r="C96" s="98"/>
      <c r="D96" s="98"/>
      <c r="E96" s="98"/>
      <c r="F96" s="98"/>
      <c r="G96" s="98"/>
      <c r="H96" s="98"/>
      <c r="I96" s="98"/>
      <c r="J96" s="98"/>
      <c r="K96" s="98"/>
    </row>
    <row r="97" spans="2:11">
      <c r="B97" s="98"/>
      <c r="C97" s="98"/>
      <c r="D97" s="98"/>
      <c r="E97" s="98"/>
      <c r="F97" s="98"/>
      <c r="G97" s="98"/>
      <c r="H97" s="98"/>
      <c r="I97" s="98"/>
      <c r="J97" s="98"/>
      <c r="K97" s="98"/>
    </row>
    <row r="98" spans="2:11">
      <c r="B98" s="98"/>
      <c r="C98" s="98"/>
      <c r="D98" s="98"/>
      <c r="E98" s="98"/>
      <c r="F98" s="98"/>
      <c r="G98" s="98"/>
      <c r="H98" s="98"/>
      <c r="I98" s="98"/>
      <c r="J98" s="98"/>
      <c r="K98" s="98"/>
    </row>
    <row r="99" spans="2:11">
      <c r="B99" s="98"/>
      <c r="C99" s="98"/>
      <c r="D99" s="98"/>
      <c r="E99" s="98"/>
      <c r="F99" s="98"/>
      <c r="G99" s="98"/>
      <c r="H99" s="98"/>
      <c r="I99" s="98"/>
      <c r="J99" s="98"/>
      <c r="K99" s="98"/>
    </row>
    <row r="100" spans="2:11">
      <c r="B100" s="98"/>
      <c r="C100" s="98"/>
      <c r="D100" s="98"/>
      <c r="E100" s="98"/>
      <c r="F100" s="98"/>
      <c r="G100" s="98"/>
      <c r="H100" s="98"/>
      <c r="I100" s="98"/>
      <c r="J100" s="98"/>
      <c r="K100" s="98"/>
    </row>
    <row r="101" spans="2:11">
      <c r="B101" s="98"/>
      <c r="C101" s="98"/>
      <c r="D101" s="98"/>
      <c r="E101" s="98"/>
      <c r="F101" s="98"/>
      <c r="G101" s="98"/>
      <c r="H101" s="98"/>
      <c r="I101" s="98"/>
      <c r="J101" s="98"/>
      <c r="K101" s="98"/>
    </row>
    <row r="102" spans="2:11">
      <c r="B102" s="98"/>
      <c r="C102" s="98"/>
      <c r="D102" s="98"/>
      <c r="E102" s="98"/>
      <c r="F102" s="98"/>
      <c r="G102" s="98"/>
      <c r="H102" s="98"/>
      <c r="I102" s="98"/>
      <c r="J102" s="98"/>
      <c r="K102" s="98"/>
    </row>
    <row r="103" spans="2:11">
      <c r="B103" s="98"/>
      <c r="C103" s="98"/>
      <c r="D103" s="98"/>
      <c r="E103" s="98"/>
      <c r="F103" s="98"/>
      <c r="G103" s="98"/>
      <c r="H103" s="98"/>
      <c r="I103" s="98"/>
      <c r="J103" s="98"/>
      <c r="K103" s="98"/>
    </row>
    <row r="104" spans="2:11">
      <c r="B104" s="98"/>
      <c r="C104" s="98"/>
      <c r="D104" s="98"/>
      <c r="E104" s="98"/>
      <c r="F104" s="98"/>
      <c r="G104" s="98"/>
      <c r="H104" s="98"/>
      <c r="I104" s="98"/>
      <c r="J104" s="98"/>
      <c r="K104" s="98"/>
    </row>
    <row r="105" spans="2:11">
      <c r="B105" s="98"/>
      <c r="C105" s="98"/>
      <c r="D105" s="98"/>
      <c r="E105" s="98"/>
      <c r="F105" s="98"/>
      <c r="G105" s="98"/>
      <c r="H105" s="98"/>
      <c r="I105" s="98"/>
      <c r="J105" s="98"/>
      <c r="K105" s="98"/>
    </row>
    <row r="106" spans="2:11">
      <c r="B106" s="98"/>
      <c r="C106" s="98"/>
      <c r="D106" s="98"/>
      <c r="E106" s="98"/>
      <c r="F106" s="98"/>
      <c r="G106" s="98"/>
      <c r="H106" s="98"/>
      <c r="I106" s="98"/>
      <c r="J106" s="98"/>
      <c r="K106" s="98"/>
    </row>
    <row r="107" spans="2:11">
      <c r="B107" s="98"/>
      <c r="C107" s="98"/>
      <c r="D107" s="98"/>
      <c r="E107" s="98"/>
      <c r="F107" s="98"/>
      <c r="G107" s="98"/>
      <c r="H107" s="98"/>
      <c r="I107" s="98"/>
      <c r="J107" s="98"/>
      <c r="K107" s="98"/>
    </row>
    <row r="108" spans="2:11">
      <c r="B108" s="98"/>
      <c r="C108" s="98"/>
      <c r="D108" s="98"/>
      <c r="E108" s="98"/>
      <c r="F108" s="98"/>
      <c r="G108" s="98"/>
      <c r="H108" s="98"/>
      <c r="I108" s="98"/>
      <c r="J108" s="98"/>
      <c r="K108" s="98"/>
    </row>
    <row r="109" spans="2:11">
      <c r="B109" s="98"/>
      <c r="C109" s="98"/>
      <c r="D109" s="98"/>
      <c r="E109" s="98"/>
      <c r="F109" s="98"/>
      <c r="G109" s="98"/>
      <c r="H109" s="98"/>
      <c r="I109" s="98"/>
      <c r="J109" s="98"/>
      <c r="K109" s="98"/>
    </row>
    <row r="110" spans="2:11">
      <c r="B110" s="98"/>
      <c r="C110" s="98"/>
      <c r="D110" s="98"/>
      <c r="E110" s="98"/>
      <c r="F110" s="98"/>
      <c r="G110" s="98"/>
      <c r="H110" s="98"/>
      <c r="I110" s="98"/>
      <c r="J110" s="98"/>
      <c r="K110" s="98"/>
    </row>
    <row r="111" spans="2:11">
      <c r="B111" s="98"/>
      <c r="C111" s="98"/>
      <c r="D111" s="98"/>
      <c r="E111" s="98"/>
      <c r="F111" s="98"/>
      <c r="G111" s="98"/>
      <c r="H111" s="98"/>
      <c r="I111" s="98"/>
      <c r="J111" s="98"/>
      <c r="K111" s="98"/>
    </row>
    <row r="112" spans="2:11">
      <c r="B112" s="98"/>
      <c r="C112" s="98"/>
      <c r="D112" s="98"/>
      <c r="E112" s="98"/>
      <c r="F112" s="98"/>
      <c r="G112" s="98"/>
      <c r="H112" s="98"/>
      <c r="I112" s="98"/>
      <c r="J112" s="98"/>
      <c r="K112" s="98"/>
    </row>
    <row r="113" spans="2:11">
      <c r="B113" s="98"/>
      <c r="C113" s="98"/>
      <c r="D113" s="98"/>
      <c r="E113" s="98"/>
      <c r="F113" s="98"/>
      <c r="G113" s="98"/>
      <c r="H113" s="98"/>
      <c r="I113" s="98"/>
      <c r="J113" s="98"/>
      <c r="K113" s="98"/>
    </row>
    <row r="114" spans="2:11">
      <c r="B114" s="98"/>
      <c r="C114" s="98"/>
      <c r="D114" s="98"/>
      <c r="E114" s="98"/>
      <c r="F114" s="98"/>
      <c r="G114" s="98"/>
      <c r="H114" s="98"/>
      <c r="I114" s="98"/>
      <c r="J114" s="98"/>
      <c r="K114" s="98"/>
    </row>
    <row r="115" spans="2:11">
      <c r="B115" s="98"/>
      <c r="C115" s="98"/>
      <c r="D115" s="98"/>
      <c r="E115" s="98"/>
      <c r="F115" s="98"/>
      <c r="G115" s="98"/>
      <c r="H115" s="98"/>
      <c r="I115" s="98"/>
      <c r="J115" s="98"/>
      <c r="K115" s="98"/>
    </row>
    <row r="116" spans="2:11">
      <c r="B116" s="98"/>
      <c r="C116" s="98"/>
      <c r="D116" s="98"/>
      <c r="E116" s="98"/>
      <c r="F116" s="98"/>
      <c r="G116" s="98"/>
      <c r="H116" s="98"/>
      <c r="I116" s="98"/>
      <c r="J116" s="98"/>
      <c r="K116" s="98"/>
    </row>
    <row r="117" spans="2:11">
      <c r="B117" s="130"/>
      <c r="C117" s="136"/>
      <c r="D117" s="136"/>
      <c r="E117" s="136"/>
      <c r="F117" s="136"/>
      <c r="G117" s="136"/>
      <c r="H117" s="136"/>
      <c r="I117" s="131"/>
      <c r="J117" s="131"/>
      <c r="K117" s="136"/>
    </row>
    <row r="118" spans="2:11">
      <c r="B118" s="130"/>
      <c r="C118" s="136"/>
      <c r="D118" s="136"/>
      <c r="E118" s="136"/>
      <c r="F118" s="136"/>
      <c r="G118" s="136"/>
      <c r="H118" s="136"/>
      <c r="I118" s="131"/>
      <c r="J118" s="131"/>
      <c r="K118" s="136"/>
    </row>
    <row r="119" spans="2:11">
      <c r="B119" s="130"/>
      <c r="C119" s="136"/>
      <c r="D119" s="136"/>
      <c r="E119" s="136"/>
      <c r="F119" s="136"/>
      <c r="G119" s="136"/>
      <c r="H119" s="136"/>
      <c r="I119" s="131"/>
      <c r="J119" s="131"/>
      <c r="K119" s="136"/>
    </row>
    <row r="120" spans="2:11">
      <c r="B120" s="130"/>
      <c r="C120" s="136"/>
      <c r="D120" s="136"/>
      <c r="E120" s="136"/>
      <c r="F120" s="136"/>
      <c r="G120" s="136"/>
      <c r="H120" s="136"/>
      <c r="I120" s="131"/>
      <c r="J120" s="131"/>
      <c r="K120" s="136"/>
    </row>
    <row r="121" spans="2:11">
      <c r="B121" s="130"/>
      <c r="C121" s="136"/>
      <c r="D121" s="136"/>
      <c r="E121" s="136"/>
      <c r="F121" s="136"/>
      <c r="G121" s="136"/>
      <c r="H121" s="136"/>
      <c r="I121" s="131"/>
      <c r="J121" s="131"/>
      <c r="K121" s="136"/>
    </row>
    <row r="122" spans="2:11">
      <c r="B122" s="130"/>
      <c r="C122" s="136"/>
      <c r="D122" s="136"/>
      <c r="E122" s="136"/>
      <c r="F122" s="136"/>
      <c r="G122" s="136"/>
      <c r="H122" s="136"/>
      <c r="I122" s="131"/>
      <c r="J122" s="131"/>
      <c r="K122" s="136"/>
    </row>
    <row r="123" spans="2:11">
      <c r="B123" s="130"/>
      <c r="C123" s="136"/>
      <c r="D123" s="136"/>
      <c r="E123" s="136"/>
      <c r="F123" s="136"/>
      <c r="G123" s="136"/>
      <c r="H123" s="136"/>
      <c r="I123" s="131"/>
      <c r="J123" s="131"/>
      <c r="K123" s="136"/>
    </row>
    <row r="124" spans="2:11">
      <c r="B124" s="130"/>
      <c r="C124" s="136"/>
      <c r="D124" s="136"/>
      <c r="E124" s="136"/>
      <c r="F124" s="136"/>
      <c r="G124" s="136"/>
      <c r="H124" s="136"/>
      <c r="I124" s="131"/>
      <c r="J124" s="131"/>
      <c r="K124" s="136"/>
    </row>
    <row r="125" spans="2:11">
      <c r="B125" s="130"/>
      <c r="C125" s="136"/>
      <c r="D125" s="136"/>
      <c r="E125" s="136"/>
      <c r="F125" s="136"/>
      <c r="G125" s="136"/>
      <c r="H125" s="136"/>
      <c r="I125" s="131"/>
      <c r="J125" s="131"/>
      <c r="K125" s="136"/>
    </row>
    <row r="126" spans="2:11">
      <c r="B126" s="130"/>
      <c r="C126" s="136"/>
      <c r="D126" s="136"/>
      <c r="E126" s="136"/>
      <c r="F126" s="136"/>
      <c r="G126" s="136"/>
      <c r="H126" s="136"/>
      <c r="I126" s="131"/>
      <c r="J126" s="131"/>
      <c r="K126" s="136"/>
    </row>
    <row r="127" spans="2:11">
      <c r="B127" s="130"/>
      <c r="C127" s="136"/>
      <c r="D127" s="136"/>
      <c r="E127" s="136"/>
      <c r="F127" s="136"/>
      <c r="G127" s="136"/>
      <c r="H127" s="136"/>
      <c r="I127" s="131"/>
      <c r="J127" s="131"/>
      <c r="K127" s="136"/>
    </row>
    <row r="128" spans="2:11">
      <c r="B128" s="130"/>
      <c r="C128" s="136"/>
      <c r="D128" s="136"/>
      <c r="E128" s="136"/>
      <c r="F128" s="136"/>
      <c r="G128" s="136"/>
      <c r="H128" s="136"/>
      <c r="I128" s="131"/>
      <c r="J128" s="131"/>
      <c r="K128" s="136"/>
    </row>
    <row r="129" spans="2:11">
      <c r="B129" s="130"/>
      <c r="C129" s="136"/>
      <c r="D129" s="136"/>
      <c r="E129" s="136"/>
      <c r="F129" s="136"/>
      <c r="G129" s="136"/>
      <c r="H129" s="136"/>
      <c r="I129" s="131"/>
      <c r="J129" s="131"/>
      <c r="K129" s="136"/>
    </row>
    <row r="130" spans="2:11">
      <c r="B130" s="130"/>
      <c r="C130" s="136"/>
      <c r="D130" s="136"/>
      <c r="E130" s="136"/>
      <c r="F130" s="136"/>
      <c r="G130" s="136"/>
      <c r="H130" s="136"/>
      <c r="I130" s="131"/>
      <c r="J130" s="131"/>
      <c r="K130" s="136"/>
    </row>
    <row r="131" spans="2:11">
      <c r="B131" s="130"/>
      <c r="C131" s="136"/>
      <c r="D131" s="136"/>
      <c r="E131" s="136"/>
      <c r="F131" s="136"/>
      <c r="G131" s="136"/>
      <c r="H131" s="136"/>
      <c r="I131" s="131"/>
      <c r="J131" s="131"/>
      <c r="K131" s="136"/>
    </row>
    <row r="132" spans="2:11">
      <c r="B132" s="130"/>
      <c r="C132" s="136"/>
      <c r="D132" s="136"/>
      <c r="E132" s="136"/>
      <c r="F132" s="136"/>
      <c r="G132" s="136"/>
      <c r="H132" s="136"/>
      <c r="I132" s="131"/>
      <c r="J132" s="131"/>
      <c r="K132" s="136"/>
    </row>
    <row r="133" spans="2:11">
      <c r="B133" s="130"/>
      <c r="C133" s="136"/>
      <c r="D133" s="136"/>
      <c r="E133" s="136"/>
      <c r="F133" s="136"/>
      <c r="G133" s="136"/>
      <c r="H133" s="136"/>
      <c r="I133" s="131"/>
      <c r="J133" s="131"/>
      <c r="K133" s="136"/>
    </row>
    <row r="134" spans="2:11">
      <c r="B134" s="130"/>
      <c r="C134" s="136"/>
      <c r="D134" s="136"/>
      <c r="E134" s="136"/>
      <c r="F134" s="136"/>
      <c r="G134" s="136"/>
      <c r="H134" s="136"/>
      <c r="I134" s="131"/>
      <c r="J134" s="131"/>
      <c r="K134" s="136"/>
    </row>
    <row r="135" spans="2:11">
      <c r="B135" s="130"/>
      <c r="C135" s="136"/>
      <c r="D135" s="136"/>
      <c r="E135" s="136"/>
      <c r="F135" s="136"/>
      <c r="G135" s="136"/>
      <c r="H135" s="136"/>
      <c r="I135" s="131"/>
      <c r="J135" s="131"/>
      <c r="K135" s="136"/>
    </row>
    <row r="136" spans="2:11">
      <c r="B136" s="130"/>
      <c r="C136" s="136"/>
      <c r="D136" s="136"/>
      <c r="E136" s="136"/>
      <c r="F136" s="136"/>
      <c r="G136" s="136"/>
      <c r="H136" s="136"/>
      <c r="I136" s="131"/>
      <c r="J136" s="131"/>
      <c r="K136" s="136"/>
    </row>
    <row r="137" spans="2:11">
      <c r="B137" s="130"/>
      <c r="C137" s="136"/>
      <c r="D137" s="136"/>
      <c r="E137" s="136"/>
      <c r="F137" s="136"/>
      <c r="G137" s="136"/>
      <c r="H137" s="136"/>
      <c r="I137" s="131"/>
      <c r="J137" s="131"/>
      <c r="K137" s="136"/>
    </row>
    <row r="138" spans="2:11">
      <c r="B138" s="130"/>
      <c r="C138" s="136"/>
      <c r="D138" s="136"/>
      <c r="E138" s="136"/>
      <c r="F138" s="136"/>
      <c r="G138" s="136"/>
      <c r="H138" s="136"/>
      <c r="I138" s="131"/>
      <c r="J138" s="131"/>
      <c r="K138" s="136"/>
    </row>
    <row r="139" spans="2:11">
      <c r="B139" s="130"/>
      <c r="C139" s="136"/>
      <c r="D139" s="136"/>
      <c r="E139" s="136"/>
      <c r="F139" s="136"/>
      <c r="G139" s="136"/>
      <c r="H139" s="136"/>
      <c r="I139" s="131"/>
      <c r="J139" s="131"/>
      <c r="K139" s="136"/>
    </row>
    <row r="140" spans="2:11">
      <c r="B140" s="130"/>
      <c r="C140" s="136"/>
      <c r="D140" s="136"/>
      <c r="E140" s="136"/>
      <c r="F140" s="136"/>
      <c r="G140" s="136"/>
      <c r="H140" s="136"/>
      <c r="I140" s="131"/>
      <c r="J140" s="131"/>
      <c r="K140" s="136"/>
    </row>
    <row r="141" spans="2:11">
      <c r="B141" s="130"/>
      <c r="C141" s="136"/>
      <c r="D141" s="136"/>
      <c r="E141" s="136"/>
      <c r="F141" s="136"/>
      <c r="G141" s="136"/>
      <c r="H141" s="136"/>
      <c r="I141" s="131"/>
      <c r="J141" s="131"/>
      <c r="K141" s="136"/>
    </row>
    <row r="142" spans="2:11">
      <c r="B142" s="130"/>
      <c r="C142" s="136"/>
      <c r="D142" s="136"/>
      <c r="E142" s="136"/>
      <c r="F142" s="136"/>
      <c r="G142" s="136"/>
      <c r="H142" s="136"/>
      <c r="I142" s="131"/>
      <c r="J142" s="131"/>
      <c r="K142" s="136"/>
    </row>
    <row r="143" spans="2:11">
      <c r="B143" s="130"/>
      <c r="C143" s="136"/>
      <c r="D143" s="136"/>
      <c r="E143" s="136"/>
      <c r="F143" s="136"/>
      <c r="G143" s="136"/>
      <c r="H143" s="136"/>
      <c r="I143" s="131"/>
      <c r="J143" s="131"/>
      <c r="K143" s="136"/>
    </row>
    <row r="144" spans="2:11">
      <c r="B144" s="130"/>
      <c r="C144" s="136"/>
      <c r="D144" s="136"/>
      <c r="E144" s="136"/>
      <c r="F144" s="136"/>
      <c r="G144" s="136"/>
      <c r="H144" s="136"/>
      <c r="I144" s="131"/>
      <c r="J144" s="131"/>
      <c r="K144" s="136"/>
    </row>
    <row r="145" spans="2:11">
      <c r="B145" s="130"/>
      <c r="C145" s="136"/>
      <c r="D145" s="136"/>
      <c r="E145" s="136"/>
      <c r="F145" s="136"/>
      <c r="G145" s="136"/>
      <c r="H145" s="136"/>
      <c r="I145" s="131"/>
      <c r="J145" s="131"/>
      <c r="K145" s="136"/>
    </row>
    <row r="146" spans="2:11">
      <c r="B146" s="130"/>
      <c r="C146" s="136"/>
      <c r="D146" s="136"/>
      <c r="E146" s="136"/>
      <c r="F146" s="136"/>
      <c r="G146" s="136"/>
      <c r="H146" s="136"/>
      <c r="I146" s="131"/>
      <c r="J146" s="131"/>
      <c r="K146" s="136"/>
    </row>
    <row r="147" spans="2:11">
      <c r="B147" s="130"/>
      <c r="C147" s="136"/>
      <c r="D147" s="136"/>
      <c r="E147" s="136"/>
      <c r="F147" s="136"/>
      <c r="G147" s="136"/>
      <c r="H147" s="136"/>
      <c r="I147" s="131"/>
      <c r="J147" s="131"/>
      <c r="K147" s="136"/>
    </row>
    <row r="148" spans="2:11">
      <c r="B148" s="130"/>
      <c r="C148" s="136"/>
      <c r="D148" s="136"/>
      <c r="E148" s="136"/>
      <c r="F148" s="136"/>
      <c r="G148" s="136"/>
      <c r="H148" s="136"/>
      <c r="I148" s="131"/>
      <c r="J148" s="131"/>
      <c r="K148" s="136"/>
    </row>
    <row r="149" spans="2:11">
      <c r="B149" s="130"/>
      <c r="C149" s="136"/>
      <c r="D149" s="136"/>
      <c r="E149" s="136"/>
      <c r="F149" s="136"/>
      <c r="G149" s="136"/>
      <c r="H149" s="136"/>
      <c r="I149" s="131"/>
      <c r="J149" s="131"/>
      <c r="K149" s="136"/>
    </row>
    <row r="150" spans="2:11">
      <c r="B150" s="130"/>
      <c r="C150" s="136"/>
      <c r="D150" s="136"/>
      <c r="E150" s="136"/>
      <c r="F150" s="136"/>
      <c r="G150" s="136"/>
      <c r="H150" s="136"/>
      <c r="I150" s="131"/>
      <c r="J150" s="131"/>
      <c r="K150" s="136"/>
    </row>
    <row r="151" spans="2:11">
      <c r="B151" s="130"/>
      <c r="C151" s="136"/>
      <c r="D151" s="136"/>
      <c r="E151" s="136"/>
      <c r="F151" s="136"/>
      <c r="G151" s="136"/>
      <c r="H151" s="136"/>
      <c r="I151" s="131"/>
      <c r="J151" s="131"/>
      <c r="K151" s="136"/>
    </row>
    <row r="152" spans="2:11">
      <c r="B152" s="130"/>
      <c r="C152" s="136"/>
      <c r="D152" s="136"/>
      <c r="E152" s="136"/>
      <c r="F152" s="136"/>
      <c r="G152" s="136"/>
      <c r="H152" s="136"/>
      <c r="I152" s="131"/>
      <c r="J152" s="131"/>
      <c r="K152" s="136"/>
    </row>
    <row r="153" spans="2:11">
      <c r="B153" s="130"/>
      <c r="C153" s="136"/>
      <c r="D153" s="136"/>
      <c r="E153" s="136"/>
      <c r="F153" s="136"/>
      <c r="G153" s="136"/>
      <c r="H153" s="136"/>
      <c r="I153" s="131"/>
      <c r="J153" s="131"/>
      <c r="K153" s="136"/>
    </row>
    <row r="154" spans="2:11">
      <c r="B154" s="130"/>
      <c r="C154" s="136"/>
      <c r="D154" s="136"/>
      <c r="E154" s="136"/>
      <c r="F154" s="136"/>
      <c r="G154" s="136"/>
      <c r="H154" s="136"/>
      <c r="I154" s="131"/>
      <c r="J154" s="131"/>
      <c r="K154" s="136"/>
    </row>
    <row r="155" spans="2:11">
      <c r="B155" s="130"/>
      <c r="C155" s="136"/>
      <c r="D155" s="136"/>
      <c r="E155" s="136"/>
      <c r="F155" s="136"/>
      <c r="G155" s="136"/>
      <c r="H155" s="136"/>
      <c r="I155" s="131"/>
      <c r="J155" s="131"/>
      <c r="K155" s="136"/>
    </row>
    <row r="156" spans="2:11">
      <c r="B156" s="130"/>
      <c r="C156" s="136"/>
      <c r="D156" s="136"/>
      <c r="E156" s="136"/>
      <c r="F156" s="136"/>
      <c r="G156" s="136"/>
      <c r="H156" s="136"/>
      <c r="I156" s="131"/>
      <c r="J156" s="131"/>
      <c r="K156" s="136"/>
    </row>
    <row r="157" spans="2:11">
      <c r="B157" s="130"/>
      <c r="C157" s="136"/>
      <c r="D157" s="136"/>
      <c r="E157" s="136"/>
      <c r="F157" s="136"/>
      <c r="G157" s="136"/>
      <c r="H157" s="136"/>
      <c r="I157" s="131"/>
      <c r="J157" s="131"/>
      <c r="K157" s="136"/>
    </row>
    <row r="158" spans="2:11">
      <c r="B158" s="130"/>
      <c r="C158" s="136"/>
      <c r="D158" s="136"/>
      <c r="E158" s="136"/>
      <c r="F158" s="136"/>
      <c r="G158" s="136"/>
      <c r="H158" s="136"/>
      <c r="I158" s="131"/>
      <c r="J158" s="131"/>
      <c r="K158" s="136"/>
    </row>
    <row r="159" spans="2:11">
      <c r="B159" s="130"/>
      <c r="C159" s="136"/>
      <c r="D159" s="136"/>
      <c r="E159" s="136"/>
      <c r="F159" s="136"/>
      <c r="G159" s="136"/>
      <c r="H159" s="136"/>
      <c r="I159" s="131"/>
      <c r="J159" s="131"/>
      <c r="K159" s="136"/>
    </row>
    <row r="160" spans="2:11">
      <c r="B160" s="130"/>
      <c r="C160" s="136"/>
      <c r="D160" s="136"/>
      <c r="E160" s="136"/>
      <c r="F160" s="136"/>
      <c r="G160" s="136"/>
      <c r="H160" s="136"/>
      <c r="I160" s="131"/>
      <c r="J160" s="131"/>
      <c r="K160" s="136"/>
    </row>
    <row r="161" spans="2:11">
      <c r="B161" s="130"/>
      <c r="C161" s="136"/>
      <c r="D161" s="136"/>
      <c r="E161" s="136"/>
      <c r="F161" s="136"/>
      <c r="G161" s="136"/>
      <c r="H161" s="136"/>
      <c r="I161" s="131"/>
      <c r="J161" s="131"/>
      <c r="K161" s="136"/>
    </row>
    <row r="162" spans="2:11">
      <c r="B162" s="130"/>
      <c r="C162" s="136"/>
      <c r="D162" s="136"/>
      <c r="E162" s="136"/>
      <c r="F162" s="136"/>
      <c r="G162" s="136"/>
      <c r="H162" s="136"/>
      <c r="I162" s="131"/>
      <c r="J162" s="131"/>
      <c r="K162" s="136"/>
    </row>
    <row r="163" spans="2:11">
      <c r="B163" s="130"/>
      <c r="C163" s="136"/>
      <c r="D163" s="136"/>
      <c r="E163" s="136"/>
      <c r="F163" s="136"/>
      <c r="G163" s="136"/>
      <c r="H163" s="136"/>
      <c r="I163" s="131"/>
      <c r="J163" s="131"/>
      <c r="K163" s="136"/>
    </row>
    <row r="164" spans="2:11">
      <c r="B164" s="130"/>
      <c r="C164" s="136"/>
      <c r="D164" s="136"/>
      <c r="E164" s="136"/>
      <c r="F164" s="136"/>
      <c r="G164" s="136"/>
      <c r="H164" s="136"/>
      <c r="I164" s="131"/>
      <c r="J164" s="131"/>
      <c r="K164" s="136"/>
    </row>
    <row r="165" spans="2:11">
      <c r="B165" s="130"/>
      <c r="C165" s="136"/>
      <c r="D165" s="136"/>
      <c r="E165" s="136"/>
      <c r="F165" s="136"/>
      <c r="G165" s="136"/>
      <c r="H165" s="136"/>
      <c r="I165" s="131"/>
      <c r="J165" s="131"/>
      <c r="K165" s="136"/>
    </row>
    <row r="166" spans="2:11">
      <c r="B166" s="130"/>
      <c r="C166" s="136"/>
      <c r="D166" s="136"/>
      <c r="E166" s="136"/>
      <c r="F166" s="136"/>
      <c r="G166" s="136"/>
      <c r="H166" s="136"/>
      <c r="I166" s="131"/>
      <c r="J166" s="131"/>
      <c r="K166" s="136"/>
    </row>
    <row r="167" spans="2:11">
      <c r="B167" s="130"/>
      <c r="C167" s="136"/>
      <c r="D167" s="136"/>
      <c r="E167" s="136"/>
      <c r="F167" s="136"/>
      <c r="G167" s="136"/>
      <c r="H167" s="136"/>
      <c r="I167" s="131"/>
      <c r="J167" s="131"/>
      <c r="K167" s="136"/>
    </row>
    <row r="168" spans="2:11">
      <c r="B168" s="130"/>
      <c r="C168" s="136"/>
      <c r="D168" s="136"/>
      <c r="E168" s="136"/>
      <c r="F168" s="136"/>
      <c r="G168" s="136"/>
      <c r="H168" s="136"/>
      <c r="I168" s="131"/>
      <c r="J168" s="131"/>
      <c r="K168" s="136"/>
    </row>
    <row r="169" spans="2:11">
      <c r="B169" s="130"/>
      <c r="C169" s="136"/>
      <c r="D169" s="136"/>
      <c r="E169" s="136"/>
      <c r="F169" s="136"/>
      <c r="G169" s="136"/>
      <c r="H169" s="136"/>
      <c r="I169" s="131"/>
      <c r="J169" s="131"/>
      <c r="K169" s="136"/>
    </row>
    <row r="170" spans="2:11">
      <c r="B170" s="130"/>
      <c r="C170" s="136"/>
      <c r="D170" s="136"/>
      <c r="E170" s="136"/>
      <c r="F170" s="136"/>
      <c r="G170" s="136"/>
      <c r="H170" s="136"/>
      <c r="I170" s="131"/>
      <c r="J170" s="131"/>
      <c r="K170" s="136"/>
    </row>
    <row r="171" spans="2:11">
      <c r="B171" s="130"/>
      <c r="C171" s="136"/>
      <c r="D171" s="136"/>
      <c r="E171" s="136"/>
      <c r="F171" s="136"/>
      <c r="G171" s="136"/>
      <c r="H171" s="136"/>
      <c r="I171" s="131"/>
      <c r="J171" s="131"/>
      <c r="K171" s="136"/>
    </row>
    <row r="172" spans="2:11">
      <c r="B172" s="130"/>
      <c r="C172" s="136"/>
      <c r="D172" s="136"/>
      <c r="E172" s="136"/>
      <c r="F172" s="136"/>
      <c r="G172" s="136"/>
      <c r="H172" s="136"/>
      <c r="I172" s="131"/>
      <c r="J172" s="131"/>
      <c r="K172" s="136"/>
    </row>
    <row r="173" spans="2:11">
      <c r="B173" s="130"/>
      <c r="C173" s="136"/>
      <c r="D173" s="136"/>
      <c r="E173" s="136"/>
      <c r="F173" s="136"/>
      <c r="G173" s="136"/>
      <c r="H173" s="136"/>
      <c r="I173" s="131"/>
      <c r="J173" s="131"/>
      <c r="K173" s="136"/>
    </row>
    <row r="174" spans="2:11">
      <c r="B174" s="130"/>
      <c r="C174" s="136"/>
      <c r="D174" s="136"/>
      <c r="E174" s="136"/>
      <c r="F174" s="136"/>
      <c r="G174" s="136"/>
      <c r="H174" s="136"/>
      <c r="I174" s="131"/>
      <c r="J174" s="131"/>
      <c r="K174" s="136"/>
    </row>
    <row r="175" spans="2:11">
      <c r="B175" s="130"/>
      <c r="C175" s="136"/>
      <c r="D175" s="136"/>
      <c r="E175" s="136"/>
      <c r="F175" s="136"/>
      <c r="G175" s="136"/>
      <c r="H175" s="136"/>
      <c r="I175" s="131"/>
      <c r="J175" s="131"/>
      <c r="K175" s="136"/>
    </row>
    <row r="176" spans="2:11">
      <c r="B176" s="130"/>
      <c r="C176" s="136"/>
      <c r="D176" s="136"/>
      <c r="E176" s="136"/>
      <c r="F176" s="136"/>
      <c r="G176" s="136"/>
      <c r="H176" s="136"/>
      <c r="I176" s="131"/>
      <c r="J176" s="131"/>
      <c r="K176" s="136"/>
    </row>
    <row r="177" spans="2:11">
      <c r="B177" s="130"/>
      <c r="C177" s="136"/>
      <c r="D177" s="136"/>
      <c r="E177" s="136"/>
      <c r="F177" s="136"/>
      <c r="G177" s="136"/>
      <c r="H177" s="136"/>
      <c r="I177" s="131"/>
      <c r="J177" s="131"/>
      <c r="K177" s="136"/>
    </row>
    <row r="178" spans="2:11">
      <c r="B178" s="130"/>
      <c r="C178" s="136"/>
      <c r="D178" s="136"/>
      <c r="E178" s="136"/>
      <c r="F178" s="136"/>
      <c r="G178" s="136"/>
      <c r="H178" s="136"/>
      <c r="I178" s="131"/>
      <c r="J178" s="131"/>
      <c r="K178" s="136"/>
    </row>
    <row r="179" spans="2:11">
      <c r="B179" s="130"/>
      <c r="C179" s="136"/>
      <c r="D179" s="136"/>
      <c r="E179" s="136"/>
      <c r="F179" s="136"/>
      <c r="G179" s="136"/>
      <c r="H179" s="136"/>
      <c r="I179" s="131"/>
      <c r="J179" s="131"/>
      <c r="K179" s="136"/>
    </row>
    <row r="180" spans="2:11">
      <c r="B180" s="130"/>
      <c r="C180" s="136"/>
      <c r="D180" s="136"/>
      <c r="E180" s="136"/>
      <c r="F180" s="136"/>
      <c r="G180" s="136"/>
      <c r="H180" s="136"/>
      <c r="I180" s="131"/>
      <c r="J180" s="131"/>
      <c r="K180" s="136"/>
    </row>
    <row r="181" spans="2:11">
      <c r="B181" s="130"/>
      <c r="C181" s="136"/>
      <c r="D181" s="136"/>
      <c r="E181" s="136"/>
      <c r="F181" s="136"/>
      <c r="G181" s="136"/>
      <c r="H181" s="136"/>
      <c r="I181" s="131"/>
      <c r="J181" s="131"/>
      <c r="K181" s="136"/>
    </row>
    <row r="182" spans="2:11">
      <c r="B182" s="130"/>
      <c r="C182" s="136"/>
      <c r="D182" s="136"/>
      <c r="E182" s="136"/>
      <c r="F182" s="136"/>
      <c r="G182" s="136"/>
      <c r="H182" s="136"/>
      <c r="I182" s="131"/>
      <c r="J182" s="131"/>
      <c r="K182" s="136"/>
    </row>
    <row r="183" spans="2:11">
      <c r="B183" s="130"/>
      <c r="C183" s="136"/>
      <c r="D183" s="136"/>
      <c r="E183" s="136"/>
      <c r="F183" s="136"/>
      <c r="G183" s="136"/>
      <c r="H183" s="136"/>
      <c r="I183" s="131"/>
      <c r="J183" s="131"/>
      <c r="K183" s="136"/>
    </row>
    <row r="184" spans="2:11">
      <c r="B184" s="130"/>
      <c r="C184" s="136"/>
      <c r="D184" s="136"/>
      <c r="E184" s="136"/>
      <c r="F184" s="136"/>
      <c r="G184" s="136"/>
      <c r="H184" s="136"/>
      <c r="I184" s="131"/>
      <c r="J184" s="131"/>
      <c r="K184" s="136"/>
    </row>
    <row r="185" spans="2:11">
      <c r="B185" s="130"/>
      <c r="C185" s="136"/>
      <c r="D185" s="136"/>
      <c r="E185" s="136"/>
      <c r="F185" s="136"/>
      <c r="G185" s="136"/>
      <c r="H185" s="136"/>
      <c r="I185" s="131"/>
      <c r="J185" s="131"/>
      <c r="K185" s="136"/>
    </row>
    <row r="186" spans="2:11">
      <c r="B186" s="130"/>
      <c r="C186" s="136"/>
      <c r="D186" s="136"/>
      <c r="E186" s="136"/>
      <c r="F186" s="136"/>
      <c r="G186" s="136"/>
      <c r="H186" s="136"/>
      <c r="I186" s="131"/>
      <c r="J186" s="131"/>
      <c r="K186" s="136"/>
    </row>
    <row r="187" spans="2:11">
      <c r="B187" s="130"/>
      <c r="C187" s="136"/>
      <c r="D187" s="136"/>
      <c r="E187" s="136"/>
      <c r="F187" s="136"/>
      <c r="G187" s="136"/>
      <c r="H187" s="136"/>
      <c r="I187" s="131"/>
      <c r="J187" s="131"/>
      <c r="K187" s="136"/>
    </row>
    <row r="188" spans="2:11">
      <c r="B188" s="130"/>
      <c r="C188" s="136"/>
      <c r="D188" s="136"/>
      <c r="E188" s="136"/>
      <c r="F188" s="136"/>
      <c r="G188" s="136"/>
      <c r="H188" s="136"/>
      <c r="I188" s="131"/>
      <c r="J188" s="131"/>
      <c r="K188" s="136"/>
    </row>
    <row r="189" spans="2:11">
      <c r="B189" s="130"/>
      <c r="C189" s="136"/>
      <c r="D189" s="136"/>
      <c r="E189" s="136"/>
      <c r="F189" s="136"/>
      <c r="G189" s="136"/>
      <c r="H189" s="136"/>
      <c r="I189" s="131"/>
      <c r="J189" s="131"/>
      <c r="K189" s="136"/>
    </row>
    <row r="190" spans="2:11">
      <c r="B190" s="130"/>
      <c r="C190" s="136"/>
      <c r="D190" s="136"/>
      <c r="E190" s="136"/>
      <c r="F190" s="136"/>
      <c r="G190" s="136"/>
      <c r="H190" s="136"/>
      <c r="I190" s="131"/>
      <c r="J190" s="131"/>
      <c r="K190" s="136"/>
    </row>
    <row r="191" spans="2:11">
      <c r="B191" s="130"/>
      <c r="C191" s="136"/>
      <c r="D191" s="136"/>
      <c r="E191" s="136"/>
      <c r="F191" s="136"/>
      <c r="G191" s="136"/>
      <c r="H191" s="136"/>
      <c r="I191" s="131"/>
      <c r="J191" s="131"/>
      <c r="K191" s="136"/>
    </row>
    <row r="192" spans="2:11">
      <c r="B192" s="130"/>
      <c r="C192" s="136"/>
      <c r="D192" s="136"/>
      <c r="E192" s="136"/>
      <c r="F192" s="136"/>
      <c r="G192" s="136"/>
      <c r="H192" s="136"/>
      <c r="I192" s="131"/>
      <c r="J192" s="131"/>
      <c r="K192" s="136"/>
    </row>
    <row r="193" spans="2:11">
      <c r="B193" s="130"/>
      <c r="C193" s="136"/>
      <c r="D193" s="136"/>
      <c r="E193" s="136"/>
      <c r="F193" s="136"/>
      <c r="G193" s="136"/>
      <c r="H193" s="136"/>
      <c r="I193" s="131"/>
      <c r="J193" s="131"/>
      <c r="K193" s="136"/>
    </row>
    <row r="194" spans="2:11">
      <c r="B194" s="130"/>
      <c r="C194" s="136"/>
      <c r="D194" s="136"/>
      <c r="E194" s="136"/>
      <c r="F194" s="136"/>
      <c r="G194" s="136"/>
      <c r="H194" s="136"/>
      <c r="I194" s="131"/>
      <c r="J194" s="131"/>
      <c r="K194" s="136"/>
    </row>
    <row r="195" spans="2:11">
      <c r="B195" s="130"/>
      <c r="C195" s="136"/>
      <c r="D195" s="136"/>
      <c r="E195" s="136"/>
      <c r="F195" s="136"/>
      <c r="G195" s="136"/>
      <c r="H195" s="136"/>
      <c r="I195" s="131"/>
      <c r="J195" s="131"/>
      <c r="K195" s="136"/>
    </row>
    <row r="196" spans="2:11">
      <c r="B196" s="130"/>
      <c r="C196" s="136"/>
      <c r="D196" s="136"/>
      <c r="E196" s="136"/>
      <c r="F196" s="136"/>
      <c r="G196" s="136"/>
      <c r="H196" s="136"/>
      <c r="I196" s="131"/>
      <c r="J196" s="131"/>
      <c r="K196" s="136"/>
    </row>
    <row r="197" spans="2:11">
      <c r="B197" s="130"/>
      <c r="C197" s="136"/>
      <c r="D197" s="136"/>
      <c r="E197" s="136"/>
      <c r="F197" s="136"/>
      <c r="G197" s="136"/>
      <c r="H197" s="136"/>
      <c r="I197" s="131"/>
      <c r="J197" s="131"/>
      <c r="K197" s="136"/>
    </row>
    <row r="198" spans="2:11">
      <c r="B198" s="130"/>
      <c r="C198" s="136"/>
      <c r="D198" s="136"/>
      <c r="E198" s="136"/>
      <c r="F198" s="136"/>
      <c r="G198" s="136"/>
      <c r="H198" s="136"/>
      <c r="I198" s="131"/>
      <c r="J198" s="131"/>
      <c r="K198" s="136"/>
    </row>
    <row r="199" spans="2:11">
      <c r="B199" s="130"/>
      <c r="C199" s="136"/>
      <c r="D199" s="136"/>
      <c r="E199" s="136"/>
      <c r="F199" s="136"/>
      <c r="G199" s="136"/>
      <c r="H199" s="136"/>
      <c r="I199" s="131"/>
      <c r="J199" s="131"/>
      <c r="K199" s="136"/>
    </row>
    <row r="200" spans="2:11">
      <c r="B200" s="130"/>
      <c r="C200" s="136"/>
      <c r="D200" s="136"/>
      <c r="E200" s="136"/>
      <c r="F200" s="136"/>
      <c r="G200" s="136"/>
      <c r="H200" s="136"/>
      <c r="I200" s="131"/>
      <c r="J200" s="131"/>
      <c r="K200" s="136"/>
    </row>
    <row r="201" spans="2:11">
      <c r="B201" s="130"/>
      <c r="C201" s="136"/>
      <c r="D201" s="136"/>
      <c r="E201" s="136"/>
      <c r="F201" s="136"/>
      <c r="G201" s="136"/>
      <c r="H201" s="136"/>
      <c r="I201" s="131"/>
      <c r="J201" s="131"/>
      <c r="K201" s="136"/>
    </row>
    <row r="202" spans="2:11">
      <c r="B202" s="130"/>
      <c r="C202" s="136"/>
      <c r="D202" s="136"/>
      <c r="E202" s="136"/>
      <c r="F202" s="136"/>
      <c r="G202" s="136"/>
      <c r="H202" s="136"/>
      <c r="I202" s="131"/>
      <c r="J202" s="131"/>
      <c r="K202" s="136"/>
    </row>
    <row r="203" spans="2:11">
      <c r="B203" s="130"/>
      <c r="C203" s="136"/>
      <c r="D203" s="136"/>
      <c r="E203" s="136"/>
      <c r="F203" s="136"/>
      <c r="G203" s="136"/>
      <c r="H203" s="136"/>
      <c r="I203" s="131"/>
      <c r="J203" s="131"/>
      <c r="K203" s="136"/>
    </row>
    <row r="204" spans="2:11">
      <c r="B204" s="130"/>
      <c r="C204" s="136"/>
      <c r="D204" s="136"/>
      <c r="E204" s="136"/>
      <c r="F204" s="136"/>
      <c r="G204" s="136"/>
      <c r="H204" s="136"/>
      <c r="I204" s="131"/>
      <c r="J204" s="131"/>
      <c r="K204" s="136"/>
    </row>
    <row r="205" spans="2:11">
      <c r="B205" s="130"/>
      <c r="C205" s="136"/>
      <c r="D205" s="136"/>
      <c r="E205" s="136"/>
      <c r="F205" s="136"/>
      <c r="G205" s="136"/>
      <c r="H205" s="136"/>
      <c r="I205" s="131"/>
      <c r="J205" s="131"/>
      <c r="K205" s="136"/>
    </row>
    <row r="206" spans="2:11">
      <c r="B206" s="130"/>
      <c r="C206" s="136"/>
      <c r="D206" s="136"/>
      <c r="E206" s="136"/>
      <c r="F206" s="136"/>
      <c r="G206" s="136"/>
      <c r="H206" s="136"/>
      <c r="I206" s="131"/>
      <c r="J206" s="131"/>
      <c r="K206" s="136"/>
    </row>
    <row r="207" spans="2:11">
      <c r="B207" s="130"/>
      <c r="C207" s="136"/>
      <c r="D207" s="136"/>
      <c r="E207" s="136"/>
      <c r="F207" s="136"/>
      <c r="G207" s="136"/>
      <c r="H207" s="136"/>
      <c r="I207" s="131"/>
      <c r="J207" s="131"/>
      <c r="K207" s="136"/>
    </row>
    <row r="208" spans="2:11">
      <c r="B208" s="130"/>
      <c r="C208" s="136"/>
      <c r="D208" s="136"/>
      <c r="E208" s="136"/>
      <c r="F208" s="136"/>
      <c r="G208" s="136"/>
      <c r="H208" s="136"/>
      <c r="I208" s="131"/>
      <c r="J208" s="131"/>
      <c r="K208" s="136"/>
    </row>
    <row r="209" spans="2:11">
      <c r="B209" s="130"/>
      <c r="C209" s="136"/>
      <c r="D209" s="136"/>
      <c r="E209" s="136"/>
      <c r="F209" s="136"/>
      <c r="G209" s="136"/>
      <c r="H209" s="136"/>
      <c r="I209" s="131"/>
      <c r="J209" s="131"/>
      <c r="K209" s="136"/>
    </row>
    <row r="210" spans="2:11">
      <c r="B210" s="130"/>
      <c r="C210" s="136"/>
      <c r="D210" s="136"/>
      <c r="E210" s="136"/>
      <c r="F210" s="136"/>
      <c r="G210" s="136"/>
      <c r="H210" s="136"/>
      <c r="I210" s="131"/>
      <c r="J210" s="131"/>
      <c r="K210" s="136"/>
    </row>
    <row r="211" spans="2:11">
      <c r="B211" s="130"/>
      <c r="C211" s="136"/>
      <c r="D211" s="136"/>
      <c r="E211" s="136"/>
      <c r="F211" s="136"/>
      <c r="G211" s="136"/>
      <c r="H211" s="136"/>
      <c r="I211" s="131"/>
      <c r="J211" s="131"/>
      <c r="K211" s="136"/>
    </row>
    <row r="212" spans="2:11">
      <c r="B212" s="130"/>
      <c r="C212" s="136"/>
      <c r="D212" s="136"/>
      <c r="E212" s="136"/>
      <c r="F212" s="136"/>
      <c r="G212" s="136"/>
      <c r="H212" s="136"/>
      <c r="I212" s="131"/>
      <c r="J212" s="131"/>
      <c r="K212" s="136"/>
    </row>
    <row r="213" spans="2:11">
      <c r="B213" s="130"/>
      <c r="C213" s="136"/>
      <c r="D213" s="136"/>
      <c r="E213" s="136"/>
      <c r="F213" s="136"/>
      <c r="G213" s="136"/>
      <c r="H213" s="136"/>
      <c r="I213" s="131"/>
      <c r="J213" s="131"/>
      <c r="K213" s="136"/>
    </row>
    <row r="214" spans="2:11">
      <c r="B214" s="130"/>
      <c r="C214" s="136"/>
      <c r="D214" s="136"/>
      <c r="E214" s="136"/>
      <c r="F214" s="136"/>
      <c r="G214" s="136"/>
      <c r="H214" s="136"/>
      <c r="I214" s="131"/>
      <c r="J214" s="131"/>
      <c r="K214" s="136"/>
    </row>
    <row r="215" spans="2:11">
      <c r="B215" s="130"/>
      <c r="C215" s="136"/>
      <c r="D215" s="136"/>
      <c r="E215" s="136"/>
      <c r="F215" s="136"/>
      <c r="G215" s="136"/>
      <c r="H215" s="136"/>
      <c r="I215" s="131"/>
      <c r="J215" s="131"/>
      <c r="K215" s="136"/>
    </row>
    <row r="216" spans="2:11">
      <c r="B216" s="130"/>
      <c r="C216" s="136"/>
      <c r="D216" s="136"/>
      <c r="E216" s="136"/>
      <c r="F216" s="136"/>
      <c r="G216" s="136"/>
      <c r="H216" s="136"/>
      <c r="I216" s="131"/>
      <c r="J216" s="131"/>
      <c r="K216" s="136"/>
    </row>
    <row r="217" spans="2:11">
      <c r="B217" s="130"/>
      <c r="C217" s="136"/>
      <c r="D217" s="136"/>
      <c r="E217" s="136"/>
      <c r="F217" s="136"/>
      <c r="G217" s="136"/>
      <c r="H217" s="136"/>
      <c r="I217" s="131"/>
      <c r="J217" s="131"/>
      <c r="K217" s="136"/>
    </row>
    <row r="218" spans="2:11">
      <c r="B218" s="130"/>
      <c r="C218" s="136"/>
      <c r="D218" s="136"/>
      <c r="E218" s="136"/>
      <c r="F218" s="136"/>
      <c r="G218" s="136"/>
      <c r="H218" s="136"/>
      <c r="I218" s="131"/>
      <c r="J218" s="131"/>
      <c r="K218" s="136"/>
    </row>
    <row r="219" spans="2:11">
      <c r="B219" s="130"/>
      <c r="C219" s="136"/>
      <c r="D219" s="136"/>
      <c r="E219" s="136"/>
      <c r="F219" s="136"/>
      <c r="G219" s="136"/>
      <c r="H219" s="136"/>
      <c r="I219" s="131"/>
      <c r="J219" s="131"/>
      <c r="K219" s="136"/>
    </row>
    <row r="220" spans="2:11">
      <c r="B220" s="130"/>
      <c r="C220" s="136"/>
      <c r="D220" s="136"/>
      <c r="E220" s="136"/>
      <c r="F220" s="136"/>
      <c r="G220" s="136"/>
      <c r="H220" s="136"/>
      <c r="I220" s="131"/>
      <c r="J220" s="131"/>
      <c r="K220" s="136"/>
    </row>
    <row r="221" spans="2:11">
      <c r="B221" s="130"/>
      <c r="C221" s="136"/>
      <c r="D221" s="136"/>
      <c r="E221" s="136"/>
      <c r="F221" s="136"/>
      <c r="G221" s="136"/>
      <c r="H221" s="136"/>
      <c r="I221" s="131"/>
      <c r="J221" s="131"/>
      <c r="K221" s="136"/>
    </row>
    <row r="222" spans="2:11">
      <c r="B222" s="130"/>
      <c r="C222" s="136"/>
      <c r="D222" s="136"/>
      <c r="E222" s="136"/>
      <c r="F222" s="136"/>
      <c r="G222" s="136"/>
      <c r="H222" s="136"/>
      <c r="I222" s="131"/>
      <c r="J222" s="131"/>
      <c r="K222" s="136"/>
    </row>
    <row r="223" spans="2:11">
      <c r="B223" s="130"/>
      <c r="C223" s="136"/>
      <c r="D223" s="136"/>
      <c r="E223" s="136"/>
      <c r="F223" s="136"/>
      <c r="G223" s="136"/>
      <c r="H223" s="136"/>
      <c r="I223" s="131"/>
      <c r="J223" s="131"/>
      <c r="K223" s="136"/>
    </row>
    <row r="224" spans="2:11">
      <c r="B224" s="130"/>
      <c r="C224" s="136"/>
      <c r="D224" s="136"/>
      <c r="E224" s="136"/>
      <c r="F224" s="136"/>
      <c r="G224" s="136"/>
      <c r="H224" s="136"/>
      <c r="I224" s="131"/>
      <c r="J224" s="131"/>
      <c r="K224" s="136"/>
    </row>
    <row r="225" spans="2:11">
      <c r="B225" s="130"/>
      <c r="C225" s="136"/>
      <c r="D225" s="136"/>
      <c r="E225" s="136"/>
      <c r="F225" s="136"/>
      <c r="G225" s="136"/>
      <c r="H225" s="136"/>
      <c r="I225" s="131"/>
      <c r="J225" s="131"/>
      <c r="K225" s="136"/>
    </row>
    <row r="226" spans="2:11">
      <c r="B226" s="130"/>
      <c r="C226" s="136"/>
      <c r="D226" s="136"/>
      <c r="E226" s="136"/>
      <c r="F226" s="136"/>
      <c r="G226" s="136"/>
      <c r="H226" s="136"/>
      <c r="I226" s="131"/>
      <c r="J226" s="131"/>
      <c r="K226" s="136"/>
    </row>
    <row r="227" spans="2:11">
      <c r="B227" s="130"/>
      <c r="C227" s="136"/>
      <c r="D227" s="136"/>
      <c r="E227" s="136"/>
      <c r="F227" s="136"/>
      <c r="G227" s="136"/>
      <c r="H227" s="136"/>
      <c r="I227" s="131"/>
      <c r="J227" s="131"/>
      <c r="K227" s="136"/>
    </row>
    <row r="228" spans="2:11">
      <c r="B228" s="130"/>
      <c r="C228" s="136"/>
      <c r="D228" s="136"/>
      <c r="E228" s="136"/>
      <c r="F228" s="136"/>
      <c r="G228" s="136"/>
      <c r="H228" s="136"/>
      <c r="I228" s="131"/>
      <c r="J228" s="131"/>
      <c r="K228" s="136"/>
    </row>
    <row r="229" spans="2:11">
      <c r="B229" s="130"/>
      <c r="C229" s="136"/>
      <c r="D229" s="136"/>
      <c r="E229" s="136"/>
      <c r="F229" s="136"/>
      <c r="G229" s="136"/>
      <c r="H229" s="136"/>
      <c r="I229" s="131"/>
      <c r="J229" s="131"/>
      <c r="K229" s="136"/>
    </row>
    <row r="230" spans="2:11">
      <c r="B230" s="130"/>
      <c r="C230" s="136"/>
      <c r="D230" s="136"/>
      <c r="E230" s="136"/>
      <c r="F230" s="136"/>
      <c r="G230" s="136"/>
      <c r="H230" s="136"/>
      <c r="I230" s="131"/>
      <c r="J230" s="131"/>
      <c r="K230" s="136"/>
    </row>
    <row r="231" spans="2:11">
      <c r="B231" s="130"/>
      <c r="C231" s="136"/>
      <c r="D231" s="136"/>
      <c r="E231" s="136"/>
      <c r="F231" s="136"/>
      <c r="G231" s="136"/>
      <c r="H231" s="136"/>
      <c r="I231" s="131"/>
      <c r="J231" s="131"/>
      <c r="K231" s="136"/>
    </row>
    <row r="232" spans="2:11">
      <c r="B232" s="130"/>
      <c r="C232" s="136"/>
      <c r="D232" s="136"/>
      <c r="E232" s="136"/>
      <c r="F232" s="136"/>
      <c r="G232" s="136"/>
      <c r="H232" s="136"/>
      <c r="I232" s="131"/>
      <c r="J232" s="131"/>
      <c r="K232" s="136"/>
    </row>
    <row r="233" spans="2:11">
      <c r="B233" s="130"/>
      <c r="C233" s="136"/>
      <c r="D233" s="136"/>
      <c r="E233" s="136"/>
      <c r="F233" s="136"/>
      <c r="G233" s="136"/>
      <c r="H233" s="136"/>
      <c r="I233" s="131"/>
      <c r="J233" s="131"/>
      <c r="K233" s="136"/>
    </row>
    <row r="234" spans="2:11">
      <c r="B234" s="130"/>
      <c r="C234" s="136"/>
      <c r="D234" s="136"/>
      <c r="E234" s="136"/>
      <c r="F234" s="136"/>
      <c r="G234" s="136"/>
      <c r="H234" s="136"/>
      <c r="I234" s="131"/>
      <c r="J234" s="131"/>
      <c r="K234" s="136"/>
    </row>
    <row r="235" spans="2:11">
      <c r="B235" s="130"/>
      <c r="C235" s="136"/>
      <c r="D235" s="136"/>
      <c r="E235" s="136"/>
      <c r="F235" s="136"/>
      <c r="G235" s="136"/>
      <c r="H235" s="136"/>
      <c r="I235" s="131"/>
      <c r="J235" s="131"/>
      <c r="K235" s="136"/>
    </row>
    <row r="236" spans="2:11">
      <c r="B236" s="130"/>
      <c r="C236" s="136"/>
      <c r="D236" s="136"/>
      <c r="E236" s="136"/>
      <c r="F236" s="136"/>
      <c r="G236" s="136"/>
      <c r="H236" s="136"/>
      <c r="I236" s="131"/>
      <c r="J236" s="131"/>
      <c r="K236" s="136"/>
    </row>
    <row r="237" spans="2:11">
      <c r="B237" s="130"/>
      <c r="C237" s="136"/>
      <c r="D237" s="136"/>
      <c r="E237" s="136"/>
      <c r="F237" s="136"/>
      <c r="G237" s="136"/>
      <c r="H237" s="136"/>
      <c r="I237" s="131"/>
      <c r="J237" s="131"/>
      <c r="K237" s="136"/>
    </row>
    <row r="238" spans="2:11">
      <c r="B238" s="130"/>
      <c r="C238" s="136"/>
      <c r="D238" s="136"/>
      <c r="E238" s="136"/>
      <c r="F238" s="136"/>
      <c r="G238" s="136"/>
      <c r="H238" s="136"/>
      <c r="I238" s="131"/>
      <c r="J238" s="131"/>
      <c r="K238" s="136"/>
    </row>
    <row r="239" spans="2:11">
      <c r="B239" s="130"/>
      <c r="C239" s="136"/>
      <c r="D239" s="136"/>
      <c r="E239" s="136"/>
      <c r="F239" s="136"/>
      <c r="G239" s="136"/>
      <c r="H239" s="136"/>
      <c r="I239" s="131"/>
      <c r="J239" s="131"/>
      <c r="K239" s="136"/>
    </row>
    <row r="240" spans="2:11">
      <c r="B240" s="130"/>
      <c r="C240" s="136"/>
      <c r="D240" s="136"/>
      <c r="E240" s="136"/>
      <c r="F240" s="136"/>
      <c r="G240" s="136"/>
      <c r="H240" s="136"/>
      <c r="I240" s="131"/>
      <c r="J240" s="131"/>
      <c r="K240" s="136"/>
    </row>
    <row r="241" spans="2:11">
      <c r="B241" s="130"/>
      <c r="C241" s="136"/>
      <c r="D241" s="136"/>
      <c r="E241" s="136"/>
      <c r="F241" s="136"/>
      <c r="G241" s="136"/>
      <c r="H241" s="136"/>
      <c r="I241" s="131"/>
      <c r="J241" s="131"/>
      <c r="K241" s="136"/>
    </row>
    <row r="242" spans="2:11">
      <c r="B242" s="130"/>
      <c r="C242" s="136"/>
      <c r="D242" s="136"/>
      <c r="E242" s="136"/>
      <c r="F242" s="136"/>
      <c r="G242" s="136"/>
      <c r="H242" s="136"/>
      <c r="I242" s="131"/>
      <c r="J242" s="131"/>
      <c r="K242" s="136"/>
    </row>
    <row r="243" spans="2:11">
      <c r="B243" s="130"/>
      <c r="C243" s="136"/>
      <c r="D243" s="136"/>
      <c r="E243" s="136"/>
      <c r="F243" s="136"/>
      <c r="G243" s="136"/>
      <c r="H243" s="136"/>
      <c r="I243" s="131"/>
      <c r="J243" s="131"/>
      <c r="K243" s="136"/>
    </row>
    <row r="244" spans="2:11">
      <c r="B244" s="130"/>
      <c r="C244" s="136"/>
      <c r="D244" s="136"/>
      <c r="E244" s="136"/>
      <c r="F244" s="136"/>
      <c r="G244" s="136"/>
      <c r="H244" s="136"/>
      <c r="I244" s="131"/>
      <c r="J244" s="131"/>
      <c r="K244" s="136"/>
    </row>
    <row r="245" spans="2:11">
      <c r="B245" s="130"/>
      <c r="C245" s="136"/>
      <c r="D245" s="136"/>
      <c r="E245" s="136"/>
      <c r="F245" s="136"/>
      <c r="G245" s="136"/>
      <c r="H245" s="136"/>
      <c r="I245" s="131"/>
      <c r="J245" s="131"/>
      <c r="K245" s="136"/>
    </row>
    <row r="246" spans="2:11">
      <c r="B246" s="130"/>
      <c r="C246" s="136"/>
      <c r="D246" s="136"/>
      <c r="E246" s="136"/>
      <c r="F246" s="136"/>
      <c r="G246" s="136"/>
      <c r="H246" s="136"/>
      <c r="I246" s="131"/>
      <c r="J246" s="131"/>
      <c r="K246" s="136"/>
    </row>
    <row r="247" spans="2:11">
      <c r="B247" s="130"/>
      <c r="C247" s="136"/>
      <c r="D247" s="136"/>
      <c r="E247" s="136"/>
      <c r="F247" s="136"/>
      <c r="G247" s="136"/>
      <c r="H247" s="136"/>
      <c r="I247" s="131"/>
      <c r="J247" s="131"/>
      <c r="K247" s="136"/>
    </row>
    <row r="248" spans="2:11">
      <c r="B248" s="130"/>
      <c r="C248" s="136"/>
      <c r="D248" s="136"/>
      <c r="E248" s="136"/>
      <c r="F248" s="136"/>
      <c r="G248" s="136"/>
      <c r="H248" s="136"/>
      <c r="I248" s="131"/>
      <c r="J248" s="131"/>
      <c r="K248" s="136"/>
    </row>
    <row r="249" spans="2:11">
      <c r="B249" s="130"/>
      <c r="C249" s="136"/>
      <c r="D249" s="136"/>
      <c r="E249" s="136"/>
      <c r="F249" s="136"/>
      <c r="G249" s="136"/>
      <c r="H249" s="136"/>
      <c r="I249" s="131"/>
      <c r="J249" s="131"/>
      <c r="K249" s="136"/>
    </row>
    <row r="250" spans="2:11">
      <c r="B250" s="130"/>
      <c r="C250" s="136"/>
      <c r="D250" s="136"/>
      <c r="E250" s="136"/>
      <c r="F250" s="136"/>
      <c r="G250" s="136"/>
      <c r="H250" s="136"/>
      <c r="I250" s="131"/>
      <c r="J250" s="131"/>
      <c r="K250" s="136"/>
    </row>
    <row r="251" spans="2:11">
      <c r="B251" s="130"/>
      <c r="C251" s="136"/>
      <c r="D251" s="136"/>
      <c r="E251" s="136"/>
      <c r="F251" s="136"/>
      <c r="G251" s="136"/>
      <c r="H251" s="136"/>
      <c r="I251" s="131"/>
      <c r="J251" s="131"/>
      <c r="K251" s="136"/>
    </row>
    <row r="252" spans="2:11">
      <c r="B252" s="130"/>
      <c r="C252" s="136"/>
      <c r="D252" s="136"/>
      <c r="E252" s="136"/>
      <c r="F252" s="136"/>
      <c r="G252" s="136"/>
      <c r="H252" s="136"/>
      <c r="I252" s="131"/>
      <c r="J252" s="131"/>
      <c r="K252" s="136"/>
    </row>
    <row r="253" spans="2:11">
      <c r="B253" s="130"/>
      <c r="C253" s="136"/>
      <c r="D253" s="136"/>
      <c r="E253" s="136"/>
      <c r="F253" s="136"/>
      <c r="G253" s="136"/>
      <c r="H253" s="136"/>
      <c r="I253" s="131"/>
      <c r="J253" s="131"/>
      <c r="K253" s="136"/>
    </row>
    <row r="254" spans="2:11">
      <c r="B254" s="130"/>
      <c r="C254" s="136"/>
      <c r="D254" s="136"/>
      <c r="E254" s="136"/>
      <c r="F254" s="136"/>
      <c r="G254" s="136"/>
      <c r="H254" s="136"/>
      <c r="I254" s="131"/>
      <c r="J254" s="131"/>
      <c r="K254" s="136"/>
    </row>
    <row r="255" spans="2:11">
      <c r="B255" s="130"/>
      <c r="C255" s="136"/>
      <c r="D255" s="136"/>
      <c r="E255" s="136"/>
      <c r="F255" s="136"/>
      <c r="G255" s="136"/>
      <c r="H255" s="136"/>
      <c r="I255" s="131"/>
      <c r="J255" s="131"/>
      <c r="K255" s="136"/>
    </row>
    <row r="256" spans="2:11">
      <c r="B256" s="130"/>
      <c r="C256" s="136"/>
      <c r="D256" s="136"/>
      <c r="E256" s="136"/>
      <c r="F256" s="136"/>
      <c r="G256" s="136"/>
      <c r="H256" s="136"/>
      <c r="I256" s="131"/>
      <c r="J256" s="131"/>
      <c r="K256" s="136"/>
    </row>
    <row r="257" spans="2:11">
      <c r="B257" s="130"/>
      <c r="C257" s="136"/>
      <c r="D257" s="136"/>
      <c r="E257" s="136"/>
      <c r="F257" s="136"/>
      <c r="G257" s="136"/>
      <c r="H257" s="136"/>
      <c r="I257" s="131"/>
      <c r="J257" s="131"/>
      <c r="K257" s="136"/>
    </row>
    <row r="258" spans="2:11">
      <c r="B258" s="130"/>
      <c r="C258" s="136"/>
      <c r="D258" s="136"/>
      <c r="E258" s="136"/>
      <c r="F258" s="136"/>
      <c r="G258" s="136"/>
      <c r="H258" s="136"/>
      <c r="I258" s="131"/>
      <c r="J258" s="131"/>
      <c r="K258" s="136"/>
    </row>
    <row r="259" spans="2:11">
      <c r="B259" s="130"/>
      <c r="C259" s="136"/>
      <c r="D259" s="136"/>
      <c r="E259" s="136"/>
      <c r="F259" s="136"/>
      <c r="G259" s="136"/>
      <c r="H259" s="136"/>
      <c r="I259" s="131"/>
      <c r="J259" s="131"/>
      <c r="K259" s="136"/>
    </row>
    <row r="260" spans="2:11">
      <c r="B260" s="130"/>
      <c r="C260" s="136"/>
      <c r="D260" s="136"/>
      <c r="E260" s="136"/>
      <c r="F260" s="136"/>
      <c r="G260" s="136"/>
      <c r="H260" s="136"/>
      <c r="I260" s="131"/>
      <c r="J260" s="131"/>
      <c r="K260" s="136"/>
    </row>
    <row r="261" spans="2:11">
      <c r="B261" s="130"/>
      <c r="C261" s="136"/>
      <c r="D261" s="136"/>
      <c r="E261" s="136"/>
      <c r="F261" s="136"/>
      <c r="G261" s="136"/>
      <c r="H261" s="136"/>
      <c r="I261" s="131"/>
      <c r="J261" s="131"/>
      <c r="K261" s="136"/>
    </row>
    <row r="262" spans="2:11">
      <c r="B262" s="130"/>
      <c r="C262" s="136"/>
      <c r="D262" s="136"/>
      <c r="E262" s="136"/>
      <c r="F262" s="136"/>
      <c r="G262" s="136"/>
      <c r="H262" s="136"/>
      <c r="I262" s="131"/>
      <c r="J262" s="131"/>
      <c r="K262" s="136"/>
    </row>
    <row r="263" spans="2:11">
      <c r="B263" s="130"/>
      <c r="C263" s="136"/>
      <c r="D263" s="136"/>
      <c r="E263" s="136"/>
      <c r="F263" s="136"/>
      <c r="G263" s="136"/>
      <c r="H263" s="136"/>
      <c r="I263" s="131"/>
      <c r="J263" s="131"/>
      <c r="K263" s="136"/>
    </row>
    <row r="264" spans="2:11">
      <c r="B264" s="130"/>
      <c r="C264" s="136"/>
      <c r="D264" s="136"/>
      <c r="E264" s="136"/>
      <c r="F264" s="136"/>
      <c r="G264" s="136"/>
      <c r="H264" s="136"/>
      <c r="I264" s="131"/>
      <c r="J264" s="131"/>
      <c r="K264" s="136"/>
    </row>
    <row r="265" spans="2:11">
      <c r="B265" s="130"/>
      <c r="C265" s="136"/>
      <c r="D265" s="136"/>
      <c r="E265" s="136"/>
      <c r="F265" s="136"/>
      <c r="G265" s="136"/>
      <c r="H265" s="136"/>
      <c r="I265" s="131"/>
      <c r="J265" s="131"/>
      <c r="K265" s="136"/>
    </row>
    <row r="266" spans="2:11">
      <c r="B266" s="130"/>
      <c r="C266" s="136"/>
      <c r="D266" s="136"/>
      <c r="E266" s="136"/>
      <c r="F266" s="136"/>
      <c r="G266" s="136"/>
      <c r="H266" s="136"/>
      <c r="I266" s="131"/>
      <c r="J266" s="131"/>
      <c r="K266" s="136"/>
    </row>
    <row r="267" spans="2:11">
      <c r="B267" s="130"/>
      <c r="C267" s="136"/>
      <c r="D267" s="136"/>
      <c r="E267" s="136"/>
      <c r="F267" s="136"/>
      <c r="G267" s="136"/>
      <c r="H267" s="136"/>
      <c r="I267" s="131"/>
      <c r="J267" s="131"/>
      <c r="K267" s="136"/>
    </row>
    <row r="268" spans="2:11">
      <c r="B268" s="130"/>
      <c r="C268" s="136"/>
      <c r="D268" s="136"/>
      <c r="E268" s="136"/>
      <c r="F268" s="136"/>
      <c r="G268" s="136"/>
      <c r="H268" s="136"/>
      <c r="I268" s="131"/>
      <c r="J268" s="131"/>
      <c r="K268" s="136"/>
    </row>
    <row r="269" spans="2:11">
      <c r="B269" s="130"/>
      <c r="C269" s="136"/>
      <c r="D269" s="136"/>
      <c r="E269" s="136"/>
      <c r="F269" s="136"/>
      <c r="G269" s="136"/>
      <c r="H269" s="136"/>
      <c r="I269" s="131"/>
      <c r="J269" s="131"/>
      <c r="K269" s="136"/>
    </row>
    <row r="270" spans="2:11">
      <c r="B270" s="130"/>
      <c r="C270" s="136"/>
      <c r="D270" s="136"/>
      <c r="E270" s="136"/>
      <c r="F270" s="136"/>
      <c r="G270" s="136"/>
      <c r="H270" s="136"/>
      <c r="I270" s="131"/>
      <c r="J270" s="131"/>
      <c r="K270" s="136"/>
    </row>
    <row r="271" spans="2:11">
      <c r="B271" s="130"/>
      <c r="C271" s="136"/>
      <c r="D271" s="136"/>
      <c r="E271" s="136"/>
      <c r="F271" s="136"/>
      <c r="G271" s="136"/>
      <c r="H271" s="136"/>
      <c r="I271" s="131"/>
      <c r="J271" s="131"/>
      <c r="K271" s="136"/>
    </row>
    <row r="272" spans="2:11">
      <c r="B272" s="130"/>
      <c r="C272" s="136"/>
      <c r="D272" s="136"/>
      <c r="E272" s="136"/>
      <c r="F272" s="136"/>
      <c r="G272" s="136"/>
      <c r="H272" s="136"/>
      <c r="I272" s="131"/>
      <c r="J272" s="131"/>
      <c r="K272" s="136"/>
    </row>
    <row r="273" spans="2:11">
      <c r="B273" s="130"/>
      <c r="C273" s="136"/>
      <c r="D273" s="136"/>
      <c r="E273" s="136"/>
      <c r="F273" s="136"/>
      <c r="G273" s="136"/>
      <c r="H273" s="136"/>
      <c r="I273" s="131"/>
      <c r="J273" s="131"/>
      <c r="K273" s="136"/>
    </row>
    <row r="274" spans="2:11">
      <c r="B274" s="130"/>
      <c r="C274" s="136"/>
      <c r="D274" s="136"/>
      <c r="E274" s="136"/>
      <c r="F274" s="136"/>
      <c r="G274" s="136"/>
      <c r="H274" s="136"/>
      <c r="I274" s="131"/>
      <c r="J274" s="131"/>
      <c r="K274" s="136"/>
    </row>
    <row r="275" spans="2:11">
      <c r="B275" s="130"/>
      <c r="C275" s="136"/>
      <c r="D275" s="136"/>
      <c r="E275" s="136"/>
      <c r="F275" s="136"/>
      <c r="G275" s="136"/>
      <c r="H275" s="136"/>
      <c r="I275" s="131"/>
      <c r="J275" s="131"/>
      <c r="K275" s="136"/>
    </row>
    <row r="276" spans="2:11">
      <c r="B276" s="130"/>
      <c r="C276" s="136"/>
      <c r="D276" s="136"/>
      <c r="E276" s="136"/>
      <c r="F276" s="136"/>
      <c r="G276" s="136"/>
      <c r="H276" s="136"/>
      <c r="I276" s="131"/>
      <c r="J276" s="131"/>
      <c r="K276" s="136"/>
    </row>
    <row r="277" spans="2:11">
      <c r="B277" s="130"/>
      <c r="C277" s="136"/>
      <c r="D277" s="136"/>
      <c r="E277" s="136"/>
      <c r="F277" s="136"/>
      <c r="G277" s="136"/>
      <c r="H277" s="136"/>
      <c r="I277" s="131"/>
      <c r="J277" s="131"/>
      <c r="K277" s="136"/>
    </row>
    <row r="278" spans="2:11">
      <c r="B278" s="130"/>
      <c r="C278" s="136"/>
      <c r="D278" s="136"/>
      <c r="E278" s="136"/>
      <c r="F278" s="136"/>
      <c r="G278" s="136"/>
      <c r="H278" s="136"/>
      <c r="I278" s="131"/>
      <c r="J278" s="131"/>
      <c r="K278" s="136"/>
    </row>
    <row r="279" spans="2:11">
      <c r="B279" s="130"/>
      <c r="C279" s="136"/>
      <c r="D279" s="136"/>
      <c r="E279" s="136"/>
      <c r="F279" s="136"/>
      <c r="G279" s="136"/>
      <c r="H279" s="136"/>
      <c r="I279" s="131"/>
      <c r="J279" s="131"/>
      <c r="K279" s="136"/>
    </row>
    <row r="280" spans="2:11">
      <c r="B280" s="130"/>
      <c r="C280" s="136"/>
      <c r="D280" s="136"/>
      <c r="E280" s="136"/>
      <c r="F280" s="136"/>
      <c r="G280" s="136"/>
      <c r="H280" s="136"/>
      <c r="I280" s="131"/>
      <c r="J280" s="131"/>
      <c r="K280" s="136"/>
    </row>
    <row r="281" spans="2:11">
      <c r="B281" s="130"/>
      <c r="C281" s="136"/>
      <c r="D281" s="136"/>
      <c r="E281" s="136"/>
      <c r="F281" s="136"/>
      <c r="G281" s="136"/>
      <c r="H281" s="136"/>
      <c r="I281" s="131"/>
      <c r="J281" s="131"/>
      <c r="K281" s="136"/>
    </row>
    <row r="282" spans="2:11">
      <c r="B282" s="130"/>
      <c r="C282" s="136"/>
      <c r="D282" s="136"/>
      <c r="E282" s="136"/>
      <c r="F282" s="136"/>
      <c r="G282" s="136"/>
      <c r="H282" s="136"/>
      <c r="I282" s="131"/>
      <c r="J282" s="131"/>
      <c r="K282" s="136"/>
    </row>
    <row r="283" spans="2:11">
      <c r="B283" s="130"/>
      <c r="C283" s="136"/>
      <c r="D283" s="136"/>
      <c r="E283" s="136"/>
      <c r="F283" s="136"/>
      <c r="G283" s="136"/>
      <c r="H283" s="136"/>
      <c r="I283" s="131"/>
      <c r="J283" s="131"/>
      <c r="K283" s="136"/>
    </row>
    <row r="284" spans="2:11">
      <c r="B284" s="130"/>
      <c r="C284" s="136"/>
      <c r="D284" s="136"/>
      <c r="E284" s="136"/>
      <c r="F284" s="136"/>
      <c r="G284" s="136"/>
      <c r="H284" s="136"/>
      <c r="I284" s="131"/>
      <c r="J284" s="131"/>
      <c r="K284" s="136"/>
    </row>
    <row r="285" spans="2:11">
      <c r="B285" s="130"/>
      <c r="C285" s="136"/>
      <c r="D285" s="136"/>
      <c r="E285" s="136"/>
      <c r="F285" s="136"/>
      <c r="G285" s="136"/>
      <c r="H285" s="136"/>
      <c r="I285" s="131"/>
      <c r="J285" s="131"/>
      <c r="K285" s="136"/>
    </row>
    <row r="286" spans="2:11">
      <c r="B286" s="130"/>
      <c r="C286" s="136"/>
      <c r="D286" s="136"/>
      <c r="E286" s="136"/>
      <c r="F286" s="136"/>
      <c r="G286" s="136"/>
      <c r="H286" s="136"/>
      <c r="I286" s="131"/>
      <c r="J286" s="131"/>
      <c r="K286" s="136"/>
    </row>
    <row r="287" spans="2:11">
      <c r="B287" s="130"/>
      <c r="C287" s="136"/>
      <c r="D287" s="136"/>
      <c r="E287" s="136"/>
      <c r="F287" s="136"/>
      <c r="G287" s="136"/>
      <c r="H287" s="136"/>
      <c r="I287" s="131"/>
      <c r="J287" s="131"/>
      <c r="K287" s="136"/>
    </row>
    <row r="288" spans="2:11">
      <c r="B288" s="130"/>
      <c r="C288" s="136"/>
      <c r="D288" s="136"/>
      <c r="E288" s="136"/>
      <c r="F288" s="136"/>
      <c r="G288" s="136"/>
      <c r="H288" s="136"/>
      <c r="I288" s="131"/>
      <c r="J288" s="131"/>
      <c r="K288" s="136"/>
    </row>
    <row r="289" spans="2:11">
      <c r="B289" s="130"/>
      <c r="C289" s="136"/>
      <c r="D289" s="136"/>
      <c r="E289" s="136"/>
      <c r="F289" s="136"/>
      <c r="G289" s="136"/>
      <c r="H289" s="136"/>
      <c r="I289" s="131"/>
      <c r="J289" s="131"/>
      <c r="K289" s="136"/>
    </row>
    <row r="290" spans="2:11">
      <c r="B290" s="130"/>
      <c r="C290" s="136"/>
      <c r="D290" s="136"/>
      <c r="E290" s="136"/>
      <c r="F290" s="136"/>
      <c r="G290" s="136"/>
      <c r="H290" s="136"/>
      <c r="I290" s="131"/>
      <c r="J290" s="131"/>
      <c r="K290" s="136"/>
    </row>
    <row r="291" spans="2:11">
      <c r="B291" s="130"/>
      <c r="C291" s="136"/>
      <c r="D291" s="136"/>
      <c r="E291" s="136"/>
      <c r="F291" s="136"/>
      <c r="G291" s="136"/>
      <c r="H291" s="136"/>
      <c r="I291" s="131"/>
      <c r="J291" s="131"/>
      <c r="K291" s="136"/>
    </row>
    <row r="292" spans="2:11">
      <c r="B292" s="130"/>
      <c r="C292" s="136"/>
      <c r="D292" s="136"/>
      <c r="E292" s="136"/>
      <c r="F292" s="136"/>
      <c r="G292" s="136"/>
      <c r="H292" s="136"/>
      <c r="I292" s="131"/>
      <c r="J292" s="131"/>
      <c r="K292" s="136"/>
    </row>
    <row r="293" spans="2:11">
      <c r="B293" s="130"/>
      <c r="C293" s="136"/>
      <c r="D293" s="136"/>
      <c r="E293" s="136"/>
      <c r="F293" s="136"/>
      <c r="G293" s="136"/>
      <c r="H293" s="136"/>
      <c r="I293" s="131"/>
      <c r="J293" s="131"/>
      <c r="K293" s="136"/>
    </row>
    <row r="294" spans="2:11">
      <c r="B294" s="130"/>
      <c r="C294" s="136"/>
      <c r="D294" s="136"/>
      <c r="E294" s="136"/>
      <c r="F294" s="136"/>
      <c r="G294" s="136"/>
      <c r="H294" s="136"/>
      <c r="I294" s="131"/>
      <c r="J294" s="131"/>
      <c r="K294" s="136"/>
    </row>
    <row r="295" spans="2:11">
      <c r="B295" s="130"/>
      <c r="C295" s="136"/>
      <c r="D295" s="136"/>
      <c r="E295" s="136"/>
      <c r="F295" s="136"/>
      <c r="G295" s="136"/>
      <c r="H295" s="136"/>
      <c r="I295" s="131"/>
      <c r="J295" s="131"/>
      <c r="K295" s="136"/>
    </row>
    <row r="296" spans="2:11">
      <c r="B296" s="130"/>
      <c r="C296" s="136"/>
      <c r="D296" s="136"/>
      <c r="E296" s="136"/>
      <c r="F296" s="136"/>
      <c r="G296" s="136"/>
      <c r="H296" s="136"/>
      <c r="I296" s="131"/>
      <c r="J296" s="131"/>
      <c r="K296" s="136"/>
    </row>
    <row r="297" spans="2:11">
      <c r="B297" s="130"/>
      <c r="C297" s="136"/>
      <c r="D297" s="136"/>
      <c r="E297" s="136"/>
      <c r="F297" s="136"/>
      <c r="G297" s="136"/>
      <c r="H297" s="136"/>
      <c r="I297" s="131"/>
      <c r="J297" s="131"/>
      <c r="K297" s="136"/>
    </row>
    <row r="298" spans="2:11">
      <c r="B298" s="130"/>
      <c r="C298" s="136"/>
      <c r="D298" s="136"/>
      <c r="E298" s="136"/>
      <c r="F298" s="136"/>
      <c r="G298" s="136"/>
      <c r="H298" s="136"/>
      <c r="I298" s="131"/>
      <c r="J298" s="131"/>
      <c r="K298" s="136"/>
    </row>
    <row r="299" spans="2:11">
      <c r="B299" s="130"/>
      <c r="C299" s="136"/>
      <c r="D299" s="136"/>
      <c r="E299" s="136"/>
      <c r="F299" s="136"/>
      <c r="G299" s="136"/>
      <c r="H299" s="136"/>
      <c r="I299" s="131"/>
      <c r="J299" s="131"/>
      <c r="K299" s="136"/>
    </row>
    <row r="300" spans="2:11">
      <c r="B300" s="130"/>
      <c r="C300" s="136"/>
      <c r="D300" s="136"/>
      <c r="E300" s="136"/>
      <c r="F300" s="136"/>
      <c r="G300" s="136"/>
      <c r="H300" s="136"/>
      <c r="I300" s="131"/>
      <c r="J300" s="131"/>
      <c r="K300" s="136"/>
    </row>
    <row r="301" spans="2:11">
      <c r="B301" s="130"/>
      <c r="C301" s="136"/>
      <c r="D301" s="136"/>
      <c r="E301" s="136"/>
      <c r="F301" s="136"/>
      <c r="G301" s="136"/>
      <c r="H301" s="136"/>
      <c r="I301" s="131"/>
      <c r="J301" s="131"/>
      <c r="K301" s="136"/>
    </row>
    <row r="302" spans="2:11">
      <c r="B302" s="130"/>
      <c r="C302" s="136"/>
      <c r="D302" s="136"/>
      <c r="E302" s="136"/>
      <c r="F302" s="136"/>
      <c r="G302" s="136"/>
      <c r="H302" s="136"/>
      <c r="I302" s="131"/>
      <c r="J302" s="131"/>
      <c r="K302" s="136"/>
    </row>
    <row r="303" spans="2:11">
      <c r="B303" s="130"/>
      <c r="C303" s="136"/>
      <c r="D303" s="136"/>
      <c r="E303" s="136"/>
      <c r="F303" s="136"/>
      <c r="G303" s="136"/>
      <c r="H303" s="136"/>
      <c r="I303" s="131"/>
      <c r="J303" s="131"/>
      <c r="K303" s="136"/>
    </row>
    <row r="304" spans="2:11">
      <c r="B304" s="130"/>
      <c r="C304" s="136"/>
      <c r="D304" s="136"/>
      <c r="E304" s="136"/>
      <c r="F304" s="136"/>
      <c r="G304" s="136"/>
      <c r="H304" s="136"/>
      <c r="I304" s="131"/>
      <c r="J304" s="131"/>
      <c r="K304" s="136"/>
    </row>
    <row r="305" spans="2:11">
      <c r="B305" s="130"/>
      <c r="C305" s="136"/>
      <c r="D305" s="136"/>
      <c r="E305" s="136"/>
      <c r="F305" s="136"/>
      <c r="G305" s="136"/>
      <c r="H305" s="136"/>
      <c r="I305" s="131"/>
      <c r="J305" s="131"/>
      <c r="K305" s="136"/>
    </row>
    <row r="306" spans="2:11">
      <c r="B306" s="130"/>
      <c r="C306" s="136"/>
      <c r="D306" s="136"/>
      <c r="E306" s="136"/>
      <c r="F306" s="136"/>
      <c r="G306" s="136"/>
      <c r="H306" s="136"/>
      <c r="I306" s="131"/>
      <c r="J306" s="131"/>
      <c r="K306" s="136"/>
    </row>
    <row r="307" spans="2:11">
      <c r="B307" s="130"/>
      <c r="C307" s="136"/>
      <c r="D307" s="136"/>
      <c r="E307" s="136"/>
      <c r="F307" s="136"/>
      <c r="G307" s="136"/>
      <c r="H307" s="136"/>
      <c r="I307" s="131"/>
      <c r="J307" s="131"/>
      <c r="K307" s="136"/>
    </row>
    <row r="308" spans="2:11">
      <c r="B308" s="130"/>
      <c r="C308" s="136"/>
      <c r="D308" s="136"/>
      <c r="E308" s="136"/>
      <c r="F308" s="136"/>
      <c r="G308" s="136"/>
      <c r="H308" s="136"/>
      <c r="I308" s="131"/>
      <c r="J308" s="131"/>
      <c r="K308" s="136"/>
    </row>
    <row r="309" spans="2:11">
      <c r="B309" s="130"/>
      <c r="C309" s="136"/>
      <c r="D309" s="136"/>
      <c r="E309" s="136"/>
      <c r="F309" s="136"/>
      <c r="G309" s="136"/>
      <c r="H309" s="136"/>
      <c r="I309" s="131"/>
      <c r="J309" s="131"/>
      <c r="K309" s="136"/>
    </row>
    <row r="310" spans="2:11">
      <c r="B310" s="130"/>
      <c r="C310" s="136"/>
      <c r="D310" s="136"/>
      <c r="E310" s="136"/>
      <c r="F310" s="136"/>
      <c r="G310" s="136"/>
      <c r="H310" s="136"/>
      <c r="I310" s="131"/>
      <c r="J310" s="131"/>
      <c r="K310" s="136"/>
    </row>
    <row r="311" spans="2:11">
      <c r="B311" s="130"/>
      <c r="C311" s="136"/>
      <c r="D311" s="136"/>
      <c r="E311" s="136"/>
      <c r="F311" s="136"/>
      <c r="G311" s="136"/>
      <c r="H311" s="136"/>
      <c r="I311" s="131"/>
      <c r="J311" s="131"/>
      <c r="K311" s="136"/>
    </row>
    <row r="312" spans="2:11">
      <c r="B312" s="130"/>
      <c r="C312" s="136"/>
      <c r="D312" s="136"/>
      <c r="E312" s="136"/>
      <c r="F312" s="136"/>
      <c r="G312" s="136"/>
      <c r="H312" s="136"/>
      <c r="I312" s="131"/>
      <c r="J312" s="131"/>
      <c r="K312" s="136"/>
    </row>
    <row r="313" spans="2:11">
      <c r="B313" s="130"/>
      <c r="C313" s="136"/>
      <c r="D313" s="136"/>
      <c r="E313" s="136"/>
      <c r="F313" s="136"/>
      <c r="G313" s="136"/>
      <c r="H313" s="136"/>
      <c r="I313" s="131"/>
      <c r="J313" s="131"/>
      <c r="K313" s="136"/>
    </row>
    <row r="314" spans="2:11">
      <c r="B314" s="130"/>
      <c r="C314" s="136"/>
      <c r="D314" s="136"/>
      <c r="E314" s="136"/>
      <c r="F314" s="136"/>
      <c r="G314" s="136"/>
      <c r="H314" s="136"/>
      <c r="I314" s="131"/>
      <c r="J314" s="131"/>
      <c r="K314" s="136"/>
    </row>
    <row r="315" spans="2:11">
      <c r="B315" s="130"/>
      <c r="C315" s="136"/>
      <c r="D315" s="136"/>
      <c r="E315" s="136"/>
      <c r="F315" s="136"/>
      <c r="G315" s="136"/>
      <c r="H315" s="136"/>
      <c r="I315" s="131"/>
      <c r="J315" s="131"/>
      <c r="K315" s="136"/>
    </row>
    <row r="316" spans="2:11">
      <c r="B316" s="130"/>
      <c r="C316" s="136"/>
      <c r="D316" s="136"/>
      <c r="E316" s="136"/>
      <c r="F316" s="136"/>
      <c r="G316" s="136"/>
      <c r="H316" s="136"/>
      <c r="I316" s="131"/>
      <c r="J316" s="131"/>
      <c r="K316" s="136"/>
    </row>
    <row r="317" spans="2:11">
      <c r="B317" s="130"/>
      <c r="C317" s="136"/>
      <c r="D317" s="136"/>
      <c r="E317" s="136"/>
      <c r="F317" s="136"/>
      <c r="G317" s="136"/>
      <c r="H317" s="136"/>
      <c r="I317" s="131"/>
      <c r="J317" s="131"/>
      <c r="K317" s="136"/>
    </row>
    <row r="318" spans="2:11">
      <c r="B318" s="130"/>
      <c r="C318" s="136"/>
      <c r="D318" s="136"/>
      <c r="E318" s="136"/>
      <c r="F318" s="136"/>
      <c r="G318" s="136"/>
      <c r="H318" s="136"/>
      <c r="I318" s="131"/>
      <c r="J318" s="131"/>
      <c r="K318" s="136"/>
    </row>
    <row r="319" spans="2:11">
      <c r="B319" s="130"/>
      <c r="C319" s="136"/>
      <c r="D319" s="136"/>
      <c r="E319" s="136"/>
      <c r="F319" s="136"/>
      <c r="G319" s="136"/>
      <c r="H319" s="136"/>
      <c r="I319" s="131"/>
      <c r="J319" s="131"/>
      <c r="K319" s="136"/>
    </row>
    <row r="320" spans="2:11">
      <c r="B320" s="130"/>
      <c r="C320" s="136"/>
      <c r="D320" s="136"/>
      <c r="E320" s="136"/>
      <c r="F320" s="136"/>
      <c r="G320" s="136"/>
      <c r="H320" s="136"/>
      <c r="I320" s="131"/>
      <c r="J320" s="131"/>
      <c r="K320" s="136"/>
    </row>
    <row r="321" spans="2:11">
      <c r="B321" s="130"/>
      <c r="C321" s="136"/>
      <c r="D321" s="136"/>
      <c r="E321" s="136"/>
      <c r="F321" s="136"/>
      <c r="G321" s="136"/>
      <c r="H321" s="136"/>
      <c r="I321" s="131"/>
      <c r="J321" s="131"/>
      <c r="K321" s="136"/>
    </row>
    <row r="322" spans="2:11">
      <c r="B322" s="130"/>
      <c r="C322" s="136"/>
      <c r="D322" s="136"/>
      <c r="E322" s="136"/>
      <c r="F322" s="136"/>
      <c r="G322" s="136"/>
      <c r="H322" s="136"/>
      <c r="I322" s="131"/>
      <c r="J322" s="131"/>
      <c r="K322" s="136"/>
    </row>
    <row r="323" spans="2:11">
      <c r="B323" s="130"/>
      <c r="C323" s="136"/>
      <c r="D323" s="136"/>
      <c r="E323" s="136"/>
      <c r="F323" s="136"/>
      <c r="G323" s="136"/>
      <c r="H323" s="136"/>
      <c r="I323" s="131"/>
      <c r="J323" s="131"/>
      <c r="K323" s="136"/>
    </row>
    <row r="324" spans="2:11">
      <c r="B324" s="130"/>
      <c r="C324" s="136"/>
      <c r="D324" s="136"/>
      <c r="E324" s="136"/>
      <c r="F324" s="136"/>
      <c r="G324" s="136"/>
      <c r="H324" s="136"/>
      <c r="I324" s="131"/>
      <c r="J324" s="131"/>
      <c r="K324" s="136"/>
    </row>
    <row r="325" spans="2:11">
      <c r="B325" s="130"/>
      <c r="C325" s="136"/>
      <c r="D325" s="136"/>
      <c r="E325" s="136"/>
      <c r="F325" s="136"/>
      <c r="G325" s="136"/>
      <c r="H325" s="136"/>
      <c r="I325" s="131"/>
      <c r="J325" s="131"/>
      <c r="K325" s="136"/>
    </row>
    <row r="326" spans="2:11">
      <c r="B326" s="130"/>
      <c r="C326" s="136"/>
      <c r="D326" s="136"/>
      <c r="E326" s="136"/>
      <c r="F326" s="136"/>
      <c r="G326" s="136"/>
      <c r="H326" s="136"/>
      <c r="I326" s="131"/>
      <c r="J326" s="131"/>
      <c r="K326" s="136"/>
    </row>
    <row r="327" spans="2:11">
      <c r="B327" s="130"/>
      <c r="C327" s="136"/>
      <c r="D327" s="136"/>
      <c r="E327" s="136"/>
      <c r="F327" s="136"/>
      <c r="G327" s="136"/>
      <c r="H327" s="136"/>
      <c r="I327" s="131"/>
      <c r="J327" s="131"/>
      <c r="K327" s="136"/>
    </row>
    <row r="328" spans="2:11">
      <c r="B328" s="130"/>
      <c r="C328" s="136"/>
      <c r="D328" s="136"/>
      <c r="E328" s="136"/>
      <c r="F328" s="136"/>
      <c r="G328" s="136"/>
      <c r="H328" s="136"/>
      <c r="I328" s="131"/>
      <c r="J328" s="131"/>
      <c r="K328" s="136"/>
    </row>
    <row r="329" spans="2:11">
      <c r="B329" s="130"/>
      <c r="C329" s="136"/>
      <c r="D329" s="136"/>
      <c r="E329" s="136"/>
      <c r="F329" s="136"/>
      <c r="G329" s="136"/>
      <c r="H329" s="136"/>
      <c r="I329" s="131"/>
      <c r="J329" s="131"/>
      <c r="K329" s="136"/>
    </row>
    <row r="330" spans="2:11">
      <c r="B330" s="130"/>
      <c r="C330" s="136"/>
      <c r="D330" s="136"/>
      <c r="E330" s="136"/>
      <c r="F330" s="136"/>
      <c r="G330" s="136"/>
      <c r="H330" s="136"/>
      <c r="I330" s="131"/>
      <c r="J330" s="131"/>
      <c r="K330" s="136"/>
    </row>
    <row r="331" spans="2:11">
      <c r="B331" s="130"/>
      <c r="C331" s="136"/>
      <c r="D331" s="136"/>
      <c r="E331" s="136"/>
      <c r="F331" s="136"/>
      <c r="G331" s="136"/>
      <c r="H331" s="136"/>
      <c r="I331" s="131"/>
      <c r="J331" s="131"/>
      <c r="K331" s="136"/>
    </row>
    <row r="332" spans="2:11">
      <c r="B332" s="130"/>
      <c r="C332" s="136"/>
      <c r="D332" s="136"/>
      <c r="E332" s="136"/>
      <c r="F332" s="136"/>
      <c r="G332" s="136"/>
      <c r="H332" s="136"/>
      <c r="I332" s="131"/>
      <c r="J332" s="131"/>
      <c r="K332" s="136"/>
    </row>
    <row r="333" spans="2:11">
      <c r="B333" s="130"/>
      <c r="C333" s="136"/>
      <c r="D333" s="136"/>
      <c r="E333" s="136"/>
      <c r="F333" s="136"/>
      <c r="G333" s="136"/>
      <c r="H333" s="136"/>
      <c r="I333" s="131"/>
      <c r="J333" s="131"/>
      <c r="K333" s="136"/>
    </row>
    <row r="334" spans="2:11">
      <c r="B334" s="130"/>
      <c r="C334" s="136"/>
      <c r="D334" s="136"/>
      <c r="E334" s="136"/>
      <c r="F334" s="136"/>
      <c r="G334" s="136"/>
      <c r="H334" s="136"/>
      <c r="I334" s="131"/>
      <c r="J334" s="131"/>
      <c r="K334" s="136"/>
    </row>
    <row r="335" spans="2:11">
      <c r="B335" s="130"/>
      <c r="C335" s="136"/>
      <c r="D335" s="136"/>
      <c r="E335" s="136"/>
      <c r="F335" s="136"/>
      <c r="G335" s="136"/>
      <c r="H335" s="136"/>
      <c r="I335" s="131"/>
      <c r="J335" s="131"/>
      <c r="K335" s="136"/>
    </row>
    <row r="336" spans="2:11">
      <c r="B336" s="130"/>
      <c r="C336" s="136"/>
      <c r="D336" s="136"/>
      <c r="E336" s="136"/>
      <c r="F336" s="136"/>
      <c r="G336" s="136"/>
      <c r="H336" s="136"/>
      <c r="I336" s="131"/>
      <c r="J336" s="131"/>
      <c r="K336" s="136"/>
    </row>
    <row r="337" spans="2:11">
      <c r="B337" s="130"/>
      <c r="C337" s="136"/>
      <c r="D337" s="136"/>
      <c r="E337" s="136"/>
      <c r="F337" s="136"/>
      <c r="G337" s="136"/>
      <c r="H337" s="136"/>
      <c r="I337" s="131"/>
      <c r="J337" s="131"/>
      <c r="K337" s="136"/>
    </row>
    <row r="338" spans="2:11">
      <c r="B338" s="130"/>
      <c r="C338" s="136"/>
      <c r="D338" s="136"/>
      <c r="E338" s="136"/>
      <c r="F338" s="136"/>
      <c r="G338" s="136"/>
      <c r="H338" s="136"/>
      <c r="I338" s="131"/>
      <c r="J338" s="131"/>
      <c r="K338" s="136"/>
    </row>
    <row r="339" spans="2:11">
      <c r="B339" s="130"/>
      <c r="C339" s="136"/>
      <c r="D339" s="136"/>
      <c r="E339" s="136"/>
      <c r="F339" s="136"/>
      <c r="G339" s="136"/>
      <c r="H339" s="136"/>
      <c r="I339" s="131"/>
      <c r="J339" s="131"/>
      <c r="K339" s="136"/>
    </row>
    <row r="340" spans="2:11">
      <c r="B340" s="130"/>
      <c r="C340" s="136"/>
      <c r="D340" s="136"/>
      <c r="E340" s="136"/>
      <c r="F340" s="136"/>
      <c r="G340" s="136"/>
      <c r="H340" s="136"/>
      <c r="I340" s="131"/>
      <c r="J340" s="131"/>
      <c r="K340" s="136"/>
    </row>
    <row r="341" spans="2:11">
      <c r="B341" s="130"/>
      <c r="C341" s="136"/>
      <c r="D341" s="136"/>
      <c r="E341" s="136"/>
      <c r="F341" s="136"/>
      <c r="G341" s="136"/>
      <c r="H341" s="136"/>
      <c r="I341" s="131"/>
      <c r="J341" s="131"/>
      <c r="K341" s="136"/>
    </row>
    <row r="342" spans="2:11">
      <c r="B342" s="130"/>
      <c r="C342" s="136"/>
      <c r="D342" s="136"/>
      <c r="E342" s="136"/>
      <c r="F342" s="136"/>
      <c r="G342" s="136"/>
      <c r="H342" s="136"/>
      <c r="I342" s="131"/>
      <c r="J342" s="131"/>
      <c r="K342" s="136"/>
    </row>
    <row r="343" spans="2:11">
      <c r="B343" s="130"/>
      <c r="C343" s="136"/>
      <c r="D343" s="136"/>
      <c r="E343" s="136"/>
      <c r="F343" s="136"/>
      <c r="G343" s="136"/>
      <c r="H343" s="136"/>
      <c r="I343" s="131"/>
      <c r="J343" s="131"/>
      <c r="K343" s="136"/>
    </row>
    <row r="344" spans="2:11">
      <c r="B344" s="130"/>
      <c r="C344" s="136"/>
      <c r="D344" s="136"/>
      <c r="E344" s="136"/>
      <c r="F344" s="136"/>
      <c r="G344" s="136"/>
      <c r="H344" s="136"/>
      <c r="I344" s="131"/>
      <c r="J344" s="131"/>
      <c r="K344" s="136"/>
    </row>
    <row r="345" spans="2:11">
      <c r="B345" s="130"/>
      <c r="C345" s="136"/>
      <c r="D345" s="136"/>
      <c r="E345" s="136"/>
      <c r="F345" s="136"/>
      <c r="G345" s="136"/>
      <c r="H345" s="136"/>
      <c r="I345" s="131"/>
      <c r="J345" s="131"/>
      <c r="K345" s="136"/>
    </row>
    <row r="346" spans="2:11">
      <c r="B346" s="130"/>
      <c r="C346" s="136"/>
      <c r="D346" s="136"/>
      <c r="E346" s="136"/>
      <c r="F346" s="136"/>
      <c r="G346" s="136"/>
      <c r="H346" s="136"/>
      <c r="I346" s="131"/>
      <c r="J346" s="131"/>
      <c r="K346" s="136"/>
    </row>
    <row r="347" spans="2:11">
      <c r="B347" s="130"/>
      <c r="C347" s="136"/>
      <c r="D347" s="136"/>
      <c r="E347" s="136"/>
      <c r="F347" s="136"/>
      <c r="G347" s="136"/>
      <c r="H347" s="136"/>
      <c r="I347" s="131"/>
      <c r="J347" s="131"/>
      <c r="K347" s="136"/>
    </row>
    <row r="348" spans="2:11">
      <c r="B348" s="130"/>
      <c r="C348" s="136"/>
      <c r="D348" s="136"/>
      <c r="E348" s="136"/>
      <c r="F348" s="136"/>
      <c r="G348" s="136"/>
      <c r="H348" s="136"/>
      <c r="I348" s="131"/>
      <c r="J348" s="131"/>
      <c r="K348" s="136"/>
    </row>
    <row r="349" spans="2:11">
      <c r="B349" s="130"/>
      <c r="C349" s="136"/>
      <c r="D349" s="136"/>
      <c r="E349" s="136"/>
      <c r="F349" s="136"/>
      <c r="G349" s="136"/>
      <c r="H349" s="136"/>
      <c r="I349" s="131"/>
      <c r="J349" s="131"/>
      <c r="K349" s="136"/>
    </row>
    <row r="350" spans="2:11">
      <c r="B350" s="130"/>
      <c r="C350" s="136"/>
      <c r="D350" s="136"/>
      <c r="E350" s="136"/>
      <c r="F350" s="136"/>
      <c r="G350" s="136"/>
      <c r="H350" s="136"/>
      <c r="I350" s="131"/>
      <c r="J350" s="131"/>
      <c r="K350" s="136"/>
    </row>
    <row r="351" spans="2:11">
      <c r="B351" s="130"/>
      <c r="C351" s="136"/>
      <c r="D351" s="136"/>
      <c r="E351" s="136"/>
      <c r="F351" s="136"/>
      <c r="G351" s="136"/>
      <c r="H351" s="136"/>
      <c r="I351" s="131"/>
      <c r="J351" s="131"/>
      <c r="K351" s="136"/>
    </row>
    <row r="352" spans="2:11">
      <c r="B352" s="130"/>
      <c r="C352" s="136"/>
      <c r="D352" s="136"/>
      <c r="E352" s="136"/>
      <c r="F352" s="136"/>
      <c r="G352" s="136"/>
      <c r="H352" s="136"/>
      <c r="I352" s="131"/>
      <c r="J352" s="131"/>
      <c r="K352" s="136"/>
    </row>
    <row r="353" spans="2:11">
      <c r="B353" s="130"/>
      <c r="C353" s="136"/>
      <c r="D353" s="136"/>
      <c r="E353" s="136"/>
      <c r="F353" s="136"/>
      <c r="G353" s="136"/>
      <c r="H353" s="136"/>
      <c r="I353" s="131"/>
      <c r="J353" s="131"/>
      <c r="K353" s="136"/>
    </row>
    <row r="354" spans="2:11">
      <c r="B354" s="130"/>
      <c r="C354" s="136"/>
      <c r="D354" s="136"/>
      <c r="E354" s="136"/>
      <c r="F354" s="136"/>
      <c r="G354" s="136"/>
      <c r="H354" s="136"/>
      <c r="I354" s="131"/>
      <c r="J354" s="131"/>
      <c r="K354" s="136"/>
    </row>
    <row r="355" spans="2:11">
      <c r="B355" s="130"/>
      <c r="C355" s="136"/>
      <c r="D355" s="136"/>
      <c r="E355" s="136"/>
      <c r="F355" s="136"/>
      <c r="G355" s="136"/>
      <c r="H355" s="136"/>
      <c r="I355" s="131"/>
      <c r="J355" s="131"/>
      <c r="K355" s="136"/>
    </row>
    <row r="356" spans="2:11">
      <c r="B356" s="130"/>
      <c r="C356" s="136"/>
      <c r="D356" s="136"/>
      <c r="E356" s="136"/>
      <c r="F356" s="136"/>
      <c r="G356" s="136"/>
      <c r="H356" s="136"/>
      <c r="I356" s="131"/>
      <c r="J356" s="131"/>
      <c r="K356" s="136"/>
    </row>
    <row r="357" spans="2:11">
      <c r="B357" s="130"/>
      <c r="C357" s="136"/>
      <c r="D357" s="136"/>
      <c r="E357" s="136"/>
      <c r="F357" s="136"/>
      <c r="G357" s="136"/>
      <c r="H357" s="136"/>
      <c r="I357" s="131"/>
      <c r="J357" s="131"/>
      <c r="K357" s="136"/>
    </row>
    <row r="358" spans="2:11">
      <c r="B358" s="130"/>
      <c r="C358" s="136"/>
      <c r="D358" s="136"/>
      <c r="E358" s="136"/>
      <c r="F358" s="136"/>
      <c r="G358" s="136"/>
      <c r="H358" s="136"/>
      <c r="I358" s="131"/>
      <c r="J358" s="131"/>
      <c r="K358" s="136"/>
    </row>
    <row r="359" spans="2:11">
      <c r="B359" s="130"/>
      <c r="C359" s="136"/>
      <c r="D359" s="136"/>
      <c r="E359" s="136"/>
      <c r="F359" s="136"/>
      <c r="G359" s="136"/>
      <c r="H359" s="136"/>
      <c r="I359" s="131"/>
      <c r="J359" s="131"/>
      <c r="K359" s="136"/>
    </row>
    <row r="360" spans="2:11">
      <c r="B360" s="130"/>
      <c r="C360" s="136"/>
      <c r="D360" s="136"/>
      <c r="E360" s="136"/>
      <c r="F360" s="136"/>
      <c r="G360" s="136"/>
      <c r="H360" s="136"/>
      <c r="I360" s="131"/>
      <c r="J360" s="131"/>
      <c r="K360" s="136"/>
    </row>
    <row r="361" spans="2:11">
      <c r="B361" s="130"/>
      <c r="C361" s="136"/>
      <c r="D361" s="136"/>
      <c r="E361" s="136"/>
      <c r="F361" s="136"/>
      <c r="G361" s="136"/>
      <c r="H361" s="136"/>
      <c r="I361" s="131"/>
      <c r="J361" s="131"/>
      <c r="K361" s="136"/>
    </row>
    <row r="362" spans="2:11">
      <c r="B362" s="130"/>
      <c r="C362" s="136"/>
      <c r="D362" s="136"/>
      <c r="E362" s="136"/>
      <c r="F362" s="136"/>
      <c r="G362" s="136"/>
      <c r="H362" s="136"/>
      <c r="I362" s="131"/>
      <c r="J362" s="131"/>
      <c r="K362" s="136"/>
    </row>
    <row r="363" spans="2:11">
      <c r="B363" s="130"/>
      <c r="C363" s="136"/>
      <c r="D363" s="136"/>
      <c r="E363" s="136"/>
      <c r="F363" s="136"/>
      <c r="G363" s="136"/>
      <c r="H363" s="136"/>
      <c r="I363" s="131"/>
      <c r="J363" s="131"/>
      <c r="K363" s="136"/>
    </row>
    <row r="364" spans="2:11">
      <c r="B364" s="130"/>
      <c r="C364" s="136"/>
      <c r="D364" s="136"/>
      <c r="E364" s="136"/>
      <c r="F364" s="136"/>
      <c r="G364" s="136"/>
      <c r="H364" s="136"/>
      <c r="I364" s="131"/>
      <c r="J364" s="131"/>
      <c r="K364" s="136"/>
    </row>
    <row r="365" spans="2:11">
      <c r="B365" s="130"/>
      <c r="C365" s="136"/>
      <c r="D365" s="136"/>
      <c r="E365" s="136"/>
      <c r="F365" s="136"/>
      <c r="G365" s="136"/>
      <c r="H365" s="136"/>
      <c r="I365" s="131"/>
      <c r="J365" s="131"/>
      <c r="K365" s="136"/>
    </row>
    <row r="366" spans="2:11">
      <c r="B366" s="130"/>
      <c r="C366" s="136"/>
      <c r="D366" s="136"/>
      <c r="E366" s="136"/>
      <c r="F366" s="136"/>
      <c r="G366" s="136"/>
      <c r="H366" s="136"/>
      <c r="I366" s="131"/>
      <c r="J366" s="131"/>
      <c r="K366" s="136"/>
    </row>
    <row r="367" spans="2:11">
      <c r="B367" s="130"/>
      <c r="C367" s="136"/>
      <c r="D367" s="136"/>
      <c r="E367" s="136"/>
      <c r="F367" s="136"/>
      <c r="G367" s="136"/>
      <c r="H367" s="136"/>
      <c r="I367" s="131"/>
      <c r="J367" s="131"/>
      <c r="K367" s="136"/>
    </row>
    <row r="368" spans="2:11">
      <c r="B368" s="130"/>
      <c r="C368" s="136"/>
      <c r="D368" s="136"/>
      <c r="E368" s="136"/>
      <c r="F368" s="136"/>
      <c r="G368" s="136"/>
      <c r="H368" s="136"/>
      <c r="I368" s="131"/>
      <c r="J368" s="131"/>
      <c r="K368" s="136"/>
    </row>
    <row r="369" spans="2:11">
      <c r="B369" s="130"/>
      <c r="C369" s="136"/>
      <c r="D369" s="136"/>
      <c r="E369" s="136"/>
      <c r="F369" s="136"/>
      <c r="G369" s="136"/>
      <c r="H369" s="136"/>
      <c r="I369" s="131"/>
      <c r="J369" s="131"/>
      <c r="K369" s="136"/>
    </row>
    <row r="370" spans="2:11">
      <c r="B370" s="130"/>
      <c r="C370" s="136"/>
      <c r="D370" s="136"/>
      <c r="E370" s="136"/>
      <c r="F370" s="136"/>
      <c r="G370" s="136"/>
      <c r="H370" s="136"/>
      <c r="I370" s="131"/>
      <c r="J370" s="131"/>
      <c r="K370" s="136"/>
    </row>
    <row r="371" spans="2:11">
      <c r="B371" s="130"/>
      <c r="C371" s="136"/>
      <c r="D371" s="136"/>
      <c r="E371" s="136"/>
      <c r="F371" s="136"/>
      <c r="G371" s="136"/>
      <c r="H371" s="136"/>
      <c r="I371" s="131"/>
      <c r="J371" s="131"/>
      <c r="K371" s="136"/>
    </row>
    <row r="372" spans="2:11">
      <c r="B372" s="130"/>
      <c r="C372" s="136"/>
      <c r="D372" s="136"/>
      <c r="E372" s="136"/>
      <c r="F372" s="136"/>
      <c r="G372" s="136"/>
      <c r="H372" s="136"/>
      <c r="I372" s="131"/>
      <c r="J372" s="131"/>
      <c r="K372" s="136"/>
    </row>
    <row r="373" spans="2:11">
      <c r="B373" s="130"/>
      <c r="C373" s="136"/>
      <c r="D373" s="136"/>
      <c r="E373" s="136"/>
      <c r="F373" s="136"/>
      <c r="G373" s="136"/>
      <c r="H373" s="136"/>
      <c r="I373" s="131"/>
      <c r="J373" s="131"/>
      <c r="K373" s="136"/>
    </row>
    <row r="374" spans="2:11">
      <c r="B374" s="130"/>
      <c r="C374" s="136"/>
      <c r="D374" s="136"/>
      <c r="E374" s="136"/>
      <c r="F374" s="136"/>
      <c r="G374" s="136"/>
      <c r="H374" s="136"/>
      <c r="I374" s="131"/>
      <c r="J374" s="131"/>
      <c r="K374" s="136"/>
    </row>
    <row r="375" spans="2:11">
      <c r="B375" s="130"/>
      <c r="C375" s="136"/>
      <c r="D375" s="136"/>
      <c r="E375" s="136"/>
      <c r="F375" s="136"/>
      <c r="G375" s="136"/>
      <c r="H375" s="136"/>
      <c r="I375" s="131"/>
      <c r="J375" s="131"/>
      <c r="K375" s="136"/>
    </row>
    <row r="376" spans="2:11">
      <c r="B376" s="130"/>
      <c r="C376" s="136"/>
      <c r="D376" s="136"/>
      <c r="E376" s="136"/>
      <c r="F376" s="136"/>
      <c r="G376" s="136"/>
      <c r="H376" s="136"/>
      <c r="I376" s="131"/>
      <c r="J376" s="131"/>
      <c r="K376" s="136"/>
    </row>
    <row r="377" spans="2:11">
      <c r="B377" s="130"/>
      <c r="C377" s="136"/>
      <c r="D377" s="136"/>
      <c r="E377" s="136"/>
      <c r="F377" s="136"/>
      <c r="G377" s="136"/>
      <c r="H377" s="136"/>
      <c r="I377" s="131"/>
      <c r="J377" s="131"/>
      <c r="K377" s="136"/>
    </row>
    <row r="378" spans="2:11">
      <c r="B378" s="130"/>
      <c r="C378" s="136"/>
      <c r="D378" s="136"/>
      <c r="E378" s="136"/>
      <c r="F378" s="136"/>
      <c r="G378" s="136"/>
      <c r="H378" s="136"/>
      <c r="I378" s="131"/>
      <c r="J378" s="131"/>
      <c r="K378" s="136"/>
    </row>
    <row r="379" spans="2:11">
      <c r="B379" s="130"/>
      <c r="C379" s="136"/>
      <c r="D379" s="136"/>
      <c r="E379" s="136"/>
      <c r="F379" s="136"/>
      <c r="G379" s="136"/>
      <c r="H379" s="136"/>
      <c r="I379" s="131"/>
      <c r="J379" s="131"/>
      <c r="K379" s="136"/>
    </row>
    <row r="380" spans="2:11">
      <c r="B380" s="130"/>
      <c r="C380" s="136"/>
      <c r="D380" s="136"/>
      <c r="E380" s="136"/>
      <c r="F380" s="136"/>
      <c r="G380" s="136"/>
      <c r="H380" s="136"/>
      <c r="I380" s="131"/>
      <c r="J380" s="131"/>
      <c r="K380" s="136"/>
    </row>
    <row r="381" spans="2:11">
      <c r="B381" s="130"/>
      <c r="C381" s="136"/>
      <c r="D381" s="136"/>
      <c r="E381" s="136"/>
      <c r="F381" s="136"/>
      <c r="G381" s="136"/>
      <c r="H381" s="136"/>
      <c r="I381" s="131"/>
      <c r="J381" s="131"/>
      <c r="K381" s="136"/>
    </row>
    <row r="382" spans="2:11">
      <c r="B382" s="130"/>
      <c r="C382" s="136"/>
      <c r="D382" s="136"/>
      <c r="E382" s="136"/>
      <c r="F382" s="136"/>
      <c r="G382" s="136"/>
      <c r="H382" s="136"/>
      <c r="I382" s="131"/>
      <c r="J382" s="131"/>
      <c r="K382" s="136"/>
    </row>
    <row r="383" spans="2:11">
      <c r="B383" s="130"/>
      <c r="C383" s="136"/>
      <c r="D383" s="136"/>
      <c r="E383" s="136"/>
      <c r="F383" s="136"/>
      <c r="G383" s="136"/>
      <c r="H383" s="136"/>
      <c r="I383" s="131"/>
      <c r="J383" s="131"/>
      <c r="K383" s="136"/>
    </row>
    <row r="384" spans="2:11">
      <c r="B384" s="130"/>
      <c r="C384" s="136"/>
      <c r="D384" s="136"/>
      <c r="E384" s="136"/>
      <c r="F384" s="136"/>
      <c r="G384" s="136"/>
      <c r="H384" s="136"/>
      <c r="I384" s="131"/>
      <c r="J384" s="131"/>
      <c r="K384" s="136"/>
    </row>
    <row r="385" spans="2:11">
      <c r="B385" s="130"/>
      <c r="C385" s="136"/>
      <c r="D385" s="136"/>
      <c r="E385" s="136"/>
      <c r="F385" s="136"/>
      <c r="G385" s="136"/>
      <c r="H385" s="136"/>
      <c r="I385" s="131"/>
      <c r="J385" s="131"/>
      <c r="K385" s="136"/>
    </row>
    <row r="386" spans="2:11">
      <c r="B386" s="130"/>
      <c r="C386" s="136"/>
      <c r="D386" s="136"/>
      <c r="E386" s="136"/>
      <c r="F386" s="136"/>
      <c r="G386" s="136"/>
      <c r="H386" s="136"/>
      <c r="I386" s="131"/>
      <c r="J386" s="131"/>
      <c r="K386" s="136"/>
    </row>
    <row r="387" spans="2:11">
      <c r="B387" s="130"/>
      <c r="C387" s="136"/>
      <c r="D387" s="136"/>
      <c r="E387" s="136"/>
      <c r="F387" s="136"/>
      <c r="G387" s="136"/>
      <c r="H387" s="136"/>
      <c r="I387" s="131"/>
      <c r="J387" s="131"/>
      <c r="K387" s="136"/>
    </row>
    <row r="388" spans="2:11">
      <c r="B388" s="130"/>
      <c r="C388" s="136"/>
      <c r="D388" s="136"/>
      <c r="E388" s="136"/>
      <c r="F388" s="136"/>
      <c r="G388" s="136"/>
      <c r="H388" s="136"/>
      <c r="I388" s="131"/>
      <c r="J388" s="131"/>
      <c r="K388" s="136"/>
    </row>
    <row r="389" spans="2:11">
      <c r="B389" s="130"/>
      <c r="C389" s="136"/>
      <c r="D389" s="136"/>
      <c r="E389" s="136"/>
      <c r="F389" s="136"/>
      <c r="G389" s="136"/>
      <c r="H389" s="136"/>
      <c r="I389" s="131"/>
      <c r="J389" s="131"/>
      <c r="K389" s="136"/>
    </row>
    <row r="390" spans="2:11">
      <c r="B390" s="130"/>
      <c r="C390" s="136"/>
      <c r="D390" s="136"/>
      <c r="E390" s="136"/>
      <c r="F390" s="136"/>
      <c r="G390" s="136"/>
      <c r="H390" s="136"/>
      <c r="I390" s="131"/>
      <c r="J390" s="131"/>
      <c r="K390" s="136"/>
    </row>
    <row r="391" spans="2:11">
      <c r="B391" s="130"/>
      <c r="C391" s="136"/>
      <c r="D391" s="136"/>
      <c r="E391" s="136"/>
      <c r="F391" s="136"/>
      <c r="G391" s="136"/>
      <c r="H391" s="136"/>
      <c r="I391" s="131"/>
      <c r="J391" s="131"/>
      <c r="K391" s="136"/>
    </row>
    <row r="392" spans="2:11">
      <c r="B392" s="130"/>
      <c r="C392" s="136"/>
      <c r="D392" s="136"/>
      <c r="E392" s="136"/>
      <c r="F392" s="136"/>
      <c r="G392" s="136"/>
      <c r="H392" s="136"/>
      <c r="I392" s="131"/>
      <c r="J392" s="131"/>
      <c r="K392" s="136"/>
    </row>
    <row r="393" spans="2:11">
      <c r="B393" s="130"/>
      <c r="C393" s="136"/>
      <c r="D393" s="136"/>
      <c r="E393" s="136"/>
      <c r="F393" s="136"/>
      <c r="G393" s="136"/>
      <c r="H393" s="136"/>
      <c r="I393" s="131"/>
      <c r="J393" s="131"/>
      <c r="K393" s="136"/>
    </row>
    <row r="394" spans="2:11">
      <c r="B394" s="130"/>
      <c r="C394" s="136"/>
      <c r="D394" s="136"/>
      <c r="E394" s="136"/>
      <c r="F394" s="136"/>
      <c r="G394" s="136"/>
      <c r="H394" s="136"/>
      <c r="I394" s="131"/>
      <c r="J394" s="131"/>
      <c r="K394" s="136"/>
    </row>
    <row r="395" spans="2:11">
      <c r="B395" s="130"/>
      <c r="C395" s="136"/>
      <c r="D395" s="136"/>
      <c r="E395" s="136"/>
      <c r="F395" s="136"/>
      <c r="G395" s="136"/>
      <c r="H395" s="136"/>
      <c r="I395" s="131"/>
      <c r="J395" s="131"/>
      <c r="K395" s="136"/>
    </row>
    <row r="396" spans="2:11">
      <c r="B396" s="130"/>
      <c r="C396" s="136"/>
      <c r="D396" s="136"/>
      <c r="E396" s="136"/>
      <c r="F396" s="136"/>
      <c r="G396" s="136"/>
      <c r="H396" s="136"/>
      <c r="I396" s="131"/>
      <c r="J396" s="131"/>
      <c r="K396" s="136"/>
    </row>
    <row r="397" spans="2:11">
      <c r="B397" s="130"/>
      <c r="C397" s="136"/>
      <c r="D397" s="136"/>
      <c r="E397" s="136"/>
      <c r="F397" s="136"/>
      <c r="G397" s="136"/>
      <c r="H397" s="136"/>
      <c r="I397" s="131"/>
      <c r="J397" s="131"/>
      <c r="K397" s="136"/>
    </row>
    <row r="398" spans="2:11">
      <c r="B398" s="130"/>
      <c r="C398" s="136"/>
      <c r="D398" s="136"/>
      <c r="E398" s="136"/>
      <c r="F398" s="136"/>
      <c r="G398" s="136"/>
      <c r="H398" s="136"/>
      <c r="I398" s="131"/>
      <c r="J398" s="131"/>
      <c r="K398" s="136"/>
    </row>
    <row r="399" spans="2:11">
      <c r="B399" s="130"/>
      <c r="C399" s="136"/>
      <c r="D399" s="136"/>
      <c r="E399" s="136"/>
      <c r="F399" s="136"/>
      <c r="G399" s="136"/>
      <c r="H399" s="136"/>
      <c r="I399" s="131"/>
      <c r="J399" s="131"/>
      <c r="K399" s="136"/>
    </row>
    <row r="400" spans="2:11">
      <c r="B400" s="130"/>
      <c r="C400" s="136"/>
      <c r="D400" s="136"/>
      <c r="E400" s="136"/>
      <c r="F400" s="136"/>
      <c r="G400" s="136"/>
      <c r="H400" s="136"/>
      <c r="I400" s="131"/>
      <c r="J400" s="131"/>
      <c r="K400" s="136"/>
    </row>
    <row r="401" spans="2:11">
      <c r="B401" s="130"/>
      <c r="C401" s="136"/>
      <c r="D401" s="136"/>
      <c r="E401" s="136"/>
      <c r="F401" s="136"/>
      <c r="G401" s="136"/>
      <c r="H401" s="136"/>
      <c r="I401" s="131"/>
      <c r="J401" s="131"/>
      <c r="K401" s="136"/>
    </row>
    <row r="402" spans="2:11">
      <c r="B402" s="130"/>
      <c r="C402" s="136"/>
      <c r="D402" s="136"/>
      <c r="E402" s="136"/>
      <c r="F402" s="136"/>
      <c r="G402" s="136"/>
      <c r="H402" s="136"/>
      <c r="I402" s="131"/>
      <c r="J402" s="131"/>
      <c r="K402" s="136"/>
    </row>
    <row r="403" spans="2:11">
      <c r="B403" s="130"/>
      <c r="C403" s="136"/>
      <c r="D403" s="136"/>
      <c r="E403" s="136"/>
      <c r="F403" s="136"/>
      <c r="G403" s="136"/>
      <c r="H403" s="136"/>
      <c r="I403" s="131"/>
      <c r="J403" s="131"/>
      <c r="K403" s="136"/>
    </row>
    <row r="404" spans="2:11">
      <c r="B404" s="130"/>
      <c r="C404" s="136"/>
      <c r="D404" s="136"/>
      <c r="E404" s="136"/>
      <c r="F404" s="136"/>
      <c r="G404" s="136"/>
      <c r="H404" s="136"/>
      <c r="I404" s="131"/>
      <c r="J404" s="131"/>
      <c r="K404" s="136"/>
    </row>
    <row r="405" spans="2:11">
      <c r="B405" s="130"/>
      <c r="C405" s="136"/>
      <c r="D405" s="136"/>
      <c r="E405" s="136"/>
      <c r="F405" s="136"/>
      <c r="G405" s="136"/>
      <c r="H405" s="136"/>
      <c r="I405" s="131"/>
      <c r="J405" s="131"/>
      <c r="K405" s="136"/>
    </row>
    <row r="406" spans="2:11">
      <c r="B406" s="130"/>
      <c r="C406" s="136"/>
      <c r="D406" s="136"/>
      <c r="E406" s="136"/>
      <c r="F406" s="136"/>
      <c r="G406" s="136"/>
      <c r="H406" s="136"/>
      <c r="I406" s="131"/>
      <c r="J406" s="131"/>
      <c r="K406" s="136"/>
    </row>
    <row r="407" spans="2:11">
      <c r="B407" s="130"/>
      <c r="C407" s="136"/>
      <c r="D407" s="136"/>
      <c r="E407" s="136"/>
      <c r="F407" s="136"/>
      <c r="G407" s="136"/>
      <c r="H407" s="136"/>
      <c r="I407" s="131"/>
      <c r="J407" s="131"/>
      <c r="K407" s="136"/>
    </row>
    <row r="408" spans="2:11">
      <c r="B408" s="130"/>
      <c r="C408" s="136"/>
      <c r="D408" s="136"/>
      <c r="E408" s="136"/>
      <c r="F408" s="136"/>
      <c r="G408" s="136"/>
      <c r="H408" s="136"/>
      <c r="I408" s="131"/>
      <c r="J408" s="131"/>
      <c r="K408" s="136"/>
    </row>
    <row r="409" spans="2:11">
      <c r="B409" s="130"/>
      <c r="C409" s="136"/>
      <c r="D409" s="136"/>
      <c r="E409" s="136"/>
      <c r="F409" s="136"/>
      <c r="G409" s="136"/>
      <c r="H409" s="136"/>
      <c r="I409" s="131"/>
      <c r="J409" s="131"/>
      <c r="K409" s="136"/>
    </row>
    <row r="410" spans="2:11">
      <c r="B410" s="130"/>
      <c r="C410" s="136"/>
      <c r="D410" s="136"/>
      <c r="E410" s="136"/>
      <c r="F410" s="136"/>
      <c r="G410" s="136"/>
      <c r="H410" s="136"/>
      <c r="I410" s="131"/>
      <c r="J410" s="131"/>
      <c r="K410" s="136"/>
    </row>
    <row r="411" spans="2:11">
      <c r="B411" s="130"/>
      <c r="C411" s="136"/>
      <c r="D411" s="136"/>
      <c r="E411" s="136"/>
      <c r="F411" s="136"/>
      <c r="G411" s="136"/>
      <c r="H411" s="136"/>
      <c r="I411" s="131"/>
      <c r="J411" s="131"/>
      <c r="K411" s="136"/>
    </row>
    <row r="412" spans="2:11">
      <c r="B412" s="130"/>
      <c r="C412" s="136"/>
      <c r="D412" s="136"/>
      <c r="E412" s="136"/>
      <c r="F412" s="136"/>
      <c r="G412" s="136"/>
      <c r="H412" s="136"/>
      <c r="I412" s="131"/>
      <c r="J412" s="131"/>
      <c r="K412" s="136"/>
    </row>
    <row r="413" spans="2:11">
      <c r="B413" s="130"/>
      <c r="C413" s="136"/>
      <c r="D413" s="136"/>
      <c r="E413" s="136"/>
      <c r="F413" s="136"/>
      <c r="G413" s="136"/>
      <c r="H413" s="136"/>
      <c r="I413" s="131"/>
      <c r="J413" s="131"/>
      <c r="K413" s="136"/>
    </row>
    <row r="414" spans="2:11">
      <c r="B414" s="130"/>
      <c r="C414" s="136"/>
      <c r="D414" s="136"/>
      <c r="E414" s="136"/>
      <c r="F414" s="136"/>
      <c r="G414" s="136"/>
      <c r="H414" s="136"/>
      <c r="I414" s="131"/>
      <c r="J414" s="131"/>
      <c r="K414" s="136"/>
    </row>
    <row r="415" spans="2:11">
      <c r="B415" s="130"/>
      <c r="C415" s="136"/>
      <c r="D415" s="136"/>
      <c r="E415" s="136"/>
      <c r="F415" s="136"/>
      <c r="G415" s="136"/>
      <c r="H415" s="136"/>
      <c r="I415" s="131"/>
      <c r="J415" s="131"/>
      <c r="K415" s="136"/>
    </row>
    <row r="416" spans="2:11">
      <c r="B416" s="130"/>
      <c r="C416" s="136"/>
      <c r="D416" s="136"/>
      <c r="E416" s="136"/>
      <c r="F416" s="136"/>
      <c r="G416" s="136"/>
      <c r="H416" s="136"/>
      <c r="I416" s="131"/>
      <c r="J416" s="131"/>
      <c r="K416" s="136"/>
    </row>
    <row r="417" spans="2:11">
      <c r="B417" s="130"/>
      <c r="C417" s="136"/>
      <c r="D417" s="136"/>
      <c r="E417" s="136"/>
      <c r="F417" s="136"/>
      <c r="G417" s="136"/>
      <c r="H417" s="136"/>
      <c r="I417" s="131"/>
      <c r="J417" s="131"/>
      <c r="K417" s="136"/>
    </row>
    <row r="418" spans="2:11">
      <c r="B418" s="130"/>
      <c r="C418" s="136"/>
      <c r="D418" s="136"/>
      <c r="E418" s="136"/>
      <c r="F418" s="136"/>
      <c r="G418" s="136"/>
      <c r="H418" s="136"/>
      <c r="I418" s="131"/>
      <c r="J418" s="131"/>
      <c r="K418" s="136"/>
    </row>
    <row r="419" spans="2:11">
      <c r="B419" s="130"/>
      <c r="C419" s="136"/>
      <c r="D419" s="136"/>
      <c r="E419" s="136"/>
      <c r="F419" s="136"/>
      <c r="G419" s="136"/>
      <c r="H419" s="136"/>
      <c r="I419" s="131"/>
      <c r="J419" s="131"/>
      <c r="K419" s="136"/>
    </row>
    <row r="420" spans="2:11">
      <c r="B420" s="130"/>
      <c r="C420" s="136"/>
      <c r="D420" s="136"/>
      <c r="E420" s="136"/>
      <c r="F420" s="136"/>
      <c r="G420" s="136"/>
      <c r="H420" s="136"/>
      <c r="I420" s="131"/>
      <c r="J420" s="131"/>
      <c r="K420" s="136"/>
    </row>
    <row r="421" spans="2:11">
      <c r="B421" s="130"/>
      <c r="C421" s="136"/>
      <c r="D421" s="136"/>
      <c r="E421" s="136"/>
      <c r="F421" s="136"/>
      <c r="G421" s="136"/>
      <c r="H421" s="136"/>
      <c r="I421" s="131"/>
      <c r="J421" s="131"/>
      <c r="K421" s="136"/>
    </row>
    <row r="422" spans="2:11">
      <c r="B422" s="130"/>
      <c r="C422" s="136"/>
      <c r="D422" s="136"/>
      <c r="E422" s="136"/>
      <c r="F422" s="136"/>
      <c r="G422" s="136"/>
      <c r="H422" s="136"/>
      <c r="I422" s="131"/>
      <c r="J422" s="131"/>
      <c r="K422" s="136"/>
    </row>
    <row r="423" spans="2:11">
      <c r="B423" s="130"/>
      <c r="C423" s="136"/>
      <c r="D423" s="136"/>
      <c r="E423" s="136"/>
      <c r="F423" s="136"/>
      <c r="G423" s="136"/>
      <c r="H423" s="136"/>
      <c r="I423" s="131"/>
      <c r="J423" s="131"/>
      <c r="K423" s="136"/>
    </row>
    <row r="424" spans="2:11">
      <c r="B424" s="130"/>
      <c r="C424" s="136"/>
      <c r="D424" s="136"/>
      <c r="E424" s="136"/>
      <c r="F424" s="136"/>
      <c r="G424" s="136"/>
      <c r="H424" s="136"/>
      <c r="I424" s="131"/>
      <c r="J424" s="131"/>
      <c r="K424" s="136"/>
    </row>
    <row r="425" spans="2:11">
      <c r="B425" s="130"/>
      <c r="C425" s="136"/>
      <c r="D425" s="136"/>
      <c r="E425" s="136"/>
      <c r="F425" s="136"/>
      <c r="G425" s="136"/>
      <c r="H425" s="136"/>
      <c r="I425" s="131"/>
      <c r="J425" s="131"/>
      <c r="K425" s="136"/>
    </row>
    <row r="426" spans="2:11">
      <c r="B426" s="130"/>
      <c r="C426" s="136"/>
      <c r="D426" s="136"/>
      <c r="E426" s="136"/>
      <c r="F426" s="136"/>
      <c r="G426" s="136"/>
      <c r="H426" s="136"/>
      <c r="I426" s="131"/>
      <c r="J426" s="131"/>
      <c r="K426" s="136"/>
    </row>
    <row r="427" spans="2:11">
      <c r="B427" s="130"/>
      <c r="C427" s="136"/>
      <c r="D427" s="136"/>
      <c r="E427" s="136"/>
      <c r="F427" s="136"/>
      <c r="G427" s="136"/>
      <c r="H427" s="136"/>
      <c r="I427" s="131"/>
      <c r="J427" s="131"/>
      <c r="K427" s="136"/>
    </row>
    <row r="428" spans="2:11">
      <c r="B428" s="130"/>
      <c r="C428" s="136"/>
      <c r="D428" s="136"/>
      <c r="E428" s="136"/>
      <c r="F428" s="136"/>
      <c r="G428" s="136"/>
      <c r="H428" s="136"/>
      <c r="I428" s="131"/>
      <c r="J428" s="131"/>
      <c r="K428" s="136"/>
    </row>
    <row r="429" spans="2:11">
      <c r="B429" s="130"/>
      <c r="C429" s="136"/>
      <c r="D429" s="136"/>
      <c r="E429" s="136"/>
      <c r="F429" s="136"/>
      <c r="G429" s="136"/>
      <c r="H429" s="136"/>
      <c r="I429" s="131"/>
      <c r="J429" s="131"/>
      <c r="K429" s="136"/>
    </row>
    <row r="430" spans="2:11">
      <c r="B430" s="130"/>
      <c r="C430" s="136"/>
      <c r="D430" s="136"/>
      <c r="E430" s="136"/>
      <c r="F430" s="136"/>
      <c r="G430" s="136"/>
      <c r="H430" s="136"/>
      <c r="I430" s="131"/>
      <c r="J430" s="131"/>
      <c r="K430" s="136"/>
    </row>
    <row r="431" spans="2:11">
      <c r="B431" s="130"/>
      <c r="C431" s="136"/>
      <c r="D431" s="136"/>
      <c r="E431" s="136"/>
      <c r="F431" s="136"/>
      <c r="G431" s="136"/>
      <c r="H431" s="136"/>
      <c r="I431" s="131"/>
      <c r="J431" s="131"/>
      <c r="K431" s="136"/>
    </row>
    <row r="432" spans="2:11">
      <c r="B432" s="130"/>
      <c r="C432" s="136"/>
      <c r="D432" s="136"/>
      <c r="E432" s="136"/>
      <c r="F432" s="136"/>
      <c r="G432" s="136"/>
      <c r="H432" s="136"/>
      <c r="I432" s="131"/>
      <c r="J432" s="131"/>
      <c r="K432" s="136"/>
    </row>
    <row r="433" spans="2:11">
      <c r="B433" s="130"/>
      <c r="C433" s="136"/>
      <c r="D433" s="136"/>
      <c r="E433" s="136"/>
      <c r="F433" s="136"/>
      <c r="G433" s="136"/>
      <c r="H433" s="136"/>
      <c r="I433" s="131"/>
      <c r="J433" s="131"/>
      <c r="K433" s="136"/>
    </row>
    <row r="434" spans="2:11">
      <c r="B434" s="130"/>
      <c r="C434" s="136"/>
      <c r="D434" s="136"/>
      <c r="E434" s="136"/>
      <c r="F434" s="136"/>
      <c r="G434" s="136"/>
      <c r="H434" s="136"/>
      <c r="I434" s="131"/>
      <c r="J434" s="131"/>
      <c r="K434" s="136"/>
    </row>
    <row r="435" spans="2:11">
      <c r="B435" s="130"/>
      <c r="C435" s="136"/>
      <c r="D435" s="136"/>
      <c r="E435" s="136"/>
      <c r="F435" s="136"/>
      <c r="G435" s="136"/>
      <c r="H435" s="136"/>
      <c r="I435" s="131"/>
      <c r="J435" s="131"/>
      <c r="K435" s="136"/>
    </row>
    <row r="436" spans="2:11">
      <c r="B436" s="130"/>
      <c r="C436" s="136"/>
      <c r="D436" s="136"/>
      <c r="E436" s="136"/>
      <c r="F436" s="136"/>
      <c r="G436" s="136"/>
      <c r="H436" s="136"/>
      <c r="I436" s="131"/>
      <c r="J436" s="131"/>
      <c r="K436" s="136"/>
    </row>
    <row r="437" spans="2:11">
      <c r="B437" s="130"/>
      <c r="C437" s="136"/>
      <c r="D437" s="136"/>
      <c r="E437" s="136"/>
      <c r="F437" s="136"/>
      <c r="G437" s="136"/>
      <c r="H437" s="136"/>
      <c r="I437" s="131"/>
      <c r="J437" s="131"/>
      <c r="K437" s="136"/>
    </row>
    <row r="438" spans="2:11">
      <c r="B438" s="130"/>
      <c r="C438" s="136"/>
      <c r="D438" s="136"/>
      <c r="E438" s="136"/>
      <c r="F438" s="136"/>
      <c r="G438" s="136"/>
      <c r="H438" s="136"/>
      <c r="I438" s="131"/>
      <c r="J438" s="131"/>
      <c r="K438" s="136"/>
    </row>
    <row r="439" spans="2:11">
      <c r="B439" s="130"/>
      <c r="C439" s="136"/>
      <c r="D439" s="136"/>
      <c r="E439" s="136"/>
      <c r="F439" s="136"/>
      <c r="G439" s="136"/>
      <c r="H439" s="136"/>
      <c r="I439" s="131"/>
      <c r="J439" s="131"/>
      <c r="K439" s="136"/>
    </row>
    <row r="440" spans="2:11">
      <c r="B440" s="130"/>
      <c r="C440" s="136"/>
      <c r="D440" s="136"/>
      <c r="E440" s="136"/>
      <c r="F440" s="136"/>
      <c r="G440" s="136"/>
      <c r="H440" s="136"/>
      <c r="I440" s="131"/>
      <c r="J440" s="131"/>
      <c r="K440" s="136"/>
    </row>
    <row r="441" spans="2:11">
      <c r="B441" s="130"/>
      <c r="C441" s="136"/>
      <c r="D441" s="136"/>
      <c r="E441" s="136"/>
      <c r="F441" s="136"/>
      <c r="G441" s="136"/>
      <c r="H441" s="136"/>
      <c r="I441" s="131"/>
      <c r="J441" s="131"/>
      <c r="K441" s="136"/>
    </row>
    <row r="442" spans="2:11">
      <c r="B442" s="130"/>
      <c r="C442" s="136"/>
      <c r="D442" s="136"/>
      <c r="E442" s="136"/>
      <c r="F442" s="136"/>
      <c r="G442" s="136"/>
      <c r="H442" s="136"/>
      <c r="I442" s="131"/>
      <c r="J442" s="131"/>
      <c r="K442" s="136"/>
    </row>
    <row r="443" spans="2:11">
      <c r="B443" s="130"/>
      <c r="C443" s="136"/>
      <c r="D443" s="136"/>
      <c r="E443" s="136"/>
      <c r="F443" s="136"/>
      <c r="G443" s="136"/>
      <c r="H443" s="136"/>
      <c r="I443" s="131"/>
      <c r="J443" s="131"/>
      <c r="K443" s="136"/>
    </row>
    <row r="444" spans="2:11">
      <c r="B444" s="130"/>
      <c r="C444" s="136"/>
      <c r="D444" s="136"/>
      <c r="E444" s="136"/>
      <c r="F444" s="136"/>
      <c r="G444" s="136"/>
      <c r="H444" s="136"/>
      <c r="I444" s="131"/>
      <c r="J444" s="131"/>
      <c r="K444" s="136"/>
    </row>
    <row r="445" spans="2:11">
      <c r="B445" s="130"/>
      <c r="C445" s="136"/>
      <c r="D445" s="136"/>
      <c r="E445" s="136"/>
      <c r="F445" s="136"/>
      <c r="G445" s="136"/>
      <c r="H445" s="136"/>
      <c r="I445" s="131"/>
      <c r="J445" s="131"/>
      <c r="K445" s="136"/>
    </row>
    <row r="446" spans="2:11">
      <c r="B446" s="130"/>
      <c r="C446" s="136"/>
      <c r="D446" s="136"/>
      <c r="E446" s="136"/>
      <c r="F446" s="136"/>
      <c r="G446" s="136"/>
      <c r="H446" s="136"/>
      <c r="I446" s="131"/>
      <c r="J446" s="131"/>
      <c r="K446" s="136"/>
    </row>
    <row r="447" spans="2:11">
      <c r="B447" s="130"/>
      <c r="C447" s="136"/>
      <c r="D447" s="136"/>
      <c r="E447" s="136"/>
      <c r="F447" s="136"/>
      <c r="G447" s="136"/>
      <c r="H447" s="136"/>
      <c r="I447" s="131"/>
      <c r="J447" s="131"/>
      <c r="K447" s="136"/>
    </row>
    <row r="448" spans="2:11">
      <c r="B448" s="130"/>
      <c r="C448" s="136"/>
      <c r="D448" s="136"/>
      <c r="E448" s="136"/>
      <c r="F448" s="136"/>
      <c r="G448" s="136"/>
      <c r="H448" s="136"/>
      <c r="I448" s="131"/>
      <c r="J448" s="131"/>
      <c r="K448" s="136"/>
    </row>
    <row r="449" spans="2:11">
      <c r="B449" s="130"/>
      <c r="C449" s="136"/>
      <c r="D449" s="136"/>
      <c r="E449" s="136"/>
      <c r="F449" s="136"/>
      <c r="G449" s="136"/>
      <c r="H449" s="136"/>
      <c r="I449" s="131"/>
      <c r="J449" s="131"/>
      <c r="K449" s="136"/>
    </row>
    <row r="450" spans="2:11">
      <c r="B450" s="130"/>
      <c r="C450" s="136"/>
      <c r="D450" s="136"/>
      <c r="E450" s="136"/>
      <c r="F450" s="136"/>
      <c r="G450" s="136"/>
      <c r="H450" s="136"/>
      <c r="I450" s="131"/>
      <c r="J450" s="131"/>
      <c r="K450" s="136"/>
    </row>
    <row r="451" spans="2:11">
      <c r="B451" s="130"/>
      <c r="C451" s="136"/>
      <c r="D451" s="136"/>
      <c r="E451" s="136"/>
      <c r="F451" s="136"/>
      <c r="G451" s="136"/>
      <c r="H451" s="136"/>
      <c r="I451" s="131"/>
      <c r="J451" s="131"/>
      <c r="K451" s="136"/>
    </row>
    <row r="452" spans="2:11">
      <c r="B452" s="130"/>
      <c r="C452" s="136"/>
      <c r="D452" s="136"/>
      <c r="E452" s="136"/>
      <c r="F452" s="136"/>
      <c r="G452" s="136"/>
      <c r="H452" s="136"/>
      <c r="I452" s="131"/>
      <c r="J452" s="131"/>
      <c r="K452" s="136"/>
    </row>
    <row r="453" spans="2:11">
      <c r="B453" s="130"/>
      <c r="C453" s="136"/>
      <c r="D453" s="136"/>
      <c r="E453" s="136"/>
      <c r="F453" s="136"/>
      <c r="G453" s="136"/>
      <c r="H453" s="136"/>
      <c r="I453" s="131"/>
      <c r="J453" s="131"/>
      <c r="K453" s="136"/>
    </row>
    <row r="454" spans="2:11">
      <c r="B454" s="130"/>
      <c r="C454" s="136"/>
      <c r="D454" s="136"/>
      <c r="E454" s="136"/>
      <c r="F454" s="136"/>
      <c r="G454" s="136"/>
      <c r="H454" s="136"/>
      <c r="I454" s="131"/>
      <c r="J454" s="131"/>
      <c r="K454" s="136"/>
    </row>
    <row r="455" spans="2:11">
      <c r="B455" s="130"/>
      <c r="C455" s="136"/>
      <c r="D455" s="136"/>
      <c r="E455" s="136"/>
      <c r="F455" s="136"/>
      <c r="G455" s="136"/>
      <c r="H455" s="136"/>
      <c r="I455" s="131"/>
      <c r="J455" s="131"/>
      <c r="K455" s="136"/>
    </row>
    <row r="456" spans="2:11">
      <c r="B456" s="130"/>
      <c r="C456" s="136"/>
      <c r="D456" s="136"/>
      <c r="E456" s="136"/>
      <c r="F456" s="136"/>
      <c r="G456" s="136"/>
      <c r="H456" s="136"/>
      <c r="I456" s="131"/>
      <c r="J456" s="131"/>
      <c r="K456" s="136"/>
    </row>
    <row r="457" spans="2:11">
      <c r="B457" s="130"/>
      <c r="C457" s="136"/>
      <c r="D457" s="136"/>
      <c r="E457" s="136"/>
      <c r="F457" s="136"/>
      <c r="G457" s="136"/>
      <c r="H457" s="136"/>
      <c r="I457" s="131"/>
      <c r="J457" s="131"/>
      <c r="K457" s="136"/>
    </row>
    <row r="458" spans="2:11">
      <c r="B458" s="130"/>
      <c r="C458" s="136"/>
      <c r="D458" s="136"/>
      <c r="E458" s="136"/>
      <c r="F458" s="136"/>
      <c r="G458" s="136"/>
      <c r="H458" s="136"/>
      <c r="I458" s="131"/>
      <c r="J458" s="131"/>
      <c r="K458" s="136"/>
    </row>
    <row r="459" spans="2:11">
      <c r="B459" s="130"/>
      <c r="C459" s="136"/>
      <c r="D459" s="136"/>
      <c r="E459" s="136"/>
      <c r="F459" s="136"/>
      <c r="G459" s="136"/>
      <c r="H459" s="136"/>
      <c r="I459" s="131"/>
      <c r="J459" s="131"/>
      <c r="K459" s="136"/>
    </row>
    <row r="460" spans="2:11">
      <c r="B460" s="130"/>
      <c r="C460" s="136"/>
      <c r="D460" s="136"/>
      <c r="E460" s="136"/>
      <c r="F460" s="136"/>
      <c r="G460" s="136"/>
      <c r="H460" s="136"/>
      <c r="I460" s="131"/>
      <c r="J460" s="131"/>
      <c r="K460" s="136"/>
    </row>
    <row r="461" spans="2:11">
      <c r="B461" s="130"/>
      <c r="C461" s="136"/>
      <c r="D461" s="136"/>
      <c r="E461" s="136"/>
      <c r="F461" s="136"/>
      <c r="G461" s="136"/>
      <c r="H461" s="136"/>
      <c r="I461" s="131"/>
      <c r="J461" s="131"/>
      <c r="K461" s="136"/>
    </row>
    <row r="462" spans="2:11">
      <c r="B462" s="130"/>
      <c r="C462" s="136"/>
      <c r="D462" s="136"/>
      <c r="E462" s="136"/>
      <c r="F462" s="136"/>
      <c r="G462" s="136"/>
      <c r="H462" s="136"/>
      <c r="I462" s="131"/>
      <c r="J462" s="131"/>
      <c r="K462" s="136"/>
    </row>
    <row r="463" spans="2:11">
      <c r="B463" s="130"/>
      <c r="C463" s="136"/>
      <c r="D463" s="136"/>
      <c r="E463" s="136"/>
      <c r="F463" s="136"/>
      <c r="G463" s="136"/>
      <c r="H463" s="136"/>
      <c r="I463" s="131"/>
      <c r="J463" s="131"/>
      <c r="K463" s="136"/>
    </row>
    <row r="464" spans="2:11">
      <c r="B464" s="130"/>
      <c r="C464" s="136"/>
      <c r="D464" s="136"/>
      <c r="E464" s="136"/>
      <c r="F464" s="136"/>
      <c r="G464" s="136"/>
      <c r="H464" s="136"/>
      <c r="I464" s="131"/>
      <c r="J464" s="131"/>
      <c r="K464" s="136"/>
    </row>
    <row r="465" spans="2:11">
      <c r="B465" s="130"/>
      <c r="C465" s="136"/>
      <c r="D465" s="136"/>
      <c r="E465" s="136"/>
      <c r="F465" s="136"/>
      <c r="G465" s="136"/>
      <c r="H465" s="136"/>
      <c r="I465" s="131"/>
      <c r="J465" s="131"/>
      <c r="K465" s="136"/>
    </row>
    <row r="466" spans="2:11">
      <c r="B466" s="130"/>
      <c r="C466" s="136"/>
      <c r="D466" s="136"/>
      <c r="E466" s="136"/>
      <c r="F466" s="136"/>
      <c r="G466" s="136"/>
      <c r="H466" s="136"/>
      <c r="I466" s="131"/>
      <c r="J466" s="131"/>
      <c r="K466" s="136"/>
    </row>
    <row r="467" spans="2:11">
      <c r="B467" s="130"/>
      <c r="C467" s="136"/>
      <c r="D467" s="136"/>
      <c r="E467" s="136"/>
      <c r="F467" s="136"/>
      <c r="G467" s="136"/>
      <c r="H467" s="136"/>
      <c r="I467" s="131"/>
      <c r="J467" s="131"/>
      <c r="K467" s="136"/>
    </row>
    <row r="468" spans="2:11">
      <c r="B468" s="130"/>
      <c r="C468" s="136"/>
      <c r="D468" s="136"/>
      <c r="E468" s="136"/>
      <c r="F468" s="136"/>
      <c r="G468" s="136"/>
      <c r="H468" s="136"/>
      <c r="I468" s="131"/>
      <c r="J468" s="131"/>
      <c r="K468" s="136"/>
    </row>
    <row r="469" spans="2:11">
      <c r="B469" s="130"/>
      <c r="C469" s="136"/>
      <c r="D469" s="136"/>
      <c r="E469" s="136"/>
      <c r="F469" s="136"/>
      <c r="G469" s="136"/>
      <c r="H469" s="136"/>
      <c r="I469" s="131"/>
      <c r="J469" s="131"/>
      <c r="K469" s="136"/>
    </row>
    <row r="470" spans="2:11">
      <c r="B470" s="130"/>
      <c r="C470" s="136"/>
      <c r="D470" s="136"/>
      <c r="E470" s="136"/>
      <c r="F470" s="136"/>
      <c r="G470" s="136"/>
      <c r="H470" s="136"/>
      <c r="I470" s="131"/>
      <c r="J470" s="131"/>
      <c r="K470" s="136"/>
    </row>
    <row r="471" spans="2:11">
      <c r="B471" s="130"/>
      <c r="C471" s="136"/>
      <c r="D471" s="136"/>
      <c r="E471" s="136"/>
      <c r="F471" s="136"/>
      <c r="G471" s="136"/>
      <c r="H471" s="136"/>
      <c r="I471" s="131"/>
      <c r="J471" s="131"/>
      <c r="K471" s="136"/>
    </row>
    <row r="472" spans="2:11">
      <c r="B472" s="130"/>
      <c r="C472" s="136"/>
      <c r="D472" s="136"/>
      <c r="E472" s="136"/>
      <c r="F472" s="136"/>
      <c r="G472" s="136"/>
      <c r="H472" s="136"/>
      <c r="I472" s="131"/>
      <c r="J472" s="131"/>
      <c r="K472" s="136"/>
    </row>
    <row r="473" spans="2:11">
      <c r="B473" s="130"/>
      <c r="C473" s="136"/>
      <c r="D473" s="136"/>
      <c r="E473" s="136"/>
      <c r="F473" s="136"/>
      <c r="G473" s="136"/>
      <c r="H473" s="136"/>
      <c r="I473" s="131"/>
      <c r="J473" s="131"/>
      <c r="K473" s="136"/>
    </row>
    <row r="474" spans="2:11">
      <c r="B474" s="130"/>
      <c r="C474" s="136"/>
      <c r="D474" s="136"/>
      <c r="E474" s="136"/>
      <c r="F474" s="136"/>
      <c r="G474" s="136"/>
      <c r="H474" s="136"/>
      <c r="I474" s="131"/>
      <c r="J474" s="131"/>
      <c r="K474" s="136"/>
    </row>
    <row r="475" spans="2:11">
      <c r="B475" s="130"/>
      <c r="C475" s="136"/>
      <c r="D475" s="136"/>
      <c r="E475" s="136"/>
      <c r="F475" s="136"/>
      <c r="G475" s="136"/>
      <c r="H475" s="136"/>
      <c r="I475" s="131"/>
      <c r="J475" s="131"/>
      <c r="K475" s="136"/>
    </row>
    <row r="476" spans="2:11">
      <c r="B476" s="130"/>
      <c r="C476" s="136"/>
      <c r="D476" s="136"/>
      <c r="E476" s="136"/>
      <c r="F476" s="136"/>
      <c r="G476" s="136"/>
      <c r="H476" s="136"/>
      <c r="I476" s="131"/>
      <c r="J476" s="131"/>
      <c r="K476" s="136"/>
    </row>
    <row r="477" spans="2:11">
      <c r="B477" s="130"/>
      <c r="C477" s="136"/>
      <c r="D477" s="136"/>
      <c r="E477" s="136"/>
      <c r="F477" s="136"/>
      <c r="G477" s="136"/>
      <c r="H477" s="136"/>
      <c r="I477" s="131"/>
      <c r="J477" s="131"/>
      <c r="K477" s="136"/>
    </row>
    <row r="478" spans="2:11">
      <c r="B478" s="130"/>
      <c r="C478" s="136"/>
      <c r="D478" s="136"/>
      <c r="E478" s="136"/>
      <c r="F478" s="136"/>
      <c r="G478" s="136"/>
      <c r="H478" s="136"/>
      <c r="I478" s="131"/>
      <c r="J478" s="131"/>
      <c r="K478" s="136"/>
    </row>
    <row r="479" spans="2:11">
      <c r="B479" s="130"/>
      <c r="C479" s="136"/>
      <c r="D479" s="136"/>
      <c r="E479" s="136"/>
      <c r="F479" s="136"/>
      <c r="G479" s="136"/>
      <c r="H479" s="136"/>
      <c r="I479" s="131"/>
      <c r="J479" s="131"/>
      <c r="K479" s="136"/>
    </row>
    <row r="480" spans="2:11">
      <c r="B480" s="130"/>
      <c r="C480" s="136"/>
      <c r="D480" s="136"/>
      <c r="E480" s="136"/>
      <c r="F480" s="136"/>
      <c r="G480" s="136"/>
      <c r="H480" s="136"/>
      <c r="I480" s="131"/>
      <c r="J480" s="131"/>
      <c r="K480" s="136"/>
    </row>
    <row r="481" spans="2:11">
      <c r="B481" s="130"/>
      <c r="C481" s="136"/>
      <c r="D481" s="136"/>
      <c r="E481" s="136"/>
      <c r="F481" s="136"/>
      <c r="G481" s="136"/>
      <c r="H481" s="136"/>
      <c r="I481" s="131"/>
      <c r="J481" s="131"/>
      <c r="K481" s="136"/>
    </row>
    <row r="482" spans="2:11">
      <c r="B482" s="130"/>
      <c r="C482" s="136"/>
      <c r="D482" s="136"/>
      <c r="E482" s="136"/>
      <c r="F482" s="136"/>
      <c r="G482" s="136"/>
      <c r="H482" s="136"/>
      <c r="I482" s="131"/>
      <c r="J482" s="131"/>
      <c r="K482" s="136"/>
    </row>
    <row r="483" spans="2:11">
      <c r="B483" s="130"/>
      <c r="C483" s="136"/>
      <c r="D483" s="136"/>
      <c r="E483" s="136"/>
      <c r="F483" s="136"/>
      <c r="G483" s="136"/>
      <c r="H483" s="136"/>
      <c r="I483" s="131"/>
      <c r="J483" s="131"/>
      <c r="K483" s="136"/>
    </row>
    <row r="484" spans="2:11">
      <c r="B484" s="130"/>
      <c r="C484" s="136"/>
      <c r="D484" s="136"/>
      <c r="E484" s="136"/>
      <c r="F484" s="136"/>
      <c r="G484" s="136"/>
      <c r="H484" s="136"/>
      <c r="I484" s="131"/>
      <c r="J484" s="131"/>
      <c r="K484" s="136"/>
    </row>
    <row r="485" spans="2:11">
      <c r="B485" s="130"/>
      <c r="C485" s="136"/>
      <c r="D485" s="136"/>
      <c r="E485" s="136"/>
      <c r="F485" s="136"/>
      <c r="G485" s="136"/>
      <c r="H485" s="136"/>
      <c r="I485" s="131"/>
      <c r="J485" s="131"/>
      <c r="K485" s="136"/>
    </row>
    <row r="486" spans="2:11">
      <c r="B486" s="130"/>
      <c r="C486" s="136"/>
      <c r="D486" s="136"/>
      <c r="E486" s="136"/>
      <c r="F486" s="136"/>
      <c r="G486" s="136"/>
      <c r="H486" s="136"/>
      <c r="I486" s="131"/>
      <c r="J486" s="131"/>
      <c r="K486" s="136"/>
    </row>
    <row r="487" spans="2:11">
      <c r="B487" s="130"/>
      <c r="C487" s="136"/>
      <c r="D487" s="136"/>
      <c r="E487" s="136"/>
      <c r="F487" s="136"/>
      <c r="G487" s="136"/>
      <c r="H487" s="136"/>
      <c r="I487" s="131"/>
      <c r="J487" s="131"/>
      <c r="K487" s="136"/>
    </row>
    <row r="488" spans="2:11">
      <c r="B488" s="130"/>
      <c r="C488" s="136"/>
      <c r="D488" s="136"/>
      <c r="E488" s="136"/>
      <c r="F488" s="136"/>
      <c r="G488" s="136"/>
      <c r="H488" s="136"/>
      <c r="I488" s="131"/>
      <c r="J488" s="131"/>
      <c r="K488" s="136"/>
    </row>
    <row r="489" spans="2:11">
      <c r="B489" s="130"/>
      <c r="C489" s="136"/>
      <c r="D489" s="136"/>
      <c r="E489" s="136"/>
      <c r="F489" s="136"/>
      <c r="G489" s="136"/>
      <c r="H489" s="136"/>
      <c r="I489" s="131"/>
      <c r="J489" s="131"/>
      <c r="K489" s="136"/>
    </row>
    <row r="490" spans="2:11">
      <c r="B490" s="130"/>
      <c r="C490" s="136"/>
      <c r="D490" s="136"/>
      <c r="E490" s="136"/>
      <c r="F490" s="136"/>
      <c r="G490" s="136"/>
      <c r="H490" s="136"/>
      <c r="I490" s="131"/>
      <c r="J490" s="131"/>
      <c r="K490" s="136"/>
    </row>
    <row r="491" spans="2:11">
      <c r="B491" s="130"/>
      <c r="C491" s="136"/>
      <c r="D491" s="136"/>
      <c r="E491" s="136"/>
      <c r="F491" s="136"/>
      <c r="G491" s="136"/>
      <c r="H491" s="136"/>
      <c r="I491" s="131"/>
      <c r="J491" s="131"/>
      <c r="K491" s="136"/>
    </row>
    <row r="492" spans="2:11">
      <c r="B492" s="130"/>
      <c r="C492" s="136"/>
      <c r="D492" s="136"/>
      <c r="E492" s="136"/>
      <c r="F492" s="136"/>
      <c r="G492" s="136"/>
      <c r="H492" s="136"/>
      <c r="I492" s="131"/>
      <c r="J492" s="131"/>
      <c r="K492" s="136"/>
    </row>
    <row r="493" spans="2:11">
      <c r="B493" s="130"/>
      <c r="C493" s="136"/>
      <c r="D493" s="136"/>
      <c r="E493" s="136"/>
      <c r="F493" s="136"/>
      <c r="G493" s="136"/>
      <c r="H493" s="136"/>
      <c r="I493" s="131"/>
      <c r="J493" s="131"/>
      <c r="K493" s="136"/>
    </row>
    <row r="494" spans="2:11">
      <c r="B494" s="130"/>
      <c r="C494" s="136"/>
      <c r="D494" s="136"/>
      <c r="E494" s="136"/>
      <c r="F494" s="136"/>
      <c r="G494" s="136"/>
      <c r="H494" s="136"/>
      <c r="I494" s="131"/>
      <c r="J494" s="131"/>
      <c r="K494" s="136"/>
    </row>
    <row r="495" spans="2:11">
      <c r="B495" s="130"/>
      <c r="C495" s="136"/>
      <c r="D495" s="136"/>
      <c r="E495" s="136"/>
      <c r="F495" s="136"/>
      <c r="G495" s="136"/>
      <c r="H495" s="136"/>
      <c r="I495" s="131"/>
      <c r="J495" s="131"/>
      <c r="K495" s="136"/>
    </row>
    <row r="496" spans="2:11">
      <c r="B496" s="130"/>
      <c r="C496" s="136"/>
      <c r="D496" s="136"/>
      <c r="E496" s="136"/>
      <c r="F496" s="136"/>
      <c r="G496" s="136"/>
      <c r="H496" s="136"/>
      <c r="I496" s="131"/>
      <c r="J496" s="131"/>
      <c r="K496" s="136"/>
    </row>
    <row r="497" spans="2:11">
      <c r="B497" s="130"/>
      <c r="C497" s="136"/>
      <c r="D497" s="136"/>
      <c r="E497" s="136"/>
      <c r="F497" s="136"/>
      <c r="G497" s="136"/>
      <c r="H497" s="136"/>
      <c r="I497" s="131"/>
      <c r="J497" s="131"/>
      <c r="K497" s="136"/>
    </row>
    <row r="498" spans="2:11">
      <c r="B498" s="130"/>
      <c r="C498" s="136"/>
      <c r="D498" s="136"/>
      <c r="E498" s="136"/>
      <c r="F498" s="136"/>
      <c r="G498" s="136"/>
      <c r="H498" s="136"/>
      <c r="I498" s="131"/>
      <c r="J498" s="131"/>
      <c r="K498" s="136"/>
    </row>
    <row r="499" spans="2:11">
      <c r="B499" s="130"/>
      <c r="C499" s="136"/>
      <c r="D499" s="136"/>
      <c r="E499" s="136"/>
      <c r="F499" s="136"/>
      <c r="G499" s="136"/>
      <c r="H499" s="136"/>
      <c r="I499" s="131"/>
      <c r="J499" s="131"/>
      <c r="K499" s="136"/>
    </row>
    <row r="500" spans="2:11">
      <c r="B500" s="130"/>
      <c r="C500" s="136"/>
      <c r="D500" s="136"/>
      <c r="E500" s="136"/>
      <c r="F500" s="136"/>
      <c r="G500" s="136"/>
      <c r="H500" s="136"/>
      <c r="I500" s="131"/>
      <c r="J500" s="131"/>
      <c r="K500" s="136"/>
    </row>
    <row r="501" spans="2:11">
      <c r="B501" s="130"/>
      <c r="C501" s="136"/>
      <c r="D501" s="136"/>
      <c r="E501" s="136"/>
      <c r="F501" s="136"/>
      <c r="G501" s="136"/>
      <c r="H501" s="136"/>
      <c r="I501" s="131"/>
      <c r="J501" s="131"/>
      <c r="K501" s="136"/>
    </row>
    <row r="502" spans="2:11">
      <c r="B502" s="130"/>
      <c r="C502" s="136"/>
      <c r="D502" s="136"/>
      <c r="E502" s="136"/>
      <c r="F502" s="136"/>
      <c r="G502" s="136"/>
      <c r="H502" s="136"/>
      <c r="I502" s="131"/>
      <c r="J502" s="131"/>
      <c r="K502" s="136"/>
    </row>
    <row r="503" spans="2:11">
      <c r="B503" s="130"/>
      <c r="C503" s="136"/>
      <c r="D503" s="136"/>
      <c r="E503" s="136"/>
      <c r="F503" s="136"/>
      <c r="G503" s="136"/>
      <c r="H503" s="136"/>
      <c r="I503" s="131"/>
      <c r="J503" s="131"/>
      <c r="K503" s="136"/>
    </row>
    <row r="504" spans="2:11">
      <c r="B504" s="130"/>
      <c r="C504" s="136"/>
      <c r="D504" s="136"/>
      <c r="E504" s="136"/>
      <c r="F504" s="136"/>
      <c r="G504" s="136"/>
      <c r="H504" s="136"/>
      <c r="I504" s="131"/>
      <c r="J504" s="131"/>
      <c r="K504" s="136"/>
    </row>
    <row r="505" spans="2:11">
      <c r="B505" s="130"/>
      <c r="C505" s="136"/>
      <c r="D505" s="136"/>
      <c r="E505" s="136"/>
      <c r="F505" s="136"/>
      <c r="G505" s="136"/>
      <c r="H505" s="136"/>
      <c r="I505" s="131"/>
      <c r="J505" s="131"/>
      <c r="K505" s="136"/>
    </row>
    <row r="506" spans="2:11">
      <c r="B506" s="130"/>
      <c r="C506" s="136"/>
      <c r="D506" s="136"/>
      <c r="E506" s="136"/>
      <c r="F506" s="136"/>
      <c r="G506" s="136"/>
      <c r="H506" s="136"/>
      <c r="I506" s="131"/>
      <c r="J506" s="131"/>
      <c r="K506" s="136"/>
    </row>
    <row r="507" spans="2:11">
      <c r="B507" s="130"/>
      <c r="C507" s="136"/>
      <c r="D507" s="136"/>
      <c r="E507" s="136"/>
      <c r="F507" s="136"/>
      <c r="G507" s="136"/>
      <c r="H507" s="136"/>
      <c r="I507" s="131"/>
      <c r="J507" s="131"/>
      <c r="K507" s="136"/>
    </row>
    <row r="508" spans="2:11">
      <c r="B508" s="130"/>
      <c r="C508" s="136"/>
      <c r="D508" s="136"/>
      <c r="E508" s="136"/>
      <c r="F508" s="136"/>
      <c r="G508" s="136"/>
      <c r="H508" s="136"/>
      <c r="I508" s="131"/>
      <c r="J508" s="131"/>
      <c r="K508" s="136"/>
    </row>
    <row r="509" spans="2:11">
      <c r="B509" s="130"/>
      <c r="C509" s="136"/>
      <c r="D509" s="136"/>
      <c r="E509" s="136"/>
      <c r="F509" s="136"/>
      <c r="G509" s="136"/>
      <c r="H509" s="136"/>
      <c r="I509" s="131"/>
      <c r="J509" s="131"/>
      <c r="K509" s="136"/>
    </row>
    <row r="510" spans="2:11">
      <c r="B510" s="130"/>
      <c r="C510" s="136"/>
      <c r="D510" s="136"/>
      <c r="E510" s="136"/>
      <c r="F510" s="136"/>
      <c r="G510" s="136"/>
      <c r="H510" s="136"/>
      <c r="I510" s="131"/>
      <c r="J510" s="131"/>
      <c r="K510" s="136"/>
    </row>
    <row r="511" spans="2:11">
      <c r="B511" s="130"/>
      <c r="C511" s="136"/>
      <c r="D511" s="136"/>
      <c r="E511" s="136"/>
      <c r="F511" s="136"/>
      <c r="G511" s="136"/>
      <c r="H511" s="136"/>
      <c r="I511" s="131"/>
      <c r="J511" s="131"/>
      <c r="K511" s="136"/>
    </row>
    <row r="512" spans="2:11">
      <c r="B512" s="130"/>
      <c r="C512" s="136"/>
      <c r="D512" s="136"/>
      <c r="E512" s="136"/>
      <c r="F512" s="136"/>
      <c r="G512" s="136"/>
      <c r="H512" s="136"/>
      <c r="I512" s="131"/>
      <c r="J512" s="131"/>
      <c r="K512" s="136"/>
    </row>
    <row r="513" spans="2:11">
      <c r="B513" s="130"/>
      <c r="C513" s="136"/>
      <c r="D513" s="136"/>
      <c r="E513" s="136"/>
      <c r="F513" s="136"/>
      <c r="G513" s="136"/>
      <c r="H513" s="136"/>
      <c r="I513" s="131"/>
      <c r="J513" s="131"/>
      <c r="K513" s="136"/>
    </row>
    <row r="514" spans="2:11">
      <c r="B514" s="130"/>
      <c r="C514" s="136"/>
      <c r="D514" s="136"/>
      <c r="E514" s="136"/>
      <c r="F514" s="136"/>
      <c r="G514" s="136"/>
      <c r="H514" s="136"/>
      <c r="I514" s="131"/>
      <c r="J514" s="131"/>
      <c r="K514" s="136"/>
    </row>
    <row r="515" spans="2:11">
      <c r="B515" s="130"/>
      <c r="C515" s="136"/>
      <c r="D515" s="136"/>
      <c r="E515" s="136"/>
      <c r="F515" s="136"/>
      <c r="G515" s="136"/>
      <c r="H515" s="136"/>
      <c r="I515" s="131"/>
      <c r="J515" s="131"/>
      <c r="K515" s="136"/>
    </row>
    <row r="516" spans="2:11">
      <c r="B516" s="130"/>
      <c r="C516" s="136"/>
      <c r="D516" s="136"/>
      <c r="E516" s="136"/>
      <c r="F516" s="136"/>
      <c r="G516" s="136"/>
      <c r="H516" s="136"/>
      <c r="I516" s="131"/>
      <c r="J516" s="131"/>
      <c r="K516" s="136"/>
    </row>
    <row r="517" spans="2:11">
      <c r="B517" s="130"/>
      <c r="C517" s="136"/>
      <c r="D517" s="136"/>
      <c r="E517" s="136"/>
      <c r="F517" s="136"/>
      <c r="G517" s="136"/>
      <c r="H517" s="136"/>
      <c r="I517" s="131"/>
      <c r="J517" s="131"/>
      <c r="K517" s="136"/>
    </row>
    <row r="518" spans="2:11">
      <c r="B518" s="130"/>
      <c r="C518" s="136"/>
      <c r="D518" s="136"/>
      <c r="E518" s="136"/>
      <c r="F518" s="136"/>
      <c r="G518" s="136"/>
      <c r="H518" s="136"/>
      <c r="I518" s="131"/>
      <c r="J518" s="131"/>
      <c r="K518" s="136"/>
    </row>
    <row r="519" spans="2:11">
      <c r="B519" s="130"/>
      <c r="C519" s="136"/>
      <c r="D519" s="136"/>
      <c r="E519" s="136"/>
      <c r="F519" s="136"/>
      <c r="G519" s="136"/>
      <c r="H519" s="136"/>
      <c r="I519" s="131"/>
      <c r="J519" s="131"/>
      <c r="K519" s="136"/>
    </row>
    <row r="520" spans="2:11">
      <c r="B520" s="130"/>
      <c r="C520" s="136"/>
      <c r="D520" s="136"/>
      <c r="E520" s="136"/>
      <c r="F520" s="136"/>
      <c r="G520" s="136"/>
      <c r="H520" s="136"/>
      <c r="I520" s="131"/>
      <c r="J520" s="131"/>
      <c r="K520" s="136"/>
    </row>
    <row r="521" spans="2:11">
      <c r="B521" s="130"/>
      <c r="C521" s="136"/>
      <c r="D521" s="136"/>
      <c r="E521" s="136"/>
      <c r="F521" s="136"/>
      <c r="G521" s="136"/>
      <c r="H521" s="136"/>
      <c r="I521" s="131"/>
      <c r="J521" s="131"/>
      <c r="K521" s="136"/>
    </row>
    <row r="522" spans="2:11">
      <c r="B522" s="130"/>
      <c r="C522" s="136"/>
      <c r="D522" s="136"/>
      <c r="E522" s="136"/>
      <c r="F522" s="136"/>
      <c r="G522" s="136"/>
      <c r="H522" s="136"/>
      <c r="I522" s="131"/>
      <c r="J522" s="131"/>
      <c r="K522" s="136"/>
    </row>
    <row r="523" spans="2:11">
      <c r="B523" s="130"/>
      <c r="C523" s="136"/>
      <c r="D523" s="136"/>
      <c r="E523" s="136"/>
      <c r="F523" s="136"/>
      <c r="G523" s="136"/>
      <c r="H523" s="136"/>
      <c r="I523" s="131"/>
      <c r="J523" s="131"/>
      <c r="K523" s="136"/>
    </row>
    <row r="524" spans="2:11">
      <c r="B524" s="130"/>
      <c r="C524" s="136"/>
      <c r="D524" s="136"/>
      <c r="E524" s="136"/>
      <c r="F524" s="136"/>
      <c r="G524" s="136"/>
      <c r="H524" s="136"/>
      <c r="I524" s="131"/>
      <c r="J524" s="131"/>
      <c r="K524" s="136"/>
    </row>
    <row r="525" spans="2:11">
      <c r="B525" s="130"/>
      <c r="C525" s="136"/>
      <c r="D525" s="136"/>
      <c r="E525" s="136"/>
      <c r="F525" s="136"/>
      <c r="G525" s="136"/>
      <c r="H525" s="136"/>
      <c r="I525" s="131"/>
      <c r="J525" s="131"/>
      <c r="K525" s="136"/>
    </row>
    <row r="526" spans="2:11">
      <c r="B526" s="130"/>
      <c r="C526" s="136"/>
      <c r="D526" s="136"/>
      <c r="E526" s="136"/>
      <c r="F526" s="136"/>
      <c r="G526" s="136"/>
      <c r="H526" s="136"/>
      <c r="I526" s="131"/>
      <c r="J526" s="131"/>
      <c r="K526" s="136"/>
    </row>
    <row r="527" spans="2:11">
      <c r="B527" s="130"/>
      <c r="C527" s="136"/>
      <c r="D527" s="136"/>
      <c r="E527" s="136"/>
      <c r="F527" s="136"/>
      <c r="G527" s="136"/>
      <c r="H527" s="136"/>
      <c r="I527" s="131"/>
      <c r="J527" s="131"/>
      <c r="K527" s="136"/>
    </row>
    <row r="528" spans="2:11">
      <c r="B528" s="130"/>
      <c r="C528" s="136"/>
      <c r="D528" s="136"/>
      <c r="E528" s="136"/>
      <c r="F528" s="136"/>
      <c r="G528" s="136"/>
      <c r="H528" s="136"/>
      <c r="I528" s="131"/>
      <c r="J528" s="131"/>
      <c r="K528" s="136"/>
    </row>
    <row r="529" spans="2:11">
      <c r="B529" s="130"/>
      <c r="C529" s="136"/>
      <c r="D529" s="136"/>
      <c r="E529" s="136"/>
      <c r="F529" s="136"/>
      <c r="G529" s="136"/>
      <c r="H529" s="136"/>
      <c r="I529" s="131"/>
      <c r="J529" s="131"/>
      <c r="K529" s="136"/>
    </row>
    <row r="530" spans="2:11">
      <c r="B530" s="130"/>
      <c r="C530" s="136"/>
      <c r="D530" s="136"/>
      <c r="E530" s="136"/>
      <c r="F530" s="136"/>
      <c r="G530" s="136"/>
      <c r="H530" s="136"/>
      <c r="I530" s="131"/>
      <c r="J530" s="131"/>
      <c r="K530" s="136"/>
    </row>
    <row r="531" spans="2:11">
      <c r="B531" s="130"/>
      <c r="C531" s="136"/>
      <c r="D531" s="136"/>
      <c r="E531" s="136"/>
      <c r="F531" s="136"/>
      <c r="G531" s="136"/>
      <c r="H531" s="136"/>
      <c r="I531" s="131"/>
      <c r="J531" s="131"/>
      <c r="K531" s="136"/>
    </row>
    <row r="532" spans="2:11">
      <c r="B532" s="130"/>
      <c r="C532" s="136"/>
      <c r="D532" s="136"/>
      <c r="E532" s="136"/>
      <c r="F532" s="136"/>
      <c r="G532" s="136"/>
      <c r="H532" s="136"/>
      <c r="I532" s="131"/>
      <c r="J532" s="131"/>
      <c r="K532" s="136"/>
    </row>
    <row r="533" spans="2:11">
      <c r="B533" s="130"/>
      <c r="C533" s="136"/>
      <c r="D533" s="136"/>
      <c r="E533" s="136"/>
      <c r="F533" s="136"/>
      <c r="G533" s="136"/>
      <c r="H533" s="136"/>
      <c r="I533" s="131"/>
      <c r="J533" s="131"/>
      <c r="K533" s="136"/>
    </row>
    <row r="534" spans="2:11">
      <c r="B534" s="130"/>
      <c r="C534" s="136"/>
      <c r="D534" s="136"/>
      <c r="E534" s="136"/>
      <c r="F534" s="136"/>
      <c r="G534" s="136"/>
      <c r="H534" s="136"/>
      <c r="I534" s="131"/>
      <c r="J534" s="131"/>
      <c r="K534" s="136"/>
    </row>
    <row r="535" spans="2:11">
      <c r="B535" s="130"/>
      <c r="C535" s="136"/>
      <c r="D535" s="136"/>
      <c r="E535" s="136"/>
      <c r="F535" s="136"/>
      <c r="G535" s="136"/>
      <c r="H535" s="136"/>
      <c r="I535" s="131"/>
      <c r="J535" s="131"/>
      <c r="K535" s="136"/>
    </row>
    <row r="536" spans="2:11">
      <c r="B536" s="130"/>
      <c r="C536" s="136"/>
      <c r="D536" s="136"/>
      <c r="E536" s="136"/>
      <c r="F536" s="136"/>
      <c r="G536" s="136"/>
      <c r="H536" s="136"/>
      <c r="I536" s="131"/>
      <c r="J536" s="131"/>
      <c r="K536" s="136"/>
    </row>
    <row r="537" spans="2:11">
      <c r="B537" s="130"/>
      <c r="C537" s="136"/>
      <c r="D537" s="136"/>
      <c r="E537" s="136"/>
      <c r="F537" s="136"/>
      <c r="G537" s="136"/>
      <c r="H537" s="136"/>
      <c r="I537" s="131"/>
      <c r="J537" s="131"/>
      <c r="K537" s="136"/>
    </row>
    <row r="538" spans="2:11">
      <c r="B538" s="130"/>
      <c r="C538" s="136"/>
      <c r="D538" s="136"/>
      <c r="E538" s="136"/>
      <c r="F538" s="136"/>
      <c r="G538" s="136"/>
      <c r="H538" s="136"/>
      <c r="I538" s="131"/>
      <c r="J538" s="131"/>
      <c r="K538" s="136"/>
    </row>
    <row r="539" spans="2:11">
      <c r="B539" s="130"/>
      <c r="C539" s="136"/>
      <c r="D539" s="136"/>
      <c r="E539" s="136"/>
      <c r="F539" s="136"/>
      <c r="G539" s="136"/>
      <c r="H539" s="136"/>
      <c r="I539" s="131"/>
      <c r="J539" s="131"/>
      <c r="K539" s="136"/>
    </row>
    <row r="540" spans="2:11">
      <c r="B540" s="130"/>
      <c r="C540" s="136"/>
      <c r="D540" s="136"/>
      <c r="E540" s="136"/>
      <c r="F540" s="136"/>
      <c r="G540" s="136"/>
      <c r="H540" s="136"/>
      <c r="I540" s="131"/>
      <c r="J540" s="131"/>
      <c r="K540" s="136"/>
    </row>
    <row r="541" spans="2:11">
      <c r="B541" s="130"/>
      <c r="C541" s="136"/>
      <c r="D541" s="136"/>
      <c r="E541" s="136"/>
      <c r="F541" s="136"/>
      <c r="G541" s="136"/>
      <c r="H541" s="136"/>
      <c r="I541" s="131"/>
      <c r="J541" s="131"/>
      <c r="K541" s="136"/>
    </row>
    <row r="542" spans="2:11">
      <c r="B542" s="130"/>
      <c r="C542" s="136"/>
      <c r="D542" s="136"/>
      <c r="E542" s="136"/>
      <c r="F542" s="136"/>
      <c r="G542" s="136"/>
      <c r="H542" s="136"/>
      <c r="I542" s="131"/>
      <c r="J542" s="131"/>
      <c r="K542" s="136"/>
    </row>
    <row r="543" spans="2:11">
      <c r="B543" s="130"/>
      <c r="C543" s="136"/>
      <c r="D543" s="136"/>
      <c r="E543" s="136"/>
      <c r="F543" s="136"/>
      <c r="G543" s="136"/>
      <c r="H543" s="136"/>
      <c r="I543" s="131"/>
      <c r="J543" s="131"/>
      <c r="K543" s="136"/>
    </row>
    <row r="544" spans="2:11">
      <c r="B544" s="130"/>
      <c r="C544" s="136"/>
      <c r="D544" s="136"/>
      <c r="E544" s="136"/>
      <c r="F544" s="136"/>
      <c r="G544" s="136"/>
      <c r="H544" s="136"/>
      <c r="I544" s="131"/>
      <c r="J544" s="131"/>
      <c r="K544" s="136"/>
    </row>
    <row r="545" spans="2:11">
      <c r="B545" s="130"/>
      <c r="C545" s="136"/>
      <c r="D545" s="136"/>
      <c r="E545" s="136"/>
      <c r="F545" s="136"/>
      <c r="G545" s="136"/>
      <c r="H545" s="136"/>
      <c r="I545" s="131"/>
      <c r="J545" s="131"/>
      <c r="K545" s="136"/>
    </row>
    <row r="546" spans="2:11">
      <c r="B546" s="130"/>
      <c r="C546" s="136"/>
      <c r="D546" s="136"/>
      <c r="E546" s="136"/>
      <c r="F546" s="136"/>
      <c r="G546" s="136"/>
      <c r="H546" s="136"/>
      <c r="I546" s="131"/>
      <c r="J546" s="131"/>
      <c r="K546" s="136"/>
    </row>
    <row r="547" spans="2:11">
      <c r="B547" s="130"/>
      <c r="C547" s="136"/>
      <c r="D547" s="136"/>
      <c r="E547" s="136"/>
      <c r="F547" s="136"/>
      <c r="G547" s="136"/>
      <c r="H547" s="136"/>
      <c r="I547" s="131"/>
      <c r="J547" s="131"/>
      <c r="K547" s="136"/>
    </row>
    <row r="548" spans="2:11">
      <c r="B548" s="130"/>
      <c r="C548" s="136"/>
      <c r="D548" s="136"/>
      <c r="E548" s="136"/>
      <c r="F548" s="136"/>
      <c r="G548" s="136"/>
      <c r="H548" s="136"/>
      <c r="I548" s="131"/>
      <c r="J548" s="131"/>
      <c r="K548" s="136"/>
    </row>
    <row r="549" spans="2:11">
      <c r="B549" s="130"/>
      <c r="C549" s="136"/>
      <c r="D549" s="136"/>
      <c r="E549" s="136"/>
      <c r="F549" s="136"/>
      <c r="G549" s="136"/>
      <c r="H549" s="136"/>
      <c r="I549" s="131"/>
      <c r="J549" s="131"/>
      <c r="K549" s="136"/>
    </row>
    <row r="550" spans="2:11">
      <c r="B550" s="130"/>
      <c r="C550" s="136"/>
      <c r="D550" s="136"/>
      <c r="E550" s="136"/>
      <c r="F550" s="136"/>
      <c r="G550" s="136"/>
      <c r="H550" s="136"/>
      <c r="I550" s="131"/>
      <c r="J550" s="131"/>
      <c r="K550" s="136"/>
    </row>
    <row r="551" spans="2:11">
      <c r="B551" s="130"/>
      <c r="C551" s="136"/>
      <c r="D551" s="136"/>
      <c r="E551" s="136"/>
      <c r="F551" s="136"/>
      <c r="G551" s="136"/>
      <c r="H551" s="136"/>
      <c r="I551" s="131"/>
      <c r="J551" s="131"/>
      <c r="K551" s="136"/>
    </row>
    <row r="552" spans="2:11">
      <c r="B552" s="130"/>
      <c r="C552" s="136"/>
      <c r="D552" s="136"/>
      <c r="E552" s="136"/>
      <c r="F552" s="136"/>
      <c r="G552" s="136"/>
      <c r="H552" s="136"/>
      <c r="I552" s="131"/>
      <c r="J552" s="131"/>
      <c r="K552" s="136"/>
    </row>
    <row r="553" spans="2:11">
      <c r="B553" s="130"/>
      <c r="C553" s="136"/>
      <c r="D553" s="136"/>
      <c r="E553" s="136"/>
      <c r="F553" s="136"/>
      <c r="G553" s="136"/>
      <c r="H553" s="136"/>
      <c r="I553" s="131"/>
      <c r="J553" s="131"/>
      <c r="K553" s="136"/>
    </row>
    <row r="554" spans="2:11">
      <c r="B554" s="130"/>
      <c r="C554" s="136"/>
      <c r="D554" s="136"/>
      <c r="E554" s="136"/>
      <c r="F554" s="136"/>
      <c r="G554" s="136"/>
      <c r="H554" s="136"/>
      <c r="I554" s="131"/>
      <c r="J554" s="131"/>
      <c r="K554" s="136"/>
    </row>
    <row r="555" spans="2:11">
      <c r="B555" s="130"/>
      <c r="C555" s="136"/>
      <c r="D555" s="136"/>
      <c r="E555" s="136"/>
      <c r="F555" s="136"/>
      <c r="G555" s="136"/>
      <c r="H555" s="136"/>
      <c r="I555" s="131"/>
      <c r="J555" s="131"/>
      <c r="K555" s="136"/>
    </row>
    <row r="556" spans="2:11">
      <c r="B556" s="130"/>
      <c r="C556" s="136"/>
      <c r="D556" s="136"/>
      <c r="E556" s="136"/>
      <c r="F556" s="136"/>
      <c r="G556" s="136"/>
      <c r="H556" s="136"/>
      <c r="I556" s="131"/>
      <c r="J556" s="131"/>
      <c r="K556" s="136"/>
    </row>
    <row r="557" spans="2:11">
      <c r="B557" s="130"/>
      <c r="C557" s="136"/>
      <c r="D557" s="136"/>
      <c r="E557" s="136"/>
      <c r="F557" s="136"/>
      <c r="G557" s="136"/>
      <c r="H557" s="136"/>
      <c r="I557" s="131"/>
      <c r="J557" s="131"/>
      <c r="K557" s="136"/>
    </row>
    <row r="558" spans="2:11">
      <c r="B558" s="130"/>
      <c r="C558" s="136"/>
      <c r="D558" s="136"/>
      <c r="E558" s="136"/>
      <c r="F558" s="136"/>
      <c r="G558" s="136"/>
      <c r="H558" s="136"/>
      <c r="I558" s="131"/>
      <c r="J558" s="131"/>
      <c r="K558" s="136"/>
    </row>
    <row r="559" spans="2:11">
      <c r="B559" s="130"/>
      <c r="C559" s="136"/>
      <c r="D559" s="136"/>
      <c r="E559" s="136"/>
      <c r="F559" s="136"/>
      <c r="G559" s="136"/>
      <c r="H559" s="136"/>
      <c r="I559" s="131"/>
      <c r="J559" s="131"/>
      <c r="K559" s="136"/>
    </row>
    <row r="560" spans="2:11">
      <c r="B560" s="130"/>
      <c r="C560" s="136"/>
      <c r="D560" s="136"/>
      <c r="E560" s="136"/>
      <c r="F560" s="136"/>
      <c r="G560" s="136"/>
      <c r="H560" s="136"/>
      <c r="I560" s="131"/>
      <c r="J560" s="131"/>
      <c r="K560" s="136"/>
    </row>
    <row r="561" spans="2:11">
      <c r="B561" s="130"/>
      <c r="C561" s="136"/>
      <c r="D561" s="136"/>
      <c r="E561" s="136"/>
      <c r="F561" s="136"/>
      <c r="G561" s="136"/>
      <c r="H561" s="136"/>
      <c r="I561" s="131"/>
      <c r="J561" s="131"/>
      <c r="K561" s="136"/>
    </row>
    <row r="562" spans="2:11">
      <c r="B562" s="130"/>
      <c r="C562" s="136"/>
      <c r="D562" s="136"/>
      <c r="E562" s="136"/>
      <c r="F562" s="136"/>
      <c r="G562" s="136"/>
      <c r="H562" s="136"/>
      <c r="I562" s="131"/>
      <c r="J562" s="131"/>
      <c r="K562" s="136"/>
    </row>
    <row r="563" spans="2:11">
      <c r="B563" s="130"/>
      <c r="C563" s="136"/>
      <c r="D563" s="136"/>
      <c r="E563" s="136"/>
      <c r="F563" s="136"/>
      <c r="G563" s="136"/>
      <c r="H563" s="136"/>
      <c r="I563" s="131"/>
      <c r="J563" s="131"/>
      <c r="K563" s="136"/>
    </row>
    <row r="564" spans="2:11">
      <c r="B564" s="130"/>
      <c r="C564" s="136"/>
      <c r="D564" s="136"/>
      <c r="E564" s="136"/>
      <c r="F564" s="136"/>
      <c r="G564" s="136"/>
      <c r="H564" s="136"/>
      <c r="I564" s="131"/>
      <c r="J564" s="131"/>
      <c r="K564" s="136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I176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35">
      <c r="B1" s="56" t="s">
        <v>146</v>
      </c>
      <c r="C1" s="77" t="s" vm="1">
        <v>224</v>
      </c>
    </row>
    <row r="2" spans="2:35">
      <c r="B2" s="56" t="s">
        <v>145</v>
      </c>
      <c r="C2" s="77" t="s">
        <v>225</v>
      </c>
    </row>
    <row r="3" spans="2:35">
      <c r="B3" s="56" t="s">
        <v>147</v>
      </c>
      <c r="C3" s="77" t="s">
        <v>226</v>
      </c>
      <c r="E3" s="2"/>
    </row>
    <row r="4" spans="2:35">
      <c r="B4" s="56" t="s">
        <v>148</v>
      </c>
      <c r="C4" s="77">
        <v>9455</v>
      </c>
    </row>
    <row r="6" spans="2:35" ht="26.25" customHeight="1">
      <c r="B6" s="157" t="s">
        <v>174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9"/>
    </row>
    <row r="7" spans="2:35" ht="26.25" customHeight="1">
      <c r="B7" s="157" t="s">
        <v>95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9"/>
    </row>
    <row r="8" spans="2:35" s="3" customFormat="1" ht="63">
      <c r="B8" s="22" t="s">
        <v>116</v>
      </c>
      <c r="C8" s="30" t="s">
        <v>46</v>
      </c>
      <c r="D8" s="13" t="s">
        <v>52</v>
      </c>
      <c r="E8" s="30" t="s">
        <v>15</v>
      </c>
      <c r="F8" s="30" t="s">
        <v>68</v>
      </c>
      <c r="G8" s="30" t="s">
        <v>102</v>
      </c>
      <c r="H8" s="30" t="s">
        <v>18</v>
      </c>
      <c r="I8" s="30" t="s">
        <v>101</v>
      </c>
      <c r="J8" s="30" t="s">
        <v>17</v>
      </c>
      <c r="K8" s="30" t="s">
        <v>19</v>
      </c>
      <c r="L8" s="30" t="s">
        <v>200</v>
      </c>
      <c r="M8" s="30" t="s">
        <v>199</v>
      </c>
      <c r="N8" s="30" t="s">
        <v>64</v>
      </c>
      <c r="O8" s="30" t="s">
        <v>61</v>
      </c>
      <c r="P8" s="30" t="s">
        <v>149</v>
      </c>
      <c r="Q8" s="31" t="s">
        <v>151</v>
      </c>
    </row>
    <row r="9" spans="2:35" s="3" customFormat="1" ht="18" customHeight="1">
      <c r="B9" s="15"/>
      <c r="C9" s="16"/>
      <c r="D9" s="16"/>
      <c r="E9" s="32"/>
      <c r="F9" s="32"/>
      <c r="G9" s="32" t="s">
        <v>22</v>
      </c>
      <c r="H9" s="32" t="s">
        <v>21</v>
      </c>
      <c r="I9" s="32"/>
      <c r="J9" s="32" t="s">
        <v>20</v>
      </c>
      <c r="K9" s="32" t="s">
        <v>20</v>
      </c>
      <c r="L9" s="32" t="s">
        <v>207</v>
      </c>
      <c r="M9" s="32"/>
      <c r="N9" s="32" t="s">
        <v>203</v>
      </c>
      <c r="O9" s="32" t="s">
        <v>20</v>
      </c>
      <c r="P9" s="32" t="s">
        <v>20</v>
      </c>
      <c r="Q9" s="33" t="s">
        <v>20</v>
      </c>
    </row>
    <row r="10" spans="2:3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113</v>
      </c>
    </row>
    <row r="11" spans="2:35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AI11" s="1"/>
    </row>
    <row r="12" spans="2:35" ht="21.75" customHeight="1">
      <c r="B12" s="132" t="s">
        <v>216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</row>
    <row r="13" spans="2:35">
      <c r="B13" s="132" t="s">
        <v>112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</row>
    <row r="14" spans="2:35">
      <c r="B14" s="132" t="s">
        <v>198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</row>
    <row r="15" spans="2:35">
      <c r="B15" s="132" t="s">
        <v>206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</row>
    <row r="16" spans="2:35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</row>
    <row r="17" spans="2:17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</row>
    <row r="18" spans="2:17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2:17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</row>
    <row r="20" spans="2:17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</row>
    <row r="21" spans="2:17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</row>
    <row r="22" spans="2:17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</row>
    <row r="23" spans="2:17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</row>
    <row r="24" spans="2:17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</row>
    <row r="25" spans="2:17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</row>
    <row r="26" spans="2:17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</row>
    <row r="27" spans="2:17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</row>
    <row r="28" spans="2:17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</row>
    <row r="29" spans="2:17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</row>
    <row r="30" spans="2:17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</row>
    <row r="31" spans="2:17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</row>
    <row r="32" spans="2:17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</row>
    <row r="33" spans="2:17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</row>
    <row r="34" spans="2:17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</row>
    <row r="35" spans="2:17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</row>
    <row r="36" spans="2:17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</row>
    <row r="37" spans="2:17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</row>
    <row r="38" spans="2:17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</row>
    <row r="39" spans="2:17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</row>
    <row r="40" spans="2:17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</row>
    <row r="41" spans="2:17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</row>
    <row r="42" spans="2:17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</row>
    <row r="43" spans="2:17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</row>
    <row r="44" spans="2:17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</row>
    <row r="45" spans="2:17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</row>
    <row r="46" spans="2:17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</row>
    <row r="47" spans="2:17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</row>
    <row r="48" spans="2:17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</row>
    <row r="49" spans="2:17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</row>
    <row r="50" spans="2:17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</row>
    <row r="51" spans="2:17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</row>
    <row r="52" spans="2:17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</row>
    <row r="53" spans="2:17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</row>
    <row r="54" spans="2:17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</row>
    <row r="55" spans="2:17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</row>
    <row r="56" spans="2:17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</row>
    <row r="57" spans="2:17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</row>
    <row r="58" spans="2:17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</row>
    <row r="59" spans="2:17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</row>
    <row r="60" spans="2:17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</row>
    <row r="61" spans="2:17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</row>
    <row r="62" spans="2:17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</row>
    <row r="63" spans="2:17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</row>
    <row r="64" spans="2:17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</row>
    <row r="65" spans="2:17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</row>
    <row r="66" spans="2:17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</row>
    <row r="67" spans="2:17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</row>
    <row r="68" spans="2:17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</row>
    <row r="69" spans="2:17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</row>
    <row r="70" spans="2:17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</row>
    <row r="71" spans="2:17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</row>
    <row r="72" spans="2:17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</row>
    <row r="73" spans="2:17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</row>
    <row r="74" spans="2:17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</row>
    <row r="75" spans="2:17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</row>
    <row r="76" spans="2:17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</row>
    <row r="77" spans="2:17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</row>
    <row r="78" spans="2:17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</row>
    <row r="79" spans="2:17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</row>
    <row r="80" spans="2:17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</row>
    <row r="81" spans="2:17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</row>
    <row r="82" spans="2:17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</row>
    <row r="83" spans="2:17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</row>
    <row r="84" spans="2:17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</row>
    <row r="85" spans="2:17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</row>
    <row r="86" spans="2:17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</row>
    <row r="87" spans="2:17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</row>
    <row r="88" spans="2:17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</row>
    <row r="89" spans="2:17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</row>
    <row r="90" spans="2:17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</row>
    <row r="91" spans="2:17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</row>
    <row r="92" spans="2:17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</row>
    <row r="93" spans="2:17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</row>
    <row r="94" spans="2:17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</row>
    <row r="95" spans="2:17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</row>
    <row r="96" spans="2:17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</row>
    <row r="97" spans="2:17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</row>
    <row r="98" spans="2:17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</row>
    <row r="99" spans="2:17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</row>
    <row r="100" spans="2:17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</row>
    <row r="101" spans="2:17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</row>
    <row r="102" spans="2:17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</row>
    <row r="103" spans="2:17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</row>
    <row r="104" spans="2:17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</row>
    <row r="105" spans="2:17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</row>
    <row r="106" spans="2:17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</row>
    <row r="107" spans="2:17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</row>
    <row r="108" spans="2:17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</row>
    <row r="109" spans="2:17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</row>
    <row r="110" spans="2:17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</row>
    <row r="111" spans="2:17">
      <c r="B111" s="130"/>
      <c r="C111" s="130"/>
      <c r="D111" s="130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</row>
    <row r="112" spans="2:17">
      <c r="B112" s="130"/>
      <c r="C112" s="130"/>
      <c r="D112" s="130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</row>
    <row r="113" spans="2:17">
      <c r="B113" s="130"/>
      <c r="C113" s="130"/>
      <c r="D113" s="130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</row>
    <row r="114" spans="2:17">
      <c r="B114" s="130"/>
      <c r="C114" s="130"/>
      <c r="D114" s="130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</row>
    <row r="115" spans="2:17">
      <c r="B115" s="130"/>
      <c r="C115" s="130"/>
      <c r="D115" s="130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</row>
    <row r="116" spans="2:17">
      <c r="B116" s="130"/>
      <c r="C116" s="130"/>
      <c r="D116" s="130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</row>
    <row r="117" spans="2:17">
      <c r="B117" s="130"/>
      <c r="C117" s="130"/>
      <c r="D117" s="130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</row>
    <row r="118" spans="2:17">
      <c r="B118" s="130"/>
      <c r="C118" s="130"/>
      <c r="D118" s="130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</row>
    <row r="119" spans="2:17">
      <c r="B119" s="130"/>
      <c r="C119" s="130"/>
      <c r="D119" s="130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</row>
    <row r="120" spans="2:17">
      <c r="B120" s="130"/>
      <c r="C120" s="130"/>
      <c r="D120" s="130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</row>
    <row r="121" spans="2:17">
      <c r="B121" s="130"/>
      <c r="C121" s="130"/>
      <c r="D121" s="130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</row>
    <row r="122" spans="2:17">
      <c r="B122" s="130"/>
      <c r="C122" s="130"/>
      <c r="D122" s="130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</row>
    <row r="123" spans="2:17">
      <c r="B123" s="130"/>
      <c r="C123" s="130"/>
      <c r="D123" s="130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</row>
    <row r="124" spans="2:17">
      <c r="B124" s="130"/>
      <c r="C124" s="130"/>
      <c r="D124" s="130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</row>
    <row r="125" spans="2:17">
      <c r="B125" s="130"/>
      <c r="C125" s="130"/>
      <c r="D125" s="130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</row>
    <row r="126" spans="2:17">
      <c r="B126" s="130"/>
      <c r="C126" s="130"/>
      <c r="D126" s="130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</row>
    <row r="127" spans="2:17">
      <c r="B127" s="130"/>
      <c r="C127" s="130"/>
      <c r="D127" s="130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</row>
    <row r="128" spans="2:17">
      <c r="B128" s="130"/>
      <c r="C128" s="130"/>
      <c r="D128" s="130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</row>
    <row r="129" spans="2:17">
      <c r="B129" s="130"/>
      <c r="C129" s="130"/>
      <c r="D129" s="130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</row>
    <row r="130" spans="2:17">
      <c r="B130" s="130"/>
      <c r="C130" s="130"/>
      <c r="D130" s="130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</row>
    <row r="131" spans="2:17">
      <c r="B131" s="130"/>
      <c r="C131" s="130"/>
      <c r="D131" s="130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</row>
    <row r="132" spans="2:17">
      <c r="B132" s="130"/>
      <c r="C132" s="130"/>
      <c r="D132" s="130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</row>
    <row r="133" spans="2:17">
      <c r="B133" s="130"/>
      <c r="C133" s="130"/>
      <c r="D133" s="130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</row>
    <row r="134" spans="2:17">
      <c r="B134" s="130"/>
      <c r="C134" s="130"/>
      <c r="D134" s="130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</row>
    <row r="135" spans="2:17">
      <c r="B135" s="130"/>
      <c r="C135" s="130"/>
      <c r="D135" s="130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</row>
    <row r="136" spans="2:17">
      <c r="B136" s="130"/>
      <c r="C136" s="130"/>
      <c r="D136" s="130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</row>
    <row r="137" spans="2:17">
      <c r="B137" s="130"/>
      <c r="C137" s="130"/>
      <c r="D137" s="130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</row>
    <row r="138" spans="2:17">
      <c r="B138" s="130"/>
      <c r="C138" s="130"/>
      <c r="D138" s="130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</row>
    <row r="139" spans="2:17">
      <c r="B139" s="130"/>
      <c r="C139" s="130"/>
      <c r="D139" s="130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</row>
    <row r="140" spans="2:17">
      <c r="B140" s="130"/>
      <c r="C140" s="130"/>
      <c r="D140" s="130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</row>
    <row r="141" spans="2:17">
      <c r="B141" s="130"/>
      <c r="C141" s="130"/>
      <c r="D141" s="130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</row>
    <row r="142" spans="2:17">
      <c r="B142" s="130"/>
      <c r="C142" s="130"/>
      <c r="D142" s="130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</row>
    <row r="143" spans="2:17">
      <c r="B143" s="130"/>
      <c r="C143" s="130"/>
      <c r="D143" s="130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</row>
    <row r="144" spans="2:17">
      <c r="B144" s="130"/>
      <c r="C144" s="130"/>
      <c r="D144" s="130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</row>
    <row r="145" spans="2:17">
      <c r="B145" s="130"/>
      <c r="C145" s="130"/>
      <c r="D145" s="130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  <c r="Q145" s="131"/>
    </row>
    <row r="146" spans="2:17">
      <c r="B146" s="130"/>
      <c r="C146" s="130"/>
      <c r="D146" s="130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</row>
    <row r="147" spans="2:17">
      <c r="B147" s="130"/>
      <c r="C147" s="130"/>
      <c r="D147" s="130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</row>
    <row r="148" spans="2:17">
      <c r="B148" s="130"/>
      <c r="C148" s="130"/>
      <c r="D148" s="130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</row>
    <row r="149" spans="2:17">
      <c r="B149" s="130"/>
      <c r="C149" s="130"/>
      <c r="D149" s="130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</row>
    <row r="150" spans="2:17">
      <c r="B150" s="130"/>
      <c r="C150" s="130"/>
      <c r="D150" s="130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  <c r="Q150" s="131"/>
    </row>
    <row r="151" spans="2:17">
      <c r="B151" s="130"/>
      <c r="C151" s="130"/>
      <c r="D151" s="130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</row>
    <row r="152" spans="2:17">
      <c r="B152" s="130"/>
      <c r="C152" s="130"/>
      <c r="D152" s="130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  <c r="Q152" s="131"/>
    </row>
    <row r="153" spans="2:17">
      <c r="B153" s="130"/>
      <c r="C153" s="130"/>
      <c r="D153" s="130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  <c r="Q153" s="131"/>
    </row>
    <row r="154" spans="2:17">
      <c r="B154" s="130"/>
      <c r="C154" s="130"/>
      <c r="D154" s="130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  <c r="Q154" s="131"/>
    </row>
    <row r="155" spans="2:17">
      <c r="B155" s="130"/>
      <c r="C155" s="130"/>
      <c r="D155" s="130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  <c r="Q155" s="131"/>
    </row>
    <row r="156" spans="2:17">
      <c r="B156" s="130"/>
      <c r="C156" s="130"/>
      <c r="D156" s="130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  <c r="Q156" s="131"/>
    </row>
    <row r="157" spans="2:17">
      <c r="B157" s="130"/>
      <c r="C157" s="130"/>
      <c r="D157" s="130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  <c r="Q157" s="131"/>
    </row>
    <row r="158" spans="2:17">
      <c r="B158" s="130"/>
      <c r="C158" s="130"/>
      <c r="D158" s="130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</row>
    <row r="159" spans="2:17">
      <c r="B159" s="130"/>
      <c r="C159" s="130"/>
      <c r="D159" s="130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1"/>
    </row>
    <row r="160" spans="2:17">
      <c r="B160" s="130"/>
      <c r="C160" s="130"/>
      <c r="D160" s="130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Q160" s="131"/>
    </row>
    <row r="161" spans="2:17">
      <c r="B161" s="130"/>
      <c r="C161" s="130"/>
      <c r="D161" s="130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  <c r="Q161" s="131"/>
    </row>
    <row r="162" spans="2:17">
      <c r="B162" s="130"/>
      <c r="C162" s="130"/>
      <c r="D162" s="130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Q162" s="131"/>
    </row>
    <row r="163" spans="2:17">
      <c r="B163" s="130"/>
      <c r="C163" s="130"/>
      <c r="D163" s="130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  <c r="Q163" s="131"/>
    </row>
    <row r="164" spans="2:17">
      <c r="B164" s="130"/>
      <c r="C164" s="130"/>
      <c r="D164" s="130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  <c r="Q164" s="131"/>
    </row>
    <row r="165" spans="2:17">
      <c r="B165" s="130"/>
      <c r="C165" s="130"/>
      <c r="D165" s="130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  <c r="Q165" s="131"/>
    </row>
    <row r="166" spans="2:17">
      <c r="B166" s="130"/>
      <c r="C166" s="130"/>
      <c r="D166" s="130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  <c r="Q166" s="131"/>
    </row>
    <row r="167" spans="2:17">
      <c r="B167" s="130"/>
      <c r="C167" s="130"/>
      <c r="D167" s="130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  <c r="Q167" s="131"/>
    </row>
    <row r="168" spans="2:17">
      <c r="B168" s="130"/>
      <c r="C168" s="130"/>
      <c r="D168" s="130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</row>
    <row r="169" spans="2:17">
      <c r="B169" s="130"/>
      <c r="C169" s="130"/>
      <c r="D169" s="130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  <c r="Q169" s="131"/>
    </row>
    <row r="170" spans="2:17">
      <c r="B170" s="130"/>
      <c r="C170" s="130"/>
      <c r="D170" s="130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  <c r="Q170" s="131"/>
    </row>
    <row r="171" spans="2:17">
      <c r="B171" s="130"/>
      <c r="C171" s="130"/>
      <c r="D171" s="130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  <c r="Q171" s="131"/>
    </row>
    <row r="172" spans="2:17">
      <c r="B172" s="130"/>
      <c r="C172" s="130"/>
      <c r="D172" s="130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  <c r="Q172" s="131"/>
    </row>
    <row r="173" spans="2:17">
      <c r="B173" s="130"/>
      <c r="C173" s="130"/>
      <c r="D173" s="130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  <c r="Q173" s="131"/>
    </row>
    <row r="174" spans="2:17">
      <c r="B174" s="130"/>
      <c r="C174" s="130"/>
      <c r="D174" s="130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  <c r="Q174" s="131"/>
    </row>
    <row r="175" spans="2:17">
      <c r="B175" s="130"/>
      <c r="C175" s="130"/>
      <c r="D175" s="130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</row>
    <row r="176" spans="2:17">
      <c r="B176" s="130"/>
      <c r="C176" s="130"/>
      <c r="D176" s="130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  <c r="Q176" s="131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P452"/>
  <sheetViews>
    <sheetView rightToLeft="1" zoomScale="85" zoomScaleNormal="85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60.285156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16">
      <c r="B1" s="56" t="s">
        <v>146</v>
      </c>
      <c r="C1" s="77" t="s" vm="1">
        <v>224</v>
      </c>
    </row>
    <row r="2" spans="2:16">
      <c r="B2" s="56" t="s">
        <v>145</v>
      </c>
      <c r="C2" s="77" t="s">
        <v>225</v>
      </c>
    </row>
    <row r="3" spans="2:16">
      <c r="B3" s="56" t="s">
        <v>147</v>
      </c>
      <c r="C3" s="77" t="s">
        <v>226</v>
      </c>
    </row>
    <row r="4" spans="2:16">
      <c r="B4" s="56" t="s">
        <v>148</v>
      </c>
      <c r="C4" s="77">
        <v>9455</v>
      </c>
    </row>
    <row r="6" spans="2:16" ht="26.25" customHeight="1">
      <c r="B6" s="157" t="s">
        <v>175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9"/>
    </row>
    <row r="7" spans="2:16" ht="26.25" customHeight="1">
      <c r="B7" s="157" t="s">
        <v>87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9"/>
    </row>
    <row r="8" spans="2:16" s="3" customFormat="1" ht="78.75">
      <c r="B8" s="22" t="s">
        <v>116</v>
      </c>
      <c r="C8" s="30" t="s">
        <v>46</v>
      </c>
      <c r="D8" s="30" t="s">
        <v>15</v>
      </c>
      <c r="E8" s="30" t="s">
        <v>68</v>
      </c>
      <c r="F8" s="30" t="s">
        <v>102</v>
      </c>
      <c r="G8" s="30" t="s">
        <v>18</v>
      </c>
      <c r="H8" s="30" t="s">
        <v>101</v>
      </c>
      <c r="I8" s="30" t="s">
        <v>17</v>
      </c>
      <c r="J8" s="30" t="s">
        <v>19</v>
      </c>
      <c r="K8" s="30" t="s">
        <v>200</v>
      </c>
      <c r="L8" s="30" t="s">
        <v>199</v>
      </c>
      <c r="M8" s="30" t="s">
        <v>110</v>
      </c>
      <c r="N8" s="30" t="s">
        <v>61</v>
      </c>
      <c r="O8" s="30" t="s">
        <v>149</v>
      </c>
      <c r="P8" s="31" t="s">
        <v>151</v>
      </c>
    </row>
    <row r="9" spans="2:16" s="3" customFormat="1" ht="25.5" customHeight="1">
      <c r="B9" s="15"/>
      <c r="C9" s="32"/>
      <c r="D9" s="32"/>
      <c r="E9" s="32"/>
      <c r="F9" s="32" t="s">
        <v>22</v>
      </c>
      <c r="G9" s="32" t="s">
        <v>21</v>
      </c>
      <c r="H9" s="32"/>
      <c r="I9" s="32" t="s">
        <v>20</v>
      </c>
      <c r="J9" s="32" t="s">
        <v>20</v>
      </c>
      <c r="K9" s="32" t="s">
        <v>207</v>
      </c>
      <c r="L9" s="32"/>
      <c r="M9" s="32" t="s">
        <v>203</v>
      </c>
      <c r="N9" s="32" t="s">
        <v>20</v>
      </c>
      <c r="O9" s="32" t="s">
        <v>20</v>
      </c>
      <c r="P9" s="33" t="s">
        <v>20</v>
      </c>
    </row>
    <row r="10" spans="2:16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20" t="s">
        <v>13</v>
      </c>
      <c r="P10" s="20" t="s">
        <v>14</v>
      </c>
    </row>
    <row r="11" spans="2:16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</row>
    <row r="12" spans="2:16" ht="21.75" customHeight="1">
      <c r="B12" s="132" t="s">
        <v>112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</row>
    <row r="13" spans="2:16">
      <c r="B13" s="132" t="s">
        <v>198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</row>
    <row r="14" spans="2:16">
      <c r="B14" s="132" t="s">
        <v>206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</row>
    <row r="15" spans="2:16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</row>
    <row r="16" spans="2:16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</row>
    <row r="17" spans="2:16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</row>
    <row r="18" spans="2:16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</row>
    <row r="19" spans="2:16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</row>
    <row r="20" spans="2:16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</row>
    <row r="21" spans="2:16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</row>
    <row r="22" spans="2:16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</row>
    <row r="23" spans="2:16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</row>
    <row r="24" spans="2:16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</row>
    <row r="25" spans="2:16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</row>
    <row r="26" spans="2:16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</row>
    <row r="27" spans="2:16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</row>
    <row r="28" spans="2:16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</row>
    <row r="29" spans="2:16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</row>
    <row r="30" spans="2:16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</row>
    <row r="31" spans="2:16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</row>
    <row r="32" spans="2:16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</row>
    <row r="33" spans="2:16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</row>
    <row r="34" spans="2:16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</row>
    <row r="35" spans="2:16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</row>
    <row r="36" spans="2:16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</row>
    <row r="37" spans="2:16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</row>
    <row r="38" spans="2:16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</row>
    <row r="39" spans="2:16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</row>
    <row r="40" spans="2:16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</row>
    <row r="41" spans="2:16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</row>
    <row r="42" spans="2:16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</row>
    <row r="43" spans="2:16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</row>
    <row r="44" spans="2:16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</row>
    <row r="45" spans="2:16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</row>
    <row r="46" spans="2:16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</row>
    <row r="47" spans="2:16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</row>
    <row r="48" spans="2:16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</row>
    <row r="49" spans="2:16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</row>
    <row r="50" spans="2:16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</row>
    <row r="51" spans="2:16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</row>
    <row r="52" spans="2:16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</row>
    <row r="53" spans="2:16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</row>
    <row r="54" spans="2:16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</row>
    <row r="55" spans="2:16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</row>
    <row r="56" spans="2:16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</row>
    <row r="57" spans="2:16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</row>
    <row r="58" spans="2:16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</row>
    <row r="59" spans="2:16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</row>
    <row r="60" spans="2:16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</row>
    <row r="61" spans="2:16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</row>
    <row r="62" spans="2:16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</row>
    <row r="63" spans="2:16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</row>
    <row r="64" spans="2:16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</row>
    <row r="65" spans="2:16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</row>
    <row r="66" spans="2:16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</row>
    <row r="67" spans="2:16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</row>
    <row r="68" spans="2:16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</row>
    <row r="69" spans="2:16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</row>
    <row r="70" spans="2:16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</row>
    <row r="71" spans="2:16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</row>
    <row r="72" spans="2:16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</row>
    <row r="73" spans="2:16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</row>
    <row r="74" spans="2:16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</row>
    <row r="75" spans="2:16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</row>
    <row r="76" spans="2:16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</row>
    <row r="77" spans="2:16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</row>
    <row r="78" spans="2:16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</row>
    <row r="79" spans="2:16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</row>
    <row r="80" spans="2:16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</row>
    <row r="81" spans="2:16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</row>
    <row r="82" spans="2:16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</row>
    <row r="83" spans="2:16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</row>
    <row r="84" spans="2:16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</row>
    <row r="85" spans="2:16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</row>
    <row r="86" spans="2:16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</row>
    <row r="87" spans="2:16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</row>
    <row r="88" spans="2:16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</row>
    <row r="89" spans="2:16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</row>
    <row r="90" spans="2:16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</row>
    <row r="91" spans="2:16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</row>
    <row r="92" spans="2:16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</row>
    <row r="93" spans="2:16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</row>
    <row r="94" spans="2:16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</row>
    <row r="95" spans="2:16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</row>
    <row r="96" spans="2:16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</row>
    <row r="97" spans="2:16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</row>
    <row r="98" spans="2:16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</row>
    <row r="99" spans="2:16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</row>
    <row r="100" spans="2:16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</row>
    <row r="101" spans="2:16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</row>
    <row r="102" spans="2:16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</row>
    <row r="103" spans="2:16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</row>
    <row r="104" spans="2:16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</row>
    <row r="105" spans="2:16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</row>
    <row r="106" spans="2:16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</row>
    <row r="107" spans="2:16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</row>
    <row r="108" spans="2:16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</row>
    <row r="109" spans="2:16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</row>
    <row r="110" spans="2:16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</row>
    <row r="111" spans="2:16">
      <c r="B111" s="130"/>
      <c r="C111" s="130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</row>
    <row r="112" spans="2:16">
      <c r="B112" s="130"/>
      <c r="C112" s="130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</row>
    <row r="113" spans="2:16">
      <c r="B113" s="130"/>
      <c r="C113" s="130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</row>
    <row r="114" spans="2:16">
      <c r="B114" s="130"/>
      <c r="C114" s="130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</row>
    <row r="115" spans="2:16">
      <c r="B115" s="130"/>
      <c r="C115" s="130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</row>
    <row r="116" spans="2:16">
      <c r="B116" s="130"/>
      <c r="C116" s="130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</row>
    <row r="117" spans="2:16">
      <c r="B117" s="130"/>
      <c r="C117" s="130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</row>
    <row r="118" spans="2:16">
      <c r="B118" s="130"/>
      <c r="C118" s="130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</row>
    <row r="119" spans="2:16">
      <c r="B119" s="130"/>
      <c r="C119" s="130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</row>
    <row r="120" spans="2:16">
      <c r="B120" s="130"/>
      <c r="C120" s="130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</row>
    <row r="121" spans="2:16">
      <c r="B121" s="130"/>
      <c r="C121" s="130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</row>
    <row r="122" spans="2:16">
      <c r="B122" s="130"/>
      <c r="C122" s="130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</row>
    <row r="123" spans="2:16">
      <c r="B123" s="130"/>
      <c r="C123" s="130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</row>
    <row r="124" spans="2:16">
      <c r="B124" s="130"/>
      <c r="C124" s="130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</row>
    <row r="125" spans="2:16">
      <c r="B125" s="130"/>
      <c r="C125" s="130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</row>
    <row r="126" spans="2:16">
      <c r="B126" s="130"/>
      <c r="C126" s="130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</row>
    <row r="127" spans="2:16">
      <c r="B127" s="130"/>
      <c r="C127" s="130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</row>
    <row r="128" spans="2:16">
      <c r="B128" s="130"/>
      <c r="C128" s="130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</row>
    <row r="129" spans="2:16">
      <c r="B129" s="130"/>
      <c r="C129" s="130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</row>
    <row r="130" spans="2:16">
      <c r="B130" s="130"/>
      <c r="C130" s="130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</row>
    <row r="131" spans="2:16">
      <c r="B131" s="130"/>
      <c r="C131" s="130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</row>
    <row r="132" spans="2:16">
      <c r="B132" s="130"/>
      <c r="C132" s="130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</row>
    <row r="133" spans="2:16">
      <c r="B133" s="130"/>
      <c r="C133" s="130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</row>
    <row r="134" spans="2:16">
      <c r="B134" s="130"/>
      <c r="C134" s="130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</row>
    <row r="135" spans="2:16">
      <c r="B135" s="130"/>
      <c r="C135" s="130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</row>
    <row r="136" spans="2:16">
      <c r="B136" s="130"/>
      <c r="C136" s="130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</row>
    <row r="137" spans="2:16">
      <c r="B137" s="130"/>
      <c r="C137" s="130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</row>
    <row r="138" spans="2:16">
      <c r="B138" s="130"/>
      <c r="C138" s="130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</row>
    <row r="139" spans="2:16">
      <c r="B139" s="130"/>
      <c r="C139" s="130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</row>
    <row r="140" spans="2:16">
      <c r="B140" s="130"/>
      <c r="C140" s="130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</row>
    <row r="141" spans="2:16">
      <c r="B141" s="130"/>
      <c r="C141" s="130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</row>
    <row r="142" spans="2:16">
      <c r="B142" s="130"/>
      <c r="C142" s="130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</row>
    <row r="143" spans="2:16">
      <c r="B143" s="130"/>
      <c r="C143" s="130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</row>
    <row r="144" spans="2:16">
      <c r="B144" s="130"/>
      <c r="C144" s="130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</row>
    <row r="145" spans="2:16">
      <c r="B145" s="130"/>
      <c r="C145" s="130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</row>
    <row r="146" spans="2:16">
      <c r="B146" s="130"/>
      <c r="C146" s="130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</row>
    <row r="147" spans="2:16">
      <c r="B147" s="130"/>
      <c r="C147" s="130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</row>
    <row r="148" spans="2:16">
      <c r="B148" s="130"/>
      <c r="C148" s="130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</row>
    <row r="149" spans="2:16">
      <c r="B149" s="130"/>
      <c r="C149" s="130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</row>
    <row r="150" spans="2:16">
      <c r="B150" s="130"/>
      <c r="C150" s="130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</row>
    <row r="151" spans="2:16">
      <c r="B151" s="130"/>
      <c r="C151" s="130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</row>
    <row r="152" spans="2:16">
      <c r="B152" s="130"/>
      <c r="C152" s="130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</row>
    <row r="153" spans="2:16">
      <c r="B153" s="130"/>
      <c r="C153" s="130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</row>
    <row r="154" spans="2:16">
      <c r="B154" s="130"/>
      <c r="C154" s="130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</row>
    <row r="155" spans="2:16">
      <c r="B155" s="130"/>
      <c r="C155" s="130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</row>
    <row r="156" spans="2:16">
      <c r="B156" s="130"/>
      <c r="C156" s="130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</row>
    <row r="157" spans="2:16">
      <c r="B157" s="130"/>
      <c r="C157" s="130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</row>
    <row r="158" spans="2:16">
      <c r="B158" s="130"/>
      <c r="C158" s="130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</row>
    <row r="159" spans="2:16">
      <c r="B159" s="130"/>
      <c r="C159" s="130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</row>
    <row r="160" spans="2:16">
      <c r="B160" s="130"/>
      <c r="C160" s="130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</row>
    <row r="161" spans="2:16">
      <c r="B161" s="130"/>
      <c r="C161" s="130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</row>
    <row r="162" spans="2:16">
      <c r="B162" s="130"/>
      <c r="C162" s="130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</row>
    <row r="163" spans="2:16">
      <c r="B163" s="130"/>
      <c r="C163" s="130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</row>
    <row r="164" spans="2:16">
      <c r="B164" s="130"/>
      <c r="C164" s="130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</row>
    <row r="165" spans="2:16">
      <c r="B165" s="130"/>
      <c r="C165" s="130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</row>
    <row r="166" spans="2:16">
      <c r="B166" s="130"/>
      <c r="C166" s="130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</row>
    <row r="167" spans="2:16">
      <c r="B167" s="130"/>
      <c r="C167" s="130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</row>
    <row r="168" spans="2:16">
      <c r="B168" s="130"/>
      <c r="C168" s="130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</row>
    <row r="169" spans="2:16">
      <c r="B169" s="130"/>
      <c r="C169" s="130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</row>
    <row r="170" spans="2:16">
      <c r="B170" s="130"/>
      <c r="C170" s="130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</row>
    <row r="171" spans="2:16">
      <c r="B171" s="130"/>
      <c r="C171" s="130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</row>
    <row r="172" spans="2:16">
      <c r="B172" s="130"/>
      <c r="C172" s="130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</row>
    <row r="173" spans="2:16">
      <c r="B173" s="130"/>
      <c r="C173" s="130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</row>
    <row r="174" spans="2:16">
      <c r="B174" s="130"/>
      <c r="C174" s="130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</row>
    <row r="175" spans="2:16">
      <c r="B175" s="130"/>
      <c r="C175" s="130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</row>
    <row r="176" spans="2:16">
      <c r="B176" s="130"/>
      <c r="C176" s="130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</row>
    <row r="177" spans="2:16">
      <c r="B177" s="130"/>
      <c r="C177" s="130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  <c r="P177" s="131"/>
    </row>
    <row r="178" spans="2:16">
      <c r="B178" s="130"/>
      <c r="C178" s="130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</row>
    <row r="179" spans="2:16">
      <c r="B179" s="130"/>
      <c r="C179" s="130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</row>
    <row r="180" spans="2:16">
      <c r="B180" s="130"/>
      <c r="C180" s="130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</row>
    <row r="181" spans="2:16">
      <c r="B181" s="130"/>
      <c r="C181" s="130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</row>
    <row r="182" spans="2:16">
      <c r="B182" s="130"/>
      <c r="C182" s="130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</row>
    <row r="183" spans="2:16">
      <c r="B183" s="130"/>
      <c r="C183" s="130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  <c r="P183" s="131"/>
    </row>
    <row r="184" spans="2:16">
      <c r="B184" s="130"/>
      <c r="C184" s="130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  <c r="P184" s="131"/>
    </row>
    <row r="185" spans="2:16">
      <c r="B185" s="130"/>
      <c r="C185" s="130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  <c r="P185" s="131"/>
    </row>
    <row r="186" spans="2:16">
      <c r="B186" s="130"/>
      <c r="C186" s="130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  <c r="P186" s="131"/>
    </row>
    <row r="187" spans="2:16">
      <c r="B187" s="130"/>
      <c r="C187" s="130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  <c r="P187" s="131"/>
    </row>
    <row r="188" spans="2:16">
      <c r="B188" s="130"/>
      <c r="C188" s="130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  <c r="P188" s="131"/>
    </row>
    <row r="189" spans="2:16">
      <c r="B189" s="130"/>
      <c r="C189" s="130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  <c r="P189" s="131"/>
    </row>
    <row r="190" spans="2:16">
      <c r="B190" s="130"/>
      <c r="C190" s="130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  <c r="P190" s="131"/>
    </row>
    <row r="191" spans="2:16">
      <c r="B191" s="130"/>
      <c r="C191" s="130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  <c r="P191" s="131"/>
    </row>
    <row r="192" spans="2:16">
      <c r="B192" s="130"/>
      <c r="C192" s="130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</row>
    <row r="193" spans="2:16">
      <c r="B193" s="130"/>
      <c r="C193" s="130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  <c r="P193" s="131"/>
    </row>
    <row r="194" spans="2:16">
      <c r="B194" s="130"/>
      <c r="C194" s="130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  <c r="P194" s="131"/>
    </row>
    <row r="195" spans="2:16">
      <c r="B195" s="130"/>
      <c r="C195" s="130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  <c r="P195" s="131"/>
    </row>
    <row r="196" spans="2:16">
      <c r="B196" s="130"/>
      <c r="C196" s="130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  <c r="P196" s="131"/>
    </row>
    <row r="197" spans="2:16">
      <c r="B197" s="130"/>
      <c r="C197" s="130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</row>
    <row r="198" spans="2:16">
      <c r="B198" s="130"/>
      <c r="C198" s="130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</row>
    <row r="199" spans="2:16">
      <c r="B199" s="130"/>
      <c r="C199" s="130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  <c r="P199" s="131"/>
    </row>
    <row r="200" spans="2:16">
      <c r="B200" s="130"/>
      <c r="C200" s="130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  <c r="P200" s="131"/>
    </row>
    <row r="201" spans="2:16">
      <c r="B201" s="130"/>
      <c r="C201" s="130"/>
      <c r="D201" s="131"/>
      <c r="E201" s="131"/>
      <c r="F201" s="131"/>
      <c r="G201" s="131"/>
      <c r="H201" s="131"/>
      <c r="I201" s="131"/>
      <c r="J201" s="131"/>
      <c r="K201" s="131"/>
      <c r="L201" s="131"/>
      <c r="M201" s="131"/>
      <c r="N201" s="131"/>
      <c r="O201" s="131"/>
      <c r="P201" s="131"/>
    </row>
    <row r="202" spans="2:16">
      <c r="B202" s="130"/>
      <c r="C202" s="130"/>
      <c r="D202" s="131"/>
      <c r="E202" s="131"/>
      <c r="F202" s="131"/>
      <c r="G202" s="131"/>
      <c r="H202" s="131"/>
      <c r="I202" s="131"/>
      <c r="J202" s="131"/>
      <c r="K202" s="131"/>
      <c r="L202" s="131"/>
      <c r="M202" s="131"/>
      <c r="N202" s="131"/>
      <c r="O202" s="131"/>
      <c r="P202" s="131"/>
    </row>
    <row r="203" spans="2:16">
      <c r="B203" s="130"/>
      <c r="C203" s="130"/>
      <c r="D203" s="131"/>
      <c r="E203" s="131"/>
      <c r="F203" s="131"/>
      <c r="G203" s="131"/>
      <c r="H203" s="131"/>
      <c r="I203" s="131"/>
      <c r="J203" s="131"/>
      <c r="K203" s="131"/>
      <c r="L203" s="131"/>
      <c r="M203" s="131"/>
      <c r="N203" s="131"/>
      <c r="O203" s="131"/>
      <c r="P203" s="131"/>
    </row>
    <row r="204" spans="2:16">
      <c r="B204" s="130"/>
      <c r="C204" s="130"/>
      <c r="D204" s="131"/>
      <c r="E204" s="131"/>
      <c r="F204" s="131"/>
      <c r="G204" s="131"/>
      <c r="H204" s="131"/>
      <c r="I204" s="131"/>
      <c r="J204" s="131"/>
      <c r="K204" s="131"/>
      <c r="L204" s="131"/>
      <c r="M204" s="131"/>
      <c r="N204" s="131"/>
      <c r="O204" s="131"/>
      <c r="P204" s="131"/>
    </row>
    <row r="205" spans="2:16">
      <c r="B205" s="130"/>
      <c r="C205" s="130"/>
      <c r="D205" s="131"/>
      <c r="E205" s="131"/>
      <c r="F205" s="131"/>
      <c r="G205" s="131"/>
      <c r="H205" s="131"/>
      <c r="I205" s="131"/>
      <c r="J205" s="131"/>
      <c r="K205" s="131"/>
      <c r="L205" s="131"/>
      <c r="M205" s="131"/>
      <c r="N205" s="131"/>
      <c r="O205" s="131"/>
      <c r="P205" s="131"/>
    </row>
    <row r="206" spans="2:16">
      <c r="B206" s="130"/>
      <c r="C206" s="130"/>
      <c r="D206" s="131"/>
      <c r="E206" s="131"/>
      <c r="F206" s="131"/>
      <c r="G206" s="131"/>
      <c r="H206" s="131"/>
      <c r="I206" s="131"/>
      <c r="J206" s="131"/>
      <c r="K206" s="131"/>
      <c r="L206" s="131"/>
      <c r="M206" s="131"/>
      <c r="N206" s="131"/>
      <c r="O206" s="131"/>
      <c r="P206" s="131"/>
    </row>
    <row r="207" spans="2:16">
      <c r="B207" s="130"/>
      <c r="C207" s="130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  <c r="P207" s="131"/>
    </row>
    <row r="208" spans="2:16">
      <c r="B208" s="130"/>
      <c r="C208" s="130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  <c r="O208" s="131"/>
      <c r="P208" s="131"/>
    </row>
    <row r="209" spans="2:16">
      <c r="B209" s="130"/>
      <c r="C209" s="130"/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  <c r="N209" s="131"/>
      <c r="O209" s="131"/>
      <c r="P209" s="131"/>
    </row>
    <row r="210" spans="2:16">
      <c r="B210" s="130"/>
      <c r="C210" s="130"/>
      <c r="D210" s="131"/>
      <c r="E210" s="131"/>
      <c r="F210" s="131"/>
      <c r="G210" s="131"/>
      <c r="H210" s="131"/>
      <c r="I210" s="131"/>
      <c r="J210" s="131"/>
      <c r="K210" s="131"/>
      <c r="L210" s="131"/>
      <c r="M210" s="131"/>
      <c r="N210" s="131"/>
      <c r="O210" s="131"/>
      <c r="P210" s="131"/>
    </row>
    <row r="211" spans="2:16">
      <c r="B211" s="130"/>
      <c r="C211" s="130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  <c r="P211" s="131"/>
    </row>
    <row r="212" spans="2:16">
      <c r="B212" s="130"/>
      <c r="C212" s="130"/>
      <c r="D212" s="131"/>
      <c r="E212" s="131"/>
      <c r="F212" s="131"/>
      <c r="G212" s="131"/>
      <c r="H212" s="131"/>
      <c r="I212" s="131"/>
      <c r="J212" s="131"/>
      <c r="K212" s="131"/>
      <c r="L212" s="131"/>
      <c r="M212" s="131"/>
      <c r="N212" s="131"/>
      <c r="O212" s="131"/>
      <c r="P212" s="131"/>
    </row>
    <row r="213" spans="2:16">
      <c r="B213" s="130"/>
      <c r="C213" s="130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  <c r="N213" s="131"/>
      <c r="O213" s="131"/>
      <c r="P213" s="131"/>
    </row>
    <row r="214" spans="2:16">
      <c r="B214" s="130"/>
      <c r="C214" s="130"/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  <c r="N214" s="131"/>
      <c r="O214" s="131"/>
      <c r="P214" s="131"/>
    </row>
    <row r="215" spans="2:16">
      <c r="B215" s="130"/>
      <c r="C215" s="130"/>
      <c r="D215" s="131"/>
      <c r="E215" s="131"/>
      <c r="F215" s="131"/>
      <c r="G215" s="131"/>
      <c r="H215" s="131"/>
      <c r="I215" s="131"/>
      <c r="J215" s="131"/>
      <c r="K215" s="131"/>
      <c r="L215" s="131"/>
      <c r="M215" s="131"/>
      <c r="N215" s="131"/>
      <c r="O215" s="131"/>
      <c r="P215" s="131"/>
    </row>
    <row r="216" spans="2:16">
      <c r="B216" s="130"/>
      <c r="C216" s="130"/>
      <c r="D216" s="131"/>
      <c r="E216" s="131"/>
      <c r="F216" s="131"/>
      <c r="G216" s="131"/>
      <c r="H216" s="131"/>
      <c r="I216" s="131"/>
      <c r="J216" s="131"/>
      <c r="K216" s="131"/>
      <c r="L216" s="131"/>
      <c r="M216" s="131"/>
      <c r="N216" s="131"/>
      <c r="O216" s="131"/>
      <c r="P216" s="131"/>
    </row>
    <row r="217" spans="2:16">
      <c r="B217" s="130"/>
      <c r="C217" s="130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  <c r="O217" s="131"/>
      <c r="P217" s="131"/>
    </row>
    <row r="218" spans="2:16">
      <c r="B218" s="130"/>
      <c r="C218" s="130"/>
      <c r="D218" s="131"/>
      <c r="E218" s="131"/>
      <c r="F218" s="131"/>
      <c r="G218" s="131"/>
      <c r="H218" s="131"/>
      <c r="I218" s="131"/>
      <c r="J218" s="131"/>
      <c r="K218" s="131"/>
      <c r="L218" s="131"/>
      <c r="M218" s="131"/>
      <c r="N218" s="131"/>
      <c r="O218" s="131"/>
      <c r="P218" s="131"/>
    </row>
    <row r="219" spans="2:16">
      <c r="B219" s="130"/>
      <c r="C219" s="130"/>
      <c r="D219" s="131"/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  <c r="P219" s="131"/>
    </row>
    <row r="220" spans="2:16">
      <c r="B220" s="130"/>
      <c r="C220" s="130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  <c r="P220" s="131"/>
    </row>
    <row r="221" spans="2:16">
      <c r="B221" s="130"/>
      <c r="C221" s="130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  <c r="O221" s="131"/>
      <c r="P221" s="131"/>
    </row>
    <row r="222" spans="2:16">
      <c r="B222" s="130"/>
      <c r="C222" s="130"/>
      <c r="D222" s="131"/>
      <c r="E222" s="131"/>
      <c r="F222" s="131"/>
      <c r="G222" s="131"/>
      <c r="H222" s="131"/>
      <c r="I222" s="131"/>
      <c r="J222" s="131"/>
      <c r="K222" s="131"/>
      <c r="L222" s="131"/>
      <c r="M222" s="131"/>
      <c r="N222" s="131"/>
      <c r="O222" s="131"/>
      <c r="P222" s="131"/>
    </row>
    <row r="223" spans="2:16">
      <c r="B223" s="130"/>
      <c r="C223" s="130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  <c r="P223" s="131"/>
    </row>
    <row r="224" spans="2:16">
      <c r="B224" s="130"/>
      <c r="C224" s="130"/>
      <c r="D224" s="131"/>
      <c r="E224" s="131"/>
      <c r="F224" s="131"/>
      <c r="G224" s="131"/>
      <c r="H224" s="131"/>
      <c r="I224" s="131"/>
      <c r="J224" s="131"/>
      <c r="K224" s="131"/>
      <c r="L224" s="131"/>
      <c r="M224" s="131"/>
      <c r="N224" s="131"/>
      <c r="O224" s="131"/>
      <c r="P224" s="131"/>
    </row>
    <row r="225" spans="2:16">
      <c r="B225" s="130"/>
      <c r="C225" s="130"/>
      <c r="D225" s="131"/>
      <c r="E225" s="131"/>
      <c r="F225" s="131"/>
      <c r="G225" s="131"/>
      <c r="H225" s="131"/>
      <c r="I225" s="131"/>
      <c r="J225" s="131"/>
      <c r="K225" s="131"/>
      <c r="L225" s="131"/>
      <c r="M225" s="131"/>
      <c r="N225" s="131"/>
      <c r="O225" s="131"/>
      <c r="P225" s="131"/>
    </row>
    <row r="226" spans="2:16">
      <c r="B226" s="130"/>
      <c r="C226" s="130"/>
      <c r="D226" s="131"/>
      <c r="E226" s="131"/>
      <c r="F226" s="131"/>
      <c r="G226" s="131"/>
      <c r="H226" s="131"/>
      <c r="I226" s="131"/>
      <c r="J226" s="131"/>
      <c r="K226" s="131"/>
      <c r="L226" s="131"/>
      <c r="M226" s="131"/>
      <c r="N226" s="131"/>
      <c r="O226" s="131"/>
      <c r="P226" s="131"/>
    </row>
    <row r="227" spans="2:16">
      <c r="B227" s="130"/>
      <c r="C227" s="130"/>
      <c r="D227" s="131"/>
      <c r="E227" s="131"/>
      <c r="F227" s="131"/>
      <c r="G227" s="131"/>
      <c r="H227" s="131"/>
      <c r="I227" s="131"/>
      <c r="J227" s="131"/>
      <c r="K227" s="131"/>
      <c r="L227" s="131"/>
      <c r="M227" s="131"/>
      <c r="N227" s="131"/>
      <c r="O227" s="131"/>
      <c r="P227" s="131"/>
    </row>
    <row r="228" spans="2:16">
      <c r="B228" s="130"/>
      <c r="C228" s="130"/>
      <c r="D228" s="131"/>
      <c r="E228" s="131"/>
      <c r="F228" s="131"/>
      <c r="G228" s="131"/>
      <c r="H228" s="131"/>
      <c r="I228" s="131"/>
      <c r="J228" s="131"/>
      <c r="K228" s="131"/>
      <c r="L228" s="131"/>
      <c r="M228" s="131"/>
      <c r="N228" s="131"/>
      <c r="O228" s="131"/>
      <c r="P228" s="131"/>
    </row>
    <row r="229" spans="2:16">
      <c r="B229" s="130"/>
      <c r="C229" s="130"/>
      <c r="D229" s="131"/>
      <c r="E229" s="131"/>
      <c r="F229" s="131"/>
      <c r="G229" s="131"/>
      <c r="H229" s="131"/>
      <c r="I229" s="131"/>
      <c r="J229" s="131"/>
      <c r="K229" s="131"/>
      <c r="L229" s="131"/>
      <c r="M229" s="131"/>
      <c r="N229" s="131"/>
      <c r="O229" s="131"/>
      <c r="P229" s="131"/>
    </row>
    <row r="230" spans="2:16">
      <c r="B230" s="130"/>
      <c r="C230" s="130"/>
      <c r="D230" s="131"/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  <c r="O230" s="131"/>
      <c r="P230" s="131"/>
    </row>
    <row r="231" spans="2:16">
      <c r="B231" s="130"/>
      <c r="C231" s="130"/>
      <c r="D231" s="131"/>
      <c r="E231" s="131"/>
      <c r="F231" s="131"/>
      <c r="G231" s="131"/>
      <c r="H231" s="131"/>
      <c r="I231" s="131"/>
      <c r="J231" s="131"/>
      <c r="K231" s="131"/>
      <c r="L231" s="131"/>
      <c r="M231" s="131"/>
      <c r="N231" s="131"/>
      <c r="O231" s="131"/>
      <c r="P231" s="131"/>
    </row>
    <row r="232" spans="2:16">
      <c r="B232" s="130"/>
      <c r="C232" s="130"/>
      <c r="D232" s="131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  <c r="O232" s="131"/>
      <c r="P232" s="131"/>
    </row>
    <row r="233" spans="2:16">
      <c r="B233" s="130"/>
      <c r="C233" s="130"/>
      <c r="D233" s="131"/>
      <c r="E233" s="131"/>
      <c r="F233" s="131"/>
      <c r="G233" s="131"/>
      <c r="H233" s="131"/>
      <c r="I233" s="131"/>
      <c r="J233" s="131"/>
      <c r="K233" s="131"/>
      <c r="L233" s="131"/>
      <c r="M233" s="131"/>
      <c r="N233" s="131"/>
      <c r="O233" s="131"/>
      <c r="P233" s="131"/>
    </row>
    <row r="234" spans="2:16">
      <c r="B234" s="130"/>
      <c r="C234" s="130"/>
      <c r="D234" s="131"/>
      <c r="E234" s="131"/>
      <c r="F234" s="131"/>
      <c r="G234" s="131"/>
      <c r="H234" s="131"/>
      <c r="I234" s="131"/>
      <c r="J234" s="131"/>
      <c r="K234" s="131"/>
      <c r="L234" s="131"/>
      <c r="M234" s="131"/>
      <c r="N234" s="131"/>
      <c r="O234" s="131"/>
      <c r="P234" s="131"/>
    </row>
    <row r="235" spans="2:16">
      <c r="B235" s="130"/>
      <c r="C235" s="130"/>
      <c r="D235" s="131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  <c r="O235" s="131"/>
      <c r="P235" s="131"/>
    </row>
    <row r="236" spans="2:16">
      <c r="B236" s="130"/>
      <c r="C236" s="130"/>
      <c r="D236" s="131"/>
      <c r="E236" s="131"/>
      <c r="F236" s="131"/>
      <c r="G236" s="131"/>
      <c r="H236" s="131"/>
      <c r="I236" s="131"/>
      <c r="J236" s="131"/>
      <c r="K236" s="131"/>
      <c r="L236" s="131"/>
      <c r="M236" s="131"/>
      <c r="N236" s="131"/>
      <c r="O236" s="131"/>
      <c r="P236" s="131"/>
    </row>
    <row r="237" spans="2:16">
      <c r="B237" s="130"/>
      <c r="C237" s="130"/>
      <c r="D237" s="131"/>
      <c r="E237" s="131"/>
      <c r="F237" s="131"/>
      <c r="G237" s="131"/>
      <c r="H237" s="131"/>
      <c r="I237" s="131"/>
      <c r="J237" s="131"/>
      <c r="K237" s="131"/>
      <c r="L237" s="131"/>
      <c r="M237" s="131"/>
      <c r="N237" s="131"/>
      <c r="O237" s="131"/>
      <c r="P237" s="131"/>
    </row>
    <row r="238" spans="2:16">
      <c r="B238" s="130"/>
      <c r="C238" s="130"/>
      <c r="D238" s="131"/>
      <c r="E238" s="131"/>
      <c r="F238" s="131"/>
      <c r="G238" s="131"/>
      <c r="H238" s="131"/>
      <c r="I238" s="131"/>
      <c r="J238" s="131"/>
      <c r="K238" s="131"/>
      <c r="L238" s="131"/>
      <c r="M238" s="131"/>
      <c r="N238" s="131"/>
      <c r="O238" s="131"/>
      <c r="P238" s="131"/>
    </row>
    <row r="239" spans="2:16">
      <c r="B239" s="130"/>
      <c r="C239" s="130"/>
      <c r="D239" s="131"/>
      <c r="E239" s="131"/>
      <c r="F239" s="131"/>
      <c r="G239" s="131"/>
      <c r="H239" s="131"/>
      <c r="I239" s="131"/>
      <c r="J239" s="131"/>
      <c r="K239" s="131"/>
      <c r="L239" s="131"/>
      <c r="M239" s="131"/>
      <c r="N239" s="131"/>
      <c r="O239" s="131"/>
      <c r="P239" s="131"/>
    </row>
    <row r="240" spans="2:16">
      <c r="B240" s="130"/>
      <c r="C240" s="130"/>
      <c r="D240" s="131"/>
      <c r="E240" s="131"/>
      <c r="F240" s="131"/>
      <c r="G240" s="131"/>
      <c r="H240" s="131"/>
      <c r="I240" s="131"/>
      <c r="J240" s="131"/>
      <c r="K240" s="131"/>
      <c r="L240" s="131"/>
      <c r="M240" s="131"/>
      <c r="N240" s="131"/>
      <c r="O240" s="131"/>
      <c r="P240" s="131"/>
    </row>
    <row r="241" spans="2:16">
      <c r="B241" s="130"/>
      <c r="C241" s="130"/>
      <c r="D241" s="131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  <c r="O241" s="131"/>
      <c r="P241" s="131"/>
    </row>
    <row r="242" spans="2:16">
      <c r="B242" s="130"/>
      <c r="C242" s="130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  <c r="P242" s="131"/>
    </row>
    <row r="243" spans="2:16">
      <c r="B243" s="130"/>
      <c r="C243" s="130"/>
      <c r="D243" s="131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  <c r="O243" s="131"/>
      <c r="P243" s="131"/>
    </row>
    <row r="244" spans="2:16">
      <c r="B244" s="130"/>
      <c r="C244" s="130"/>
      <c r="D244" s="131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  <c r="P244" s="131"/>
    </row>
    <row r="245" spans="2:16">
      <c r="B245" s="130"/>
      <c r="C245" s="130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  <c r="P245" s="131"/>
    </row>
    <row r="246" spans="2:16">
      <c r="B246" s="130"/>
      <c r="C246" s="130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</row>
    <row r="247" spans="2:16">
      <c r="B247" s="130"/>
      <c r="C247" s="130"/>
      <c r="D247" s="131"/>
      <c r="E247" s="131"/>
      <c r="F247" s="131"/>
      <c r="G247" s="131"/>
      <c r="H247" s="131"/>
      <c r="I247" s="131"/>
      <c r="J247" s="131"/>
      <c r="K247" s="131"/>
      <c r="L247" s="131"/>
      <c r="M247" s="131"/>
      <c r="N247" s="131"/>
      <c r="O247" s="131"/>
      <c r="P247" s="131"/>
    </row>
    <row r="248" spans="2:16">
      <c r="B248" s="130"/>
      <c r="C248" s="130"/>
      <c r="D248" s="131"/>
      <c r="E248" s="131"/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  <c r="P248" s="131"/>
    </row>
    <row r="249" spans="2:16">
      <c r="B249" s="130"/>
      <c r="C249" s="130"/>
      <c r="D249" s="131"/>
      <c r="E249" s="131"/>
      <c r="F249" s="131"/>
      <c r="G249" s="131"/>
      <c r="H249" s="131"/>
      <c r="I249" s="131"/>
      <c r="J249" s="131"/>
      <c r="K249" s="131"/>
      <c r="L249" s="131"/>
      <c r="M249" s="131"/>
      <c r="N249" s="131"/>
      <c r="O249" s="131"/>
      <c r="P249" s="131"/>
    </row>
    <row r="250" spans="2:16">
      <c r="B250" s="130"/>
      <c r="C250" s="130"/>
      <c r="D250" s="131"/>
      <c r="E250" s="131"/>
      <c r="F250" s="131"/>
      <c r="G250" s="131"/>
      <c r="H250" s="131"/>
      <c r="I250" s="131"/>
      <c r="J250" s="131"/>
      <c r="K250" s="131"/>
      <c r="L250" s="131"/>
      <c r="M250" s="131"/>
      <c r="N250" s="131"/>
      <c r="O250" s="131"/>
      <c r="P250" s="131"/>
    </row>
    <row r="251" spans="2:16">
      <c r="B251" s="130"/>
      <c r="C251" s="130"/>
      <c r="D251" s="131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  <c r="P251" s="131"/>
    </row>
    <row r="252" spans="2:16">
      <c r="B252" s="130"/>
      <c r="C252" s="130"/>
      <c r="D252" s="131"/>
      <c r="E252" s="131"/>
      <c r="F252" s="131"/>
      <c r="G252" s="131"/>
      <c r="H252" s="131"/>
      <c r="I252" s="131"/>
      <c r="J252" s="131"/>
      <c r="K252" s="131"/>
      <c r="L252" s="131"/>
      <c r="M252" s="131"/>
      <c r="N252" s="131"/>
      <c r="O252" s="131"/>
      <c r="P252" s="131"/>
    </row>
    <row r="253" spans="2:16">
      <c r="B253" s="130"/>
      <c r="C253" s="130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  <c r="P253" s="131"/>
    </row>
    <row r="254" spans="2:16">
      <c r="B254" s="130"/>
      <c r="C254" s="130"/>
      <c r="D254" s="131"/>
      <c r="E254" s="131"/>
      <c r="F254" s="131"/>
      <c r="G254" s="131"/>
      <c r="H254" s="131"/>
      <c r="I254" s="131"/>
      <c r="J254" s="131"/>
      <c r="K254" s="131"/>
      <c r="L254" s="131"/>
      <c r="M254" s="131"/>
      <c r="N254" s="131"/>
      <c r="O254" s="131"/>
      <c r="P254" s="131"/>
    </row>
    <row r="255" spans="2:16">
      <c r="B255" s="130"/>
      <c r="C255" s="130"/>
      <c r="D255" s="131"/>
      <c r="E255" s="131"/>
      <c r="F255" s="131"/>
      <c r="G255" s="131"/>
      <c r="H255" s="131"/>
      <c r="I255" s="131"/>
      <c r="J255" s="131"/>
      <c r="K255" s="131"/>
      <c r="L255" s="131"/>
      <c r="M255" s="131"/>
      <c r="N255" s="131"/>
      <c r="O255" s="131"/>
      <c r="P255" s="131"/>
    </row>
    <row r="256" spans="2:16">
      <c r="B256" s="130"/>
      <c r="C256" s="130"/>
      <c r="D256" s="131"/>
      <c r="E256" s="131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  <c r="P256" s="131"/>
    </row>
    <row r="257" spans="2:16">
      <c r="B257" s="130"/>
      <c r="C257" s="130"/>
      <c r="D257" s="131"/>
      <c r="E257" s="131"/>
      <c r="F257" s="131"/>
      <c r="G257" s="131"/>
      <c r="H257" s="131"/>
      <c r="I257" s="131"/>
      <c r="J257" s="131"/>
      <c r="K257" s="131"/>
      <c r="L257" s="131"/>
      <c r="M257" s="131"/>
      <c r="N257" s="131"/>
      <c r="O257" s="131"/>
      <c r="P257" s="131"/>
    </row>
    <row r="258" spans="2:16">
      <c r="B258" s="130"/>
      <c r="C258" s="130"/>
      <c r="D258" s="131"/>
      <c r="E258" s="131"/>
      <c r="F258" s="131"/>
      <c r="G258" s="131"/>
      <c r="H258" s="131"/>
      <c r="I258" s="131"/>
      <c r="J258" s="131"/>
      <c r="K258" s="131"/>
      <c r="L258" s="131"/>
      <c r="M258" s="131"/>
      <c r="N258" s="131"/>
      <c r="O258" s="131"/>
      <c r="P258" s="131"/>
    </row>
    <row r="259" spans="2:16">
      <c r="B259" s="130"/>
      <c r="C259" s="130"/>
      <c r="D259" s="131"/>
      <c r="E259" s="131"/>
      <c r="F259" s="131"/>
      <c r="G259" s="131"/>
      <c r="H259" s="131"/>
      <c r="I259" s="131"/>
      <c r="J259" s="131"/>
      <c r="K259" s="131"/>
      <c r="L259" s="131"/>
      <c r="M259" s="131"/>
      <c r="N259" s="131"/>
      <c r="O259" s="131"/>
      <c r="P259" s="131"/>
    </row>
    <row r="260" spans="2:16">
      <c r="B260" s="130"/>
      <c r="C260" s="130"/>
      <c r="D260" s="131"/>
      <c r="E260" s="131"/>
      <c r="F260" s="131"/>
      <c r="G260" s="131"/>
      <c r="H260" s="131"/>
      <c r="I260" s="131"/>
      <c r="J260" s="131"/>
      <c r="K260" s="131"/>
      <c r="L260" s="131"/>
      <c r="M260" s="131"/>
      <c r="N260" s="131"/>
      <c r="O260" s="131"/>
      <c r="P260" s="131"/>
    </row>
    <row r="261" spans="2:16">
      <c r="B261" s="130"/>
      <c r="C261" s="130"/>
      <c r="D261" s="131"/>
      <c r="E261" s="131"/>
      <c r="F261" s="131"/>
      <c r="G261" s="131"/>
      <c r="H261" s="131"/>
      <c r="I261" s="131"/>
      <c r="J261" s="131"/>
      <c r="K261" s="131"/>
      <c r="L261" s="131"/>
      <c r="M261" s="131"/>
      <c r="N261" s="131"/>
      <c r="O261" s="131"/>
      <c r="P261" s="131"/>
    </row>
    <row r="262" spans="2:16">
      <c r="B262" s="130"/>
      <c r="C262" s="130"/>
      <c r="D262" s="131"/>
      <c r="E262" s="131"/>
      <c r="F262" s="131"/>
      <c r="G262" s="131"/>
      <c r="H262" s="131"/>
      <c r="I262" s="131"/>
      <c r="J262" s="131"/>
      <c r="K262" s="131"/>
      <c r="L262" s="131"/>
      <c r="M262" s="131"/>
      <c r="N262" s="131"/>
      <c r="O262" s="131"/>
      <c r="P262" s="131"/>
    </row>
    <row r="263" spans="2:16">
      <c r="B263" s="130"/>
      <c r="C263" s="130"/>
      <c r="D263" s="131"/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/>
      <c r="P263" s="131"/>
    </row>
    <row r="264" spans="2:16">
      <c r="B264" s="130"/>
      <c r="C264" s="130"/>
      <c r="D264" s="131"/>
      <c r="E264" s="131"/>
      <c r="F264" s="131"/>
      <c r="G264" s="131"/>
      <c r="H264" s="131"/>
      <c r="I264" s="131"/>
      <c r="J264" s="131"/>
      <c r="K264" s="131"/>
      <c r="L264" s="131"/>
      <c r="M264" s="131"/>
      <c r="N264" s="131"/>
      <c r="O264" s="131"/>
      <c r="P264" s="131"/>
    </row>
    <row r="265" spans="2:16">
      <c r="B265" s="130"/>
      <c r="C265" s="130"/>
      <c r="D265" s="131"/>
      <c r="E265" s="131"/>
      <c r="F265" s="131"/>
      <c r="G265" s="131"/>
      <c r="H265" s="131"/>
      <c r="I265" s="131"/>
      <c r="J265" s="131"/>
      <c r="K265" s="131"/>
      <c r="L265" s="131"/>
      <c r="M265" s="131"/>
      <c r="N265" s="131"/>
      <c r="O265" s="131"/>
      <c r="P265" s="131"/>
    </row>
    <row r="266" spans="2:16">
      <c r="B266" s="130"/>
      <c r="C266" s="130"/>
      <c r="D266" s="131"/>
      <c r="E266" s="131"/>
      <c r="F266" s="131"/>
      <c r="G266" s="131"/>
      <c r="H266" s="131"/>
      <c r="I266" s="131"/>
      <c r="J266" s="131"/>
      <c r="K266" s="131"/>
      <c r="L266" s="131"/>
      <c r="M266" s="131"/>
      <c r="N266" s="131"/>
      <c r="O266" s="131"/>
      <c r="P266" s="131"/>
    </row>
    <row r="267" spans="2:16">
      <c r="B267" s="130"/>
      <c r="C267" s="130"/>
      <c r="D267" s="131"/>
      <c r="E267" s="131"/>
      <c r="F267" s="131"/>
      <c r="G267" s="131"/>
      <c r="H267" s="131"/>
      <c r="I267" s="131"/>
      <c r="J267" s="131"/>
      <c r="K267" s="131"/>
      <c r="L267" s="131"/>
      <c r="M267" s="131"/>
      <c r="N267" s="131"/>
      <c r="O267" s="131"/>
      <c r="P267" s="131"/>
    </row>
    <row r="268" spans="2:16">
      <c r="B268" s="130"/>
      <c r="C268" s="130"/>
      <c r="D268" s="131"/>
      <c r="E268" s="131"/>
      <c r="F268" s="131"/>
      <c r="G268" s="131"/>
      <c r="H268" s="131"/>
      <c r="I268" s="131"/>
      <c r="J268" s="131"/>
      <c r="K268" s="131"/>
      <c r="L268" s="131"/>
      <c r="M268" s="131"/>
      <c r="N268" s="131"/>
      <c r="O268" s="131"/>
      <c r="P268" s="131"/>
    </row>
    <row r="269" spans="2:16">
      <c r="B269" s="130"/>
      <c r="C269" s="130"/>
      <c r="D269" s="131"/>
      <c r="E269" s="131"/>
      <c r="F269" s="131"/>
      <c r="G269" s="131"/>
      <c r="H269" s="131"/>
      <c r="I269" s="131"/>
      <c r="J269" s="131"/>
      <c r="K269" s="131"/>
      <c r="L269" s="131"/>
      <c r="M269" s="131"/>
      <c r="N269" s="131"/>
      <c r="O269" s="131"/>
      <c r="P269" s="131"/>
    </row>
    <row r="270" spans="2:16">
      <c r="B270" s="130"/>
      <c r="C270" s="130"/>
      <c r="D270" s="131"/>
      <c r="E270" s="131"/>
      <c r="F270" s="131"/>
      <c r="G270" s="131"/>
      <c r="H270" s="131"/>
      <c r="I270" s="131"/>
      <c r="J270" s="131"/>
      <c r="K270" s="131"/>
      <c r="L270" s="131"/>
      <c r="M270" s="131"/>
      <c r="N270" s="131"/>
      <c r="O270" s="131"/>
      <c r="P270" s="131"/>
    </row>
    <row r="271" spans="2:16">
      <c r="B271" s="130"/>
      <c r="C271" s="130"/>
      <c r="D271" s="131"/>
      <c r="E271" s="131"/>
      <c r="F271" s="131"/>
      <c r="G271" s="131"/>
      <c r="H271" s="131"/>
      <c r="I271" s="131"/>
      <c r="J271" s="131"/>
      <c r="K271" s="131"/>
      <c r="L271" s="131"/>
      <c r="M271" s="131"/>
      <c r="N271" s="131"/>
      <c r="O271" s="131"/>
      <c r="P271" s="131"/>
    </row>
    <row r="272" spans="2:16">
      <c r="B272" s="130"/>
      <c r="C272" s="130"/>
      <c r="D272" s="131"/>
      <c r="E272" s="131"/>
      <c r="F272" s="131"/>
      <c r="G272" s="131"/>
      <c r="H272" s="131"/>
      <c r="I272" s="131"/>
      <c r="J272" s="131"/>
      <c r="K272" s="131"/>
      <c r="L272" s="131"/>
      <c r="M272" s="131"/>
      <c r="N272" s="131"/>
      <c r="O272" s="131"/>
      <c r="P272" s="131"/>
    </row>
    <row r="273" spans="2:16">
      <c r="B273" s="130"/>
      <c r="C273" s="130"/>
      <c r="D273" s="131"/>
      <c r="E273" s="131"/>
      <c r="F273" s="131"/>
      <c r="G273" s="131"/>
      <c r="H273" s="131"/>
      <c r="I273" s="131"/>
      <c r="J273" s="131"/>
      <c r="K273" s="131"/>
      <c r="L273" s="131"/>
      <c r="M273" s="131"/>
      <c r="N273" s="131"/>
      <c r="O273" s="131"/>
      <c r="P273" s="131"/>
    </row>
    <row r="274" spans="2:16">
      <c r="B274" s="130"/>
      <c r="C274" s="130"/>
      <c r="D274" s="131"/>
      <c r="E274" s="131"/>
      <c r="F274" s="131"/>
      <c r="G274" s="131"/>
      <c r="H274" s="131"/>
      <c r="I274" s="131"/>
      <c r="J274" s="131"/>
      <c r="K274" s="131"/>
      <c r="L274" s="131"/>
      <c r="M274" s="131"/>
      <c r="N274" s="131"/>
      <c r="O274" s="131"/>
      <c r="P274" s="131"/>
    </row>
    <row r="275" spans="2:16">
      <c r="B275" s="130"/>
      <c r="C275" s="130"/>
      <c r="D275" s="131"/>
      <c r="E275" s="131"/>
      <c r="F275" s="131"/>
      <c r="G275" s="131"/>
      <c r="H275" s="131"/>
      <c r="I275" s="131"/>
      <c r="J275" s="131"/>
      <c r="K275" s="131"/>
      <c r="L275" s="131"/>
      <c r="M275" s="131"/>
      <c r="N275" s="131"/>
      <c r="O275" s="131"/>
      <c r="P275" s="131"/>
    </row>
    <row r="276" spans="2:16">
      <c r="B276" s="130"/>
      <c r="C276" s="130"/>
      <c r="D276" s="131"/>
      <c r="E276" s="131"/>
      <c r="F276" s="131"/>
      <c r="G276" s="131"/>
      <c r="H276" s="131"/>
      <c r="I276" s="131"/>
      <c r="J276" s="131"/>
      <c r="K276" s="131"/>
      <c r="L276" s="131"/>
      <c r="M276" s="131"/>
      <c r="N276" s="131"/>
      <c r="O276" s="131"/>
      <c r="P276" s="131"/>
    </row>
    <row r="277" spans="2:16">
      <c r="B277" s="130"/>
      <c r="C277" s="130"/>
      <c r="D277" s="131"/>
      <c r="E277" s="131"/>
      <c r="F277" s="131"/>
      <c r="G277" s="131"/>
      <c r="H277" s="131"/>
      <c r="I277" s="131"/>
      <c r="J277" s="131"/>
      <c r="K277" s="131"/>
      <c r="L277" s="131"/>
      <c r="M277" s="131"/>
      <c r="N277" s="131"/>
      <c r="O277" s="131"/>
      <c r="P277" s="131"/>
    </row>
    <row r="278" spans="2:16">
      <c r="B278" s="130"/>
      <c r="C278" s="130"/>
      <c r="D278" s="131"/>
      <c r="E278" s="131"/>
      <c r="F278" s="131"/>
      <c r="G278" s="131"/>
      <c r="H278" s="131"/>
      <c r="I278" s="131"/>
      <c r="J278" s="131"/>
      <c r="K278" s="131"/>
      <c r="L278" s="131"/>
      <c r="M278" s="131"/>
      <c r="N278" s="131"/>
      <c r="O278" s="131"/>
      <c r="P278" s="131"/>
    </row>
    <row r="279" spans="2:16">
      <c r="B279" s="130"/>
      <c r="C279" s="130"/>
      <c r="D279" s="131"/>
      <c r="E279" s="131"/>
      <c r="F279" s="131"/>
      <c r="G279" s="131"/>
      <c r="H279" s="131"/>
      <c r="I279" s="131"/>
      <c r="J279" s="131"/>
      <c r="K279" s="131"/>
      <c r="L279" s="131"/>
      <c r="M279" s="131"/>
      <c r="N279" s="131"/>
      <c r="O279" s="131"/>
      <c r="P279" s="131"/>
    </row>
    <row r="280" spans="2:16">
      <c r="B280" s="130"/>
      <c r="C280" s="130"/>
      <c r="D280" s="131"/>
      <c r="E280" s="131"/>
      <c r="F280" s="131"/>
      <c r="G280" s="131"/>
      <c r="H280" s="131"/>
      <c r="I280" s="131"/>
      <c r="J280" s="131"/>
      <c r="K280" s="131"/>
      <c r="L280" s="131"/>
      <c r="M280" s="131"/>
      <c r="N280" s="131"/>
      <c r="O280" s="131"/>
      <c r="P280" s="131"/>
    </row>
    <row r="281" spans="2:16">
      <c r="B281" s="130"/>
      <c r="C281" s="130"/>
      <c r="D281" s="131"/>
      <c r="E281" s="131"/>
      <c r="F281" s="131"/>
      <c r="G281" s="131"/>
      <c r="H281" s="131"/>
      <c r="I281" s="131"/>
      <c r="J281" s="131"/>
      <c r="K281" s="131"/>
      <c r="L281" s="131"/>
      <c r="M281" s="131"/>
      <c r="N281" s="131"/>
      <c r="O281" s="131"/>
      <c r="P281" s="131"/>
    </row>
    <row r="282" spans="2:16">
      <c r="B282" s="130"/>
      <c r="C282" s="130"/>
      <c r="D282" s="131"/>
      <c r="E282" s="131"/>
      <c r="F282" s="131"/>
      <c r="G282" s="131"/>
      <c r="H282" s="131"/>
      <c r="I282" s="131"/>
      <c r="J282" s="131"/>
      <c r="K282" s="131"/>
      <c r="L282" s="131"/>
      <c r="M282" s="131"/>
      <c r="N282" s="131"/>
      <c r="O282" s="131"/>
      <c r="P282" s="131"/>
    </row>
    <row r="283" spans="2:16">
      <c r="B283" s="130"/>
      <c r="C283" s="130"/>
      <c r="D283" s="131"/>
      <c r="E283" s="131"/>
      <c r="F283" s="131"/>
      <c r="G283" s="131"/>
      <c r="H283" s="131"/>
      <c r="I283" s="131"/>
      <c r="J283" s="131"/>
      <c r="K283" s="131"/>
      <c r="L283" s="131"/>
      <c r="M283" s="131"/>
      <c r="N283" s="131"/>
      <c r="O283" s="131"/>
      <c r="P283" s="131"/>
    </row>
    <row r="284" spans="2:16">
      <c r="B284" s="130"/>
      <c r="C284" s="130"/>
      <c r="D284" s="131"/>
      <c r="E284" s="131"/>
      <c r="F284" s="131"/>
      <c r="G284" s="131"/>
      <c r="H284" s="131"/>
      <c r="I284" s="131"/>
      <c r="J284" s="131"/>
      <c r="K284" s="131"/>
      <c r="L284" s="131"/>
      <c r="M284" s="131"/>
      <c r="N284" s="131"/>
      <c r="O284" s="131"/>
      <c r="P284" s="131"/>
    </row>
    <row r="285" spans="2:16">
      <c r="B285" s="130"/>
      <c r="C285" s="130"/>
      <c r="D285" s="131"/>
      <c r="E285" s="131"/>
      <c r="F285" s="131"/>
      <c r="G285" s="131"/>
      <c r="H285" s="131"/>
      <c r="I285" s="131"/>
      <c r="J285" s="131"/>
      <c r="K285" s="131"/>
      <c r="L285" s="131"/>
      <c r="M285" s="131"/>
      <c r="N285" s="131"/>
      <c r="O285" s="131"/>
      <c r="P285" s="131"/>
    </row>
    <row r="286" spans="2:16">
      <c r="B286" s="130"/>
      <c r="C286" s="130"/>
      <c r="D286" s="131"/>
      <c r="E286" s="131"/>
      <c r="F286" s="131"/>
      <c r="G286" s="131"/>
      <c r="H286" s="131"/>
      <c r="I286" s="131"/>
      <c r="J286" s="131"/>
      <c r="K286" s="131"/>
      <c r="L286" s="131"/>
      <c r="M286" s="131"/>
      <c r="N286" s="131"/>
      <c r="O286" s="131"/>
      <c r="P286" s="131"/>
    </row>
    <row r="287" spans="2:16">
      <c r="B287" s="130"/>
      <c r="C287" s="130"/>
      <c r="D287" s="131"/>
      <c r="E287" s="131"/>
      <c r="F287" s="131"/>
      <c r="G287" s="131"/>
      <c r="H287" s="131"/>
      <c r="I287" s="131"/>
      <c r="J287" s="131"/>
      <c r="K287" s="131"/>
      <c r="L287" s="131"/>
      <c r="M287" s="131"/>
      <c r="N287" s="131"/>
      <c r="O287" s="131"/>
      <c r="P287" s="131"/>
    </row>
    <row r="288" spans="2:16">
      <c r="B288" s="130"/>
      <c r="C288" s="130"/>
      <c r="D288" s="131"/>
      <c r="E288" s="131"/>
      <c r="F288" s="131"/>
      <c r="G288" s="131"/>
      <c r="H288" s="131"/>
      <c r="I288" s="131"/>
      <c r="J288" s="131"/>
      <c r="K288" s="131"/>
      <c r="L288" s="131"/>
      <c r="M288" s="131"/>
      <c r="N288" s="131"/>
      <c r="O288" s="131"/>
      <c r="P288" s="131"/>
    </row>
    <row r="289" spans="2:16">
      <c r="B289" s="130"/>
      <c r="C289" s="130"/>
      <c r="D289" s="131"/>
      <c r="E289" s="131"/>
      <c r="F289" s="131"/>
      <c r="G289" s="131"/>
      <c r="H289" s="131"/>
      <c r="I289" s="131"/>
      <c r="J289" s="131"/>
      <c r="K289" s="131"/>
      <c r="L289" s="131"/>
      <c r="M289" s="131"/>
      <c r="N289" s="131"/>
      <c r="O289" s="131"/>
      <c r="P289" s="131"/>
    </row>
    <row r="290" spans="2:16">
      <c r="B290" s="130"/>
      <c r="C290" s="130"/>
      <c r="D290" s="131"/>
      <c r="E290" s="131"/>
      <c r="F290" s="131"/>
      <c r="G290" s="131"/>
      <c r="H290" s="131"/>
      <c r="I290" s="131"/>
      <c r="J290" s="131"/>
      <c r="K290" s="131"/>
      <c r="L290" s="131"/>
      <c r="M290" s="131"/>
      <c r="N290" s="131"/>
      <c r="O290" s="131"/>
      <c r="P290" s="131"/>
    </row>
    <row r="291" spans="2:16">
      <c r="B291" s="130"/>
      <c r="C291" s="130"/>
      <c r="D291" s="131"/>
      <c r="E291" s="131"/>
      <c r="F291" s="131"/>
      <c r="G291" s="131"/>
      <c r="H291" s="131"/>
      <c r="I291" s="131"/>
      <c r="J291" s="131"/>
      <c r="K291" s="131"/>
      <c r="L291" s="131"/>
      <c r="M291" s="131"/>
      <c r="N291" s="131"/>
      <c r="O291" s="131"/>
      <c r="P291" s="131"/>
    </row>
    <row r="292" spans="2:16">
      <c r="B292" s="130"/>
      <c r="C292" s="130"/>
      <c r="D292" s="131"/>
      <c r="E292" s="131"/>
      <c r="F292" s="131"/>
      <c r="G292" s="131"/>
      <c r="H292" s="131"/>
      <c r="I292" s="131"/>
      <c r="J292" s="131"/>
      <c r="K292" s="131"/>
      <c r="L292" s="131"/>
      <c r="M292" s="131"/>
      <c r="N292" s="131"/>
      <c r="O292" s="131"/>
      <c r="P292" s="131"/>
    </row>
    <row r="293" spans="2:16">
      <c r="B293" s="130"/>
      <c r="C293" s="130"/>
      <c r="D293" s="131"/>
      <c r="E293" s="131"/>
      <c r="F293" s="131"/>
      <c r="G293" s="131"/>
      <c r="H293" s="131"/>
      <c r="I293" s="131"/>
      <c r="J293" s="131"/>
      <c r="K293" s="131"/>
      <c r="L293" s="131"/>
      <c r="M293" s="131"/>
      <c r="N293" s="131"/>
      <c r="O293" s="131"/>
      <c r="P293" s="131"/>
    </row>
    <row r="294" spans="2:16">
      <c r="B294" s="130"/>
      <c r="C294" s="130"/>
      <c r="D294" s="131"/>
      <c r="E294" s="131"/>
      <c r="F294" s="131"/>
      <c r="G294" s="131"/>
      <c r="H294" s="131"/>
      <c r="I294" s="131"/>
      <c r="J294" s="131"/>
      <c r="K294" s="131"/>
      <c r="L294" s="131"/>
      <c r="M294" s="131"/>
      <c r="N294" s="131"/>
      <c r="O294" s="131"/>
      <c r="P294" s="131"/>
    </row>
    <row r="295" spans="2:16">
      <c r="B295" s="130"/>
      <c r="C295" s="130"/>
      <c r="D295" s="131"/>
      <c r="E295" s="131"/>
      <c r="F295" s="131"/>
      <c r="G295" s="131"/>
      <c r="H295" s="131"/>
      <c r="I295" s="131"/>
      <c r="J295" s="131"/>
      <c r="K295" s="131"/>
      <c r="L295" s="131"/>
      <c r="M295" s="131"/>
      <c r="N295" s="131"/>
      <c r="O295" s="131"/>
      <c r="P295" s="131"/>
    </row>
    <row r="296" spans="2:16">
      <c r="B296" s="130"/>
      <c r="C296" s="130"/>
      <c r="D296" s="131"/>
      <c r="E296" s="131"/>
      <c r="F296" s="131"/>
      <c r="G296" s="131"/>
      <c r="H296" s="131"/>
      <c r="I296" s="131"/>
      <c r="J296" s="131"/>
      <c r="K296" s="131"/>
      <c r="L296" s="131"/>
      <c r="M296" s="131"/>
      <c r="N296" s="131"/>
      <c r="O296" s="131"/>
      <c r="P296" s="131"/>
    </row>
    <row r="297" spans="2:16">
      <c r="B297" s="130"/>
      <c r="C297" s="130"/>
      <c r="D297" s="131"/>
      <c r="E297" s="131"/>
      <c r="F297" s="131"/>
      <c r="G297" s="131"/>
      <c r="H297" s="131"/>
      <c r="I297" s="131"/>
      <c r="J297" s="131"/>
      <c r="K297" s="131"/>
      <c r="L297" s="131"/>
      <c r="M297" s="131"/>
      <c r="N297" s="131"/>
      <c r="O297" s="131"/>
      <c r="P297" s="131"/>
    </row>
    <row r="298" spans="2:16">
      <c r="B298" s="130"/>
      <c r="C298" s="130"/>
      <c r="D298" s="131"/>
      <c r="E298" s="131"/>
      <c r="F298" s="131"/>
      <c r="G298" s="131"/>
      <c r="H298" s="131"/>
      <c r="I298" s="131"/>
      <c r="J298" s="131"/>
      <c r="K298" s="131"/>
      <c r="L298" s="131"/>
      <c r="M298" s="131"/>
      <c r="N298" s="131"/>
      <c r="O298" s="131"/>
      <c r="P298" s="131"/>
    </row>
    <row r="299" spans="2:16">
      <c r="B299" s="130"/>
      <c r="C299" s="130"/>
      <c r="D299" s="131"/>
      <c r="E299" s="131"/>
      <c r="F299" s="131"/>
      <c r="G299" s="131"/>
      <c r="H299" s="131"/>
      <c r="I299" s="131"/>
      <c r="J299" s="131"/>
      <c r="K299" s="131"/>
      <c r="L299" s="131"/>
      <c r="M299" s="131"/>
      <c r="N299" s="131"/>
      <c r="O299" s="131"/>
      <c r="P299" s="131"/>
    </row>
    <row r="300" spans="2:16">
      <c r="B300" s="130"/>
      <c r="C300" s="130"/>
      <c r="D300" s="131"/>
      <c r="E300" s="131"/>
      <c r="F300" s="131"/>
      <c r="G300" s="131"/>
      <c r="H300" s="131"/>
      <c r="I300" s="131"/>
      <c r="J300" s="131"/>
      <c r="K300" s="131"/>
      <c r="L300" s="131"/>
      <c r="M300" s="131"/>
      <c r="N300" s="131"/>
      <c r="O300" s="131"/>
      <c r="P300" s="131"/>
    </row>
    <row r="301" spans="2:16">
      <c r="B301" s="130"/>
      <c r="C301" s="130"/>
      <c r="D301" s="131"/>
      <c r="E301" s="131"/>
      <c r="F301" s="131"/>
      <c r="G301" s="131"/>
      <c r="H301" s="131"/>
      <c r="I301" s="131"/>
      <c r="J301" s="131"/>
      <c r="K301" s="131"/>
      <c r="L301" s="131"/>
      <c r="M301" s="131"/>
      <c r="N301" s="131"/>
      <c r="O301" s="131"/>
      <c r="P301" s="131"/>
    </row>
    <row r="302" spans="2:16">
      <c r="B302" s="130"/>
      <c r="C302" s="130"/>
      <c r="D302" s="131"/>
      <c r="E302" s="131"/>
      <c r="F302" s="131"/>
      <c r="G302" s="131"/>
      <c r="H302" s="131"/>
      <c r="I302" s="131"/>
      <c r="J302" s="131"/>
      <c r="K302" s="131"/>
      <c r="L302" s="131"/>
      <c r="M302" s="131"/>
      <c r="N302" s="131"/>
      <c r="O302" s="131"/>
      <c r="P302" s="131"/>
    </row>
    <row r="303" spans="2:16">
      <c r="B303" s="130"/>
      <c r="C303" s="130"/>
      <c r="D303" s="131"/>
      <c r="E303" s="131"/>
      <c r="F303" s="131"/>
      <c r="G303" s="131"/>
      <c r="H303" s="131"/>
      <c r="I303" s="131"/>
      <c r="J303" s="131"/>
      <c r="K303" s="131"/>
      <c r="L303" s="131"/>
      <c r="M303" s="131"/>
      <c r="N303" s="131"/>
      <c r="O303" s="131"/>
      <c r="P303" s="131"/>
    </row>
    <row r="304" spans="2:16">
      <c r="B304" s="130"/>
      <c r="C304" s="130"/>
      <c r="D304" s="131"/>
      <c r="E304" s="131"/>
      <c r="F304" s="131"/>
      <c r="G304" s="131"/>
      <c r="H304" s="131"/>
      <c r="I304" s="131"/>
      <c r="J304" s="131"/>
      <c r="K304" s="131"/>
      <c r="L304" s="131"/>
      <c r="M304" s="131"/>
      <c r="N304" s="131"/>
      <c r="O304" s="131"/>
      <c r="P304" s="131"/>
    </row>
    <row r="305" spans="2:16">
      <c r="B305" s="130"/>
      <c r="C305" s="130"/>
      <c r="D305" s="131"/>
      <c r="E305" s="131"/>
      <c r="F305" s="131"/>
      <c r="G305" s="131"/>
      <c r="H305" s="131"/>
      <c r="I305" s="131"/>
      <c r="J305" s="131"/>
      <c r="K305" s="131"/>
      <c r="L305" s="131"/>
      <c r="M305" s="131"/>
      <c r="N305" s="131"/>
      <c r="O305" s="131"/>
      <c r="P305" s="131"/>
    </row>
    <row r="306" spans="2:16">
      <c r="B306" s="130"/>
      <c r="C306" s="130"/>
      <c r="D306" s="131"/>
      <c r="E306" s="131"/>
      <c r="F306" s="131"/>
      <c r="G306" s="131"/>
      <c r="H306" s="131"/>
      <c r="I306" s="131"/>
      <c r="J306" s="131"/>
      <c r="K306" s="131"/>
      <c r="L306" s="131"/>
      <c r="M306" s="131"/>
      <c r="N306" s="131"/>
      <c r="O306" s="131"/>
      <c r="P306" s="131"/>
    </row>
    <row r="307" spans="2:16">
      <c r="B307" s="130"/>
      <c r="C307" s="130"/>
      <c r="D307" s="131"/>
      <c r="E307" s="131"/>
      <c r="F307" s="131"/>
      <c r="G307" s="131"/>
      <c r="H307" s="131"/>
      <c r="I307" s="131"/>
      <c r="J307" s="131"/>
      <c r="K307" s="131"/>
      <c r="L307" s="131"/>
      <c r="M307" s="131"/>
      <c r="N307" s="131"/>
      <c r="O307" s="131"/>
      <c r="P307" s="131"/>
    </row>
    <row r="308" spans="2:16">
      <c r="B308" s="130"/>
      <c r="C308" s="130"/>
      <c r="D308" s="131"/>
      <c r="E308" s="131"/>
      <c r="F308" s="131"/>
      <c r="G308" s="131"/>
      <c r="H308" s="131"/>
      <c r="I308" s="131"/>
      <c r="J308" s="131"/>
      <c r="K308" s="131"/>
      <c r="L308" s="131"/>
      <c r="M308" s="131"/>
      <c r="N308" s="131"/>
      <c r="O308" s="131"/>
      <c r="P308" s="131"/>
    </row>
    <row r="309" spans="2:16">
      <c r="B309" s="130"/>
      <c r="C309" s="130"/>
      <c r="D309" s="131"/>
      <c r="E309" s="131"/>
      <c r="F309" s="131"/>
      <c r="G309" s="131"/>
      <c r="H309" s="131"/>
      <c r="I309" s="131"/>
      <c r="J309" s="131"/>
      <c r="K309" s="131"/>
      <c r="L309" s="131"/>
      <c r="M309" s="131"/>
      <c r="N309" s="131"/>
      <c r="O309" s="131"/>
      <c r="P309" s="131"/>
    </row>
    <row r="310" spans="2:16">
      <c r="B310" s="130"/>
      <c r="C310" s="130"/>
      <c r="D310" s="131"/>
      <c r="E310" s="131"/>
      <c r="F310" s="131"/>
      <c r="G310" s="131"/>
      <c r="H310" s="131"/>
      <c r="I310" s="131"/>
      <c r="J310" s="131"/>
      <c r="K310" s="131"/>
      <c r="L310" s="131"/>
      <c r="M310" s="131"/>
      <c r="N310" s="131"/>
      <c r="O310" s="131"/>
      <c r="P310" s="131"/>
    </row>
    <row r="311" spans="2:16">
      <c r="B311" s="130"/>
      <c r="C311" s="130"/>
      <c r="D311" s="131"/>
      <c r="E311" s="131"/>
      <c r="F311" s="131"/>
      <c r="G311" s="131"/>
      <c r="H311" s="131"/>
      <c r="I311" s="131"/>
      <c r="J311" s="131"/>
      <c r="K311" s="131"/>
      <c r="L311" s="131"/>
      <c r="M311" s="131"/>
      <c r="N311" s="131"/>
      <c r="O311" s="131"/>
      <c r="P311" s="131"/>
    </row>
    <row r="312" spans="2:16">
      <c r="B312" s="130"/>
      <c r="C312" s="130"/>
      <c r="D312" s="131"/>
      <c r="E312" s="131"/>
      <c r="F312" s="131"/>
      <c r="G312" s="131"/>
      <c r="H312" s="131"/>
      <c r="I312" s="131"/>
      <c r="J312" s="131"/>
      <c r="K312" s="131"/>
      <c r="L312" s="131"/>
      <c r="M312" s="131"/>
      <c r="N312" s="131"/>
      <c r="O312" s="131"/>
      <c r="P312" s="131"/>
    </row>
    <row r="313" spans="2:16">
      <c r="B313" s="130"/>
      <c r="C313" s="130"/>
      <c r="D313" s="131"/>
      <c r="E313" s="131"/>
      <c r="F313" s="131"/>
      <c r="G313" s="131"/>
      <c r="H313" s="131"/>
      <c r="I313" s="131"/>
      <c r="J313" s="131"/>
      <c r="K313" s="131"/>
      <c r="L313" s="131"/>
      <c r="M313" s="131"/>
      <c r="N313" s="131"/>
      <c r="O313" s="131"/>
      <c r="P313" s="131"/>
    </row>
    <row r="314" spans="2:16">
      <c r="B314" s="130"/>
      <c r="C314" s="130"/>
      <c r="D314" s="131"/>
      <c r="E314" s="131"/>
      <c r="F314" s="131"/>
      <c r="G314" s="131"/>
      <c r="H314" s="131"/>
      <c r="I314" s="131"/>
      <c r="J314" s="131"/>
      <c r="K314" s="131"/>
      <c r="L314" s="131"/>
      <c r="M314" s="131"/>
      <c r="N314" s="131"/>
      <c r="O314" s="131"/>
      <c r="P314" s="131"/>
    </row>
    <row r="315" spans="2:16">
      <c r="B315" s="130"/>
      <c r="C315" s="130"/>
      <c r="D315" s="131"/>
      <c r="E315" s="131"/>
      <c r="F315" s="131"/>
      <c r="G315" s="131"/>
      <c r="H315" s="131"/>
      <c r="I315" s="131"/>
      <c r="J315" s="131"/>
      <c r="K315" s="131"/>
      <c r="L315" s="131"/>
      <c r="M315" s="131"/>
      <c r="N315" s="131"/>
      <c r="O315" s="131"/>
      <c r="P315" s="131"/>
    </row>
    <row r="316" spans="2:16">
      <c r="B316" s="130"/>
      <c r="C316" s="130"/>
      <c r="D316" s="131"/>
      <c r="E316" s="131"/>
      <c r="F316" s="131"/>
      <c r="G316" s="131"/>
      <c r="H316" s="131"/>
      <c r="I316" s="131"/>
      <c r="J316" s="131"/>
      <c r="K316" s="131"/>
      <c r="L316" s="131"/>
      <c r="M316" s="131"/>
      <c r="N316" s="131"/>
      <c r="O316" s="131"/>
      <c r="P316" s="131"/>
    </row>
    <row r="317" spans="2:16">
      <c r="B317" s="130"/>
      <c r="C317" s="130"/>
      <c r="D317" s="131"/>
      <c r="E317" s="131"/>
      <c r="F317" s="131"/>
      <c r="G317" s="131"/>
      <c r="H317" s="131"/>
      <c r="I317" s="131"/>
      <c r="J317" s="131"/>
      <c r="K317" s="131"/>
      <c r="L317" s="131"/>
      <c r="M317" s="131"/>
      <c r="N317" s="131"/>
      <c r="O317" s="131"/>
      <c r="P317" s="131"/>
    </row>
    <row r="318" spans="2:16">
      <c r="B318" s="130"/>
      <c r="C318" s="130"/>
      <c r="D318" s="131"/>
      <c r="E318" s="131"/>
      <c r="F318" s="131"/>
      <c r="G318" s="131"/>
      <c r="H318" s="131"/>
      <c r="I318" s="131"/>
      <c r="J318" s="131"/>
      <c r="K318" s="131"/>
      <c r="L318" s="131"/>
      <c r="M318" s="131"/>
      <c r="N318" s="131"/>
      <c r="O318" s="131"/>
      <c r="P318" s="131"/>
    </row>
    <row r="319" spans="2:16">
      <c r="B319" s="130"/>
      <c r="C319" s="130"/>
      <c r="D319" s="131"/>
      <c r="E319" s="131"/>
      <c r="F319" s="131"/>
      <c r="G319" s="131"/>
      <c r="H319" s="131"/>
      <c r="I319" s="131"/>
      <c r="J319" s="131"/>
      <c r="K319" s="131"/>
      <c r="L319" s="131"/>
      <c r="M319" s="131"/>
      <c r="N319" s="131"/>
      <c r="O319" s="131"/>
      <c r="P319" s="131"/>
    </row>
    <row r="320" spans="2:16">
      <c r="B320" s="130"/>
      <c r="C320" s="130"/>
      <c r="D320" s="131"/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</row>
    <row r="321" spans="2:16">
      <c r="B321" s="130"/>
      <c r="C321" s="130"/>
      <c r="D321" s="131"/>
      <c r="E321" s="131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</row>
    <row r="322" spans="2:16">
      <c r="B322" s="130"/>
      <c r="C322" s="130"/>
      <c r="D322" s="131"/>
      <c r="E322" s="131"/>
      <c r="F322" s="131"/>
      <c r="G322" s="131"/>
      <c r="H322" s="131"/>
      <c r="I322" s="131"/>
      <c r="J322" s="131"/>
      <c r="K322" s="131"/>
      <c r="L322" s="131"/>
      <c r="M322" s="131"/>
      <c r="N322" s="131"/>
      <c r="O322" s="131"/>
      <c r="P322" s="131"/>
    </row>
    <row r="323" spans="2:16">
      <c r="B323" s="130"/>
      <c r="C323" s="130"/>
      <c r="D323" s="131"/>
      <c r="E323" s="131"/>
      <c r="F323" s="131"/>
      <c r="G323" s="131"/>
      <c r="H323" s="131"/>
      <c r="I323" s="131"/>
      <c r="J323" s="131"/>
      <c r="K323" s="131"/>
      <c r="L323" s="131"/>
      <c r="M323" s="131"/>
      <c r="N323" s="131"/>
      <c r="O323" s="131"/>
      <c r="P323" s="131"/>
    </row>
    <row r="324" spans="2:16">
      <c r="B324" s="130"/>
      <c r="C324" s="130"/>
      <c r="D324" s="131"/>
      <c r="E324" s="131"/>
      <c r="F324" s="131"/>
      <c r="G324" s="131"/>
      <c r="H324" s="131"/>
      <c r="I324" s="131"/>
      <c r="J324" s="131"/>
      <c r="K324" s="131"/>
      <c r="L324" s="131"/>
      <c r="M324" s="131"/>
      <c r="N324" s="131"/>
      <c r="O324" s="131"/>
      <c r="P324" s="131"/>
    </row>
    <row r="325" spans="2:16">
      <c r="B325" s="130"/>
      <c r="C325" s="130"/>
      <c r="D325" s="131"/>
      <c r="E325" s="131"/>
      <c r="F325" s="131"/>
      <c r="G325" s="131"/>
      <c r="H325" s="131"/>
      <c r="I325" s="131"/>
      <c r="J325" s="131"/>
      <c r="K325" s="131"/>
      <c r="L325" s="131"/>
      <c r="M325" s="131"/>
      <c r="N325" s="131"/>
      <c r="O325" s="131"/>
      <c r="P325" s="131"/>
    </row>
    <row r="326" spans="2:16">
      <c r="B326" s="130"/>
      <c r="C326" s="130"/>
      <c r="D326" s="131"/>
      <c r="E326" s="131"/>
      <c r="F326" s="131"/>
      <c r="G326" s="131"/>
      <c r="H326" s="131"/>
      <c r="I326" s="131"/>
      <c r="J326" s="131"/>
      <c r="K326" s="131"/>
      <c r="L326" s="131"/>
      <c r="M326" s="131"/>
      <c r="N326" s="131"/>
      <c r="O326" s="131"/>
      <c r="P326" s="131"/>
    </row>
    <row r="327" spans="2:16">
      <c r="B327" s="130"/>
      <c r="C327" s="130"/>
      <c r="D327" s="131"/>
      <c r="E327" s="131"/>
      <c r="F327" s="131"/>
      <c r="G327" s="131"/>
      <c r="H327" s="131"/>
      <c r="I327" s="131"/>
      <c r="J327" s="131"/>
      <c r="K327" s="131"/>
      <c r="L327" s="131"/>
      <c r="M327" s="131"/>
      <c r="N327" s="131"/>
      <c r="O327" s="131"/>
      <c r="P327" s="131"/>
    </row>
    <row r="328" spans="2:16">
      <c r="B328" s="130"/>
      <c r="C328" s="130"/>
      <c r="D328" s="131"/>
      <c r="E328" s="131"/>
      <c r="F328" s="131"/>
      <c r="G328" s="131"/>
      <c r="H328" s="131"/>
      <c r="I328" s="131"/>
      <c r="J328" s="131"/>
      <c r="K328" s="131"/>
      <c r="L328" s="131"/>
      <c r="M328" s="131"/>
      <c r="N328" s="131"/>
      <c r="O328" s="131"/>
      <c r="P328" s="131"/>
    </row>
    <row r="329" spans="2:16">
      <c r="B329" s="130"/>
      <c r="C329" s="130"/>
      <c r="D329" s="131"/>
      <c r="E329" s="131"/>
      <c r="F329" s="131"/>
      <c r="G329" s="131"/>
      <c r="H329" s="131"/>
      <c r="I329" s="131"/>
      <c r="J329" s="131"/>
      <c r="K329" s="131"/>
      <c r="L329" s="131"/>
      <c r="M329" s="131"/>
      <c r="N329" s="131"/>
      <c r="O329" s="131"/>
      <c r="P329" s="131"/>
    </row>
    <row r="330" spans="2:16">
      <c r="B330" s="130"/>
      <c r="C330" s="130"/>
      <c r="D330" s="131"/>
      <c r="E330" s="131"/>
      <c r="F330" s="131"/>
      <c r="G330" s="131"/>
      <c r="H330" s="131"/>
      <c r="I330" s="131"/>
      <c r="J330" s="131"/>
      <c r="K330" s="131"/>
      <c r="L330" s="131"/>
      <c r="M330" s="131"/>
      <c r="N330" s="131"/>
      <c r="O330" s="131"/>
      <c r="P330" s="131"/>
    </row>
    <row r="331" spans="2:16">
      <c r="B331" s="130"/>
      <c r="C331" s="130"/>
      <c r="D331" s="131"/>
      <c r="E331" s="131"/>
      <c r="F331" s="131"/>
      <c r="G331" s="131"/>
      <c r="H331" s="131"/>
      <c r="I331" s="131"/>
      <c r="J331" s="131"/>
      <c r="K331" s="131"/>
      <c r="L331" s="131"/>
      <c r="M331" s="131"/>
      <c r="N331" s="131"/>
      <c r="O331" s="131"/>
      <c r="P331" s="131"/>
    </row>
    <row r="332" spans="2:16">
      <c r="B332" s="130"/>
      <c r="C332" s="130"/>
      <c r="D332" s="131"/>
      <c r="E332" s="131"/>
      <c r="F332" s="131"/>
      <c r="G332" s="131"/>
      <c r="H332" s="131"/>
      <c r="I332" s="131"/>
      <c r="J332" s="131"/>
      <c r="K332" s="131"/>
      <c r="L332" s="131"/>
      <c r="M332" s="131"/>
      <c r="N332" s="131"/>
      <c r="O332" s="131"/>
      <c r="P332" s="131"/>
    </row>
    <row r="333" spans="2:16">
      <c r="B333" s="130"/>
      <c r="C333" s="130"/>
      <c r="D333" s="131"/>
      <c r="E333" s="131"/>
      <c r="F333" s="131"/>
      <c r="G333" s="131"/>
      <c r="H333" s="131"/>
      <c r="I333" s="131"/>
      <c r="J333" s="131"/>
      <c r="K333" s="131"/>
      <c r="L333" s="131"/>
      <c r="M333" s="131"/>
      <c r="N333" s="131"/>
      <c r="O333" s="131"/>
      <c r="P333" s="131"/>
    </row>
    <row r="334" spans="2:16">
      <c r="B334" s="130"/>
      <c r="C334" s="130"/>
      <c r="D334" s="131"/>
      <c r="E334" s="131"/>
      <c r="F334" s="131"/>
      <c r="G334" s="131"/>
      <c r="H334" s="131"/>
      <c r="I334" s="131"/>
      <c r="J334" s="131"/>
      <c r="K334" s="131"/>
      <c r="L334" s="131"/>
      <c r="M334" s="131"/>
      <c r="N334" s="131"/>
      <c r="O334" s="131"/>
      <c r="P334" s="131"/>
    </row>
    <row r="335" spans="2:16">
      <c r="B335" s="130"/>
      <c r="C335" s="130"/>
      <c r="D335" s="131"/>
      <c r="E335" s="131"/>
      <c r="F335" s="131"/>
      <c r="G335" s="131"/>
      <c r="H335" s="131"/>
      <c r="I335" s="131"/>
      <c r="J335" s="131"/>
      <c r="K335" s="131"/>
      <c r="L335" s="131"/>
      <c r="M335" s="131"/>
      <c r="N335" s="131"/>
      <c r="O335" s="131"/>
      <c r="P335" s="131"/>
    </row>
    <row r="336" spans="2:16">
      <c r="B336" s="130"/>
      <c r="C336" s="130"/>
      <c r="D336" s="131"/>
      <c r="E336" s="131"/>
      <c r="F336" s="131"/>
      <c r="G336" s="131"/>
      <c r="H336" s="131"/>
      <c r="I336" s="131"/>
      <c r="J336" s="131"/>
      <c r="K336" s="131"/>
      <c r="L336" s="131"/>
      <c r="M336" s="131"/>
      <c r="N336" s="131"/>
      <c r="O336" s="131"/>
      <c r="P336" s="131"/>
    </row>
    <row r="337" spans="2:16">
      <c r="B337" s="130"/>
      <c r="C337" s="130"/>
      <c r="D337" s="131"/>
      <c r="E337" s="131"/>
      <c r="F337" s="131"/>
      <c r="G337" s="131"/>
      <c r="H337" s="131"/>
      <c r="I337" s="131"/>
      <c r="J337" s="131"/>
      <c r="K337" s="131"/>
      <c r="L337" s="131"/>
      <c r="M337" s="131"/>
      <c r="N337" s="131"/>
      <c r="O337" s="131"/>
      <c r="P337" s="131"/>
    </row>
    <row r="338" spans="2:16">
      <c r="B338" s="130"/>
      <c r="C338" s="130"/>
      <c r="D338" s="131"/>
      <c r="E338" s="131"/>
      <c r="F338" s="131"/>
      <c r="G338" s="131"/>
      <c r="H338" s="131"/>
      <c r="I338" s="131"/>
      <c r="J338" s="131"/>
      <c r="K338" s="131"/>
      <c r="L338" s="131"/>
      <c r="M338" s="131"/>
      <c r="N338" s="131"/>
      <c r="O338" s="131"/>
      <c r="P338" s="131"/>
    </row>
    <row r="339" spans="2:16">
      <c r="B339" s="130"/>
      <c r="C339" s="130"/>
      <c r="D339" s="131"/>
      <c r="E339" s="131"/>
      <c r="F339" s="131"/>
      <c r="G339" s="131"/>
      <c r="H339" s="131"/>
      <c r="I339" s="131"/>
      <c r="J339" s="131"/>
      <c r="K339" s="131"/>
      <c r="L339" s="131"/>
      <c r="M339" s="131"/>
      <c r="N339" s="131"/>
      <c r="O339" s="131"/>
      <c r="P339" s="131"/>
    </row>
    <row r="340" spans="2:16">
      <c r="B340" s="130"/>
      <c r="C340" s="130"/>
      <c r="D340" s="131"/>
      <c r="E340" s="131"/>
      <c r="F340" s="131"/>
      <c r="G340" s="131"/>
      <c r="H340" s="131"/>
      <c r="I340" s="131"/>
      <c r="J340" s="131"/>
      <c r="K340" s="131"/>
      <c r="L340" s="131"/>
      <c r="M340" s="131"/>
      <c r="N340" s="131"/>
      <c r="O340" s="131"/>
      <c r="P340" s="131"/>
    </row>
    <row r="341" spans="2:16">
      <c r="B341" s="130"/>
      <c r="C341" s="130"/>
      <c r="D341" s="131"/>
      <c r="E341" s="131"/>
      <c r="F341" s="131"/>
      <c r="G341" s="131"/>
      <c r="H341" s="131"/>
      <c r="I341" s="131"/>
      <c r="J341" s="131"/>
      <c r="K341" s="131"/>
      <c r="L341" s="131"/>
      <c r="M341" s="131"/>
      <c r="N341" s="131"/>
      <c r="O341" s="131"/>
      <c r="P341" s="131"/>
    </row>
    <row r="342" spans="2:16">
      <c r="B342" s="130"/>
      <c r="C342" s="130"/>
      <c r="D342" s="131"/>
      <c r="E342" s="131"/>
      <c r="F342" s="131"/>
      <c r="G342" s="131"/>
      <c r="H342" s="131"/>
      <c r="I342" s="131"/>
      <c r="J342" s="131"/>
      <c r="K342" s="131"/>
      <c r="L342" s="131"/>
      <c r="M342" s="131"/>
      <c r="N342" s="131"/>
      <c r="O342" s="131"/>
      <c r="P342" s="131"/>
    </row>
    <row r="343" spans="2:16">
      <c r="B343" s="130"/>
      <c r="C343" s="130"/>
      <c r="D343" s="131"/>
      <c r="E343" s="131"/>
      <c r="F343" s="131"/>
      <c r="G343" s="131"/>
      <c r="H343" s="131"/>
      <c r="I343" s="131"/>
      <c r="J343" s="131"/>
      <c r="K343" s="131"/>
      <c r="L343" s="131"/>
      <c r="M343" s="131"/>
      <c r="N343" s="131"/>
      <c r="O343" s="131"/>
      <c r="P343" s="131"/>
    </row>
    <row r="344" spans="2:16">
      <c r="B344" s="130"/>
      <c r="C344" s="130"/>
      <c r="D344" s="131"/>
      <c r="E344" s="131"/>
      <c r="F344" s="131"/>
      <c r="G344" s="131"/>
      <c r="H344" s="131"/>
      <c r="I344" s="131"/>
      <c r="J344" s="131"/>
      <c r="K344" s="131"/>
      <c r="L344" s="131"/>
      <c r="M344" s="131"/>
      <c r="N344" s="131"/>
      <c r="O344" s="131"/>
      <c r="P344" s="131"/>
    </row>
    <row r="345" spans="2:16">
      <c r="B345" s="130"/>
      <c r="C345" s="130"/>
      <c r="D345" s="131"/>
      <c r="E345" s="131"/>
      <c r="F345" s="131"/>
      <c r="G345" s="131"/>
      <c r="H345" s="131"/>
      <c r="I345" s="131"/>
      <c r="J345" s="131"/>
      <c r="K345" s="131"/>
      <c r="L345" s="131"/>
      <c r="M345" s="131"/>
      <c r="N345" s="131"/>
      <c r="O345" s="131"/>
      <c r="P345" s="131"/>
    </row>
    <row r="346" spans="2:16">
      <c r="B346" s="130"/>
      <c r="C346" s="130"/>
      <c r="D346" s="131"/>
      <c r="E346" s="131"/>
      <c r="F346" s="131"/>
      <c r="G346" s="131"/>
      <c r="H346" s="131"/>
      <c r="I346" s="131"/>
      <c r="J346" s="131"/>
      <c r="K346" s="131"/>
      <c r="L346" s="131"/>
      <c r="M346" s="131"/>
      <c r="N346" s="131"/>
      <c r="O346" s="131"/>
      <c r="P346" s="131"/>
    </row>
    <row r="347" spans="2:16">
      <c r="B347" s="130"/>
      <c r="C347" s="130"/>
      <c r="D347" s="131"/>
      <c r="E347" s="131"/>
      <c r="F347" s="131"/>
      <c r="G347" s="131"/>
      <c r="H347" s="131"/>
      <c r="I347" s="131"/>
      <c r="J347" s="131"/>
      <c r="K347" s="131"/>
      <c r="L347" s="131"/>
      <c r="M347" s="131"/>
      <c r="N347" s="131"/>
      <c r="O347" s="131"/>
      <c r="P347" s="131"/>
    </row>
    <row r="348" spans="2:16">
      <c r="B348" s="130"/>
      <c r="C348" s="130"/>
      <c r="D348" s="131"/>
      <c r="E348" s="131"/>
      <c r="F348" s="131"/>
      <c r="G348" s="131"/>
      <c r="H348" s="131"/>
      <c r="I348" s="131"/>
      <c r="J348" s="131"/>
      <c r="K348" s="131"/>
      <c r="L348" s="131"/>
      <c r="M348" s="131"/>
      <c r="N348" s="131"/>
      <c r="O348" s="131"/>
      <c r="P348" s="131"/>
    </row>
    <row r="349" spans="2:16">
      <c r="B349" s="130"/>
      <c r="C349" s="130"/>
      <c r="D349" s="131"/>
      <c r="E349" s="131"/>
      <c r="F349" s="131"/>
      <c r="G349" s="131"/>
      <c r="H349" s="131"/>
      <c r="I349" s="131"/>
      <c r="J349" s="131"/>
      <c r="K349" s="131"/>
      <c r="L349" s="131"/>
      <c r="M349" s="131"/>
      <c r="N349" s="131"/>
      <c r="O349" s="131"/>
      <c r="P349" s="131"/>
    </row>
    <row r="350" spans="2:16">
      <c r="B350" s="130"/>
      <c r="C350" s="130"/>
      <c r="D350" s="131"/>
      <c r="E350" s="131"/>
      <c r="F350" s="131"/>
      <c r="G350" s="131"/>
      <c r="H350" s="131"/>
      <c r="I350" s="131"/>
      <c r="J350" s="131"/>
      <c r="K350" s="131"/>
      <c r="L350" s="131"/>
      <c r="M350" s="131"/>
      <c r="N350" s="131"/>
      <c r="O350" s="131"/>
      <c r="P350" s="131"/>
    </row>
    <row r="351" spans="2:16">
      <c r="B351" s="130"/>
      <c r="C351" s="130"/>
      <c r="D351" s="131"/>
      <c r="E351" s="131"/>
      <c r="F351" s="131"/>
      <c r="G351" s="131"/>
      <c r="H351" s="131"/>
      <c r="I351" s="131"/>
      <c r="J351" s="131"/>
      <c r="K351" s="131"/>
      <c r="L351" s="131"/>
      <c r="M351" s="131"/>
      <c r="N351" s="131"/>
      <c r="O351" s="131"/>
      <c r="P351" s="131"/>
    </row>
    <row r="352" spans="2:16">
      <c r="B352" s="130"/>
      <c r="C352" s="130"/>
      <c r="D352" s="131"/>
      <c r="E352" s="131"/>
      <c r="F352" s="131"/>
      <c r="G352" s="131"/>
      <c r="H352" s="131"/>
      <c r="I352" s="131"/>
      <c r="J352" s="131"/>
      <c r="K352" s="131"/>
      <c r="L352" s="131"/>
      <c r="M352" s="131"/>
      <c r="N352" s="131"/>
      <c r="O352" s="131"/>
      <c r="P352" s="131"/>
    </row>
    <row r="353" spans="2:16">
      <c r="B353" s="130"/>
      <c r="C353" s="130"/>
      <c r="D353" s="131"/>
      <c r="E353" s="131"/>
      <c r="F353" s="131"/>
      <c r="G353" s="131"/>
      <c r="H353" s="131"/>
      <c r="I353" s="131"/>
      <c r="J353" s="131"/>
      <c r="K353" s="131"/>
      <c r="L353" s="131"/>
      <c r="M353" s="131"/>
      <c r="N353" s="131"/>
      <c r="O353" s="131"/>
      <c r="P353" s="131"/>
    </row>
    <row r="354" spans="2:16">
      <c r="B354" s="130"/>
      <c r="C354" s="130"/>
      <c r="D354" s="131"/>
      <c r="E354" s="131"/>
      <c r="F354" s="131"/>
      <c r="G354" s="131"/>
      <c r="H354" s="131"/>
      <c r="I354" s="131"/>
      <c r="J354" s="131"/>
      <c r="K354" s="131"/>
      <c r="L354" s="131"/>
      <c r="M354" s="131"/>
      <c r="N354" s="131"/>
      <c r="O354" s="131"/>
      <c r="P354" s="131"/>
    </row>
    <row r="355" spans="2:16">
      <c r="B355" s="130"/>
      <c r="C355" s="130"/>
      <c r="D355" s="131"/>
      <c r="E355" s="131"/>
      <c r="F355" s="131"/>
      <c r="G355" s="131"/>
      <c r="H355" s="131"/>
      <c r="I355" s="131"/>
      <c r="J355" s="131"/>
      <c r="K355" s="131"/>
      <c r="L355" s="131"/>
      <c r="M355" s="131"/>
      <c r="N355" s="131"/>
      <c r="O355" s="131"/>
      <c r="P355" s="131"/>
    </row>
    <row r="356" spans="2:16">
      <c r="B356" s="130"/>
      <c r="C356" s="130"/>
      <c r="D356" s="131"/>
      <c r="E356" s="131"/>
      <c r="F356" s="131"/>
      <c r="G356" s="131"/>
      <c r="H356" s="131"/>
      <c r="I356" s="131"/>
      <c r="J356" s="131"/>
      <c r="K356" s="131"/>
      <c r="L356" s="131"/>
      <c r="M356" s="131"/>
      <c r="N356" s="131"/>
      <c r="O356" s="131"/>
      <c r="P356" s="131"/>
    </row>
    <row r="357" spans="2:16">
      <c r="B357" s="130"/>
      <c r="C357" s="130"/>
      <c r="D357" s="131"/>
      <c r="E357" s="131"/>
      <c r="F357" s="131"/>
      <c r="G357" s="131"/>
      <c r="H357" s="131"/>
      <c r="I357" s="131"/>
      <c r="J357" s="131"/>
      <c r="K357" s="131"/>
      <c r="L357" s="131"/>
      <c r="M357" s="131"/>
      <c r="N357" s="131"/>
      <c r="O357" s="131"/>
      <c r="P357" s="131"/>
    </row>
    <row r="358" spans="2:16">
      <c r="B358" s="130"/>
      <c r="C358" s="130"/>
      <c r="D358" s="131"/>
      <c r="E358" s="131"/>
      <c r="F358" s="131"/>
      <c r="G358" s="131"/>
      <c r="H358" s="131"/>
      <c r="I358" s="131"/>
      <c r="J358" s="131"/>
      <c r="K358" s="131"/>
      <c r="L358" s="131"/>
      <c r="M358" s="131"/>
      <c r="N358" s="131"/>
      <c r="O358" s="131"/>
      <c r="P358" s="131"/>
    </row>
    <row r="359" spans="2:16">
      <c r="B359" s="130"/>
      <c r="C359" s="130"/>
      <c r="D359" s="131"/>
      <c r="E359" s="131"/>
      <c r="F359" s="131"/>
      <c r="G359" s="131"/>
      <c r="H359" s="131"/>
      <c r="I359" s="131"/>
      <c r="J359" s="131"/>
      <c r="K359" s="131"/>
      <c r="L359" s="131"/>
      <c r="M359" s="131"/>
      <c r="N359" s="131"/>
      <c r="O359" s="131"/>
      <c r="P359" s="131"/>
    </row>
    <row r="360" spans="2:16">
      <c r="B360" s="130"/>
      <c r="C360" s="130"/>
      <c r="D360" s="131"/>
      <c r="E360" s="131"/>
      <c r="F360" s="131"/>
      <c r="G360" s="131"/>
      <c r="H360" s="131"/>
      <c r="I360" s="131"/>
      <c r="J360" s="131"/>
      <c r="K360" s="131"/>
      <c r="L360" s="131"/>
      <c r="M360" s="131"/>
      <c r="N360" s="131"/>
      <c r="O360" s="131"/>
      <c r="P360" s="131"/>
    </row>
    <row r="361" spans="2:16">
      <c r="B361" s="130"/>
      <c r="C361" s="130"/>
      <c r="D361" s="131"/>
      <c r="E361" s="131"/>
      <c r="F361" s="131"/>
      <c r="G361" s="131"/>
      <c r="H361" s="131"/>
      <c r="I361" s="131"/>
      <c r="J361" s="131"/>
      <c r="K361" s="131"/>
      <c r="L361" s="131"/>
      <c r="M361" s="131"/>
      <c r="N361" s="131"/>
      <c r="O361" s="131"/>
      <c r="P361" s="131"/>
    </row>
    <row r="362" spans="2:16">
      <c r="B362" s="130"/>
      <c r="C362" s="130"/>
      <c r="D362" s="131"/>
      <c r="E362" s="131"/>
      <c r="F362" s="131"/>
      <c r="G362" s="131"/>
      <c r="H362" s="131"/>
      <c r="I362" s="131"/>
      <c r="J362" s="131"/>
      <c r="K362" s="131"/>
      <c r="L362" s="131"/>
      <c r="M362" s="131"/>
      <c r="N362" s="131"/>
      <c r="O362" s="131"/>
      <c r="P362" s="131"/>
    </row>
    <row r="363" spans="2:16">
      <c r="B363" s="130"/>
      <c r="C363" s="130"/>
      <c r="D363" s="131"/>
      <c r="E363" s="131"/>
      <c r="F363" s="131"/>
      <c r="G363" s="131"/>
      <c r="H363" s="131"/>
      <c r="I363" s="131"/>
      <c r="J363" s="131"/>
      <c r="K363" s="131"/>
      <c r="L363" s="131"/>
      <c r="M363" s="131"/>
      <c r="N363" s="131"/>
      <c r="O363" s="131"/>
      <c r="P363" s="131"/>
    </row>
    <row r="364" spans="2:16">
      <c r="B364" s="130"/>
      <c r="C364" s="130"/>
      <c r="D364" s="131"/>
      <c r="E364" s="131"/>
      <c r="F364" s="131"/>
      <c r="G364" s="131"/>
      <c r="H364" s="131"/>
      <c r="I364" s="131"/>
      <c r="J364" s="131"/>
      <c r="K364" s="131"/>
      <c r="L364" s="131"/>
      <c r="M364" s="131"/>
      <c r="N364" s="131"/>
      <c r="O364" s="131"/>
      <c r="P364" s="131"/>
    </row>
    <row r="365" spans="2:16">
      <c r="B365" s="130"/>
      <c r="C365" s="130"/>
      <c r="D365" s="131"/>
      <c r="E365" s="131"/>
      <c r="F365" s="131"/>
      <c r="G365" s="131"/>
      <c r="H365" s="131"/>
      <c r="I365" s="131"/>
      <c r="J365" s="131"/>
      <c r="K365" s="131"/>
      <c r="L365" s="131"/>
      <c r="M365" s="131"/>
      <c r="N365" s="131"/>
      <c r="O365" s="131"/>
      <c r="P365" s="131"/>
    </row>
    <row r="366" spans="2:16">
      <c r="B366" s="130"/>
      <c r="C366" s="130"/>
      <c r="D366" s="131"/>
      <c r="E366" s="131"/>
      <c r="F366" s="131"/>
      <c r="G366" s="131"/>
      <c r="H366" s="131"/>
      <c r="I366" s="131"/>
      <c r="J366" s="131"/>
      <c r="K366" s="131"/>
      <c r="L366" s="131"/>
      <c r="M366" s="131"/>
      <c r="N366" s="131"/>
      <c r="O366" s="131"/>
      <c r="P366" s="131"/>
    </row>
    <row r="367" spans="2:16">
      <c r="B367" s="130"/>
      <c r="C367" s="130"/>
      <c r="D367" s="131"/>
      <c r="E367" s="131"/>
      <c r="F367" s="131"/>
      <c r="G367" s="131"/>
      <c r="H367" s="131"/>
      <c r="I367" s="131"/>
      <c r="J367" s="131"/>
      <c r="K367" s="131"/>
      <c r="L367" s="131"/>
      <c r="M367" s="131"/>
      <c r="N367" s="131"/>
      <c r="O367" s="131"/>
      <c r="P367" s="131"/>
    </row>
    <row r="368" spans="2:16">
      <c r="B368" s="130"/>
      <c r="C368" s="130"/>
      <c r="D368" s="131"/>
      <c r="E368" s="131"/>
      <c r="F368" s="131"/>
      <c r="G368" s="131"/>
      <c r="H368" s="131"/>
      <c r="I368" s="131"/>
      <c r="J368" s="131"/>
      <c r="K368" s="131"/>
      <c r="L368" s="131"/>
      <c r="M368" s="131"/>
      <c r="N368" s="131"/>
      <c r="O368" s="131"/>
      <c r="P368" s="131"/>
    </row>
    <row r="369" spans="2:16">
      <c r="B369" s="130"/>
      <c r="C369" s="130"/>
      <c r="D369" s="131"/>
      <c r="E369" s="131"/>
      <c r="F369" s="131"/>
      <c r="G369" s="131"/>
      <c r="H369" s="131"/>
      <c r="I369" s="131"/>
      <c r="J369" s="131"/>
      <c r="K369" s="131"/>
      <c r="L369" s="131"/>
      <c r="M369" s="131"/>
      <c r="N369" s="131"/>
      <c r="O369" s="131"/>
      <c r="P369" s="131"/>
    </row>
    <row r="370" spans="2:16">
      <c r="B370" s="130"/>
      <c r="C370" s="130"/>
      <c r="D370" s="131"/>
      <c r="E370" s="131"/>
      <c r="F370" s="131"/>
      <c r="G370" s="131"/>
      <c r="H370" s="131"/>
      <c r="I370" s="131"/>
      <c r="J370" s="131"/>
      <c r="K370" s="131"/>
      <c r="L370" s="131"/>
      <c r="M370" s="131"/>
      <c r="N370" s="131"/>
      <c r="O370" s="131"/>
      <c r="P370" s="131"/>
    </row>
    <row r="371" spans="2:16">
      <c r="B371" s="130"/>
      <c r="C371" s="130"/>
      <c r="D371" s="131"/>
      <c r="E371" s="131"/>
      <c r="F371" s="131"/>
      <c r="G371" s="131"/>
      <c r="H371" s="131"/>
      <c r="I371" s="131"/>
      <c r="J371" s="131"/>
      <c r="K371" s="131"/>
      <c r="L371" s="131"/>
      <c r="M371" s="131"/>
      <c r="N371" s="131"/>
      <c r="O371" s="131"/>
      <c r="P371" s="131"/>
    </row>
    <row r="372" spans="2:16">
      <c r="B372" s="130"/>
      <c r="C372" s="130"/>
      <c r="D372" s="131"/>
      <c r="E372" s="131"/>
      <c r="F372" s="131"/>
      <c r="G372" s="131"/>
      <c r="H372" s="131"/>
      <c r="I372" s="131"/>
      <c r="J372" s="131"/>
      <c r="K372" s="131"/>
      <c r="L372" s="131"/>
      <c r="M372" s="131"/>
      <c r="N372" s="131"/>
      <c r="O372" s="131"/>
      <c r="P372" s="131"/>
    </row>
    <row r="373" spans="2:16">
      <c r="B373" s="130"/>
      <c r="C373" s="130"/>
      <c r="D373" s="131"/>
      <c r="E373" s="131"/>
      <c r="F373" s="131"/>
      <c r="G373" s="131"/>
      <c r="H373" s="131"/>
      <c r="I373" s="131"/>
      <c r="J373" s="131"/>
      <c r="K373" s="131"/>
      <c r="L373" s="131"/>
      <c r="M373" s="131"/>
      <c r="N373" s="131"/>
      <c r="O373" s="131"/>
      <c r="P373" s="131"/>
    </row>
    <row r="374" spans="2:16">
      <c r="B374" s="130"/>
      <c r="C374" s="130"/>
      <c r="D374" s="131"/>
      <c r="E374" s="131"/>
      <c r="F374" s="131"/>
      <c r="G374" s="131"/>
      <c r="H374" s="131"/>
      <c r="I374" s="131"/>
      <c r="J374" s="131"/>
      <c r="K374" s="131"/>
      <c r="L374" s="131"/>
      <c r="M374" s="131"/>
      <c r="N374" s="131"/>
      <c r="O374" s="131"/>
      <c r="P374" s="131"/>
    </row>
    <row r="375" spans="2:16">
      <c r="B375" s="130"/>
      <c r="C375" s="130"/>
      <c r="D375" s="131"/>
      <c r="E375" s="131"/>
      <c r="F375" s="131"/>
      <c r="G375" s="131"/>
      <c r="H375" s="131"/>
      <c r="I375" s="131"/>
      <c r="J375" s="131"/>
      <c r="K375" s="131"/>
      <c r="L375" s="131"/>
      <c r="M375" s="131"/>
      <c r="N375" s="131"/>
      <c r="O375" s="131"/>
      <c r="P375" s="131"/>
    </row>
    <row r="376" spans="2:16">
      <c r="B376" s="130"/>
      <c r="C376" s="130"/>
      <c r="D376" s="131"/>
      <c r="E376" s="131"/>
      <c r="F376" s="131"/>
      <c r="G376" s="131"/>
      <c r="H376" s="131"/>
      <c r="I376" s="131"/>
      <c r="J376" s="131"/>
      <c r="K376" s="131"/>
      <c r="L376" s="131"/>
      <c r="M376" s="131"/>
      <c r="N376" s="131"/>
      <c r="O376" s="131"/>
      <c r="P376" s="131"/>
    </row>
    <row r="377" spans="2:16">
      <c r="B377" s="130"/>
      <c r="C377" s="130"/>
      <c r="D377" s="131"/>
      <c r="E377" s="131"/>
      <c r="F377" s="131"/>
      <c r="G377" s="131"/>
      <c r="H377" s="131"/>
      <c r="I377" s="131"/>
      <c r="J377" s="131"/>
      <c r="K377" s="131"/>
      <c r="L377" s="131"/>
      <c r="M377" s="131"/>
      <c r="N377" s="131"/>
      <c r="O377" s="131"/>
      <c r="P377" s="131"/>
    </row>
    <row r="378" spans="2:16">
      <c r="B378" s="130"/>
      <c r="C378" s="130"/>
      <c r="D378" s="131"/>
      <c r="E378" s="131"/>
      <c r="F378" s="131"/>
      <c r="G378" s="131"/>
      <c r="H378" s="131"/>
      <c r="I378" s="131"/>
      <c r="J378" s="131"/>
      <c r="K378" s="131"/>
      <c r="L378" s="131"/>
      <c r="M378" s="131"/>
      <c r="N378" s="131"/>
      <c r="O378" s="131"/>
      <c r="P378" s="131"/>
    </row>
    <row r="379" spans="2:16">
      <c r="B379" s="130"/>
      <c r="C379" s="130"/>
      <c r="D379" s="131"/>
      <c r="E379" s="131"/>
      <c r="F379" s="131"/>
      <c r="G379" s="131"/>
      <c r="H379" s="131"/>
      <c r="I379" s="131"/>
      <c r="J379" s="131"/>
      <c r="K379" s="131"/>
      <c r="L379" s="131"/>
      <c r="M379" s="131"/>
      <c r="N379" s="131"/>
      <c r="O379" s="131"/>
      <c r="P379" s="131"/>
    </row>
    <row r="380" spans="2:16">
      <c r="B380" s="130"/>
      <c r="C380" s="130"/>
      <c r="D380" s="131"/>
      <c r="E380" s="131"/>
      <c r="F380" s="131"/>
      <c r="G380" s="131"/>
      <c r="H380" s="131"/>
      <c r="I380" s="131"/>
      <c r="J380" s="131"/>
      <c r="K380" s="131"/>
      <c r="L380" s="131"/>
      <c r="M380" s="131"/>
      <c r="N380" s="131"/>
      <c r="O380" s="131"/>
      <c r="P380" s="131"/>
    </row>
    <row r="381" spans="2:16">
      <c r="B381" s="130"/>
      <c r="C381" s="130"/>
      <c r="D381" s="131"/>
      <c r="E381" s="131"/>
      <c r="F381" s="131"/>
      <c r="G381" s="131"/>
      <c r="H381" s="131"/>
      <c r="I381" s="131"/>
      <c r="J381" s="131"/>
      <c r="K381" s="131"/>
      <c r="L381" s="131"/>
      <c r="M381" s="131"/>
      <c r="N381" s="131"/>
      <c r="O381" s="131"/>
      <c r="P381" s="131"/>
    </row>
    <row r="382" spans="2:16">
      <c r="B382" s="130"/>
      <c r="C382" s="130"/>
      <c r="D382" s="131"/>
      <c r="E382" s="131"/>
      <c r="F382" s="131"/>
      <c r="G382" s="131"/>
      <c r="H382" s="131"/>
      <c r="I382" s="131"/>
      <c r="J382" s="131"/>
      <c r="K382" s="131"/>
      <c r="L382" s="131"/>
      <c r="M382" s="131"/>
      <c r="N382" s="131"/>
      <c r="O382" s="131"/>
      <c r="P382" s="131"/>
    </row>
    <row r="383" spans="2:16">
      <c r="B383" s="130"/>
      <c r="C383" s="130"/>
      <c r="D383" s="131"/>
      <c r="E383" s="131"/>
      <c r="F383" s="131"/>
      <c r="G383" s="131"/>
      <c r="H383" s="131"/>
      <c r="I383" s="131"/>
      <c r="J383" s="131"/>
      <c r="K383" s="131"/>
      <c r="L383" s="131"/>
      <c r="M383" s="131"/>
      <c r="N383" s="131"/>
      <c r="O383" s="131"/>
      <c r="P383" s="131"/>
    </row>
    <row r="384" spans="2:16">
      <c r="B384" s="130"/>
      <c r="C384" s="130"/>
      <c r="D384" s="131"/>
      <c r="E384" s="131"/>
      <c r="F384" s="131"/>
      <c r="G384" s="131"/>
      <c r="H384" s="131"/>
      <c r="I384" s="131"/>
      <c r="J384" s="131"/>
      <c r="K384" s="131"/>
      <c r="L384" s="131"/>
      <c r="M384" s="131"/>
      <c r="N384" s="131"/>
      <c r="O384" s="131"/>
      <c r="P384" s="131"/>
    </row>
    <row r="385" spans="2:16">
      <c r="B385" s="130"/>
      <c r="C385" s="130"/>
      <c r="D385" s="131"/>
      <c r="E385" s="131"/>
      <c r="F385" s="131"/>
      <c r="G385" s="131"/>
      <c r="H385" s="131"/>
      <c r="I385" s="131"/>
      <c r="J385" s="131"/>
      <c r="K385" s="131"/>
      <c r="L385" s="131"/>
      <c r="M385" s="131"/>
      <c r="N385" s="131"/>
      <c r="O385" s="131"/>
      <c r="P385" s="131"/>
    </row>
    <row r="386" spans="2:16">
      <c r="B386" s="130"/>
      <c r="C386" s="130"/>
      <c r="D386" s="131"/>
      <c r="E386" s="131"/>
      <c r="F386" s="131"/>
      <c r="G386" s="131"/>
      <c r="H386" s="131"/>
      <c r="I386" s="131"/>
      <c r="J386" s="131"/>
      <c r="K386" s="131"/>
      <c r="L386" s="131"/>
      <c r="M386" s="131"/>
      <c r="N386" s="131"/>
      <c r="O386" s="131"/>
      <c r="P386" s="131"/>
    </row>
    <row r="387" spans="2:16">
      <c r="B387" s="130"/>
      <c r="C387" s="130"/>
      <c r="D387" s="131"/>
      <c r="E387" s="131"/>
      <c r="F387" s="131"/>
      <c r="G387" s="131"/>
      <c r="H387" s="131"/>
      <c r="I387" s="131"/>
      <c r="J387" s="131"/>
      <c r="K387" s="131"/>
      <c r="L387" s="131"/>
      <c r="M387" s="131"/>
      <c r="N387" s="131"/>
      <c r="O387" s="131"/>
      <c r="P387" s="131"/>
    </row>
    <row r="388" spans="2:16">
      <c r="B388" s="130"/>
      <c r="C388" s="130"/>
      <c r="D388" s="131"/>
      <c r="E388" s="131"/>
      <c r="F388" s="131"/>
      <c r="G388" s="131"/>
      <c r="H388" s="131"/>
      <c r="I388" s="131"/>
      <c r="J388" s="131"/>
      <c r="K388" s="131"/>
      <c r="L388" s="131"/>
      <c r="M388" s="131"/>
      <c r="N388" s="131"/>
      <c r="O388" s="131"/>
      <c r="P388" s="131"/>
    </row>
    <row r="389" spans="2:16">
      <c r="B389" s="130"/>
      <c r="C389" s="130"/>
      <c r="D389" s="131"/>
      <c r="E389" s="131"/>
      <c r="F389" s="131"/>
      <c r="G389" s="131"/>
      <c r="H389" s="131"/>
      <c r="I389" s="131"/>
      <c r="J389" s="131"/>
      <c r="K389" s="131"/>
      <c r="L389" s="131"/>
      <c r="M389" s="131"/>
      <c r="N389" s="131"/>
      <c r="O389" s="131"/>
      <c r="P389" s="131"/>
    </row>
    <row r="390" spans="2:16">
      <c r="B390" s="130"/>
      <c r="C390" s="130"/>
      <c r="D390" s="131"/>
      <c r="E390" s="131"/>
      <c r="F390" s="131"/>
      <c r="G390" s="131"/>
      <c r="H390" s="131"/>
      <c r="I390" s="131"/>
      <c r="J390" s="131"/>
      <c r="K390" s="131"/>
      <c r="L390" s="131"/>
      <c r="M390" s="131"/>
      <c r="N390" s="131"/>
      <c r="O390" s="131"/>
      <c r="P390" s="131"/>
    </row>
    <row r="391" spans="2:16">
      <c r="B391" s="130"/>
      <c r="C391" s="130"/>
      <c r="D391" s="131"/>
      <c r="E391" s="131"/>
      <c r="F391" s="131"/>
      <c r="G391" s="131"/>
      <c r="H391" s="131"/>
      <c r="I391" s="131"/>
      <c r="J391" s="131"/>
      <c r="K391" s="131"/>
      <c r="L391" s="131"/>
      <c r="M391" s="131"/>
      <c r="N391" s="131"/>
      <c r="O391" s="131"/>
      <c r="P391" s="131"/>
    </row>
    <row r="392" spans="2:16">
      <c r="B392" s="130"/>
      <c r="C392" s="130"/>
      <c r="D392" s="131"/>
      <c r="E392" s="131"/>
      <c r="F392" s="131"/>
      <c r="G392" s="131"/>
      <c r="H392" s="131"/>
      <c r="I392" s="131"/>
      <c r="J392" s="131"/>
      <c r="K392" s="131"/>
      <c r="L392" s="131"/>
      <c r="M392" s="131"/>
      <c r="N392" s="131"/>
      <c r="O392" s="131"/>
      <c r="P392" s="131"/>
    </row>
    <row r="393" spans="2:16">
      <c r="B393" s="130"/>
      <c r="C393" s="130"/>
      <c r="D393" s="131"/>
      <c r="E393" s="131"/>
      <c r="F393" s="131"/>
      <c r="G393" s="131"/>
      <c r="H393" s="131"/>
      <c r="I393" s="131"/>
      <c r="J393" s="131"/>
      <c r="K393" s="131"/>
      <c r="L393" s="131"/>
      <c r="M393" s="131"/>
      <c r="N393" s="131"/>
      <c r="O393" s="131"/>
      <c r="P393" s="131"/>
    </row>
    <row r="394" spans="2:16">
      <c r="B394" s="130"/>
      <c r="C394" s="130"/>
      <c r="D394" s="131"/>
      <c r="E394" s="131"/>
      <c r="F394" s="131"/>
      <c r="G394" s="131"/>
      <c r="H394" s="131"/>
      <c r="I394" s="131"/>
      <c r="J394" s="131"/>
      <c r="K394" s="131"/>
      <c r="L394" s="131"/>
      <c r="M394" s="131"/>
      <c r="N394" s="131"/>
      <c r="O394" s="131"/>
      <c r="P394" s="131"/>
    </row>
    <row r="395" spans="2:16">
      <c r="B395" s="130"/>
      <c r="C395" s="130"/>
      <c r="D395" s="131"/>
      <c r="E395" s="131"/>
      <c r="F395" s="131"/>
      <c r="G395" s="131"/>
      <c r="H395" s="131"/>
      <c r="I395" s="131"/>
      <c r="J395" s="131"/>
      <c r="K395" s="131"/>
      <c r="L395" s="131"/>
      <c r="M395" s="131"/>
      <c r="N395" s="131"/>
      <c r="O395" s="131"/>
      <c r="P395" s="131"/>
    </row>
    <row r="396" spans="2:16">
      <c r="B396" s="130"/>
      <c r="C396" s="130"/>
      <c r="D396" s="131"/>
      <c r="E396" s="131"/>
      <c r="F396" s="131"/>
      <c r="G396" s="131"/>
      <c r="H396" s="131"/>
      <c r="I396" s="131"/>
      <c r="J396" s="131"/>
      <c r="K396" s="131"/>
      <c r="L396" s="131"/>
      <c r="M396" s="131"/>
      <c r="N396" s="131"/>
      <c r="O396" s="131"/>
      <c r="P396" s="131"/>
    </row>
    <row r="397" spans="2:16">
      <c r="B397" s="130"/>
      <c r="C397" s="130"/>
      <c r="D397" s="131"/>
      <c r="E397" s="131"/>
      <c r="F397" s="131"/>
      <c r="G397" s="131"/>
      <c r="H397" s="131"/>
      <c r="I397" s="131"/>
      <c r="J397" s="131"/>
      <c r="K397" s="131"/>
      <c r="L397" s="131"/>
      <c r="M397" s="131"/>
      <c r="N397" s="131"/>
      <c r="O397" s="131"/>
      <c r="P397" s="131"/>
    </row>
    <row r="398" spans="2:16">
      <c r="B398" s="130"/>
      <c r="C398" s="130"/>
      <c r="D398" s="131"/>
      <c r="E398" s="131"/>
      <c r="F398" s="131"/>
      <c r="G398" s="131"/>
      <c r="H398" s="131"/>
      <c r="I398" s="131"/>
      <c r="J398" s="131"/>
      <c r="K398" s="131"/>
      <c r="L398" s="131"/>
      <c r="M398" s="131"/>
      <c r="N398" s="131"/>
      <c r="O398" s="131"/>
      <c r="P398" s="131"/>
    </row>
    <row r="399" spans="2:16">
      <c r="B399" s="130"/>
      <c r="C399" s="130"/>
      <c r="D399" s="131"/>
      <c r="E399" s="131"/>
      <c r="F399" s="131"/>
      <c r="G399" s="131"/>
      <c r="H399" s="131"/>
      <c r="I399" s="131"/>
      <c r="J399" s="131"/>
      <c r="K399" s="131"/>
      <c r="L399" s="131"/>
      <c r="M399" s="131"/>
      <c r="N399" s="131"/>
      <c r="O399" s="131"/>
      <c r="P399" s="131"/>
    </row>
    <row r="400" spans="2:16">
      <c r="B400" s="130"/>
      <c r="C400" s="130"/>
      <c r="D400" s="131"/>
      <c r="E400" s="131"/>
      <c r="F400" s="131"/>
      <c r="G400" s="131"/>
      <c r="H400" s="131"/>
      <c r="I400" s="131"/>
      <c r="J400" s="131"/>
      <c r="K400" s="131"/>
      <c r="L400" s="131"/>
      <c r="M400" s="131"/>
      <c r="N400" s="131"/>
      <c r="O400" s="131"/>
      <c r="P400" s="131"/>
    </row>
    <row r="401" spans="2:16">
      <c r="B401" s="130"/>
      <c r="C401" s="130"/>
      <c r="D401" s="131"/>
      <c r="E401" s="131"/>
      <c r="F401" s="131"/>
      <c r="G401" s="131"/>
      <c r="H401" s="131"/>
      <c r="I401" s="131"/>
      <c r="J401" s="131"/>
      <c r="K401" s="131"/>
      <c r="L401" s="131"/>
      <c r="M401" s="131"/>
      <c r="N401" s="131"/>
      <c r="O401" s="131"/>
      <c r="P401" s="131"/>
    </row>
    <row r="402" spans="2:16">
      <c r="B402" s="130"/>
      <c r="C402" s="130"/>
      <c r="D402" s="131"/>
      <c r="E402" s="131"/>
      <c r="F402" s="131"/>
      <c r="G402" s="131"/>
      <c r="H402" s="131"/>
      <c r="I402" s="131"/>
      <c r="J402" s="131"/>
      <c r="K402" s="131"/>
      <c r="L402" s="131"/>
      <c r="M402" s="131"/>
      <c r="N402" s="131"/>
      <c r="O402" s="131"/>
      <c r="P402" s="131"/>
    </row>
    <row r="403" spans="2:16">
      <c r="B403" s="130"/>
      <c r="C403" s="130"/>
      <c r="D403" s="131"/>
      <c r="E403" s="131"/>
      <c r="F403" s="131"/>
      <c r="G403" s="131"/>
      <c r="H403" s="131"/>
      <c r="I403" s="131"/>
      <c r="J403" s="131"/>
      <c r="K403" s="131"/>
      <c r="L403" s="131"/>
      <c r="M403" s="131"/>
      <c r="N403" s="131"/>
      <c r="O403" s="131"/>
      <c r="P403" s="131"/>
    </row>
    <row r="404" spans="2:16">
      <c r="B404" s="130"/>
      <c r="C404" s="130"/>
      <c r="D404" s="131"/>
      <c r="E404" s="131"/>
      <c r="F404" s="131"/>
      <c r="G404" s="131"/>
      <c r="H404" s="131"/>
      <c r="I404" s="131"/>
      <c r="J404" s="131"/>
      <c r="K404" s="131"/>
      <c r="L404" s="131"/>
      <c r="M404" s="131"/>
      <c r="N404" s="131"/>
      <c r="O404" s="131"/>
      <c r="P404" s="131"/>
    </row>
    <row r="405" spans="2:16">
      <c r="B405" s="130"/>
      <c r="C405" s="130"/>
      <c r="D405" s="131"/>
      <c r="E405" s="131"/>
      <c r="F405" s="131"/>
      <c r="G405" s="131"/>
      <c r="H405" s="131"/>
      <c r="I405" s="131"/>
      <c r="J405" s="131"/>
      <c r="K405" s="131"/>
      <c r="L405" s="131"/>
      <c r="M405" s="131"/>
      <c r="N405" s="131"/>
      <c r="O405" s="131"/>
      <c r="P405" s="131"/>
    </row>
    <row r="406" spans="2:16">
      <c r="B406" s="130"/>
      <c r="C406" s="130"/>
      <c r="D406" s="131"/>
      <c r="E406" s="131"/>
      <c r="F406" s="131"/>
      <c r="G406" s="131"/>
      <c r="H406" s="131"/>
      <c r="I406" s="131"/>
      <c r="J406" s="131"/>
      <c r="K406" s="131"/>
      <c r="L406" s="131"/>
      <c r="M406" s="131"/>
      <c r="N406" s="131"/>
      <c r="O406" s="131"/>
      <c r="P406" s="131"/>
    </row>
    <row r="407" spans="2:16">
      <c r="B407" s="130"/>
      <c r="C407" s="130"/>
      <c r="D407" s="131"/>
      <c r="E407" s="131"/>
      <c r="F407" s="131"/>
      <c r="G407" s="131"/>
      <c r="H407" s="131"/>
      <c r="I407" s="131"/>
      <c r="J407" s="131"/>
      <c r="K407" s="131"/>
      <c r="L407" s="131"/>
      <c r="M407" s="131"/>
      <c r="N407" s="131"/>
      <c r="O407" s="131"/>
      <c r="P407" s="131"/>
    </row>
    <row r="408" spans="2:16">
      <c r="B408" s="130"/>
      <c r="C408" s="130"/>
      <c r="D408" s="131"/>
      <c r="E408" s="131"/>
      <c r="F408" s="131"/>
      <c r="G408" s="131"/>
      <c r="H408" s="131"/>
      <c r="I408" s="131"/>
      <c r="J408" s="131"/>
      <c r="K408" s="131"/>
      <c r="L408" s="131"/>
      <c r="M408" s="131"/>
      <c r="N408" s="131"/>
      <c r="O408" s="131"/>
      <c r="P408" s="131"/>
    </row>
    <row r="409" spans="2:16">
      <c r="B409" s="130"/>
      <c r="C409" s="130"/>
      <c r="D409" s="131"/>
      <c r="E409" s="131"/>
      <c r="F409" s="131"/>
      <c r="G409" s="131"/>
      <c r="H409" s="131"/>
      <c r="I409" s="131"/>
      <c r="J409" s="131"/>
      <c r="K409" s="131"/>
      <c r="L409" s="131"/>
      <c r="M409" s="131"/>
      <c r="N409" s="131"/>
      <c r="O409" s="131"/>
      <c r="P409" s="131"/>
    </row>
    <row r="410" spans="2:16">
      <c r="B410" s="130"/>
      <c r="C410" s="130"/>
      <c r="D410" s="131"/>
      <c r="E410" s="131"/>
      <c r="F410" s="131"/>
      <c r="G410" s="131"/>
      <c r="H410" s="131"/>
      <c r="I410" s="131"/>
      <c r="J410" s="131"/>
      <c r="K410" s="131"/>
      <c r="L410" s="131"/>
      <c r="M410" s="131"/>
      <c r="N410" s="131"/>
      <c r="O410" s="131"/>
      <c r="P410" s="131"/>
    </row>
    <row r="411" spans="2:16">
      <c r="B411" s="130"/>
      <c r="C411" s="130"/>
      <c r="D411" s="131"/>
      <c r="E411" s="131"/>
      <c r="F411" s="131"/>
      <c r="G411" s="131"/>
      <c r="H411" s="131"/>
      <c r="I411" s="131"/>
      <c r="J411" s="131"/>
      <c r="K411" s="131"/>
      <c r="L411" s="131"/>
      <c r="M411" s="131"/>
      <c r="N411" s="131"/>
      <c r="O411" s="131"/>
      <c r="P411" s="131"/>
    </row>
    <row r="412" spans="2:16">
      <c r="B412" s="130"/>
      <c r="C412" s="130"/>
      <c r="D412" s="131"/>
      <c r="E412" s="131"/>
      <c r="F412" s="131"/>
      <c r="G412" s="131"/>
      <c r="H412" s="131"/>
      <c r="I412" s="131"/>
      <c r="J412" s="131"/>
      <c r="K412" s="131"/>
      <c r="L412" s="131"/>
      <c r="M412" s="131"/>
      <c r="N412" s="131"/>
      <c r="O412" s="131"/>
      <c r="P412" s="131"/>
    </row>
    <row r="413" spans="2:16">
      <c r="B413" s="130"/>
      <c r="C413" s="130"/>
      <c r="D413" s="131"/>
      <c r="E413" s="131"/>
      <c r="F413" s="131"/>
      <c r="G413" s="131"/>
      <c r="H413" s="131"/>
      <c r="I413" s="131"/>
      <c r="J413" s="131"/>
      <c r="K413" s="131"/>
      <c r="L413" s="131"/>
      <c r="M413" s="131"/>
      <c r="N413" s="131"/>
      <c r="O413" s="131"/>
      <c r="P413" s="131"/>
    </row>
    <row r="414" spans="2:16">
      <c r="B414" s="130"/>
      <c r="C414" s="130"/>
      <c r="D414" s="131"/>
      <c r="E414" s="131"/>
      <c r="F414" s="131"/>
      <c r="G414" s="131"/>
      <c r="H414" s="131"/>
      <c r="I414" s="131"/>
      <c r="J414" s="131"/>
      <c r="K414" s="131"/>
      <c r="L414" s="131"/>
      <c r="M414" s="131"/>
      <c r="N414" s="131"/>
      <c r="O414" s="131"/>
      <c r="P414" s="131"/>
    </row>
    <row r="415" spans="2:16">
      <c r="B415" s="130"/>
      <c r="C415" s="130"/>
      <c r="D415" s="131"/>
      <c r="E415" s="131"/>
      <c r="F415" s="131"/>
      <c r="G415" s="131"/>
      <c r="H415" s="131"/>
      <c r="I415" s="131"/>
      <c r="J415" s="131"/>
      <c r="K415" s="131"/>
      <c r="L415" s="131"/>
      <c r="M415" s="131"/>
      <c r="N415" s="131"/>
      <c r="O415" s="131"/>
      <c r="P415" s="131"/>
    </row>
    <row r="416" spans="2:16">
      <c r="B416" s="130"/>
      <c r="C416" s="130"/>
      <c r="D416" s="131"/>
      <c r="E416" s="131"/>
      <c r="F416" s="131"/>
      <c r="G416" s="131"/>
      <c r="H416" s="131"/>
      <c r="I416" s="131"/>
      <c r="J416" s="131"/>
      <c r="K416" s="131"/>
      <c r="L416" s="131"/>
      <c r="M416" s="131"/>
      <c r="N416" s="131"/>
      <c r="O416" s="131"/>
      <c r="P416" s="131"/>
    </row>
    <row r="417" spans="2:16">
      <c r="B417" s="130"/>
      <c r="C417" s="130"/>
      <c r="D417" s="131"/>
      <c r="E417" s="131"/>
      <c r="F417" s="131"/>
      <c r="G417" s="131"/>
      <c r="H417" s="131"/>
      <c r="I417" s="131"/>
      <c r="J417" s="131"/>
      <c r="K417" s="131"/>
      <c r="L417" s="131"/>
      <c r="M417" s="131"/>
      <c r="N417" s="131"/>
      <c r="O417" s="131"/>
      <c r="P417" s="131"/>
    </row>
    <row r="418" spans="2:16">
      <c r="B418" s="130"/>
      <c r="C418" s="130"/>
      <c r="D418" s="131"/>
      <c r="E418" s="131"/>
      <c r="F418" s="131"/>
      <c r="G418" s="131"/>
      <c r="H418" s="131"/>
      <c r="I418" s="131"/>
      <c r="J418" s="131"/>
      <c r="K418" s="131"/>
      <c r="L418" s="131"/>
      <c r="M418" s="131"/>
      <c r="N418" s="131"/>
      <c r="O418" s="131"/>
      <c r="P418" s="131"/>
    </row>
    <row r="419" spans="2:16">
      <c r="B419" s="130"/>
      <c r="C419" s="130"/>
      <c r="D419" s="131"/>
      <c r="E419" s="131"/>
      <c r="F419" s="131"/>
      <c r="G419" s="131"/>
      <c r="H419" s="131"/>
      <c r="I419" s="131"/>
      <c r="J419" s="131"/>
      <c r="K419" s="131"/>
      <c r="L419" s="131"/>
      <c r="M419" s="131"/>
      <c r="N419" s="131"/>
      <c r="O419" s="131"/>
      <c r="P419" s="131"/>
    </row>
    <row r="420" spans="2:16">
      <c r="B420" s="130"/>
      <c r="C420" s="130"/>
      <c r="D420" s="131"/>
      <c r="E420" s="131"/>
      <c r="F420" s="131"/>
      <c r="G420" s="131"/>
      <c r="H420" s="131"/>
      <c r="I420" s="131"/>
      <c r="J420" s="131"/>
      <c r="K420" s="131"/>
      <c r="L420" s="131"/>
      <c r="M420" s="131"/>
      <c r="N420" s="131"/>
      <c r="O420" s="131"/>
      <c r="P420" s="131"/>
    </row>
    <row r="421" spans="2:16">
      <c r="B421" s="130"/>
      <c r="C421" s="130"/>
      <c r="D421" s="131"/>
      <c r="E421" s="131"/>
      <c r="F421" s="131"/>
      <c r="G421" s="131"/>
      <c r="H421" s="131"/>
      <c r="I421" s="131"/>
      <c r="J421" s="131"/>
      <c r="K421" s="131"/>
      <c r="L421" s="131"/>
      <c r="M421" s="131"/>
      <c r="N421" s="131"/>
      <c r="O421" s="131"/>
      <c r="P421" s="131"/>
    </row>
    <row r="422" spans="2:16">
      <c r="B422" s="130"/>
      <c r="C422" s="130"/>
      <c r="D422" s="131"/>
      <c r="E422" s="131"/>
      <c r="F422" s="131"/>
      <c r="G422" s="131"/>
      <c r="H422" s="131"/>
      <c r="I422" s="131"/>
      <c r="J422" s="131"/>
      <c r="K422" s="131"/>
      <c r="L422" s="131"/>
      <c r="M422" s="131"/>
      <c r="N422" s="131"/>
      <c r="O422" s="131"/>
      <c r="P422" s="131"/>
    </row>
    <row r="423" spans="2:16">
      <c r="B423" s="130"/>
      <c r="C423" s="130"/>
      <c r="D423" s="131"/>
      <c r="E423" s="131"/>
      <c r="F423" s="131"/>
      <c r="G423" s="131"/>
      <c r="H423" s="131"/>
      <c r="I423" s="131"/>
      <c r="J423" s="131"/>
      <c r="K423" s="131"/>
      <c r="L423" s="131"/>
      <c r="M423" s="131"/>
      <c r="N423" s="131"/>
      <c r="O423" s="131"/>
      <c r="P423" s="131"/>
    </row>
    <row r="424" spans="2:16">
      <c r="B424" s="130"/>
      <c r="C424" s="130"/>
      <c r="D424" s="131"/>
      <c r="E424" s="131"/>
      <c r="F424" s="131"/>
      <c r="G424" s="131"/>
      <c r="H424" s="131"/>
      <c r="I424" s="131"/>
      <c r="J424" s="131"/>
      <c r="K424" s="131"/>
      <c r="L424" s="131"/>
      <c r="M424" s="131"/>
      <c r="N424" s="131"/>
      <c r="O424" s="131"/>
      <c r="P424" s="131"/>
    </row>
    <row r="425" spans="2:16">
      <c r="B425" s="130"/>
      <c r="C425" s="130"/>
      <c r="D425" s="131"/>
      <c r="E425" s="131"/>
      <c r="F425" s="131"/>
      <c r="G425" s="131"/>
      <c r="H425" s="131"/>
      <c r="I425" s="131"/>
      <c r="J425" s="131"/>
      <c r="K425" s="131"/>
      <c r="L425" s="131"/>
      <c r="M425" s="131"/>
      <c r="N425" s="131"/>
      <c r="O425" s="131"/>
      <c r="P425" s="131"/>
    </row>
    <row r="426" spans="2:16">
      <c r="B426" s="130"/>
      <c r="C426" s="130"/>
      <c r="D426" s="131"/>
      <c r="E426" s="131"/>
      <c r="F426" s="131"/>
      <c r="G426" s="131"/>
      <c r="H426" s="131"/>
      <c r="I426" s="131"/>
      <c r="J426" s="131"/>
      <c r="K426" s="131"/>
      <c r="L426" s="131"/>
      <c r="M426" s="131"/>
      <c r="N426" s="131"/>
      <c r="O426" s="131"/>
      <c r="P426" s="131"/>
    </row>
    <row r="427" spans="2:16">
      <c r="B427" s="130"/>
      <c r="C427" s="130"/>
      <c r="D427" s="131"/>
      <c r="E427" s="131"/>
      <c r="F427" s="131"/>
      <c r="G427" s="131"/>
      <c r="H427" s="131"/>
      <c r="I427" s="131"/>
      <c r="J427" s="131"/>
      <c r="K427" s="131"/>
      <c r="L427" s="131"/>
      <c r="M427" s="131"/>
      <c r="N427" s="131"/>
      <c r="O427" s="131"/>
      <c r="P427" s="131"/>
    </row>
    <row r="428" spans="2:16">
      <c r="B428" s="130"/>
      <c r="C428" s="130"/>
      <c r="D428" s="131"/>
      <c r="E428" s="131"/>
      <c r="F428" s="131"/>
      <c r="G428" s="131"/>
      <c r="H428" s="131"/>
      <c r="I428" s="131"/>
      <c r="J428" s="131"/>
      <c r="K428" s="131"/>
      <c r="L428" s="131"/>
      <c r="M428" s="131"/>
      <c r="N428" s="131"/>
      <c r="O428" s="131"/>
      <c r="P428" s="131"/>
    </row>
    <row r="429" spans="2:16">
      <c r="B429" s="130"/>
      <c r="C429" s="130"/>
      <c r="D429" s="131"/>
      <c r="E429" s="131"/>
      <c r="F429" s="131"/>
      <c r="G429" s="131"/>
      <c r="H429" s="131"/>
      <c r="I429" s="131"/>
      <c r="J429" s="131"/>
      <c r="K429" s="131"/>
      <c r="L429" s="131"/>
      <c r="M429" s="131"/>
      <c r="N429" s="131"/>
      <c r="O429" s="131"/>
      <c r="P429" s="131"/>
    </row>
    <row r="430" spans="2:16">
      <c r="B430" s="130"/>
      <c r="C430" s="130"/>
      <c r="D430" s="131"/>
      <c r="E430" s="131"/>
      <c r="F430" s="131"/>
      <c r="G430" s="131"/>
      <c r="H430" s="131"/>
      <c r="I430" s="131"/>
      <c r="J430" s="131"/>
      <c r="K430" s="131"/>
      <c r="L430" s="131"/>
      <c r="M430" s="131"/>
      <c r="N430" s="131"/>
      <c r="O430" s="131"/>
      <c r="P430" s="131"/>
    </row>
    <row r="431" spans="2:16">
      <c r="B431" s="130"/>
      <c r="C431" s="130"/>
      <c r="D431" s="131"/>
      <c r="E431" s="131"/>
      <c r="F431" s="131"/>
      <c r="G431" s="131"/>
      <c r="H431" s="131"/>
      <c r="I431" s="131"/>
      <c r="J431" s="131"/>
      <c r="K431" s="131"/>
      <c r="L431" s="131"/>
      <c r="M431" s="131"/>
      <c r="N431" s="131"/>
      <c r="O431" s="131"/>
      <c r="P431" s="131"/>
    </row>
    <row r="432" spans="2:16">
      <c r="B432" s="130"/>
      <c r="C432" s="130"/>
      <c r="D432" s="131"/>
      <c r="E432" s="131"/>
      <c r="F432" s="131"/>
      <c r="G432" s="131"/>
      <c r="H432" s="131"/>
      <c r="I432" s="131"/>
      <c r="J432" s="131"/>
      <c r="K432" s="131"/>
      <c r="L432" s="131"/>
      <c r="M432" s="131"/>
      <c r="N432" s="131"/>
      <c r="O432" s="131"/>
      <c r="P432" s="131"/>
    </row>
    <row r="433" spans="2:16">
      <c r="B433" s="130"/>
      <c r="C433" s="130"/>
      <c r="D433" s="131"/>
      <c r="E433" s="131"/>
      <c r="F433" s="131"/>
      <c r="G433" s="131"/>
      <c r="H433" s="131"/>
      <c r="I433" s="131"/>
      <c r="J433" s="131"/>
      <c r="K433" s="131"/>
      <c r="L433" s="131"/>
      <c r="M433" s="131"/>
      <c r="N433" s="131"/>
      <c r="O433" s="131"/>
      <c r="P433" s="131"/>
    </row>
    <row r="434" spans="2:16">
      <c r="B434" s="130"/>
      <c r="C434" s="130"/>
      <c r="D434" s="131"/>
      <c r="E434" s="131"/>
      <c r="F434" s="131"/>
      <c r="G434" s="131"/>
      <c r="H434" s="131"/>
      <c r="I434" s="131"/>
      <c r="J434" s="131"/>
      <c r="K434" s="131"/>
      <c r="L434" s="131"/>
      <c r="M434" s="131"/>
      <c r="N434" s="131"/>
      <c r="O434" s="131"/>
      <c r="P434" s="131"/>
    </row>
    <row r="435" spans="2:16">
      <c r="B435" s="130"/>
      <c r="C435" s="130"/>
      <c r="D435" s="131"/>
      <c r="E435" s="131"/>
      <c r="F435" s="131"/>
      <c r="G435" s="131"/>
      <c r="H435" s="131"/>
      <c r="I435" s="131"/>
      <c r="J435" s="131"/>
      <c r="K435" s="131"/>
      <c r="L435" s="131"/>
      <c r="M435" s="131"/>
      <c r="N435" s="131"/>
      <c r="O435" s="131"/>
      <c r="P435" s="131"/>
    </row>
    <row r="436" spans="2:16">
      <c r="B436" s="130"/>
      <c r="C436" s="130"/>
      <c r="D436" s="131"/>
      <c r="E436" s="131"/>
      <c r="F436" s="131"/>
      <c r="G436" s="131"/>
      <c r="H436" s="131"/>
      <c r="I436" s="131"/>
      <c r="J436" s="131"/>
      <c r="K436" s="131"/>
      <c r="L436" s="131"/>
      <c r="M436" s="131"/>
      <c r="N436" s="131"/>
      <c r="O436" s="131"/>
      <c r="P436" s="131"/>
    </row>
    <row r="437" spans="2:16">
      <c r="B437" s="130"/>
      <c r="C437" s="130"/>
      <c r="D437" s="131"/>
      <c r="E437" s="131"/>
      <c r="F437" s="131"/>
      <c r="G437" s="131"/>
      <c r="H437" s="131"/>
      <c r="I437" s="131"/>
      <c r="J437" s="131"/>
      <c r="K437" s="131"/>
      <c r="L437" s="131"/>
      <c r="M437" s="131"/>
      <c r="N437" s="131"/>
      <c r="O437" s="131"/>
      <c r="P437" s="131"/>
    </row>
    <row r="438" spans="2:16">
      <c r="B438" s="130"/>
      <c r="C438" s="130"/>
      <c r="D438" s="131"/>
      <c r="E438" s="131"/>
      <c r="F438" s="131"/>
      <c r="G438" s="131"/>
      <c r="H438" s="131"/>
      <c r="I438" s="131"/>
      <c r="J438" s="131"/>
      <c r="K438" s="131"/>
      <c r="L438" s="131"/>
      <c r="M438" s="131"/>
      <c r="N438" s="131"/>
      <c r="O438" s="131"/>
      <c r="P438" s="131"/>
    </row>
    <row r="439" spans="2:16">
      <c r="B439" s="130"/>
      <c r="C439" s="130"/>
      <c r="D439" s="131"/>
      <c r="E439" s="131"/>
      <c r="F439" s="131"/>
      <c r="G439" s="131"/>
      <c r="H439" s="131"/>
      <c r="I439" s="131"/>
      <c r="J439" s="131"/>
      <c r="K439" s="131"/>
      <c r="L439" s="131"/>
      <c r="M439" s="131"/>
      <c r="N439" s="131"/>
      <c r="O439" s="131"/>
      <c r="P439" s="131"/>
    </row>
    <row r="440" spans="2:16">
      <c r="B440" s="130"/>
      <c r="C440" s="130"/>
      <c r="D440" s="131"/>
      <c r="E440" s="131"/>
      <c r="F440" s="131"/>
      <c r="G440" s="131"/>
      <c r="H440" s="131"/>
      <c r="I440" s="131"/>
      <c r="J440" s="131"/>
      <c r="K440" s="131"/>
      <c r="L440" s="131"/>
      <c r="M440" s="131"/>
      <c r="N440" s="131"/>
      <c r="O440" s="131"/>
      <c r="P440" s="131"/>
    </row>
    <row r="441" spans="2:16">
      <c r="B441" s="130"/>
      <c r="C441" s="130"/>
      <c r="D441" s="131"/>
      <c r="E441" s="131"/>
      <c r="F441" s="131"/>
      <c r="G441" s="131"/>
      <c r="H441" s="131"/>
      <c r="I441" s="131"/>
      <c r="J441" s="131"/>
      <c r="K441" s="131"/>
      <c r="L441" s="131"/>
      <c r="M441" s="131"/>
      <c r="N441" s="131"/>
      <c r="O441" s="131"/>
      <c r="P441" s="131"/>
    </row>
    <row r="442" spans="2:16">
      <c r="B442" s="130"/>
      <c r="C442" s="130"/>
      <c r="D442" s="131"/>
      <c r="E442" s="131"/>
      <c r="F442" s="131"/>
      <c r="G442" s="131"/>
      <c r="H442" s="131"/>
      <c r="I442" s="131"/>
      <c r="J442" s="131"/>
      <c r="K442" s="131"/>
      <c r="L442" s="131"/>
      <c r="M442" s="131"/>
      <c r="N442" s="131"/>
      <c r="O442" s="131"/>
      <c r="P442" s="131"/>
    </row>
    <row r="443" spans="2:16">
      <c r="B443" s="130"/>
      <c r="C443" s="130"/>
      <c r="D443" s="131"/>
      <c r="E443" s="131"/>
      <c r="F443" s="131"/>
      <c r="G443" s="131"/>
      <c r="H443" s="131"/>
      <c r="I443" s="131"/>
      <c r="J443" s="131"/>
      <c r="K443" s="131"/>
      <c r="L443" s="131"/>
      <c r="M443" s="131"/>
      <c r="N443" s="131"/>
      <c r="O443" s="131"/>
      <c r="P443" s="131"/>
    </row>
    <row r="444" spans="2:16">
      <c r="B444" s="130"/>
      <c r="C444" s="130"/>
      <c r="D444" s="131"/>
      <c r="E444" s="131"/>
      <c r="F444" s="131"/>
      <c r="G444" s="131"/>
      <c r="H444" s="131"/>
      <c r="I444" s="131"/>
      <c r="J444" s="131"/>
      <c r="K444" s="131"/>
      <c r="L444" s="131"/>
      <c r="M444" s="131"/>
      <c r="N444" s="131"/>
      <c r="O444" s="131"/>
      <c r="P444" s="131"/>
    </row>
    <row r="445" spans="2:16">
      <c r="B445" s="130"/>
      <c r="C445" s="130"/>
      <c r="D445" s="131"/>
      <c r="E445" s="131"/>
      <c r="F445" s="131"/>
      <c r="G445" s="131"/>
      <c r="H445" s="131"/>
      <c r="I445" s="131"/>
      <c r="J445" s="131"/>
      <c r="K445" s="131"/>
      <c r="L445" s="131"/>
      <c r="M445" s="131"/>
      <c r="N445" s="131"/>
      <c r="O445" s="131"/>
      <c r="P445" s="131"/>
    </row>
    <row r="446" spans="2:16">
      <c r="B446" s="130"/>
      <c r="C446" s="130"/>
      <c r="D446" s="131"/>
      <c r="E446" s="131"/>
      <c r="F446" s="131"/>
      <c r="G446" s="131"/>
      <c r="H446" s="131"/>
      <c r="I446" s="131"/>
      <c r="J446" s="131"/>
      <c r="K446" s="131"/>
      <c r="L446" s="131"/>
      <c r="M446" s="131"/>
      <c r="N446" s="131"/>
      <c r="O446" s="131"/>
      <c r="P446" s="131"/>
    </row>
    <row r="447" spans="2:16">
      <c r="B447" s="130"/>
      <c r="C447" s="130"/>
      <c r="D447" s="131"/>
      <c r="E447" s="131"/>
      <c r="F447" s="131"/>
      <c r="G447" s="131"/>
      <c r="H447" s="131"/>
      <c r="I447" s="131"/>
      <c r="J447" s="131"/>
      <c r="K447" s="131"/>
      <c r="L447" s="131"/>
      <c r="M447" s="131"/>
      <c r="N447" s="131"/>
      <c r="O447" s="131"/>
      <c r="P447" s="131"/>
    </row>
    <row r="448" spans="2:16">
      <c r="B448" s="130"/>
      <c r="C448" s="130"/>
      <c r="D448" s="131"/>
      <c r="E448" s="131"/>
      <c r="F448" s="131"/>
      <c r="G448" s="131"/>
      <c r="H448" s="131"/>
      <c r="I448" s="131"/>
      <c r="J448" s="131"/>
      <c r="K448" s="131"/>
      <c r="L448" s="131"/>
      <c r="M448" s="131"/>
      <c r="N448" s="131"/>
      <c r="O448" s="131"/>
      <c r="P448" s="131"/>
    </row>
    <row r="449" spans="2:16">
      <c r="B449" s="130"/>
      <c r="C449" s="130"/>
      <c r="D449" s="131"/>
      <c r="E449" s="131"/>
      <c r="F449" s="131"/>
      <c r="G449" s="131"/>
      <c r="H449" s="131"/>
      <c r="I449" s="131"/>
      <c r="J449" s="131"/>
      <c r="K449" s="131"/>
      <c r="L449" s="131"/>
      <c r="M449" s="131"/>
      <c r="N449" s="131"/>
      <c r="O449" s="131"/>
      <c r="P449" s="131"/>
    </row>
    <row r="450" spans="2:16">
      <c r="B450" s="130"/>
      <c r="C450" s="130"/>
      <c r="D450" s="131"/>
      <c r="E450" s="131"/>
      <c r="F450" s="131"/>
      <c r="G450" s="131"/>
      <c r="H450" s="131"/>
      <c r="I450" s="131"/>
      <c r="J450" s="131"/>
      <c r="K450" s="131"/>
      <c r="L450" s="131"/>
      <c r="M450" s="131"/>
      <c r="N450" s="131"/>
      <c r="O450" s="131"/>
      <c r="P450" s="131"/>
    </row>
    <row r="451" spans="2:16">
      <c r="B451" s="130"/>
      <c r="C451" s="130"/>
      <c r="D451" s="131"/>
      <c r="E451" s="131"/>
      <c r="F451" s="131"/>
      <c r="G451" s="131"/>
      <c r="H451" s="131"/>
      <c r="I451" s="131"/>
      <c r="J451" s="131"/>
      <c r="K451" s="131"/>
      <c r="L451" s="131"/>
      <c r="M451" s="131"/>
      <c r="N451" s="131"/>
      <c r="O451" s="131"/>
      <c r="P451" s="131"/>
    </row>
    <row r="452" spans="2:16">
      <c r="B452" s="130"/>
      <c r="C452" s="130"/>
      <c r="D452" s="131"/>
      <c r="E452" s="131"/>
      <c r="F452" s="131"/>
      <c r="G452" s="131"/>
      <c r="H452" s="131"/>
      <c r="I452" s="131"/>
      <c r="J452" s="131"/>
      <c r="K452" s="131"/>
      <c r="L452" s="131"/>
      <c r="M452" s="131"/>
      <c r="N452" s="131"/>
      <c r="O452" s="131"/>
      <c r="P452" s="131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S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56" t="s">
        <v>146</v>
      </c>
      <c r="C1" s="77" t="s" vm="1">
        <v>224</v>
      </c>
    </row>
    <row r="2" spans="2:19">
      <c r="B2" s="56" t="s">
        <v>145</v>
      </c>
      <c r="C2" s="77" t="s">
        <v>225</v>
      </c>
    </row>
    <row r="3" spans="2:19">
      <c r="B3" s="56" t="s">
        <v>147</v>
      </c>
      <c r="C3" s="77" t="s">
        <v>226</v>
      </c>
    </row>
    <row r="4" spans="2:19">
      <c r="B4" s="56" t="s">
        <v>148</v>
      </c>
      <c r="C4" s="77">
        <v>9455</v>
      </c>
    </row>
    <row r="6" spans="2:19" ht="26.25" customHeight="1">
      <c r="B6" s="157" t="s">
        <v>175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9"/>
    </row>
    <row r="7" spans="2:19" ht="26.25" customHeight="1">
      <c r="B7" s="157" t="s">
        <v>88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9"/>
    </row>
    <row r="8" spans="2:19" s="3" customFormat="1" ht="78.75">
      <c r="B8" s="22" t="s">
        <v>116</v>
      </c>
      <c r="C8" s="30" t="s">
        <v>46</v>
      </c>
      <c r="D8" s="30" t="s">
        <v>118</v>
      </c>
      <c r="E8" s="30" t="s">
        <v>117</v>
      </c>
      <c r="F8" s="30" t="s">
        <v>67</v>
      </c>
      <c r="G8" s="30" t="s">
        <v>15</v>
      </c>
      <c r="H8" s="30" t="s">
        <v>68</v>
      </c>
      <c r="I8" s="30" t="s">
        <v>102</v>
      </c>
      <c r="J8" s="30" t="s">
        <v>18</v>
      </c>
      <c r="K8" s="30" t="s">
        <v>101</v>
      </c>
      <c r="L8" s="30" t="s">
        <v>17</v>
      </c>
      <c r="M8" s="70" t="s">
        <v>19</v>
      </c>
      <c r="N8" s="30" t="s">
        <v>200</v>
      </c>
      <c r="O8" s="30" t="s">
        <v>199</v>
      </c>
      <c r="P8" s="30" t="s">
        <v>110</v>
      </c>
      <c r="Q8" s="30" t="s">
        <v>61</v>
      </c>
      <c r="R8" s="30" t="s">
        <v>149</v>
      </c>
      <c r="S8" s="31" t="s">
        <v>151</v>
      </c>
    </row>
    <row r="9" spans="2:19" s="3" customFormat="1" ht="17.25" customHeight="1">
      <c r="B9" s="15"/>
      <c r="C9" s="32"/>
      <c r="D9" s="16"/>
      <c r="E9" s="16"/>
      <c r="F9" s="32"/>
      <c r="G9" s="32"/>
      <c r="H9" s="32"/>
      <c r="I9" s="32" t="s">
        <v>22</v>
      </c>
      <c r="J9" s="32" t="s">
        <v>21</v>
      </c>
      <c r="K9" s="32"/>
      <c r="L9" s="32" t="s">
        <v>20</v>
      </c>
      <c r="M9" s="32" t="s">
        <v>20</v>
      </c>
      <c r="N9" s="32" t="s">
        <v>207</v>
      </c>
      <c r="O9" s="32"/>
      <c r="P9" s="32" t="s">
        <v>203</v>
      </c>
      <c r="Q9" s="32" t="s">
        <v>20</v>
      </c>
      <c r="R9" s="32" t="s">
        <v>20</v>
      </c>
      <c r="S9" s="33" t="s">
        <v>20</v>
      </c>
    </row>
    <row r="10" spans="2:1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19" t="s">
        <v>113</v>
      </c>
      <c r="R10" s="20" t="s">
        <v>114</v>
      </c>
      <c r="S10" s="20" t="s">
        <v>152</v>
      </c>
    </row>
    <row r="11" spans="2:19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</row>
    <row r="12" spans="2:19" ht="20.25" customHeight="1">
      <c r="B12" s="132" t="s">
        <v>216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</row>
    <row r="13" spans="2:19">
      <c r="B13" s="132" t="s">
        <v>112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</row>
    <row r="14" spans="2:19">
      <c r="B14" s="132" t="s">
        <v>198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</row>
    <row r="15" spans="2:19">
      <c r="B15" s="132" t="s">
        <v>206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</row>
    <row r="16" spans="2:19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</row>
    <row r="17" spans="2:19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</row>
    <row r="18" spans="2:19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</row>
    <row r="19" spans="2:19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</row>
    <row r="20" spans="2:19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</row>
    <row r="21" spans="2:19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</row>
    <row r="22" spans="2:19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</row>
    <row r="23" spans="2:19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</row>
    <row r="24" spans="2:19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</row>
    <row r="25" spans="2:19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</row>
    <row r="26" spans="2:19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</row>
    <row r="27" spans="2:19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</row>
    <row r="28" spans="2:19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</row>
    <row r="29" spans="2:19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</row>
    <row r="30" spans="2:19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</row>
    <row r="31" spans="2:19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</row>
    <row r="32" spans="2:19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</row>
    <row r="33" spans="2:19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</row>
    <row r="34" spans="2:19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</row>
    <row r="35" spans="2:19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</row>
    <row r="36" spans="2:19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</row>
    <row r="37" spans="2:19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</row>
    <row r="38" spans="2:19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</row>
    <row r="39" spans="2:19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</row>
    <row r="40" spans="2:19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</row>
    <row r="41" spans="2:19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</row>
    <row r="42" spans="2:19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</row>
    <row r="43" spans="2:19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</row>
    <row r="44" spans="2:19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</row>
    <row r="45" spans="2:19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</row>
    <row r="46" spans="2:19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</row>
    <row r="47" spans="2:19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</row>
    <row r="48" spans="2:19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</row>
    <row r="49" spans="2:19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</row>
    <row r="50" spans="2:19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</row>
    <row r="51" spans="2:19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</row>
    <row r="52" spans="2:19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</row>
    <row r="53" spans="2:19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</row>
    <row r="54" spans="2:19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</row>
    <row r="55" spans="2:19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</row>
    <row r="56" spans="2:19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</row>
    <row r="57" spans="2:19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</row>
    <row r="58" spans="2:19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</row>
    <row r="59" spans="2:19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</row>
    <row r="60" spans="2:19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</row>
    <row r="61" spans="2:19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</row>
    <row r="62" spans="2:19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</row>
    <row r="63" spans="2:19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</row>
    <row r="64" spans="2:19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</row>
    <row r="65" spans="2:19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</row>
    <row r="66" spans="2:19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</row>
    <row r="67" spans="2:19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</row>
    <row r="68" spans="2:19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</row>
    <row r="69" spans="2:19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</row>
    <row r="70" spans="2:19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</row>
    <row r="71" spans="2:19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</row>
    <row r="72" spans="2:19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</row>
    <row r="73" spans="2:19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</row>
    <row r="74" spans="2:19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</row>
    <row r="75" spans="2:19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</row>
    <row r="76" spans="2:19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</row>
    <row r="77" spans="2:19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</row>
    <row r="78" spans="2:19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</row>
    <row r="79" spans="2:19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</row>
    <row r="80" spans="2:19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</row>
    <row r="81" spans="2:19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</row>
    <row r="82" spans="2:19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</row>
    <row r="83" spans="2:19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</row>
    <row r="84" spans="2:19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</row>
    <row r="85" spans="2:19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</row>
    <row r="86" spans="2:19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</row>
    <row r="87" spans="2:19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</row>
    <row r="88" spans="2:19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</row>
    <row r="89" spans="2:19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</row>
    <row r="90" spans="2:19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</row>
    <row r="91" spans="2:19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</row>
    <row r="92" spans="2:19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</row>
    <row r="93" spans="2:19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</row>
    <row r="94" spans="2:19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</row>
    <row r="95" spans="2:19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</row>
    <row r="96" spans="2:19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</row>
    <row r="97" spans="2:19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</row>
    <row r="98" spans="2:19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</row>
    <row r="99" spans="2:19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</row>
    <row r="100" spans="2:19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</row>
    <row r="101" spans="2:19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</row>
    <row r="102" spans="2:19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</row>
    <row r="103" spans="2:19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</row>
    <row r="104" spans="2:19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</row>
    <row r="105" spans="2:19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</row>
    <row r="106" spans="2:19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</row>
    <row r="107" spans="2:19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</row>
    <row r="108" spans="2:19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</row>
    <row r="109" spans="2:19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</row>
    <row r="110" spans="2:19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</row>
    <row r="111" spans="2:19">
      <c r="B111" s="130"/>
      <c r="C111" s="130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</row>
    <row r="112" spans="2:19">
      <c r="B112" s="130"/>
      <c r="C112" s="130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</row>
    <row r="113" spans="2:19">
      <c r="B113" s="130"/>
      <c r="C113" s="130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</row>
    <row r="114" spans="2:19">
      <c r="B114" s="130"/>
      <c r="C114" s="130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</row>
    <row r="115" spans="2:19">
      <c r="B115" s="130"/>
      <c r="C115" s="130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</row>
    <row r="116" spans="2:19">
      <c r="B116" s="130"/>
      <c r="C116" s="130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</row>
    <row r="117" spans="2:19">
      <c r="B117" s="130"/>
      <c r="C117" s="130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</row>
    <row r="118" spans="2:19">
      <c r="B118" s="130"/>
      <c r="C118" s="130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</row>
    <row r="119" spans="2:19">
      <c r="B119" s="130"/>
      <c r="C119" s="130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</row>
    <row r="120" spans="2:19">
      <c r="B120" s="130"/>
      <c r="C120" s="130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</row>
    <row r="121" spans="2:19">
      <c r="B121" s="130"/>
      <c r="C121" s="130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</row>
    <row r="122" spans="2:19">
      <c r="B122" s="130"/>
      <c r="C122" s="130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</row>
    <row r="123" spans="2:19">
      <c r="B123" s="130"/>
      <c r="C123" s="130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</row>
    <row r="124" spans="2:19">
      <c r="B124" s="130"/>
      <c r="C124" s="130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</row>
    <row r="125" spans="2:19">
      <c r="B125" s="130"/>
      <c r="C125" s="130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</row>
    <row r="126" spans="2:19">
      <c r="B126" s="130"/>
      <c r="C126" s="130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</row>
    <row r="127" spans="2:19">
      <c r="B127" s="130"/>
      <c r="C127" s="130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</row>
    <row r="128" spans="2:19">
      <c r="B128" s="130"/>
      <c r="C128" s="130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</row>
    <row r="129" spans="2:19">
      <c r="B129" s="130"/>
      <c r="C129" s="130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</row>
    <row r="130" spans="2:19">
      <c r="B130" s="130"/>
      <c r="C130" s="130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</row>
    <row r="131" spans="2:19">
      <c r="B131" s="130"/>
      <c r="C131" s="130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</row>
    <row r="132" spans="2:19">
      <c r="B132" s="130"/>
      <c r="C132" s="130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</row>
    <row r="133" spans="2:19">
      <c r="B133" s="130"/>
      <c r="C133" s="130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</row>
    <row r="134" spans="2:19">
      <c r="B134" s="130"/>
      <c r="C134" s="130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</row>
    <row r="135" spans="2:19">
      <c r="B135" s="130"/>
      <c r="C135" s="130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</row>
    <row r="136" spans="2:19">
      <c r="B136" s="130"/>
      <c r="C136" s="130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  <c r="S136" s="131"/>
    </row>
    <row r="137" spans="2:19">
      <c r="B137" s="130"/>
      <c r="C137" s="130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</row>
    <row r="138" spans="2:19">
      <c r="B138" s="130"/>
      <c r="C138" s="130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  <c r="R138" s="131"/>
      <c r="S138" s="131"/>
    </row>
    <row r="139" spans="2:19">
      <c r="B139" s="130"/>
      <c r="C139" s="130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  <c r="S139" s="131"/>
    </row>
    <row r="140" spans="2:19">
      <c r="B140" s="130"/>
      <c r="C140" s="130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</row>
    <row r="141" spans="2:19">
      <c r="B141" s="130"/>
      <c r="C141" s="130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  <c r="R141" s="131"/>
      <c r="S141" s="131"/>
    </row>
    <row r="142" spans="2:19">
      <c r="B142" s="130"/>
      <c r="C142" s="130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  <c r="R142" s="131"/>
      <c r="S142" s="131"/>
    </row>
    <row r="143" spans="2:19">
      <c r="B143" s="130"/>
      <c r="C143" s="130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  <c r="S143" s="131"/>
    </row>
    <row r="144" spans="2:19">
      <c r="B144" s="130"/>
      <c r="C144" s="130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  <c r="R144" s="131"/>
      <c r="S144" s="131"/>
    </row>
    <row r="145" spans="2:19">
      <c r="B145" s="130"/>
      <c r="C145" s="130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  <c r="Q145" s="131"/>
      <c r="R145" s="131"/>
      <c r="S145" s="131"/>
    </row>
    <row r="146" spans="2:19">
      <c r="B146" s="130"/>
      <c r="C146" s="130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  <c r="R146" s="131"/>
      <c r="S146" s="131"/>
    </row>
    <row r="147" spans="2:19">
      <c r="B147" s="130"/>
      <c r="C147" s="130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  <c r="R147" s="131"/>
      <c r="S147" s="131"/>
    </row>
    <row r="148" spans="2:19">
      <c r="B148" s="130"/>
      <c r="C148" s="130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  <c r="R148" s="131"/>
      <c r="S148" s="131"/>
    </row>
    <row r="149" spans="2:19">
      <c r="B149" s="130"/>
      <c r="C149" s="130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  <c r="R149" s="131"/>
      <c r="S149" s="131"/>
    </row>
    <row r="150" spans="2:19">
      <c r="B150" s="130"/>
      <c r="C150" s="130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  <c r="Q150" s="131"/>
      <c r="R150" s="131"/>
      <c r="S150" s="131"/>
    </row>
    <row r="151" spans="2:19">
      <c r="B151" s="130"/>
      <c r="C151" s="130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  <c r="R151" s="131"/>
      <c r="S151" s="131"/>
    </row>
    <row r="152" spans="2:19">
      <c r="B152" s="130"/>
      <c r="C152" s="130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  <c r="Q152" s="131"/>
      <c r="R152" s="131"/>
      <c r="S152" s="131"/>
    </row>
    <row r="153" spans="2:19">
      <c r="B153" s="130"/>
      <c r="C153" s="130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  <c r="Q153" s="131"/>
      <c r="R153" s="131"/>
      <c r="S153" s="131"/>
    </row>
    <row r="154" spans="2:19">
      <c r="B154" s="130"/>
      <c r="C154" s="130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  <c r="Q154" s="131"/>
      <c r="R154" s="131"/>
      <c r="S154" s="131"/>
    </row>
    <row r="155" spans="2:19">
      <c r="B155" s="130"/>
      <c r="C155" s="130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  <c r="Q155" s="131"/>
      <c r="R155" s="131"/>
      <c r="S155" s="131"/>
    </row>
    <row r="156" spans="2:19">
      <c r="B156" s="130"/>
      <c r="C156" s="130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  <c r="Q156" s="131"/>
      <c r="R156" s="131"/>
      <c r="S156" s="131"/>
    </row>
    <row r="157" spans="2:19">
      <c r="B157" s="130"/>
      <c r="C157" s="130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  <c r="Q157" s="131"/>
      <c r="R157" s="131"/>
      <c r="S157" s="131"/>
    </row>
    <row r="158" spans="2:19">
      <c r="B158" s="130"/>
      <c r="C158" s="130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  <c r="R158" s="131"/>
      <c r="S158" s="131"/>
    </row>
    <row r="159" spans="2:19">
      <c r="B159" s="130"/>
      <c r="C159" s="130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1"/>
      <c r="R159" s="131"/>
      <c r="S159" s="131"/>
    </row>
    <row r="160" spans="2:19">
      <c r="B160" s="130"/>
      <c r="C160" s="130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Q160" s="131"/>
      <c r="R160" s="131"/>
      <c r="S160" s="131"/>
    </row>
    <row r="161" spans="2:19">
      <c r="B161" s="130"/>
      <c r="C161" s="130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  <c r="Q161" s="131"/>
      <c r="R161" s="131"/>
      <c r="S161" s="131"/>
    </row>
    <row r="162" spans="2:19">
      <c r="B162" s="130"/>
      <c r="C162" s="130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Q162" s="131"/>
      <c r="R162" s="131"/>
      <c r="S162" s="131"/>
    </row>
    <row r="163" spans="2:19">
      <c r="B163" s="130"/>
      <c r="C163" s="130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  <c r="Q163" s="131"/>
      <c r="R163" s="131"/>
      <c r="S163" s="131"/>
    </row>
    <row r="164" spans="2:19">
      <c r="B164" s="130"/>
      <c r="C164" s="130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  <c r="Q164" s="131"/>
      <c r="R164" s="131"/>
      <c r="S164" s="131"/>
    </row>
    <row r="165" spans="2:19">
      <c r="B165" s="130"/>
      <c r="C165" s="130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  <c r="Q165" s="131"/>
      <c r="R165" s="131"/>
      <c r="S165" s="131"/>
    </row>
    <row r="166" spans="2:19">
      <c r="B166" s="130"/>
      <c r="C166" s="130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  <c r="Q166" s="131"/>
      <c r="R166" s="131"/>
      <c r="S166" s="131"/>
    </row>
    <row r="167" spans="2:19">
      <c r="B167" s="130"/>
      <c r="C167" s="130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  <c r="Q167" s="131"/>
      <c r="R167" s="131"/>
      <c r="S167" s="131"/>
    </row>
    <row r="168" spans="2:19">
      <c r="B168" s="130"/>
      <c r="C168" s="130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  <c r="R168" s="131"/>
      <c r="S168" s="131"/>
    </row>
    <row r="169" spans="2:19">
      <c r="B169" s="130"/>
      <c r="C169" s="130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  <c r="Q169" s="131"/>
      <c r="R169" s="131"/>
      <c r="S169" s="131"/>
    </row>
    <row r="170" spans="2:19">
      <c r="B170" s="130"/>
      <c r="C170" s="130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  <c r="Q170" s="131"/>
      <c r="R170" s="131"/>
      <c r="S170" s="131"/>
    </row>
    <row r="171" spans="2:19">
      <c r="B171" s="130"/>
      <c r="C171" s="130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  <c r="Q171" s="131"/>
      <c r="R171" s="131"/>
      <c r="S171" s="131"/>
    </row>
    <row r="172" spans="2:19">
      <c r="B172" s="130"/>
      <c r="C172" s="130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  <c r="Q172" s="131"/>
      <c r="R172" s="131"/>
      <c r="S172" s="131"/>
    </row>
    <row r="173" spans="2:19">
      <c r="B173" s="130"/>
      <c r="C173" s="130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  <c r="Q173" s="131"/>
      <c r="R173" s="131"/>
      <c r="S173" s="131"/>
    </row>
    <row r="174" spans="2:19">
      <c r="B174" s="130"/>
      <c r="C174" s="130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  <c r="Q174" s="131"/>
      <c r="R174" s="131"/>
      <c r="S174" s="131"/>
    </row>
    <row r="175" spans="2:19">
      <c r="B175" s="130"/>
      <c r="C175" s="130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  <c r="R175" s="131"/>
      <c r="S175" s="131"/>
    </row>
    <row r="176" spans="2:19">
      <c r="B176" s="130"/>
      <c r="C176" s="130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  <c r="Q176" s="131"/>
      <c r="R176" s="131"/>
      <c r="S176" s="131"/>
    </row>
    <row r="177" spans="2:19">
      <c r="B177" s="130"/>
      <c r="C177" s="130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  <c r="P177" s="131"/>
      <c r="Q177" s="131"/>
      <c r="R177" s="131"/>
      <c r="S177" s="131"/>
    </row>
    <row r="178" spans="2:19">
      <c r="B178" s="130"/>
      <c r="C178" s="130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  <c r="R178" s="131"/>
      <c r="S178" s="131"/>
    </row>
    <row r="179" spans="2:19">
      <c r="B179" s="130"/>
      <c r="C179" s="130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  <c r="Q179" s="131"/>
      <c r="R179" s="131"/>
      <c r="S179" s="131"/>
    </row>
    <row r="180" spans="2:19">
      <c r="B180" s="130"/>
      <c r="C180" s="130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  <c r="Q180" s="131"/>
      <c r="R180" s="131"/>
      <c r="S180" s="131"/>
    </row>
    <row r="181" spans="2:19">
      <c r="B181" s="130"/>
      <c r="C181" s="130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  <c r="Q181" s="131"/>
      <c r="R181" s="131"/>
      <c r="S181" s="131"/>
    </row>
    <row r="182" spans="2:19">
      <c r="B182" s="130"/>
      <c r="C182" s="130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  <c r="Q182" s="131"/>
      <c r="R182" s="131"/>
      <c r="S182" s="131"/>
    </row>
    <row r="183" spans="2:19">
      <c r="B183" s="130"/>
      <c r="C183" s="130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  <c r="P183" s="131"/>
      <c r="Q183" s="131"/>
      <c r="R183" s="131"/>
      <c r="S183" s="131"/>
    </row>
    <row r="184" spans="2:19">
      <c r="B184" s="130"/>
      <c r="C184" s="130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  <c r="P184" s="131"/>
      <c r="Q184" s="131"/>
      <c r="R184" s="131"/>
      <c r="S184" s="131"/>
    </row>
    <row r="185" spans="2:19">
      <c r="B185" s="130"/>
      <c r="C185" s="130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  <c r="P185" s="131"/>
      <c r="Q185" s="131"/>
      <c r="R185" s="131"/>
      <c r="S185" s="131"/>
    </row>
    <row r="186" spans="2:19">
      <c r="B186" s="130"/>
      <c r="C186" s="130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  <c r="P186" s="131"/>
      <c r="Q186" s="131"/>
      <c r="R186" s="131"/>
      <c r="S186" s="131"/>
    </row>
    <row r="187" spans="2:19">
      <c r="B187" s="130"/>
      <c r="C187" s="130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  <c r="P187" s="131"/>
      <c r="Q187" s="131"/>
      <c r="R187" s="131"/>
      <c r="S187" s="131"/>
    </row>
    <row r="188" spans="2:19">
      <c r="B188" s="130"/>
      <c r="C188" s="130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  <c r="P188" s="131"/>
      <c r="Q188" s="131"/>
      <c r="R188" s="131"/>
      <c r="S188" s="131"/>
    </row>
    <row r="189" spans="2:19">
      <c r="B189" s="130"/>
      <c r="C189" s="130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  <c r="P189" s="131"/>
      <c r="Q189" s="131"/>
      <c r="R189" s="131"/>
      <c r="S189" s="131"/>
    </row>
    <row r="190" spans="2:19">
      <c r="B190" s="130"/>
      <c r="C190" s="130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  <c r="P190" s="131"/>
      <c r="Q190" s="131"/>
      <c r="R190" s="131"/>
      <c r="S190" s="131"/>
    </row>
    <row r="191" spans="2:19">
      <c r="B191" s="130"/>
      <c r="C191" s="130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  <c r="P191" s="131"/>
      <c r="Q191" s="131"/>
      <c r="R191" s="131"/>
      <c r="S191" s="131"/>
    </row>
    <row r="192" spans="2:19">
      <c r="B192" s="130"/>
      <c r="C192" s="130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  <c r="Q192" s="131"/>
      <c r="R192" s="131"/>
      <c r="S192" s="131"/>
    </row>
    <row r="193" spans="2:19">
      <c r="B193" s="130"/>
      <c r="C193" s="130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  <c r="P193" s="131"/>
      <c r="Q193" s="131"/>
      <c r="R193" s="131"/>
      <c r="S193" s="131"/>
    </row>
    <row r="194" spans="2:19">
      <c r="B194" s="130"/>
      <c r="C194" s="130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  <c r="P194" s="131"/>
      <c r="Q194" s="131"/>
      <c r="R194" s="131"/>
      <c r="S194" s="131"/>
    </row>
    <row r="195" spans="2:19">
      <c r="B195" s="130"/>
      <c r="C195" s="130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  <c r="P195" s="131"/>
      <c r="Q195" s="131"/>
      <c r="R195" s="131"/>
      <c r="S195" s="131"/>
    </row>
    <row r="196" spans="2:19">
      <c r="B196" s="130"/>
      <c r="C196" s="130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  <c r="P196" s="131"/>
      <c r="Q196" s="131"/>
      <c r="R196" s="131"/>
      <c r="S196" s="131"/>
    </row>
    <row r="197" spans="2:19">
      <c r="B197" s="130"/>
      <c r="C197" s="130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  <c r="R197" s="131"/>
      <c r="S197" s="131"/>
    </row>
    <row r="198" spans="2:19">
      <c r="B198" s="130"/>
      <c r="C198" s="130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  <c r="R198" s="131"/>
      <c r="S198" s="131"/>
    </row>
    <row r="199" spans="2:19">
      <c r="B199" s="130"/>
      <c r="C199" s="130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  <c r="P199" s="131"/>
      <c r="Q199" s="131"/>
      <c r="R199" s="131"/>
      <c r="S199" s="131"/>
    </row>
    <row r="200" spans="2:19">
      <c r="B200" s="130"/>
      <c r="C200" s="130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  <c r="P200" s="131"/>
      <c r="Q200" s="131"/>
      <c r="R200" s="131"/>
      <c r="S200" s="131"/>
    </row>
    <row r="201" spans="2:19">
      <c r="B201" s="130"/>
      <c r="C201" s="130"/>
      <c r="D201" s="131"/>
      <c r="E201" s="131"/>
      <c r="F201" s="131"/>
      <c r="G201" s="131"/>
      <c r="H201" s="131"/>
      <c r="I201" s="131"/>
      <c r="J201" s="131"/>
      <c r="K201" s="131"/>
      <c r="L201" s="131"/>
      <c r="M201" s="131"/>
      <c r="N201" s="131"/>
      <c r="O201" s="131"/>
      <c r="P201" s="131"/>
      <c r="Q201" s="131"/>
      <c r="R201" s="131"/>
      <c r="S201" s="131"/>
    </row>
    <row r="202" spans="2:19">
      <c r="B202" s="130"/>
      <c r="C202" s="130"/>
      <c r="D202" s="131"/>
      <c r="E202" s="131"/>
      <c r="F202" s="131"/>
      <c r="G202" s="131"/>
      <c r="H202" s="131"/>
      <c r="I202" s="131"/>
      <c r="J202" s="131"/>
      <c r="K202" s="131"/>
      <c r="L202" s="131"/>
      <c r="M202" s="131"/>
      <c r="N202" s="131"/>
      <c r="O202" s="131"/>
      <c r="P202" s="131"/>
      <c r="Q202" s="131"/>
      <c r="R202" s="131"/>
      <c r="S202" s="131"/>
    </row>
    <row r="203" spans="2:19">
      <c r="B203" s="130"/>
      <c r="C203" s="130"/>
      <c r="D203" s="131"/>
      <c r="E203" s="131"/>
      <c r="F203" s="131"/>
      <c r="G203" s="131"/>
      <c r="H203" s="131"/>
      <c r="I203" s="131"/>
      <c r="J203" s="131"/>
      <c r="K203" s="131"/>
      <c r="L203" s="131"/>
      <c r="M203" s="131"/>
      <c r="N203" s="131"/>
      <c r="O203" s="131"/>
      <c r="P203" s="131"/>
      <c r="Q203" s="131"/>
      <c r="R203" s="131"/>
      <c r="S203" s="131"/>
    </row>
    <row r="204" spans="2:19">
      <c r="B204" s="130"/>
      <c r="C204" s="130"/>
      <c r="D204" s="131"/>
      <c r="E204" s="131"/>
      <c r="F204" s="131"/>
      <c r="G204" s="131"/>
      <c r="H204" s="131"/>
      <c r="I204" s="131"/>
      <c r="J204" s="131"/>
      <c r="K204" s="131"/>
      <c r="L204" s="131"/>
      <c r="M204" s="131"/>
      <c r="N204" s="131"/>
      <c r="O204" s="131"/>
      <c r="P204" s="131"/>
      <c r="Q204" s="131"/>
      <c r="R204" s="131"/>
      <c r="S204" s="131"/>
    </row>
    <row r="205" spans="2:19">
      <c r="B205" s="130"/>
      <c r="C205" s="130"/>
      <c r="D205" s="131"/>
      <c r="E205" s="131"/>
      <c r="F205" s="131"/>
      <c r="G205" s="131"/>
      <c r="H205" s="131"/>
      <c r="I205" s="131"/>
      <c r="J205" s="131"/>
      <c r="K205" s="131"/>
      <c r="L205" s="131"/>
      <c r="M205" s="131"/>
      <c r="N205" s="131"/>
      <c r="O205" s="131"/>
      <c r="P205" s="131"/>
      <c r="Q205" s="131"/>
      <c r="R205" s="131"/>
      <c r="S205" s="131"/>
    </row>
    <row r="206" spans="2:19">
      <c r="B206" s="130"/>
      <c r="C206" s="130"/>
      <c r="D206" s="131"/>
      <c r="E206" s="131"/>
      <c r="F206" s="131"/>
      <c r="G206" s="131"/>
      <c r="H206" s="131"/>
      <c r="I206" s="131"/>
      <c r="J206" s="131"/>
      <c r="K206" s="131"/>
      <c r="L206" s="131"/>
      <c r="M206" s="131"/>
      <c r="N206" s="131"/>
      <c r="O206" s="131"/>
      <c r="P206" s="131"/>
      <c r="Q206" s="131"/>
      <c r="R206" s="131"/>
      <c r="S206" s="131"/>
    </row>
    <row r="207" spans="2:19">
      <c r="B207" s="130"/>
      <c r="C207" s="130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  <c r="P207" s="131"/>
      <c r="Q207" s="131"/>
      <c r="R207" s="131"/>
      <c r="S207" s="131"/>
    </row>
    <row r="208" spans="2:19">
      <c r="B208" s="130"/>
      <c r="C208" s="130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  <c r="O208" s="131"/>
      <c r="P208" s="131"/>
      <c r="Q208" s="131"/>
      <c r="R208" s="131"/>
      <c r="S208" s="131"/>
    </row>
    <row r="209" spans="2:19">
      <c r="B209" s="130"/>
      <c r="C209" s="130"/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  <c r="N209" s="131"/>
      <c r="O209" s="131"/>
      <c r="P209" s="131"/>
      <c r="Q209" s="131"/>
      <c r="R209" s="131"/>
      <c r="S209" s="131"/>
    </row>
    <row r="210" spans="2:19">
      <c r="B210" s="130"/>
      <c r="C210" s="130"/>
      <c r="D210" s="131"/>
      <c r="E210" s="131"/>
      <c r="F210" s="131"/>
      <c r="G210" s="131"/>
      <c r="H210" s="131"/>
      <c r="I210" s="131"/>
      <c r="J210" s="131"/>
      <c r="K210" s="131"/>
      <c r="L210" s="131"/>
      <c r="M210" s="131"/>
      <c r="N210" s="131"/>
      <c r="O210" s="131"/>
      <c r="P210" s="131"/>
      <c r="Q210" s="131"/>
      <c r="R210" s="131"/>
      <c r="S210" s="131"/>
    </row>
    <row r="211" spans="2:19">
      <c r="B211" s="130"/>
      <c r="C211" s="130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  <c r="P211" s="131"/>
      <c r="Q211" s="131"/>
      <c r="R211" s="131"/>
      <c r="S211" s="131"/>
    </row>
    <row r="212" spans="2:19">
      <c r="B212" s="130"/>
      <c r="C212" s="130"/>
      <c r="D212" s="131"/>
      <c r="E212" s="131"/>
      <c r="F212" s="131"/>
      <c r="G212" s="131"/>
      <c r="H212" s="131"/>
      <c r="I212" s="131"/>
      <c r="J212" s="131"/>
      <c r="K212" s="131"/>
      <c r="L212" s="131"/>
      <c r="M212" s="131"/>
      <c r="N212" s="131"/>
      <c r="O212" s="131"/>
      <c r="P212" s="131"/>
      <c r="Q212" s="131"/>
      <c r="R212" s="131"/>
      <c r="S212" s="131"/>
    </row>
    <row r="213" spans="2:19">
      <c r="B213" s="130"/>
      <c r="C213" s="130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  <c r="N213" s="131"/>
      <c r="O213" s="131"/>
      <c r="P213" s="131"/>
      <c r="Q213" s="131"/>
      <c r="R213" s="131"/>
      <c r="S213" s="131"/>
    </row>
    <row r="214" spans="2:19">
      <c r="B214" s="130"/>
      <c r="C214" s="130"/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  <c r="N214" s="131"/>
      <c r="O214" s="131"/>
      <c r="P214" s="131"/>
      <c r="Q214" s="131"/>
      <c r="R214" s="131"/>
      <c r="S214" s="131"/>
    </row>
    <row r="215" spans="2:19">
      <c r="B215" s="130"/>
      <c r="C215" s="130"/>
      <c r="D215" s="131"/>
      <c r="E215" s="131"/>
      <c r="F215" s="131"/>
      <c r="G215" s="131"/>
      <c r="H215" s="131"/>
      <c r="I215" s="131"/>
      <c r="J215" s="131"/>
      <c r="K215" s="131"/>
      <c r="L215" s="131"/>
      <c r="M215" s="131"/>
      <c r="N215" s="131"/>
      <c r="O215" s="131"/>
      <c r="P215" s="131"/>
      <c r="Q215" s="131"/>
      <c r="R215" s="131"/>
      <c r="S215" s="131"/>
    </row>
    <row r="216" spans="2:19">
      <c r="B216" s="130"/>
      <c r="C216" s="130"/>
      <c r="D216" s="131"/>
      <c r="E216" s="131"/>
      <c r="F216" s="131"/>
      <c r="G216" s="131"/>
      <c r="H216" s="131"/>
      <c r="I216" s="131"/>
      <c r="J216" s="131"/>
      <c r="K216" s="131"/>
      <c r="L216" s="131"/>
      <c r="M216" s="131"/>
      <c r="N216" s="131"/>
      <c r="O216" s="131"/>
      <c r="P216" s="131"/>
      <c r="Q216" s="131"/>
      <c r="R216" s="131"/>
      <c r="S216" s="131"/>
    </row>
    <row r="217" spans="2:19">
      <c r="B217" s="130"/>
      <c r="C217" s="130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  <c r="O217" s="131"/>
      <c r="P217" s="131"/>
      <c r="Q217" s="131"/>
      <c r="R217" s="131"/>
      <c r="S217" s="131"/>
    </row>
    <row r="218" spans="2:19">
      <c r="B218" s="130"/>
      <c r="C218" s="130"/>
      <c r="D218" s="131"/>
      <c r="E218" s="131"/>
      <c r="F218" s="131"/>
      <c r="G218" s="131"/>
      <c r="H218" s="131"/>
      <c r="I218" s="131"/>
      <c r="J218" s="131"/>
      <c r="K218" s="131"/>
      <c r="L218" s="131"/>
      <c r="M218" s="131"/>
      <c r="N218" s="131"/>
      <c r="O218" s="131"/>
      <c r="P218" s="131"/>
      <c r="Q218" s="131"/>
      <c r="R218" s="131"/>
      <c r="S218" s="131"/>
    </row>
    <row r="219" spans="2:19">
      <c r="B219" s="130"/>
      <c r="C219" s="130"/>
      <c r="D219" s="131"/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  <c r="P219" s="131"/>
      <c r="Q219" s="131"/>
      <c r="R219" s="131"/>
      <c r="S219" s="131"/>
    </row>
    <row r="220" spans="2:19">
      <c r="B220" s="130"/>
      <c r="C220" s="130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  <c r="P220" s="131"/>
      <c r="Q220" s="131"/>
      <c r="R220" s="131"/>
      <c r="S220" s="131"/>
    </row>
    <row r="221" spans="2:19">
      <c r="B221" s="130"/>
      <c r="C221" s="130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  <c r="O221" s="131"/>
      <c r="P221" s="131"/>
      <c r="Q221" s="131"/>
      <c r="R221" s="131"/>
      <c r="S221" s="131"/>
    </row>
    <row r="222" spans="2:19">
      <c r="B222" s="130"/>
      <c r="C222" s="130"/>
      <c r="D222" s="131"/>
      <c r="E222" s="131"/>
      <c r="F222" s="131"/>
      <c r="G222" s="131"/>
      <c r="H222" s="131"/>
      <c r="I222" s="131"/>
      <c r="J222" s="131"/>
      <c r="K222" s="131"/>
      <c r="L222" s="131"/>
      <c r="M222" s="131"/>
      <c r="N222" s="131"/>
      <c r="O222" s="131"/>
      <c r="P222" s="131"/>
      <c r="Q222" s="131"/>
      <c r="R222" s="131"/>
      <c r="S222" s="131"/>
    </row>
    <row r="223" spans="2:19">
      <c r="B223" s="130"/>
      <c r="C223" s="130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  <c r="P223" s="131"/>
      <c r="Q223" s="131"/>
      <c r="R223" s="131"/>
      <c r="S223" s="131"/>
    </row>
    <row r="224" spans="2:19">
      <c r="B224" s="130"/>
      <c r="C224" s="130"/>
      <c r="D224" s="131"/>
      <c r="E224" s="131"/>
      <c r="F224" s="131"/>
      <c r="G224" s="131"/>
      <c r="H224" s="131"/>
      <c r="I224" s="131"/>
      <c r="J224" s="131"/>
      <c r="K224" s="131"/>
      <c r="L224" s="131"/>
      <c r="M224" s="131"/>
      <c r="N224" s="131"/>
      <c r="O224" s="131"/>
      <c r="P224" s="131"/>
      <c r="Q224" s="131"/>
      <c r="R224" s="131"/>
      <c r="S224" s="131"/>
    </row>
    <row r="225" spans="2:19">
      <c r="B225" s="130"/>
      <c r="C225" s="130"/>
      <c r="D225" s="131"/>
      <c r="E225" s="131"/>
      <c r="F225" s="131"/>
      <c r="G225" s="131"/>
      <c r="H225" s="131"/>
      <c r="I225" s="131"/>
      <c r="J225" s="131"/>
      <c r="K225" s="131"/>
      <c r="L225" s="131"/>
      <c r="M225" s="131"/>
      <c r="N225" s="131"/>
      <c r="O225" s="131"/>
      <c r="P225" s="131"/>
      <c r="Q225" s="131"/>
      <c r="R225" s="131"/>
      <c r="S225" s="131"/>
    </row>
    <row r="226" spans="2:19">
      <c r="B226" s="130"/>
      <c r="C226" s="130"/>
      <c r="D226" s="131"/>
      <c r="E226" s="131"/>
      <c r="F226" s="131"/>
      <c r="G226" s="131"/>
      <c r="H226" s="131"/>
      <c r="I226" s="131"/>
      <c r="J226" s="131"/>
      <c r="K226" s="131"/>
      <c r="L226" s="131"/>
      <c r="M226" s="131"/>
      <c r="N226" s="131"/>
      <c r="O226" s="131"/>
      <c r="P226" s="131"/>
      <c r="Q226" s="131"/>
      <c r="R226" s="131"/>
      <c r="S226" s="131"/>
    </row>
    <row r="227" spans="2:19">
      <c r="B227" s="130"/>
      <c r="C227" s="130"/>
      <c r="D227" s="131"/>
      <c r="E227" s="131"/>
      <c r="F227" s="131"/>
      <c r="G227" s="131"/>
      <c r="H227" s="131"/>
      <c r="I227" s="131"/>
      <c r="J227" s="131"/>
      <c r="K227" s="131"/>
      <c r="L227" s="131"/>
      <c r="M227" s="131"/>
      <c r="N227" s="131"/>
      <c r="O227" s="131"/>
      <c r="P227" s="131"/>
      <c r="Q227" s="131"/>
      <c r="R227" s="131"/>
      <c r="S227" s="131"/>
    </row>
    <row r="228" spans="2:19">
      <c r="B228" s="130"/>
      <c r="C228" s="130"/>
      <c r="D228" s="131"/>
      <c r="E228" s="131"/>
      <c r="F228" s="131"/>
      <c r="G228" s="131"/>
      <c r="H228" s="131"/>
      <c r="I228" s="131"/>
      <c r="J228" s="131"/>
      <c r="K228" s="131"/>
      <c r="L228" s="131"/>
      <c r="M228" s="131"/>
      <c r="N228" s="131"/>
      <c r="O228" s="131"/>
      <c r="P228" s="131"/>
      <c r="Q228" s="131"/>
      <c r="R228" s="131"/>
      <c r="S228" s="131"/>
    </row>
    <row r="229" spans="2:19">
      <c r="B229" s="130"/>
      <c r="C229" s="130"/>
      <c r="D229" s="131"/>
      <c r="E229" s="131"/>
      <c r="F229" s="131"/>
      <c r="G229" s="131"/>
      <c r="H229" s="131"/>
      <c r="I229" s="131"/>
      <c r="J229" s="131"/>
      <c r="K229" s="131"/>
      <c r="L229" s="131"/>
      <c r="M229" s="131"/>
      <c r="N229" s="131"/>
      <c r="O229" s="131"/>
      <c r="P229" s="131"/>
      <c r="Q229" s="131"/>
      <c r="R229" s="131"/>
      <c r="S229" s="131"/>
    </row>
    <row r="230" spans="2:19">
      <c r="B230" s="130"/>
      <c r="C230" s="130"/>
      <c r="D230" s="131"/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  <c r="O230" s="131"/>
      <c r="P230" s="131"/>
      <c r="Q230" s="131"/>
      <c r="R230" s="131"/>
      <c r="S230" s="131"/>
    </row>
    <row r="231" spans="2:19">
      <c r="B231" s="130"/>
      <c r="C231" s="130"/>
      <c r="D231" s="131"/>
      <c r="E231" s="131"/>
      <c r="F231" s="131"/>
      <c r="G231" s="131"/>
      <c r="H231" s="131"/>
      <c r="I231" s="131"/>
      <c r="J231" s="131"/>
      <c r="K231" s="131"/>
      <c r="L231" s="131"/>
      <c r="M231" s="131"/>
      <c r="N231" s="131"/>
      <c r="O231" s="131"/>
      <c r="P231" s="131"/>
      <c r="Q231" s="131"/>
      <c r="R231" s="131"/>
      <c r="S231" s="131"/>
    </row>
    <row r="232" spans="2:19">
      <c r="B232" s="130"/>
      <c r="C232" s="130"/>
      <c r="D232" s="131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  <c r="O232" s="131"/>
      <c r="P232" s="131"/>
      <c r="Q232" s="131"/>
      <c r="R232" s="131"/>
      <c r="S232" s="131"/>
    </row>
    <row r="233" spans="2:19">
      <c r="B233" s="130"/>
      <c r="C233" s="130"/>
      <c r="D233" s="131"/>
      <c r="E233" s="131"/>
      <c r="F233" s="131"/>
      <c r="G233" s="131"/>
      <c r="H233" s="131"/>
      <c r="I233" s="131"/>
      <c r="J233" s="131"/>
      <c r="K233" s="131"/>
      <c r="L233" s="131"/>
      <c r="M233" s="131"/>
      <c r="N233" s="131"/>
      <c r="O233" s="131"/>
      <c r="P233" s="131"/>
      <c r="Q233" s="131"/>
      <c r="R233" s="131"/>
      <c r="S233" s="131"/>
    </row>
    <row r="234" spans="2:19">
      <c r="B234" s="130"/>
      <c r="C234" s="130"/>
      <c r="D234" s="131"/>
      <c r="E234" s="131"/>
      <c r="F234" s="131"/>
      <c r="G234" s="131"/>
      <c r="H234" s="131"/>
      <c r="I234" s="131"/>
      <c r="J234" s="131"/>
      <c r="K234" s="131"/>
      <c r="L234" s="131"/>
      <c r="M234" s="131"/>
      <c r="N234" s="131"/>
      <c r="O234" s="131"/>
      <c r="P234" s="131"/>
      <c r="Q234" s="131"/>
      <c r="R234" s="131"/>
      <c r="S234" s="131"/>
    </row>
    <row r="235" spans="2:19">
      <c r="B235" s="130"/>
      <c r="C235" s="130"/>
      <c r="D235" s="131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  <c r="O235" s="131"/>
      <c r="P235" s="131"/>
      <c r="Q235" s="131"/>
      <c r="R235" s="131"/>
      <c r="S235" s="131"/>
    </row>
    <row r="236" spans="2:19">
      <c r="B236" s="130"/>
      <c r="C236" s="130"/>
      <c r="D236" s="131"/>
      <c r="E236" s="131"/>
      <c r="F236" s="131"/>
      <c r="G236" s="131"/>
      <c r="H236" s="131"/>
      <c r="I236" s="131"/>
      <c r="J236" s="131"/>
      <c r="K236" s="131"/>
      <c r="L236" s="131"/>
      <c r="M236" s="131"/>
      <c r="N236" s="131"/>
      <c r="O236" s="131"/>
      <c r="P236" s="131"/>
      <c r="Q236" s="131"/>
      <c r="R236" s="131"/>
      <c r="S236" s="131"/>
    </row>
    <row r="237" spans="2:19">
      <c r="B237" s="130"/>
      <c r="C237" s="130"/>
      <c r="D237" s="131"/>
      <c r="E237" s="131"/>
      <c r="F237" s="131"/>
      <c r="G237" s="131"/>
      <c r="H237" s="131"/>
      <c r="I237" s="131"/>
      <c r="J237" s="131"/>
      <c r="K237" s="131"/>
      <c r="L237" s="131"/>
      <c r="M237" s="131"/>
      <c r="N237" s="131"/>
      <c r="O237" s="131"/>
      <c r="P237" s="131"/>
      <c r="Q237" s="131"/>
      <c r="R237" s="131"/>
      <c r="S237" s="131"/>
    </row>
    <row r="238" spans="2:19">
      <c r="B238" s="130"/>
      <c r="C238" s="130"/>
      <c r="D238" s="131"/>
      <c r="E238" s="131"/>
      <c r="F238" s="131"/>
      <c r="G238" s="131"/>
      <c r="H238" s="131"/>
      <c r="I238" s="131"/>
      <c r="J238" s="131"/>
      <c r="K238" s="131"/>
      <c r="L238" s="131"/>
      <c r="M238" s="131"/>
      <c r="N238" s="131"/>
      <c r="O238" s="131"/>
      <c r="P238" s="131"/>
      <c r="Q238" s="131"/>
      <c r="R238" s="131"/>
      <c r="S238" s="131"/>
    </row>
    <row r="239" spans="2:19">
      <c r="B239" s="130"/>
      <c r="C239" s="130"/>
      <c r="D239" s="131"/>
      <c r="E239" s="131"/>
      <c r="F239" s="131"/>
      <c r="G239" s="131"/>
      <c r="H239" s="131"/>
      <c r="I239" s="131"/>
      <c r="J239" s="131"/>
      <c r="K239" s="131"/>
      <c r="L239" s="131"/>
      <c r="M239" s="131"/>
      <c r="N239" s="131"/>
      <c r="O239" s="131"/>
      <c r="P239" s="131"/>
      <c r="Q239" s="131"/>
      <c r="R239" s="131"/>
      <c r="S239" s="131"/>
    </row>
    <row r="240" spans="2:19">
      <c r="B240" s="130"/>
      <c r="C240" s="130"/>
      <c r="D240" s="131"/>
      <c r="E240" s="131"/>
      <c r="F240" s="131"/>
      <c r="G240" s="131"/>
      <c r="H240" s="131"/>
      <c r="I240" s="131"/>
      <c r="J240" s="131"/>
      <c r="K240" s="131"/>
      <c r="L240" s="131"/>
      <c r="M240" s="131"/>
      <c r="N240" s="131"/>
      <c r="O240" s="131"/>
      <c r="P240" s="131"/>
      <c r="Q240" s="131"/>
      <c r="R240" s="131"/>
      <c r="S240" s="131"/>
    </row>
    <row r="241" spans="2:19">
      <c r="B241" s="130"/>
      <c r="C241" s="130"/>
      <c r="D241" s="131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  <c r="O241" s="131"/>
      <c r="P241" s="131"/>
      <c r="Q241" s="131"/>
      <c r="R241" s="131"/>
      <c r="S241" s="131"/>
    </row>
    <row r="242" spans="2:19">
      <c r="B242" s="130"/>
      <c r="C242" s="130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  <c r="P242" s="131"/>
      <c r="Q242" s="131"/>
      <c r="R242" s="131"/>
      <c r="S242" s="131"/>
    </row>
    <row r="243" spans="2:19">
      <c r="B243" s="130"/>
      <c r="C243" s="130"/>
      <c r="D243" s="131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  <c r="O243" s="131"/>
      <c r="P243" s="131"/>
      <c r="Q243" s="131"/>
      <c r="R243" s="131"/>
      <c r="S243" s="131"/>
    </row>
    <row r="244" spans="2:19">
      <c r="B244" s="130"/>
      <c r="C244" s="130"/>
      <c r="D244" s="131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</row>
    <row r="245" spans="2:19">
      <c r="B245" s="130"/>
      <c r="C245" s="130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</row>
    <row r="246" spans="2:19">
      <c r="B246" s="130"/>
      <c r="C246" s="130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</row>
    <row r="247" spans="2:19">
      <c r="B247" s="130"/>
      <c r="C247" s="130"/>
      <c r="D247" s="131"/>
      <c r="E247" s="131"/>
      <c r="F247" s="131"/>
      <c r="G247" s="131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</row>
    <row r="248" spans="2:19">
      <c r="B248" s="130"/>
      <c r="C248" s="130"/>
      <c r="D248" s="131"/>
      <c r="E248" s="131"/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</row>
    <row r="249" spans="2:19">
      <c r="B249" s="130"/>
      <c r="C249" s="130"/>
      <c r="D249" s="131"/>
      <c r="E249" s="131"/>
      <c r="F249" s="131"/>
      <c r="G249" s="131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</row>
    <row r="250" spans="2:19">
      <c r="B250" s="130"/>
      <c r="C250" s="130"/>
      <c r="D250" s="131"/>
      <c r="E250" s="131"/>
      <c r="F250" s="131"/>
      <c r="G250" s="131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</row>
    <row r="251" spans="2:19">
      <c r="B251" s="130"/>
      <c r="C251" s="130"/>
      <c r="D251" s="131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</row>
    <row r="252" spans="2:19">
      <c r="B252" s="130"/>
      <c r="C252" s="130"/>
      <c r="D252" s="131"/>
      <c r="E252" s="131"/>
      <c r="F252" s="131"/>
      <c r="G252" s="131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</row>
    <row r="253" spans="2:19">
      <c r="B253" s="130"/>
      <c r="C253" s="130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</row>
    <row r="254" spans="2:19">
      <c r="B254" s="130"/>
      <c r="C254" s="130"/>
      <c r="D254" s="131"/>
      <c r="E254" s="131"/>
      <c r="F254" s="131"/>
      <c r="G254" s="131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</row>
    <row r="255" spans="2:19">
      <c r="B255" s="130"/>
      <c r="C255" s="130"/>
      <c r="D255" s="131"/>
      <c r="E255" s="131"/>
      <c r="F255" s="131"/>
      <c r="G255" s="131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</row>
    <row r="256" spans="2:19">
      <c r="B256" s="130"/>
      <c r="C256" s="130"/>
      <c r="D256" s="131"/>
      <c r="E256" s="131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</row>
    <row r="257" spans="2:19">
      <c r="B257" s="130"/>
      <c r="C257" s="130"/>
      <c r="D257" s="131"/>
      <c r="E257" s="131"/>
      <c r="F257" s="131"/>
      <c r="G257" s="131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</row>
    <row r="258" spans="2:19">
      <c r="B258" s="130"/>
      <c r="C258" s="130"/>
      <c r="D258" s="131"/>
      <c r="E258" s="131"/>
      <c r="F258" s="131"/>
      <c r="G258" s="131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</row>
    <row r="259" spans="2:19">
      <c r="B259" s="130"/>
      <c r="C259" s="130"/>
      <c r="D259" s="131"/>
      <c r="E259" s="131"/>
      <c r="F259" s="131"/>
      <c r="G259" s="131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</row>
    <row r="260" spans="2:19">
      <c r="B260" s="130"/>
      <c r="C260" s="130"/>
      <c r="D260" s="131"/>
      <c r="E260" s="131"/>
      <c r="F260" s="131"/>
      <c r="G260" s="131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</row>
    <row r="261" spans="2:19">
      <c r="B261" s="130"/>
      <c r="C261" s="130"/>
      <c r="D261" s="131"/>
      <c r="E261" s="131"/>
      <c r="F261" s="131"/>
      <c r="G261" s="131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</row>
    <row r="262" spans="2:19">
      <c r="B262" s="130"/>
      <c r="C262" s="130"/>
      <c r="D262" s="131"/>
      <c r="E262" s="131"/>
      <c r="F262" s="131"/>
      <c r="G262" s="131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</row>
    <row r="263" spans="2:19">
      <c r="B263" s="130"/>
      <c r="C263" s="130"/>
      <c r="D263" s="131"/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</row>
    <row r="264" spans="2:19">
      <c r="B264" s="130"/>
      <c r="C264" s="130"/>
      <c r="D264" s="131"/>
      <c r="E264" s="131"/>
      <c r="F264" s="131"/>
      <c r="G264" s="131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</row>
    <row r="265" spans="2:19">
      <c r="B265" s="130"/>
      <c r="C265" s="130"/>
      <c r="D265" s="131"/>
      <c r="E265" s="131"/>
      <c r="F265" s="131"/>
      <c r="G265" s="131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</row>
    <row r="266" spans="2:19">
      <c r="B266" s="130"/>
      <c r="C266" s="130"/>
      <c r="D266" s="131"/>
      <c r="E266" s="131"/>
      <c r="F266" s="131"/>
      <c r="G266" s="131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</row>
    <row r="267" spans="2:19">
      <c r="B267" s="130"/>
      <c r="C267" s="130"/>
      <c r="D267" s="131"/>
      <c r="E267" s="131"/>
      <c r="F267" s="131"/>
      <c r="G267" s="131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</row>
    <row r="268" spans="2:19">
      <c r="B268" s="130"/>
      <c r="C268" s="130"/>
      <c r="D268" s="131"/>
      <c r="E268" s="131"/>
      <c r="F268" s="131"/>
      <c r="G268" s="131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</row>
    <row r="269" spans="2:19">
      <c r="B269" s="130"/>
      <c r="C269" s="130"/>
      <c r="D269" s="131"/>
      <c r="E269" s="131"/>
      <c r="F269" s="131"/>
      <c r="G269" s="131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</row>
    <row r="270" spans="2:19">
      <c r="B270" s="130"/>
      <c r="C270" s="130"/>
      <c r="D270" s="131"/>
      <c r="E270" s="131"/>
      <c r="F270" s="131"/>
      <c r="G270" s="131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</row>
    <row r="271" spans="2:19">
      <c r="B271" s="130"/>
      <c r="C271" s="130"/>
      <c r="D271" s="131"/>
      <c r="E271" s="131"/>
      <c r="F271" s="131"/>
      <c r="G271" s="131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</row>
    <row r="272" spans="2:19">
      <c r="B272" s="130"/>
      <c r="C272" s="130"/>
      <c r="D272" s="131"/>
      <c r="E272" s="131"/>
      <c r="F272" s="131"/>
      <c r="G272" s="131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</row>
    <row r="273" spans="2:19">
      <c r="B273" s="130"/>
      <c r="C273" s="130"/>
      <c r="D273" s="131"/>
      <c r="E273" s="131"/>
      <c r="F273" s="131"/>
      <c r="G273" s="131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</row>
    <row r="274" spans="2:19">
      <c r="B274" s="130"/>
      <c r="C274" s="130"/>
      <c r="D274" s="131"/>
      <c r="E274" s="131"/>
      <c r="F274" s="131"/>
      <c r="G274" s="131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</row>
    <row r="275" spans="2:19">
      <c r="B275" s="130"/>
      <c r="C275" s="130"/>
      <c r="D275" s="131"/>
      <c r="E275" s="131"/>
      <c r="F275" s="131"/>
      <c r="G275" s="131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</row>
    <row r="276" spans="2:19">
      <c r="B276" s="130"/>
      <c r="C276" s="130"/>
      <c r="D276" s="131"/>
      <c r="E276" s="131"/>
      <c r="F276" s="131"/>
      <c r="G276" s="131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31"/>
    </row>
    <row r="277" spans="2:19">
      <c r="B277" s="130"/>
      <c r="C277" s="130"/>
      <c r="D277" s="131"/>
      <c r="E277" s="131"/>
      <c r="F277" s="131"/>
      <c r="G277" s="131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</row>
    <row r="278" spans="2:19">
      <c r="B278" s="130"/>
      <c r="C278" s="130"/>
      <c r="D278" s="131"/>
      <c r="E278" s="131"/>
      <c r="F278" s="131"/>
      <c r="G278" s="131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</row>
    <row r="279" spans="2:19">
      <c r="B279" s="130"/>
      <c r="C279" s="130"/>
      <c r="D279" s="131"/>
      <c r="E279" s="131"/>
      <c r="F279" s="131"/>
      <c r="G279" s="131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</row>
    <row r="280" spans="2:19">
      <c r="B280" s="130"/>
      <c r="C280" s="130"/>
      <c r="D280" s="131"/>
      <c r="E280" s="131"/>
      <c r="F280" s="131"/>
      <c r="G280" s="131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</row>
    <row r="281" spans="2:19">
      <c r="B281" s="130"/>
      <c r="C281" s="130"/>
      <c r="D281" s="131"/>
      <c r="E281" s="131"/>
      <c r="F281" s="131"/>
      <c r="G281" s="131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31"/>
    </row>
    <row r="282" spans="2:19">
      <c r="B282" s="130"/>
      <c r="C282" s="130"/>
      <c r="D282" s="131"/>
      <c r="E282" s="131"/>
      <c r="F282" s="131"/>
      <c r="G282" s="131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</row>
    <row r="283" spans="2:19">
      <c r="B283" s="130"/>
      <c r="C283" s="130"/>
      <c r="D283" s="131"/>
      <c r="E283" s="131"/>
      <c r="F283" s="131"/>
      <c r="G283" s="131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</row>
    <row r="284" spans="2:19">
      <c r="B284" s="130"/>
      <c r="C284" s="130"/>
      <c r="D284" s="131"/>
      <c r="E284" s="131"/>
      <c r="F284" s="131"/>
      <c r="G284" s="131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31"/>
    </row>
    <row r="285" spans="2:19">
      <c r="B285" s="130"/>
      <c r="C285" s="130"/>
      <c r="D285" s="131"/>
      <c r="E285" s="131"/>
      <c r="F285" s="131"/>
      <c r="G285" s="131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31"/>
    </row>
    <row r="286" spans="2:19">
      <c r="B286" s="130"/>
      <c r="C286" s="130"/>
      <c r="D286" s="131"/>
      <c r="E286" s="131"/>
      <c r="F286" s="131"/>
      <c r="G286" s="131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31"/>
    </row>
    <row r="287" spans="2:19">
      <c r="B287" s="130"/>
      <c r="C287" s="130"/>
      <c r="D287" s="131"/>
      <c r="E287" s="131"/>
      <c r="F287" s="131"/>
      <c r="G287" s="131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</row>
    <row r="288" spans="2:19">
      <c r="B288" s="130"/>
      <c r="C288" s="130"/>
      <c r="D288" s="131"/>
      <c r="E288" s="131"/>
      <c r="F288" s="131"/>
      <c r="G288" s="131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31"/>
    </row>
    <row r="289" spans="2:19">
      <c r="B289" s="130"/>
      <c r="C289" s="130"/>
      <c r="D289" s="131"/>
      <c r="E289" s="131"/>
      <c r="F289" s="131"/>
      <c r="G289" s="131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31"/>
    </row>
    <row r="290" spans="2:19">
      <c r="B290" s="130"/>
      <c r="C290" s="130"/>
      <c r="D290" s="131"/>
      <c r="E290" s="131"/>
      <c r="F290" s="131"/>
      <c r="G290" s="131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</row>
    <row r="291" spans="2:19">
      <c r="B291" s="130"/>
      <c r="C291" s="130"/>
      <c r="D291" s="131"/>
      <c r="E291" s="131"/>
      <c r="F291" s="131"/>
      <c r="G291" s="131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</row>
    <row r="292" spans="2:19">
      <c r="B292" s="130"/>
      <c r="C292" s="130"/>
      <c r="D292" s="131"/>
      <c r="E292" s="131"/>
      <c r="F292" s="131"/>
      <c r="G292" s="131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31"/>
    </row>
    <row r="293" spans="2:19">
      <c r="B293" s="130"/>
      <c r="C293" s="130"/>
      <c r="D293" s="131"/>
      <c r="E293" s="131"/>
      <c r="F293" s="131"/>
      <c r="G293" s="131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</row>
    <row r="294" spans="2:19">
      <c r="B294" s="130"/>
      <c r="C294" s="130"/>
      <c r="D294" s="131"/>
      <c r="E294" s="131"/>
      <c r="F294" s="131"/>
      <c r="G294" s="131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31"/>
    </row>
    <row r="295" spans="2:19">
      <c r="B295" s="130"/>
      <c r="C295" s="130"/>
      <c r="D295" s="131"/>
      <c r="E295" s="131"/>
      <c r="F295" s="131"/>
      <c r="G295" s="131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31"/>
    </row>
    <row r="296" spans="2:19">
      <c r="B296" s="130"/>
      <c r="C296" s="130"/>
      <c r="D296" s="131"/>
      <c r="E296" s="131"/>
      <c r="F296" s="131"/>
      <c r="G296" s="131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31"/>
    </row>
    <row r="297" spans="2:19">
      <c r="B297" s="130"/>
      <c r="C297" s="130"/>
      <c r="D297" s="131"/>
      <c r="E297" s="131"/>
      <c r="F297" s="131"/>
      <c r="G297" s="131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31"/>
    </row>
    <row r="298" spans="2:19">
      <c r="B298" s="130"/>
      <c r="C298" s="130"/>
      <c r="D298" s="131"/>
      <c r="E298" s="131"/>
      <c r="F298" s="131"/>
      <c r="G298" s="131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31"/>
    </row>
    <row r="299" spans="2:19">
      <c r="B299" s="130"/>
      <c r="C299" s="130"/>
      <c r="D299" s="131"/>
      <c r="E299" s="131"/>
      <c r="F299" s="131"/>
      <c r="G299" s="131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</row>
    <row r="300" spans="2:19">
      <c r="B300" s="130"/>
      <c r="C300" s="130"/>
      <c r="D300" s="131"/>
      <c r="E300" s="131"/>
      <c r="F300" s="131"/>
      <c r="G300" s="131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</row>
    <row r="301" spans="2:19">
      <c r="B301" s="130"/>
      <c r="C301" s="130"/>
      <c r="D301" s="131"/>
      <c r="E301" s="131"/>
      <c r="F301" s="131"/>
      <c r="G301" s="131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</row>
    <row r="302" spans="2:19">
      <c r="B302" s="130"/>
      <c r="C302" s="130"/>
      <c r="D302" s="131"/>
      <c r="E302" s="131"/>
      <c r="F302" s="131"/>
      <c r="G302" s="131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/>
    </row>
    <row r="303" spans="2:19">
      <c r="B303" s="130"/>
      <c r="C303" s="130"/>
      <c r="D303" s="131"/>
      <c r="E303" s="131"/>
      <c r="F303" s="131"/>
      <c r="G303" s="131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</row>
    <row r="304" spans="2:19">
      <c r="B304" s="130"/>
      <c r="C304" s="130"/>
      <c r="D304" s="131"/>
      <c r="E304" s="131"/>
      <c r="F304" s="131"/>
      <c r="G304" s="131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</row>
    <row r="305" spans="2:19">
      <c r="B305" s="130"/>
      <c r="C305" s="130"/>
      <c r="D305" s="131"/>
      <c r="E305" s="131"/>
      <c r="F305" s="131"/>
      <c r="G305" s="131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31"/>
    </row>
    <row r="306" spans="2:19">
      <c r="B306" s="130"/>
      <c r="C306" s="130"/>
      <c r="D306" s="131"/>
      <c r="E306" s="131"/>
      <c r="F306" s="131"/>
      <c r="G306" s="131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31"/>
    </row>
    <row r="307" spans="2:19">
      <c r="B307" s="130"/>
      <c r="C307" s="130"/>
      <c r="D307" s="131"/>
      <c r="E307" s="131"/>
      <c r="F307" s="131"/>
      <c r="G307" s="131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31"/>
    </row>
    <row r="308" spans="2:19">
      <c r="B308" s="130"/>
      <c r="C308" s="130"/>
      <c r="D308" s="131"/>
      <c r="E308" s="131"/>
      <c r="F308" s="131"/>
      <c r="G308" s="131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31"/>
    </row>
    <row r="309" spans="2:19">
      <c r="B309" s="130"/>
      <c r="C309" s="130"/>
      <c r="D309" s="131"/>
      <c r="E309" s="131"/>
      <c r="F309" s="131"/>
      <c r="G309" s="131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31"/>
    </row>
    <row r="310" spans="2:19">
      <c r="B310" s="130"/>
      <c r="C310" s="130"/>
      <c r="D310" s="131"/>
      <c r="E310" s="131"/>
      <c r="F310" s="131"/>
      <c r="G310" s="131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</row>
    <row r="311" spans="2:19">
      <c r="B311" s="130"/>
      <c r="C311" s="130"/>
      <c r="D311" s="131"/>
      <c r="E311" s="131"/>
      <c r="F311" s="131"/>
      <c r="G311" s="131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3"/>
      <c r="D398" s="1"/>
      <c r="E398" s="1"/>
      <c r="F398" s="1"/>
    </row>
    <row r="399" spans="2:6">
      <c r="B399" s="43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D668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31.140625" style="2" bestFit="1" customWidth="1"/>
    <col min="3" max="3" width="60.28515625" style="2" bestFit="1" customWidth="1"/>
    <col min="4" max="4" width="9.28515625" style="2" bestFit="1" customWidth="1"/>
    <col min="5" max="5" width="11.28515625" style="2" bestFit="1" customWidth="1"/>
    <col min="6" max="6" width="14.710937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0.140625" style="1" bestFit="1" customWidth="1"/>
    <col min="15" max="15" width="7.28515625" style="1" bestFit="1" customWidth="1"/>
    <col min="16" max="16" width="8" style="1" bestFit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0">
      <c r="B1" s="56" t="s">
        <v>146</v>
      </c>
      <c r="C1" s="77" t="s" vm="1">
        <v>224</v>
      </c>
    </row>
    <row r="2" spans="2:30">
      <c r="B2" s="56" t="s">
        <v>145</v>
      </c>
      <c r="C2" s="77" t="s">
        <v>225</v>
      </c>
    </row>
    <row r="3" spans="2:30">
      <c r="B3" s="56" t="s">
        <v>147</v>
      </c>
      <c r="C3" s="77" t="s">
        <v>226</v>
      </c>
    </row>
    <row r="4" spans="2:30">
      <c r="B4" s="56" t="s">
        <v>148</v>
      </c>
      <c r="C4" s="77">
        <v>9455</v>
      </c>
    </row>
    <row r="6" spans="2:30" ht="26.25" customHeight="1">
      <c r="B6" s="157" t="s">
        <v>175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9"/>
    </row>
    <row r="7" spans="2:30" ht="26.25" customHeight="1">
      <c r="B7" s="157" t="s">
        <v>89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9"/>
    </row>
    <row r="8" spans="2:30" s="3" customFormat="1" ht="78.75">
      <c r="B8" s="22" t="s">
        <v>116</v>
      </c>
      <c r="C8" s="30" t="s">
        <v>46</v>
      </c>
      <c r="D8" s="30" t="s">
        <v>118</v>
      </c>
      <c r="E8" s="30" t="s">
        <v>117</v>
      </c>
      <c r="F8" s="30" t="s">
        <v>67</v>
      </c>
      <c r="G8" s="30" t="s">
        <v>15</v>
      </c>
      <c r="H8" s="30" t="s">
        <v>68</v>
      </c>
      <c r="I8" s="30" t="s">
        <v>102</v>
      </c>
      <c r="J8" s="30" t="s">
        <v>18</v>
      </c>
      <c r="K8" s="30" t="s">
        <v>101</v>
      </c>
      <c r="L8" s="30" t="s">
        <v>17</v>
      </c>
      <c r="M8" s="70" t="s">
        <v>19</v>
      </c>
      <c r="N8" s="70" t="s">
        <v>200</v>
      </c>
      <c r="O8" s="30" t="s">
        <v>199</v>
      </c>
      <c r="P8" s="30" t="s">
        <v>110</v>
      </c>
      <c r="Q8" s="30" t="s">
        <v>61</v>
      </c>
      <c r="R8" s="30" t="s">
        <v>149</v>
      </c>
      <c r="S8" s="31" t="s">
        <v>151</v>
      </c>
      <c r="AA8" s="1"/>
    </row>
    <row r="9" spans="2:30" s="3" customFormat="1" ht="27.75" customHeight="1">
      <c r="B9" s="15"/>
      <c r="C9" s="32"/>
      <c r="D9" s="16"/>
      <c r="E9" s="16"/>
      <c r="F9" s="32"/>
      <c r="G9" s="32"/>
      <c r="H9" s="32"/>
      <c r="I9" s="32" t="s">
        <v>22</v>
      </c>
      <c r="J9" s="32" t="s">
        <v>21</v>
      </c>
      <c r="K9" s="32"/>
      <c r="L9" s="32" t="s">
        <v>20</v>
      </c>
      <c r="M9" s="32" t="s">
        <v>20</v>
      </c>
      <c r="N9" s="32" t="s">
        <v>207</v>
      </c>
      <c r="O9" s="32"/>
      <c r="P9" s="32" t="s">
        <v>203</v>
      </c>
      <c r="Q9" s="32" t="s">
        <v>20</v>
      </c>
      <c r="R9" s="32" t="s">
        <v>20</v>
      </c>
      <c r="S9" s="33" t="s">
        <v>20</v>
      </c>
      <c r="AA9" s="1"/>
    </row>
    <row r="10" spans="2:30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113</v>
      </c>
      <c r="R10" s="20" t="s">
        <v>114</v>
      </c>
      <c r="S10" s="20" t="s">
        <v>152</v>
      </c>
      <c r="AA10" s="1"/>
    </row>
    <row r="11" spans="2:30" s="4" customFormat="1" ht="18" customHeight="1">
      <c r="B11" s="118" t="s">
        <v>53</v>
      </c>
      <c r="C11" s="113"/>
      <c r="D11" s="113"/>
      <c r="E11" s="113"/>
      <c r="F11" s="113"/>
      <c r="G11" s="113"/>
      <c r="H11" s="113"/>
      <c r="I11" s="113"/>
      <c r="J11" s="115">
        <v>6.831458275217126</v>
      </c>
      <c r="K11" s="113"/>
      <c r="L11" s="113"/>
      <c r="M11" s="116">
        <v>9.5212981573395711E-3</v>
      </c>
      <c r="N11" s="114"/>
      <c r="O11" s="115"/>
      <c r="P11" s="114">
        <v>184.54404</v>
      </c>
      <c r="Q11" s="113"/>
      <c r="R11" s="116">
        <v>1</v>
      </c>
      <c r="S11" s="116">
        <f>P11/'סכום נכסי הקרן'!$C$42</f>
        <v>5.2326097484964506E-3</v>
      </c>
      <c r="AA11" s="1"/>
      <c r="AD11" s="1"/>
    </row>
    <row r="12" spans="2:30" ht="17.25" customHeight="1">
      <c r="B12" s="119" t="s">
        <v>196</v>
      </c>
      <c r="C12" s="113"/>
      <c r="D12" s="113"/>
      <c r="E12" s="113"/>
      <c r="F12" s="113"/>
      <c r="G12" s="113"/>
      <c r="H12" s="113"/>
      <c r="I12" s="113"/>
      <c r="J12" s="115">
        <v>6.8314582752171242</v>
      </c>
      <c r="K12" s="113"/>
      <c r="L12" s="113"/>
      <c r="M12" s="116">
        <v>9.5212981573395729E-3</v>
      </c>
      <c r="N12" s="114"/>
      <c r="O12" s="115"/>
      <c r="P12" s="114">
        <v>184.54404</v>
      </c>
      <c r="Q12" s="113"/>
      <c r="R12" s="116">
        <v>1</v>
      </c>
      <c r="S12" s="116">
        <f>P12/'סכום נכסי הקרן'!$C$42</f>
        <v>5.2326097484964506E-3</v>
      </c>
    </row>
    <row r="13" spans="2:30">
      <c r="B13" s="103" t="s">
        <v>62</v>
      </c>
      <c r="C13" s="81"/>
      <c r="D13" s="81"/>
      <c r="E13" s="81"/>
      <c r="F13" s="81"/>
      <c r="G13" s="81"/>
      <c r="H13" s="81"/>
      <c r="I13" s="81"/>
      <c r="J13" s="92">
        <v>8.4456985635577091</v>
      </c>
      <c r="K13" s="81"/>
      <c r="L13" s="81"/>
      <c r="M13" s="91">
        <v>6.4858533536675282E-3</v>
      </c>
      <c r="N13" s="90"/>
      <c r="O13" s="92"/>
      <c r="P13" s="90">
        <v>124.09966</v>
      </c>
      <c r="Q13" s="81"/>
      <c r="R13" s="91">
        <v>0.67246636629392098</v>
      </c>
      <c r="S13" s="91">
        <f>P13/'סכום נכסי הקרן'!$C$42</f>
        <v>3.5187540638055557E-3</v>
      </c>
    </row>
    <row r="14" spans="2:30">
      <c r="B14" s="104" t="s">
        <v>1805</v>
      </c>
      <c r="C14" s="83" t="s">
        <v>1806</v>
      </c>
      <c r="D14" s="96" t="s">
        <v>1807</v>
      </c>
      <c r="E14" s="83" t="s">
        <v>353</v>
      </c>
      <c r="F14" s="96" t="s">
        <v>129</v>
      </c>
      <c r="G14" s="83" t="s">
        <v>311</v>
      </c>
      <c r="H14" s="83" t="s">
        <v>312</v>
      </c>
      <c r="I14" s="108">
        <v>42797</v>
      </c>
      <c r="J14" s="95">
        <v>8</v>
      </c>
      <c r="K14" s="96" t="s">
        <v>133</v>
      </c>
      <c r="L14" s="97">
        <v>4.9000000000000002E-2</v>
      </c>
      <c r="M14" s="94">
        <v>7.6E-3</v>
      </c>
      <c r="N14" s="93">
        <v>4081</v>
      </c>
      <c r="O14" s="95">
        <v>164.73</v>
      </c>
      <c r="P14" s="93">
        <v>6.7226300000000005</v>
      </c>
      <c r="Q14" s="94">
        <v>2.0788592522856031E-6</v>
      </c>
      <c r="R14" s="94">
        <v>3.64283235589727E-2</v>
      </c>
      <c r="S14" s="94">
        <f>P14/'סכום נכסי הקרן'!$C$42</f>
        <v>1.9061520097606347E-4</v>
      </c>
    </row>
    <row r="15" spans="2:30">
      <c r="B15" s="104" t="s">
        <v>1808</v>
      </c>
      <c r="C15" s="83" t="s">
        <v>1809</v>
      </c>
      <c r="D15" s="96" t="s">
        <v>1807</v>
      </c>
      <c r="E15" s="83" t="s">
        <v>353</v>
      </c>
      <c r="F15" s="96" t="s">
        <v>129</v>
      </c>
      <c r="G15" s="83" t="s">
        <v>311</v>
      </c>
      <c r="H15" s="83" t="s">
        <v>312</v>
      </c>
      <c r="I15" s="108">
        <v>42852</v>
      </c>
      <c r="J15" s="95">
        <v>12.070000000000002</v>
      </c>
      <c r="K15" s="96" t="s">
        <v>133</v>
      </c>
      <c r="L15" s="97">
        <v>4.0999999999999995E-2</v>
      </c>
      <c r="M15" s="94">
        <v>1.0500000000000001E-2</v>
      </c>
      <c r="N15" s="93">
        <v>48367.38</v>
      </c>
      <c r="O15" s="95">
        <v>147.94</v>
      </c>
      <c r="P15" s="93">
        <v>71.554699999999997</v>
      </c>
      <c r="Q15" s="94">
        <v>1.1482449761112996E-5</v>
      </c>
      <c r="R15" s="94">
        <v>0.38773779960599108</v>
      </c>
      <c r="S15" s="94">
        <f>P15/'סכום נכסי הקרן'!$C$42</f>
        <v>2.0288805900788719E-3</v>
      </c>
    </row>
    <row r="16" spans="2:30">
      <c r="B16" s="104" t="s">
        <v>1810</v>
      </c>
      <c r="C16" s="83" t="s">
        <v>1811</v>
      </c>
      <c r="D16" s="96" t="s">
        <v>1807</v>
      </c>
      <c r="E16" s="83" t="s">
        <v>1812</v>
      </c>
      <c r="F16" s="96" t="s">
        <v>1178</v>
      </c>
      <c r="G16" s="83" t="s">
        <v>324</v>
      </c>
      <c r="H16" s="83" t="s">
        <v>131</v>
      </c>
      <c r="I16" s="108">
        <v>42796</v>
      </c>
      <c r="J16" s="95">
        <v>7.3</v>
      </c>
      <c r="K16" s="96" t="s">
        <v>133</v>
      </c>
      <c r="L16" s="97">
        <v>2.1400000000000002E-2</v>
      </c>
      <c r="M16" s="94">
        <v>2.5000000000000001E-3</v>
      </c>
      <c r="N16" s="93">
        <v>8000</v>
      </c>
      <c r="O16" s="95">
        <v>117.33</v>
      </c>
      <c r="P16" s="93">
        <v>9.3863899999999987</v>
      </c>
      <c r="Q16" s="94">
        <v>3.0811181377721978E-5</v>
      </c>
      <c r="R16" s="94">
        <v>5.0862601685754787E-2</v>
      </c>
      <c r="S16" s="94">
        <f>P16/'סכום נכסי הקרן'!$C$42</f>
        <v>2.6614414541477251E-4</v>
      </c>
    </row>
    <row r="17" spans="2:19">
      <c r="B17" s="104" t="s">
        <v>1813</v>
      </c>
      <c r="C17" s="83" t="s">
        <v>1814</v>
      </c>
      <c r="D17" s="96" t="s">
        <v>1807</v>
      </c>
      <c r="E17" s="83" t="s">
        <v>441</v>
      </c>
      <c r="F17" s="96" t="s">
        <v>442</v>
      </c>
      <c r="G17" s="83" t="s">
        <v>379</v>
      </c>
      <c r="H17" s="83" t="s">
        <v>312</v>
      </c>
      <c r="I17" s="108">
        <v>42768</v>
      </c>
      <c r="J17" s="95">
        <v>0.12</v>
      </c>
      <c r="K17" s="96" t="s">
        <v>133</v>
      </c>
      <c r="L17" s="97">
        <v>6.8499999999999991E-2</v>
      </c>
      <c r="M17" s="94">
        <v>6.000000000000001E-3</v>
      </c>
      <c r="N17" s="93">
        <v>800</v>
      </c>
      <c r="O17" s="95">
        <v>117.03</v>
      </c>
      <c r="P17" s="93">
        <v>0.93623000000000001</v>
      </c>
      <c r="Q17" s="94">
        <v>1.5839984476815212E-6</v>
      </c>
      <c r="R17" s="94">
        <v>5.0732063739365417E-3</v>
      </c>
      <c r="S17" s="94">
        <f>P17/'סכום נכסי הקרן'!$C$42</f>
        <v>2.6546109128394675E-5</v>
      </c>
    </row>
    <row r="18" spans="2:19">
      <c r="B18" s="104" t="s">
        <v>1815</v>
      </c>
      <c r="C18" s="83" t="s">
        <v>1816</v>
      </c>
      <c r="D18" s="96" t="s">
        <v>1807</v>
      </c>
      <c r="E18" s="83" t="s">
        <v>389</v>
      </c>
      <c r="F18" s="96" t="s">
        <v>129</v>
      </c>
      <c r="G18" s="83" t="s">
        <v>367</v>
      </c>
      <c r="H18" s="83" t="s">
        <v>131</v>
      </c>
      <c r="I18" s="108">
        <v>42835</v>
      </c>
      <c r="J18" s="95">
        <v>3.8200000000000003</v>
      </c>
      <c r="K18" s="96" t="s">
        <v>133</v>
      </c>
      <c r="L18" s="97">
        <v>5.5999999999999994E-2</v>
      </c>
      <c r="M18" s="94">
        <v>-3.5000000000000005E-3</v>
      </c>
      <c r="N18" s="93">
        <v>415.34</v>
      </c>
      <c r="O18" s="95">
        <v>151.13999999999999</v>
      </c>
      <c r="P18" s="93">
        <v>0.62775000000000003</v>
      </c>
      <c r="Q18" s="94">
        <v>5.5604432524997087E-7</v>
      </c>
      <c r="R18" s="94">
        <v>3.4016270587768644E-3</v>
      </c>
      <c r="S18" s="94">
        <f>P18/'סכום נכסי הקרן'!$C$42</f>
        <v>1.779938690850513E-5</v>
      </c>
    </row>
    <row r="19" spans="2:19">
      <c r="B19" s="104" t="s">
        <v>1817</v>
      </c>
      <c r="C19" s="83" t="s">
        <v>1818</v>
      </c>
      <c r="D19" s="96" t="s">
        <v>1807</v>
      </c>
      <c r="E19" s="83" t="s">
        <v>441</v>
      </c>
      <c r="F19" s="96" t="s">
        <v>442</v>
      </c>
      <c r="G19" s="83" t="s">
        <v>416</v>
      </c>
      <c r="H19" s="83" t="s">
        <v>131</v>
      </c>
      <c r="I19" s="108">
        <v>42935</v>
      </c>
      <c r="J19" s="95">
        <v>1.71</v>
      </c>
      <c r="K19" s="96" t="s">
        <v>133</v>
      </c>
      <c r="L19" s="97">
        <v>0.06</v>
      </c>
      <c r="M19" s="94">
        <v>-7.000000000000001E-4</v>
      </c>
      <c r="N19" s="93">
        <v>28913</v>
      </c>
      <c r="O19" s="95">
        <v>120.61</v>
      </c>
      <c r="P19" s="93">
        <v>34.871960000000001</v>
      </c>
      <c r="Q19" s="94">
        <v>7.8127432193595307E-6</v>
      </c>
      <c r="R19" s="94">
        <v>0.18896280801048901</v>
      </c>
      <c r="S19" s="94">
        <f>P19/'סכום נכסי הקרן'!$C$42</f>
        <v>9.8876863129894791E-4</v>
      </c>
    </row>
    <row r="20" spans="2:19">
      <c r="B20" s="105"/>
      <c r="C20" s="83"/>
      <c r="D20" s="83"/>
      <c r="E20" s="83"/>
      <c r="F20" s="83"/>
      <c r="G20" s="83"/>
      <c r="H20" s="83"/>
      <c r="I20" s="83"/>
      <c r="J20" s="95"/>
      <c r="K20" s="83"/>
      <c r="L20" s="83"/>
      <c r="M20" s="94"/>
      <c r="N20" s="93"/>
      <c r="O20" s="95"/>
      <c r="P20" s="83"/>
      <c r="Q20" s="83"/>
      <c r="R20" s="94"/>
      <c r="S20" s="83"/>
    </row>
    <row r="21" spans="2:19">
      <c r="B21" s="103" t="s">
        <v>63</v>
      </c>
      <c r="C21" s="81"/>
      <c r="D21" s="81"/>
      <c r="E21" s="81"/>
      <c r="F21" s="81"/>
      <c r="G21" s="81"/>
      <c r="H21" s="81"/>
      <c r="I21" s="81"/>
      <c r="J21" s="92">
        <v>3.6280334288449745</v>
      </c>
      <c r="K21" s="81"/>
      <c r="L21" s="81"/>
      <c r="M21" s="91">
        <v>1.5248156368558469E-2</v>
      </c>
      <c r="N21" s="90"/>
      <c r="O21" s="92"/>
      <c r="P21" s="90">
        <v>58.156959999999991</v>
      </c>
      <c r="Q21" s="81"/>
      <c r="R21" s="91">
        <v>0.31513865199873153</v>
      </c>
      <c r="S21" s="91">
        <f>P21/'סכום נכסי הקרן'!$C$42</f>
        <v>1.648997582576593E-3</v>
      </c>
    </row>
    <row r="22" spans="2:19">
      <c r="B22" s="104" t="s">
        <v>1819</v>
      </c>
      <c r="C22" s="83" t="s">
        <v>1820</v>
      </c>
      <c r="D22" s="96" t="s">
        <v>1807</v>
      </c>
      <c r="E22" s="83" t="s">
        <v>1812</v>
      </c>
      <c r="F22" s="96" t="s">
        <v>1178</v>
      </c>
      <c r="G22" s="83" t="s">
        <v>324</v>
      </c>
      <c r="H22" s="83" t="s">
        <v>131</v>
      </c>
      <c r="I22" s="108">
        <v>43636</v>
      </c>
      <c r="J22" s="95">
        <v>6.81</v>
      </c>
      <c r="K22" s="96" t="s">
        <v>133</v>
      </c>
      <c r="L22" s="97">
        <v>3.7400000000000003E-2</v>
      </c>
      <c r="M22" s="94">
        <v>1.72E-2</v>
      </c>
      <c r="N22" s="93">
        <v>4737</v>
      </c>
      <c r="O22" s="95">
        <v>115.39</v>
      </c>
      <c r="P22" s="93">
        <v>5.4660200000000003</v>
      </c>
      <c r="Q22" s="94">
        <v>9.1970224712556643E-6</v>
      </c>
      <c r="R22" s="94">
        <v>2.9619054616990072E-2</v>
      </c>
      <c r="S22" s="94">
        <f>P22/'סכום נכסי הקרן'!$C$42</f>
        <v>1.5498495393011106E-4</v>
      </c>
    </row>
    <row r="23" spans="2:19">
      <c r="B23" s="104" t="s">
        <v>1821</v>
      </c>
      <c r="C23" s="83" t="s">
        <v>1822</v>
      </c>
      <c r="D23" s="96" t="s">
        <v>1807</v>
      </c>
      <c r="E23" s="83" t="s">
        <v>1812</v>
      </c>
      <c r="F23" s="96" t="s">
        <v>1178</v>
      </c>
      <c r="G23" s="83" t="s">
        <v>324</v>
      </c>
      <c r="H23" s="83" t="s">
        <v>131</v>
      </c>
      <c r="I23" s="108">
        <v>43124</v>
      </c>
      <c r="J23" s="95">
        <v>3.0899999999999994</v>
      </c>
      <c r="K23" s="96" t="s">
        <v>133</v>
      </c>
      <c r="L23" s="97">
        <v>2.5000000000000001E-2</v>
      </c>
      <c r="M23" s="94">
        <v>1.0500000000000001E-2</v>
      </c>
      <c r="N23" s="93">
        <v>4197</v>
      </c>
      <c r="O23" s="95">
        <v>105.26</v>
      </c>
      <c r="P23" s="93">
        <v>4.4177600000000004</v>
      </c>
      <c r="Q23" s="94">
        <v>5.786602986918444E-6</v>
      </c>
      <c r="R23" s="94">
        <v>2.3938784476594317E-2</v>
      </c>
      <c r="S23" s="94">
        <f>P23/'סכום נכסי הקרן'!$C$42</f>
        <v>1.2526231701938292E-4</v>
      </c>
    </row>
    <row r="24" spans="2:19">
      <c r="B24" s="104" t="s">
        <v>1823</v>
      </c>
      <c r="C24" s="83" t="s">
        <v>1824</v>
      </c>
      <c r="D24" s="96" t="s">
        <v>1807</v>
      </c>
      <c r="E24" s="83" t="s">
        <v>1825</v>
      </c>
      <c r="F24" s="96" t="s">
        <v>378</v>
      </c>
      <c r="G24" s="83" t="s">
        <v>416</v>
      </c>
      <c r="H24" s="83" t="s">
        <v>131</v>
      </c>
      <c r="I24" s="108">
        <v>42936</v>
      </c>
      <c r="J24" s="95">
        <v>4.95</v>
      </c>
      <c r="K24" s="96" t="s">
        <v>133</v>
      </c>
      <c r="L24" s="97">
        <v>3.1E-2</v>
      </c>
      <c r="M24" s="94">
        <v>1.6100000000000003E-2</v>
      </c>
      <c r="N24" s="93">
        <v>9947.68</v>
      </c>
      <c r="O24" s="95">
        <v>107.58</v>
      </c>
      <c r="P24" s="93">
        <v>10.701709999999999</v>
      </c>
      <c r="Q24" s="94">
        <v>1.483498261378209E-5</v>
      </c>
      <c r="R24" s="94">
        <v>5.7990006071179531E-2</v>
      </c>
      <c r="S24" s="94">
        <f>P24/'סכום נכסי הקרן'!$C$42</f>
        <v>3.0343907108342237E-4</v>
      </c>
    </row>
    <row r="25" spans="2:19">
      <c r="B25" s="104" t="s">
        <v>1826</v>
      </c>
      <c r="C25" s="83" t="s">
        <v>1827</v>
      </c>
      <c r="D25" s="96" t="s">
        <v>1807</v>
      </c>
      <c r="E25" s="83" t="s">
        <v>1828</v>
      </c>
      <c r="F25" s="96" t="s">
        <v>130</v>
      </c>
      <c r="G25" s="83" t="s">
        <v>500</v>
      </c>
      <c r="H25" s="83" t="s">
        <v>131</v>
      </c>
      <c r="I25" s="108">
        <v>43741</v>
      </c>
      <c r="J25" s="95">
        <v>1.7300000000000002</v>
      </c>
      <c r="K25" s="96" t="s">
        <v>133</v>
      </c>
      <c r="L25" s="97">
        <v>1.34E-2</v>
      </c>
      <c r="M25" s="94">
        <v>1.23E-2</v>
      </c>
      <c r="N25" s="93">
        <v>21000</v>
      </c>
      <c r="O25" s="95">
        <v>100.51</v>
      </c>
      <c r="P25" s="93">
        <v>21.107089999999999</v>
      </c>
      <c r="Q25" s="94">
        <v>4.1999999999999998E-5</v>
      </c>
      <c r="R25" s="94">
        <v>0.1143742707702725</v>
      </c>
      <c r="S25" s="94">
        <f>P25/'סכום נכסי הקרן'!$C$42</f>
        <v>5.9847592420970053E-4</v>
      </c>
    </row>
    <row r="26" spans="2:19">
      <c r="B26" s="104" t="s">
        <v>1829</v>
      </c>
      <c r="C26" s="83" t="s">
        <v>1830</v>
      </c>
      <c r="D26" s="96" t="s">
        <v>1807</v>
      </c>
      <c r="E26" s="83" t="s">
        <v>1831</v>
      </c>
      <c r="F26" s="96" t="s">
        <v>378</v>
      </c>
      <c r="G26" s="83" t="s">
        <v>595</v>
      </c>
      <c r="H26" s="83" t="s">
        <v>312</v>
      </c>
      <c r="I26" s="108">
        <v>43312</v>
      </c>
      <c r="J26" s="95">
        <v>4.2899999999999991</v>
      </c>
      <c r="K26" s="96" t="s">
        <v>133</v>
      </c>
      <c r="L26" s="97">
        <v>3.5499999999999997E-2</v>
      </c>
      <c r="M26" s="94">
        <v>1.9099999999999999E-2</v>
      </c>
      <c r="N26" s="93">
        <v>15360</v>
      </c>
      <c r="O26" s="95">
        <v>107.19</v>
      </c>
      <c r="P26" s="93">
        <v>16.464380000000002</v>
      </c>
      <c r="Q26" s="94">
        <v>5.0000000000000002E-5</v>
      </c>
      <c r="R26" s="94">
        <v>8.9216536063695159E-2</v>
      </c>
      <c r="S26" s="94">
        <f>P26/'סכום נכסי הקרן'!$C$42</f>
        <v>4.6683531633397645E-4</v>
      </c>
    </row>
    <row r="27" spans="2:19">
      <c r="B27" s="105"/>
      <c r="C27" s="83"/>
      <c r="D27" s="83"/>
      <c r="E27" s="83"/>
      <c r="F27" s="83"/>
      <c r="G27" s="83"/>
      <c r="H27" s="83"/>
      <c r="I27" s="83"/>
      <c r="J27" s="95"/>
      <c r="K27" s="83"/>
      <c r="L27" s="83"/>
      <c r="M27" s="94"/>
      <c r="N27" s="93"/>
      <c r="O27" s="95"/>
      <c r="P27" s="83"/>
      <c r="Q27" s="83"/>
      <c r="R27" s="94"/>
      <c r="S27" s="83"/>
    </row>
    <row r="28" spans="2:19">
      <c r="B28" s="103" t="s">
        <v>48</v>
      </c>
      <c r="C28" s="81"/>
      <c r="D28" s="81"/>
      <c r="E28" s="81"/>
      <c r="F28" s="81"/>
      <c r="G28" s="81"/>
      <c r="H28" s="81"/>
      <c r="I28" s="81"/>
      <c r="J28" s="92">
        <v>0.7</v>
      </c>
      <c r="K28" s="81"/>
      <c r="L28" s="81"/>
      <c r="M28" s="91">
        <v>2.86E-2</v>
      </c>
      <c r="N28" s="90"/>
      <c r="O28" s="92"/>
      <c r="P28" s="90">
        <v>2.28742</v>
      </c>
      <c r="Q28" s="81"/>
      <c r="R28" s="91">
        <v>1.2394981707347472E-2</v>
      </c>
      <c r="S28" s="91">
        <f>P28/'סכום נכסי הקרן'!$C$42</f>
        <v>6.485810211430156E-5</v>
      </c>
    </row>
    <row r="29" spans="2:19">
      <c r="B29" s="104" t="s">
        <v>1832</v>
      </c>
      <c r="C29" s="83" t="s">
        <v>1833</v>
      </c>
      <c r="D29" s="96" t="s">
        <v>1807</v>
      </c>
      <c r="E29" s="83" t="s">
        <v>1091</v>
      </c>
      <c r="F29" s="96" t="s">
        <v>156</v>
      </c>
      <c r="G29" s="83" t="s">
        <v>492</v>
      </c>
      <c r="H29" s="83" t="s">
        <v>312</v>
      </c>
      <c r="I29" s="108">
        <v>42954</v>
      </c>
      <c r="J29" s="95">
        <v>0.7</v>
      </c>
      <c r="K29" s="96" t="s">
        <v>132</v>
      </c>
      <c r="L29" s="97">
        <v>3.7000000000000005E-2</v>
      </c>
      <c r="M29" s="94">
        <v>2.86E-2</v>
      </c>
      <c r="N29" s="93">
        <v>651</v>
      </c>
      <c r="O29" s="95">
        <v>101.67</v>
      </c>
      <c r="P29" s="93">
        <v>2.28742</v>
      </c>
      <c r="Q29" s="94">
        <v>9.6869233974168203E-6</v>
      </c>
      <c r="R29" s="94">
        <v>1.2394981707347472E-2</v>
      </c>
      <c r="S29" s="94">
        <f>P29/'סכום נכסי הקרן'!$C$42</f>
        <v>6.485810211430156E-5</v>
      </c>
    </row>
    <row r="30" spans="2:19">
      <c r="B30" s="106"/>
      <c r="C30" s="107"/>
      <c r="D30" s="107"/>
      <c r="E30" s="107"/>
      <c r="F30" s="107"/>
      <c r="G30" s="107"/>
      <c r="H30" s="107"/>
      <c r="I30" s="107"/>
      <c r="J30" s="109"/>
      <c r="K30" s="107"/>
      <c r="L30" s="107"/>
      <c r="M30" s="110"/>
      <c r="N30" s="111"/>
      <c r="O30" s="109"/>
      <c r="P30" s="107"/>
      <c r="Q30" s="107"/>
      <c r="R30" s="110"/>
      <c r="S30" s="107"/>
    </row>
    <row r="31" spans="2:19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</row>
    <row r="32" spans="2:19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</row>
    <row r="33" spans="2:19">
      <c r="B33" s="132" t="s">
        <v>216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</row>
    <row r="34" spans="2:19">
      <c r="B34" s="132" t="s">
        <v>112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</row>
    <row r="35" spans="2:19">
      <c r="B35" s="132" t="s">
        <v>198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</row>
    <row r="36" spans="2:19">
      <c r="B36" s="132" t="s">
        <v>206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</row>
    <row r="37" spans="2:19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</row>
    <row r="38" spans="2:19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</row>
    <row r="39" spans="2:19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</row>
    <row r="40" spans="2:19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</row>
    <row r="41" spans="2:19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</row>
    <row r="42" spans="2:19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</row>
    <row r="43" spans="2:19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</row>
    <row r="44" spans="2:19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</row>
    <row r="45" spans="2:19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</row>
    <row r="46" spans="2:19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</row>
    <row r="47" spans="2:19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</row>
    <row r="48" spans="2:19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</row>
    <row r="49" spans="2:19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</row>
    <row r="50" spans="2:19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</row>
    <row r="51" spans="2:19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</row>
    <row r="52" spans="2:19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</row>
    <row r="53" spans="2:19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</row>
    <row r="54" spans="2:19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</row>
    <row r="55" spans="2:19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</row>
    <row r="56" spans="2:19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</row>
    <row r="57" spans="2:19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</row>
    <row r="58" spans="2:19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</row>
    <row r="59" spans="2:19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</row>
    <row r="60" spans="2:19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</row>
    <row r="61" spans="2:19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</row>
    <row r="62" spans="2:19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</row>
    <row r="63" spans="2:19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</row>
    <row r="64" spans="2:19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</row>
    <row r="65" spans="2:19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</row>
    <row r="66" spans="2:19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</row>
    <row r="67" spans="2:19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</row>
    <row r="68" spans="2:19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</row>
    <row r="69" spans="2:19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</row>
    <row r="70" spans="2:19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</row>
    <row r="71" spans="2:19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</row>
    <row r="72" spans="2:19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</row>
    <row r="73" spans="2:19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</row>
    <row r="74" spans="2:19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</row>
    <row r="75" spans="2:19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</row>
    <row r="76" spans="2:19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</row>
    <row r="77" spans="2:19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</row>
    <row r="78" spans="2:19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</row>
    <row r="79" spans="2:19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</row>
    <row r="80" spans="2:19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</row>
    <row r="81" spans="2:19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</row>
    <row r="82" spans="2:19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</row>
    <row r="83" spans="2:19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</row>
    <row r="84" spans="2:19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</row>
    <row r="85" spans="2:19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</row>
    <row r="86" spans="2:19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</row>
    <row r="87" spans="2:19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</row>
    <row r="88" spans="2:19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</row>
    <row r="89" spans="2:19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</row>
    <row r="90" spans="2:19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</row>
    <row r="91" spans="2:19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</row>
    <row r="92" spans="2:19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</row>
    <row r="93" spans="2:19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</row>
    <row r="94" spans="2:19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</row>
    <row r="95" spans="2:19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</row>
    <row r="96" spans="2:19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</row>
    <row r="97" spans="2:19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</row>
    <row r="98" spans="2:19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</row>
    <row r="99" spans="2:19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</row>
    <row r="100" spans="2:19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</row>
    <row r="101" spans="2:19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</row>
    <row r="102" spans="2:19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</row>
    <row r="103" spans="2:19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</row>
    <row r="104" spans="2:19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</row>
    <row r="105" spans="2:19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</row>
    <row r="106" spans="2:19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</row>
    <row r="107" spans="2:19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</row>
    <row r="108" spans="2:19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</row>
    <row r="109" spans="2:19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</row>
    <row r="110" spans="2:19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</row>
    <row r="111" spans="2:19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</row>
    <row r="112" spans="2:19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</row>
    <row r="113" spans="2:19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</row>
    <row r="114" spans="2:19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</row>
    <row r="115" spans="2:19"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</row>
    <row r="116" spans="2:19"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</row>
    <row r="117" spans="2:19"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</row>
    <row r="118" spans="2:19"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</row>
    <row r="119" spans="2:19"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</row>
    <row r="120" spans="2:19"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</row>
    <row r="121" spans="2:19"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</row>
    <row r="122" spans="2:19"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</row>
    <row r="123" spans="2:19"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</row>
    <row r="124" spans="2:19"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</row>
    <row r="125" spans="2:19"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</row>
    <row r="126" spans="2:19"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</row>
    <row r="127" spans="2:19"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</row>
    <row r="128" spans="2:19"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</row>
    <row r="129" spans="2:19"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</row>
    <row r="130" spans="2:19">
      <c r="B130" s="130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</row>
    <row r="131" spans="2:19">
      <c r="B131" s="130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</row>
    <row r="132" spans="2:19">
      <c r="B132" s="130"/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</row>
    <row r="133" spans="2:19">
      <c r="B133" s="130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</row>
    <row r="134" spans="2:19">
      <c r="B134" s="130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</row>
    <row r="135" spans="2:19">
      <c r="B135" s="130"/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</row>
    <row r="136" spans="2:19">
      <c r="B136" s="130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  <c r="S136" s="131"/>
    </row>
    <row r="137" spans="2:19">
      <c r="B137" s="130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</row>
    <row r="138" spans="2:19">
      <c r="B138" s="130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  <c r="R138" s="131"/>
      <c r="S138" s="131"/>
    </row>
    <row r="139" spans="2:19">
      <c r="B139" s="130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  <c r="S139" s="131"/>
    </row>
    <row r="140" spans="2:19">
      <c r="B140" s="130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</row>
    <row r="141" spans="2:19">
      <c r="B141" s="130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  <c r="R141" s="131"/>
      <c r="S141" s="131"/>
    </row>
    <row r="142" spans="2:19">
      <c r="B142" s="130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  <c r="R142" s="131"/>
      <c r="S142" s="131"/>
    </row>
    <row r="143" spans="2:19">
      <c r="B143" s="130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  <c r="S143" s="131"/>
    </row>
    <row r="144" spans="2:19">
      <c r="B144" s="130"/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  <c r="R144" s="131"/>
      <c r="S144" s="131"/>
    </row>
    <row r="145" spans="2:19">
      <c r="B145" s="130"/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  <c r="Q145" s="131"/>
      <c r="R145" s="131"/>
      <c r="S145" s="131"/>
    </row>
    <row r="146" spans="2:19">
      <c r="B146" s="130"/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  <c r="R146" s="131"/>
      <c r="S146" s="131"/>
    </row>
    <row r="147" spans="2:19">
      <c r="B147" s="130"/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  <c r="R147" s="131"/>
      <c r="S147" s="131"/>
    </row>
    <row r="148" spans="2:19">
      <c r="B148" s="130"/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  <c r="R148" s="131"/>
      <c r="S148" s="131"/>
    </row>
    <row r="149" spans="2:19">
      <c r="B149" s="130"/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  <c r="R149" s="131"/>
      <c r="S149" s="131"/>
    </row>
    <row r="150" spans="2:19">
      <c r="B150" s="130"/>
      <c r="C150" s="131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  <c r="Q150" s="131"/>
      <c r="R150" s="131"/>
      <c r="S150" s="131"/>
    </row>
    <row r="151" spans="2:19">
      <c r="B151" s="130"/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  <c r="R151" s="131"/>
      <c r="S151" s="131"/>
    </row>
    <row r="152" spans="2:19">
      <c r="B152" s="130"/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  <c r="Q152" s="131"/>
      <c r="R152" s="131"/>
      <c r="S152" s="131"/>
    </row>
    <row r="153" spans="2:19">
      <c r="B153" s="130"/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  <c r="Q153" s="131"/>
      <c r="R153" s="131"/>
      <c r="S153" s="131"/>
    </row>
    <row r="154" spans="2:19">
      <c r="B154" s="130"/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  <c r="Q154" s="131"/>
      <c r="R154" s="131"/>
      <c r="S154" s="131"/>
    </row>
    <row r="155" spans="2:19">
      <c r="B155" s="130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  <c r="Q155" s="131"/>
      <c r="R155" s="131"/>
      <c r="S155" s="131"/>
    </row>
    <row r="156" spans="2:19">
      <c r="B156" s="130"/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  <c r="Q156" s="131"/>
      <c r="R156" s="131"/>
      <c r="S156" s="131"/>
    </row>
    <row r="157" spans="2:19">
      <c r="B157" s="130"/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  <c r="Q157" s="131"/>
      <c r="R157" s="131"/>
      <c r="S157" s="131"/>
    </row>
    <row r="158" spans="2:19">
      <c r="B158" s="130"/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  <c r="R158" s="131"/>
      <c r="S158" s="131"/>
    </row>
    <row r="159" spans="2:19">
      <c r="B159" s="130"/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1"/>
      <c r="R159" s="131"/>
      <c r="S159" s="131"/>
    </row>
    <row r="160" spans="2:19">
      <c r="B160" s="130"/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Q160" s="131"/>
      <c r="R160" s="131"/>
      <c r="S160" s="131"/>
    </row>
    <row r="161" spans="2:19">
      <c r="B161" s="130"/>
      <c r="C161" s="131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  <c r="Q161" s="131"/>
      <c r="R161" s="131"/>
      <c r="S161" s="131"/>
    </row>
    <row r="162" spans="2:19">
      <c r="B162" s="130"/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Q162" s="131"/>
      <c r="R162" s="131"/>
      <c r="S162" s="131"/>
    </row>
    <row r="163" spans="2:19">
      <c r="B163" s="130"/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  <c r="Q163" s="131"/>
      <c r="R163" s="131"/>
      <c r="S163" s="131"/>
    </row>
    <row r="164" spans="2:19">
      <c r="B164" s="130"/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  <c r="Q164" s="131"/>
      <c r="R164" s="131"/>
      <c r="S164" s="131"/>
    </row>
    <row r="165" spans="2:19">
      <c r="B165" s="130"/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  <c r="Q165" s="131"/>
      <c r="R165" s="131"/>
      <c r="S165" s="131"/>
    </row>
    <row r="166" spans="2:19">
      <c r="B166" s="130"/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  <c r="Q166" s="131"/>
      <c r="R166" s="131"/>
      <c r="S166" s="131"/>
    </row>
    <row r="167" spans="2:19">
      <c r="B167" s="130"/>
      <c r="C167" s="131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  <c r="Q167" s="131"/>
      <c r="R167" s="131"/>
      <c r="S167" s="131"/>
    </row>
    <row r="168" spans="2:19">
      <c r="B168" s="130"/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  <c r="R168" s="131"/>
      <c r="S168" s="131"/>
    </row>
    <row r="169" spans="2:19">
      <c r="B169" s="130"/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  <c r="Q169" s="131"/>
      <c r="R169" s="131"/>
      <c r="S169" s="131"/>
    </row>
    <row r="170" spans="2:19">
      <c r="B170" s="130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  <c r="Q170" s="131"/>
      <c r="R170" s="131"/>
      <c r="S170" s="131"/>
    </row>
    <row r="171" spans="2:19">
      <c r="B171" s="130"/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  <c r="Q171" s="131"/>
      <c r="R171" s="131"/>
      <c r="S171" s="131"/>
    </row>
    <row r="172" spans="2:19">
      <c r="B172" s="130"/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  <c r="Q172" s="131"/>
      <c r="R172" s="131"/>
      <c r="S172" s="131"/>
    </row>
    <row r="173" spans="2:19">
      <c r="B173" s="130"/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  <c r="Q173" s="131"/>
      <c r="R173" s="131"/>
      <c r="S173" s="131"/>
    </row>
    <row r="174" spans="2:19">
      <c r="B174" s="130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  <c r="Q174" s="131"/>
      <c r="R174" s="131"/>
      <c r="S174" s="131"/>
    </row>
    <row r="175" spans="2:19">
      <c r="B175" s="130"/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  <c r="R175" s="131"/>
      <c r="S175" s="131"/>
    </row>
    <row r="176" spans="2:19">
      <c r="B176" s="130"/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  <c r="Q176" s="131"/>
      <c r="R176" s="131"/>
      <c r="S176" s="131"/>
    </row>
    <row r="177" spans="2:19">
      <c r="B177" s="130"/>
      <c r="C177" s="131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  <c r="P177" s="131"/>
      <c r="Q177" s="131"/>
      <c r="R177" s="131"/>
      <c r="S177" s="131"/>
    </row>
    <row r="178" spans="2:19">
      <c r="B178" s="130"/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  <c r="R178" s="131"/>
      <c r="S178" s="131"/>
    </row>
    <row r="179" spans="2:19">
      <c r="B179" s="130"/>
      <c r="C179" s="131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  <c r="Q179" s="131"/>
      <c r="R179" s="131"/>
      <c r="S179" s="131"/>
    </row>
    <row r="180" spans="2:19">
      <c r="B180" s="130"/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  <c r="Q180" s="131"/>
      <c r="R180" s="131"/>
      <c r="S180" s="131"/>
    </row>
    <row r="181" spans="2:19">
      <c r="B181" s="130"/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  <c r="Q181" s="131"/>
      <c r="R181" s="131"/>
      <c r="S181" s="131"/>
    </row>
    <row r="182" spans="2:19">
      <c r="B182" s="130"/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  <c r="Q182" s="131"/>
      <c r="R182" s="131"/>
      <c r="S182" s="131"/>
    </row>
    <row r="183" spans="2:19">
      <c r="B183" s="130"/>
      <c r="C183" s="131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  <c r="P183" s="131"/>
      <c r="Q183" s="131"/>
      <c r="R183" s="131"/>
      <c r="S183" s="131"/>
    </row>
    <row r="184" spans="2:19">
      <c r="B184" s="130"/>
      <c r="C184" s="131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  <c r="P184" s="131"/>
      <c r="Q184" s="131"/>
      <c r="R184" s="131"/>
      <c r="S184" s="131"/>
    </row>
    <row r="185" spans="2:19">
      <c r="B185" s="130"/>
      <c r="C185" s="131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  <c r="P185" s="131"/>
      <c r="Q185" s="131"/>
      <c r="R185" s="131"/>
      <c r="S185" s="131"/>
    </row>
    <row r="186" spans="2:19">
      <c r="B186" s="130"/>
      <c r="C186" s="131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  <c r="P186" s="131"/>
      <c r="Q186" s="131"/>
      <c r="R186" s="131"/>
      <c r="S186" s="131"/>
    </row>
    <row r="187" spans="2:19">
      <c r="B187" s="130"/>
      <c r="C187" s="131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  <c r="P187" s="131"/>
      <c r="Q187" s="131"/>
      <c r="R187" s="131"/>
      <c r="S187" s="131"/>
    </row>
    <row r="188" spans="2:19">
      <c r="B188" s="130"/>
      <c r="C188" s="131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  <c r="P188" s="131"/>
      <c r="Q188" s="131"/>
      <c r="R188" s="131"/>
      <c r="S188" s="131"/>
    </row>
    <row r="189" spans="2:19">
      <c r="B189" s="130"/>
      <c r="C189" s="131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  <c r="P189" s="131"/>
      <c r="Q189" s="131"/>
      <c r="R189" s="131"/>
      <c r="S189" s="131"/>
    </row>
    <row r="190" spans="2:19">
      <c r="B190" s="130"/>
      <c r="C190" s="131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  <c r="P190" s="131"/>
      <c r="Q190" s="131"/>
      <c r="R190" s="131"/>
      <c r="S190" s="131"/>
    </row>
    <row r="191" spans="2:19">
      <c r="B191" s="130"/>
      <c r="C191" s="131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  <c r="P191" s="131"/>
      <c r="Q191" s="131"/>
      <c r="R191" s="131"/>
      <c r="S191" s="131"/>
    </row>
    <row r="192" spans="2:19">
      <c r="B192" s="130"/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  <c r="Q192" s="131"/>
      <c r="R192" s="131"/>
      <c r="S192" s="131"/>
    </row>
    <row r="193" spans="2:19">
      <c r="B193" s="130"/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  <c r="P193" s="131"/>
      <c r="Q193" s="131"/>
      <c r="R193" s="131"/>
      <c r="S193" s="131"/>
    </row>
    <row r="194" spans="2:19">
      <c r="B194" s="130"/>
      <c r="C194" s="131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  <c r="P194" s="131"/>
      <c r="Q194" s="131"/>
      <c r="R194" s="131"/>
      <c r="S194" s="131"/>
    </row>
    <row r="195" spans="2:19">
      <c r="B195" s="130"/>
      <c r="C195" s="131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  <c r="P195" s="131"/>
      <c r="Q195" s="131"/>
      <c r="R195" s="131"/>
      <c r="S195" s="131"/>
    </row>
    <row r="196" spans="2:19">
      <c r="B196" s="130"/>
      <c r="C196" s="131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  <c r="P196" s="131"/>
      <c r="Q196" s="131"/>
      <c r="R196" s="131"/>
      <c r="S196" s="131"/>
    </row>
    <row r="197" spans="2:19">
      <c r="B197" s="130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  <c r="R197" s="131"/>
      <c r="S197" s="131"/>
    </row>
    <row r="198" spans="2:19">
      <c r="B198" s="130"/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  <c r="R198" s="131"/>
      <c r="S198" s="131"/>
    </row>
    <row r="199" spans="2:19">
      <c r="B199" s="130"/>
      <c r="C199" s="131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  <c r="P199" s="131"/>
      <c r="Q199" s="131"/>
      <c r="R199" s="131"/>
      <c r="S199" s="131"/>
    </row>
    <row r="200" spans="2:19">
      <c r="B200" s="130"/>
      <c r="C200" s="131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  <c r="P200" s="131"/>
      <c r="Q200" s="131"/>
      <c r="R200" s="131"/>
      <c r="S200" s="131"/>
    </row>
    <row r="201" spans="2:19">
      <c r="B201" s="130"/>
      <c r="C201" s="131"/>
      <c r="D201" s="131"/>
      <c r="E201" s="131"/>
      <c r="F201" s="131"/>
      <c r="G201" s="131"/>
      <c r="H201" s="131"/>
      <c r="I201" s="131"/>
      <c r="J201" s="131"/>
      <c r="K201" s="131"/>
      <c r="L201" s="131"/>
      <c r="M201" s="131"/>
      <c r="N201" s="131"/>
      <c r="O201" s="131"/>
      <c r="P201" s="131"/>
      <c r="Q201" s="131"/>
      <c r="R201" s="131"/>
      <c r="S201" s="131"/>
    </row>
    <row r="202" spans="2:19">
      <c r="B202" s="130"/>
      <c r="C202" s="131"/>
      <c r="D202" s="131"/>
      <c r="E202" s="131"/>
      <c r="F202" s="131"/>
      <c r="G202" s="131"/>
      <c r="H202" s="131"/>
      <c r="I202" s="131"/>
      <c r="J202" s="131"/>
      <c r="K202" s="131"/>
      <c r="L202" s="131"/>
      <c r="M202" s="131"/>
      <c r="N202" s="131"/>
      <c r="O202" s="131"/>
      <c r="P202" s="131"/>
      <c r="Q202" s="131"/>
      <c r="R202" s="131"/>
      <c r="S202" s="131"/>
    </row>
    <row r="203" spans="2:19">
      <c r="B203" s="130"/>
      <c r="C203" s="131"/>
      <c r="D203" s="131"/>
      <c r="E203" s="131"/>
      <c r="F203" s="131"/>
      <c r="G203" s="131"/>
      <c r="H203" s="131"/>
      <c r="I203" s="131"/>
      <c r="J203" s="131"/>
      <c r="K203" s="131"/>
      <c r="L203" s="131"/>
      <c r="M203" s="131"/>
      <c r="N203" s="131"/>
      <c r="O203" s="131"/>
      <c r="P203" s="131"/>
      <c r="Q203" s="131"/>
      <c r="R203" s="131"/>
      <c r="S203" s="131"/>
    </row>
    <row r="204" spans="2:19">
      <c r="B204" s="130"/>
      <c r="C204" s="131"/>
      <c r="D204" s="131"/>
      <c r="E204" s="131"/>
      <c r="F204" s="131"/>
      <c r="G204" s="131"/>
      <c r="H204" s="131"/>
      <c r="I204" s="131"/>
      <c r="J204" s="131"/>
      <c r="K204" s="131"/>
      <c r="L204" s="131"/>
      <c r="M204" s="131"/>
      <c r="N204" s="131"/>
      <c r="O204" s="131"/>
      <c r="P204" s="131"/>
      <c r="Q204" s="131"/>
      <c r="R204" s="131"/>
      <c r="S204" s="131"/>
    </row>
    <row r="205" spans="2:19">
      <c r="B205" s="130"/>
      <c r="C205" s="131"/>
      <c r="D205" s="131"/>
      <c r="E205" s="131"/>
      <c r="F205" s="131"/>
      <c r="G205" s="131"/>
      <c r="H205" s="131"/>
      <c r="I205" s="131"/>
      <c r="J205" s="131"/>
      <c r="K205" s="131"/>
      <c r="L205" s="131"/>
      <c r="M205" s="131"/>
      <c r="N205" s="131"/>
      <c r="O205" s="131"/>
      <c r="P205" s="131"/>
      <c r="Q205" s="131"/>
      <c r="R205" s="131"/>
      <c r="S205" s="131"/>
    </row>
    <row r="206" spans="2:19">
      <c r="B206" s="130"/>
      <c r="C206" s="131"/>
      <c r="D206" s="131"/>
      <c r="E206" s="131"/>
      <c r="F206" s="131"/>
      <c r="G206" s="131"/>
      <c r="H206" s="131"/>
      <c r="I206" s="131"/>
      <c r="J206" s="131"/>
      <c r="K206" s="131"/>
      <c r="L206" s="131"/>
      <c r="M206" s="131"/>
      <c r="N206" s="131"/>
      <c r="O206" s="131"/>
      <c r="P206" s="131"/>
      <c r="Q206" s="131"/>
      <c r="R206" s="131"/>
      <c r="S206" s="131"/>
    </row>
    <row r="207" spans="2:19">
      <c r="B207" s="130"/>
      <c r="C207" s="131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  <c r="P207" s="131"/>
      <c r="Q207" s="131"/>
      <c r="R207" s="131"/>
      <c r="S207" s="131"/>
    </row>
    <row r="208" spans="2:19">
      <c r="B208" s="130"/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  <c r="O208" s="131"/>
      <c r="P208" s="131"/>
      <c r="Q208" s="131"/>
      <c r="R208" s="131"/>
      <c r="S208" s="131"/>
    </row>
    <row r="209" spans="2:19">
      <c r="B209" s="130"/>
      <c r="C209" s="131"/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  <c r="N209" s="131"/>
      <c r="O209" s="131"/>
      <c r="P209" s="131"/>
      <c r="Q209" s="131"/>
      <c r="R209" s="131"/>
      <c r="S209" s="131"/>
    </row>
    <row r="210" spans="2:19">
      <c r="B210" s="130"/>
      <c r="C210" s="131"/>
      <c r="D210" s="131"/>
      <c r="E210" s="131"/>
      <c r="F210" s="131"/>
      <c r="G210" s="131"/>
      <c r="H210" s="131"/>
      <c r="I210" s="131"/>
      <c r="J210" s="131"/>
      <c r="K210" s="131"/>
      <c r="L210" s="131"/>
      <c r="M210" s="131"/>
      <c r="N210" s="131"/>
      <c r="O210" s="131"/>
      <c r="P210" s="131"/>
      <c r="Q210" s="131"/>
      <c r="R210" s="131"/>
      <c r="S210" s="131"/>
    </row>
    <row r="211" spans="2:19">
      <c r="B211" s="130"/>
      <c r="C211" s="131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  <c r="P211" s="131"/>
      <c r="Q211" s="131"/>
      <c r="R211" s="131"/>
      <c r="S211" s="131"/>
    </row>
    <row r="212" spans="2:19">
      <c r="B212" s="130"/>
      <c r="C212" s="131"/>
      <c r="D212" s="131"/>
      <c r="E212" s="131"/>
      <c r="F212" s="131"/>
      <c r="G212" s="131"/>
      <c r="H212" s="131"/>
      <c r="I212" s="131"/>
      <c r="J212" s="131"/>
      <c r="K212" s="131"/>
      <c r="L212" s="131"/>
      <c r="M212" s="131"/>
      <c r="N212" s="131"/>
      <c r="O212" s="131"/>
      <c r="P212" s="131"/>
      <c r="Q212" s="131"/>
      <c r="R212" s="131"/>
      <c r="S212" s="131"/>
    </row>
    <row r="213" spans="2:19">
      <c r="B213" s="130"/>
      <c r="C213" s="131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  <c r="N213" s="131"/>
      <c r="O213" s="131"/>
      <c r="P213" s="131"/>
      <c r="Q213" s="131"/>
      <c r="R213" s="131"/>
      <c r="S213" s="131"/>
    </row>
    <row r="214" spans="2:19">
      <c r="B214" s="130"/>
      <c r="C214" s="131"/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  <c r="N214" s="131"/>
      <c r="O214" s="131"/>
      <c r="P214" s="131"/>
      <c r="Q214" s="131"/>
      <c r="R214" s="131"/>
      <c r="S214" s="131"/>
    </row>
    <row r="215" spans="2:19">
      <c r="B215" s="130"/>
      <c r="C215" s="131"/>
      <c r="D215" s="131"/>
      <c r="E215" s="131"/>
      <c r="F215" s="131"/>
      <c r="G215" s="131"/>
      <c r="H215" s="131"/>
      <c r="I215" s="131"/>
      <c r="J215" s="131"/>
      <c r="K215" s="131"/>
      <c r="L215" s="131"/>
      <c r="M215" s="131"/>
      <c r="N215" s="131"/>
      <c r="O215" s="131"/>
      <c r="P215" s="131"/>
      <c r="Q215" s="131"/>
      <c r="R215" s="131"/>
      <c r="S215" s="131"/>
    </row>
    <row r="216" spans="2:19">
      <c r="B216" s="130"/>
      <c r="C216" s="131"/>
      <c r="D216" s="131"/>
      <c r="E216" s="131"/>
      <c r="F216" s="131"/>
      <c r="G216" s="131"/>
      <c r="H216" s="131"/>
      <c r="I216" s="131"/>
      <c r="J216" s="131"/>
      <c r="K216" s="131"/>
      <c r="L216" s="131"/>
      <c r="M216" s="131"/>
      <c r="N216" s="131"/>
      <c r="O216" s="131"/>
      <c r="P216" s="131"/>
      <c r="Q216" s="131"/>
      <c r="R216" s="131"/>
      <c r="S216" s="131"/>
    </row>
    <row r="217" spans="2:19">
      <c r="B217" s="130"/>
      <c r="C217" s="131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  <c r="O217" s="131"/>
      <c r="P217" s="131"/>
      <c r="Q217" s="131"/>
      <c r="R217" s="131"/>
      <c r="S217" s="131"/>
    </row>
    <row r="218" spans="2:19">
      <c r="B218" s="130"/>
      <c r="C218" s="131"/>
      <c r="D218" s="131"/>
      <c r="E218" s="131"/>
      <c r="F218" s="131"/>
      <c r="G218" s="131"/>
      <c r="H218" s="131"/>
      <c r="I218" s="131"/>
      <c r="J218" s="131"/>
      <c r="K218" s="131"/>
      <c r="L218" s="131"/>
      <c r="M218" s="131"/>
      <c r="N218" s="131"/>
      <c r="O218" s="131"/>
      <c r="P218" s="131"/>
      <c r="Q218" s="131"/>
      <c r="R218" s="131"/>
      <c r="S218" s="131"/>
    </row>
    <row r="219" spans="2:19">
      <c r="B219" s="130"/>
      <c r="C219" s="131"/>
      <c r="D219" s="131"/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  <c r="P219" s="131"/>
      <c r="Q219" s="131"/>
      <c r="R219" s="131"/>
      <c r="S219" s="131"/>
    </row>
    <row r="220" spans="2:19">
      <c r="B220" s="130"/>
      <c r="C220" s="131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  <c r="P220" s="131"/>
      <c r="Q220" s="131"/>
      <c r="R220" s="131"/>
      <c r="S220" s="131"/>
    </row>
    <row r="221" spans="2:19">
      <c r="B221" s="130"/>
      <c r="C221" s="131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  <c r="O221" s="131"/>
      <c r="P221" s="131"/>
      <c r="Q221" s="131"/>
      <c r="R221" s="131"/>
      <c r="S221" s="131"/>
    </row>
    <row r="222" spans="2:19">
      <c r="B222" s="130"/>
      <c r="C222" s="131"/>
      <c r="D222" s="131"/>
      <c r="E222" s="131"/>
      <c r="F222" s="131"/>
      <c r="G222" s="131"/>
      <c r="H222" s="131"/>
      <c r="I222" s="131"/>
      <c r="J222" s="131"/>
      <c r="K222" s="131"/>
      <c r="L222" s="131"/>
      <c r="M222" s="131"/>
      <c r="N222" s="131"/>
      <c r="O222" s="131"/>
      <c r="P222" s="131"/>
      <c r="Q222" s="131"/>
      <c r="R222" s="131"/>
      <c r="S222" s="131"/>
    </row>
    <row r="223" spans="2:19">
      <c r="B223" s="130"/>
      <c r="C223" s="131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  <c r="P223" s="131"/>
      <c r="Q223" s="131"/>
      <c r="R223" s="131"/>
      <c r="S223" s="131"/>
    </row>
    <row r="224" spans="2:19">
      <c r="B224" s="130"/>
      <c r="C224" s="131"/>
      <c r="D224" s="131"/>
      <c r="E224" s="131"/>
      <c r="F224" s="131"/>
      <c r="G224" s="131"/>
      <c r="H224" s="131"/>
      <c r="I224" s="131"/>
      <c r="J224" s="131"/>
      <c r="K224" s="131"/>
      <c r="L224" s="131"/>
      <c r="M224" s="131"/>
      <c r="N224" s="131"/>
      <c r="O224" s="131"/>
      <c r="P224" s="131"/>
      <c r="Q224" s="131"/>
      <c r="R224" s="131"/>
      <c r="S224" s="131"/>
    </row>
    <row r="225" spans="2:19">
      <c r="B225" s="130"/>
      <c r="C225" s="131"/>
      <c r="D225" s="131"/>
      <c r="E225" s="131"/>
      <c r="F225" s="131"/>
      <c r="G225" s="131"/>
      <c r="H225" s="131"/>
      <c r="I225" s="131"/>
      <c r="J225" s="131"/>
      <c r="K225" s="131"/>
      <c r="L225" s="131"/>
      <c r="M225" s="131"/>
      <c r="N225" s="131"/>
      <c r="O225" s="131"/>
      <c r="P225" s="131"/>
      <c r="Q225" s="131"/>
      <c r="R225" s="131"/>
      <c r="S225" s="131"/>
    </row>
    <row r="226" spans="2:19">
      <c r="B226" s="130"/>
      <c r="C226" s="131"/>
      <c r="D226" s="131"/>
      <c r="E226" s="131"/>
      <c r="F226" s="131"/>
      <c r="G226" s="131"/>
      <c r="H226" s="131"/>
      <c r="I226" s="131"/>
      <c r="J226" s="131"/>
      <c r="K226" s="131"/>
      <c r="L226" s="131"/>
      <c r="M226" s="131"/>
      <c r="N226" s="131"/>
      <c r="O226" s="131"/>
      <c r="P226" s="131"/>
      <c r="Q226" s="131"/>
      <c r="R226" s="131"/>
      <c r="S226" s="131"/>
    </row>
    <row r="227" spans="2:19">
      <c r="B227" s="130"/>
      <c r="C227" s="131"/>
      <c r="D227" s="131"/>
      <c r="E227" s="131"/>
      <c r="F227" s="131"/>
      <c r="G227" s="131"/>
      <c r="H227" s="131"/>
      <c r="I227" s="131"/>
      <c r="J227" s="131"/>
      <c r="K227" s="131"/>
      <c r="L227" s="131"/>
      <c r="M227" s="131"/>
      <c r="N227" s="131"/>
      <c r="O227" s="131"/>
      <c r="P227" s="131"/>
      <c r="Q227" s="131"/>
      <c r="R227" s="131"/>
      <c r="S227" s="131"/>
    </row>
    <row r="228" spans="2:19">
      <c r="B228" s="130"/>
      <c r="C228" s="131"/>
      <c r="D228" s="131"/>
      <c r="E228" s="131"/>
      <c r="F228" s="131"/>
      <c r="G228" s="131"/>
      <c r="H228" s="131"/>
      <c r="I228" s="131"/>
      <c r="J228" s="131"/>
      <c r="K228" s="131"/>
      <c r="L228" s="131"/>
      <c r="M228" s="131"/>
      <c r="N228" s="131"/>
      <c r="O228" s="131"/>
      <c r="P228" s="131"/>
      <c r="Q228" s="131"/>
      <c r="R228" s="131"/>
      <c r="S228" s="131"/>
    </row>
    <row r="229" spans="2:19">
      <c r="B229" s="130"/>
      <c r="C229" s="131"/>
      <c r="D229" s="131"/>
      <c r="E229" s="131"/>
      <c r="F229" s="131"/>
      <c r="G229" s="131"/>
      <c r="H229" s="131"/>
      <c r="I229" s="131"/>
      <c r="J229" s="131"/>
      <c r="K229" s="131"/>
      <c r="L229" s="131"/>
      <c r="M229" s="131"/>
      <c r="N229" s="131"/>
      <c r="O229" s="131"/>
      <c r="P229" s="131"/>
      <c r="Q229" s="131"/>
      <c r="R229" s="131"/>
      <c r="S229" s="131"/>
    </row>
    <row r="230" spans="2:19">
      <c r="B230" s="130"/>
      <c r="C230" s="131"/>
      <c r="D230" s="131"/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  <c r="O230" s="131"/>
      <c r="P230" s="131"/>
      <c r="Q230" s="131"/>
      <c r="R230" s="131"/>
      <c r="S230" s="131"/>
    </row>
    <row r="231" spans="2:19">
      <c r="B231" s="130"/>
      <c r="C231" s="131"/>
      <c r="D231" s="131"/>
      <c r="E231" s="131"/>
      <c r="F231" s="131"/>
      <c r="G231" s="131"/>
      <c r="H231" s="131"/>
      <c r="I231" s="131"/>
      <c r="J231" s="131"/>
      <c r="K231" s="131"/>
      <c r="L231" s="131"/>
      <c r="M231" s="131"/>
      <c r="N231" s="131"/>
      <c r="O231" s="131"/>
      <c r="P231" s="131"/>
      <c r="Q231" s="131"/>
      <c r="R231" s="131"/>
      <c r="S231" s="131"/>
    </row>
    <row r="232" spans="2:19">
      <c r="B232" s="130"/>
      <c r="C232" s="131"/>
      <c r="D232" s="131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  <c r="O232" s="131"/>
      <c r="P232" s="131"/>
      <c r="Q232" s="131"/>
      <c r="R232" s="131"/>
      <c r="S232" s="131"/>
    </row>
    <row r="233" spans="2:19">
      <c r="B233" s="130"/>
      <c r="C233" s="131"/>
      <c r="D233" s="131"/>
      <c r="E233" s="131"/>
      <c r="F233" s="131"/>
      <c r="G233" s="131"/>
      <c r="H233" s="131"/>
      <c r="I233" s="131"/>
      <c r="J233" s="131"/>
      <c r="K233" s="131"/>
      <c r="L233" s="131"/>
      <c r="M233" s="131"/>
      <c r="N233" s="131"/>
      <c r="O233" s="131"/>
      <c r="P233" s="131"/>
      <c r="Q233" s="131"/>
      <c r="R233" s="131"/>
      <c r="S233" s="131"/>
    </row>
    <row r="234" spans="2:19">
      <c r="B234" s="130"/>
      <c r="C234" s="131"/>
      <c r="D234" s="131"/>
      <c r="E234" s="131"/>
      <c r="F234" s="131"/>
      <c r="G234" s="131"/>
      <c r="H234" s="131"/>
      <c r="I234" s="131"/>
      <c r="J234" s="131"/>
      <c r="K234" s="131"/>
      <c r="L234" s="131"/>
      <c r="M234" s="131"/>
      <c r="N234" s="131"/>
      <c r="O234" s="131"/>
      <c r="P234" s="131"/>
      <c r="Q234" s="131"/>
      <c r="R234" s="131"/>
      <c r="S234" s="131"/>
    </row>
    <row r="235" spans="2:19">
      <c r="B235" s="130"/>
      <c r="C235" s="131"/>
      <c r="D235" s="131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  <c r="O235" s="131"/>
      <c r="P235" s="131"/>
      <c r="Q235" s="131"/>
      <c r="R235" s="131"/>
      <c r="S235" s="131"/>
    </row>
    <row r="236" spans="2:19">
      <c r="B236" s="130"/>
      <c r="C236" s="131"/>
      <c r="D236" s="131"/>
      <c r="E236" s="131"/>
      <c r="F236" s="131"/>
      <c r="G236" s="131"/>
      <c r="H236" s="131"/>
      <c r="I236" s="131"/>
      <c r="J236" s="131"/>
      <c r="K236" s="131"/>
      <c r="L236" s="131"/>
      <c r="M236" s="131"/>
      <c r="N236" s="131"/>
      <c r="O236" s="131"/>
      <c r="P236" s="131"/>
      <c r="Q236" s="131"/>
      <c r="R236" s="131"/>
      <c r="S236" s="131"/>
    </row>
    <row r="237" spans="2:19">
      <c r="B237" s="130"/>
      <c r="C237" s="131"/>
      <c r="D237" s="131"/>
      <c r="E237" s="131"/>
      <c r="F237" s="131"/>
      <c r="G237" s="131"/>
      <c r="H237" s="131"/>
      <c r="I237" s="131"/>
      <c r="J237" s="131"/>
      <c r="K237" s="131"/>
      <c r="L237" s="131"/>
      <c r="M237" s="131"/>
      <c r="N237" s="131"/>
      <c r="O237" s="131"/>
      <c r="P237" s="131"/>
      <c r="Q237" s="131"/>
      <c r="R237" s="131"/>
      <c r="S237" s="131"/>
    </row>
    <row r="238" spans="2:19">
      <c r="B238" s="130"/>
      <c r="C238" s="131"/>
      <c r="D238" s="131"/>
      <c r="E238" s="131"/>
      <c r="F238" s="131"/>
      <c r="G238" s="131"/>
      <c r="H238" s="131"/>
      <c r="I238" s="131"/>
      <c r="J238" s="131"/>
      <c r="K238" s="131"/>
      <c r="L238" s="131"/>
      <c r="M238" s="131"/>
      <c r="N238" s="131"/>
      <c r="O238" s="131"/>
      <c r="P238" s="131"/>
      <c r="Q238" s="131"/>
      <c r="R238" s="131"/>
      <c r="S238" s="131"/>
    </row>
    <row r="239" spans="2:19">
      <c r="B239" s="130"/>
      <c r="C239" s="131"/>
      <c r="D239" s="131"/>
      <c r="E239" s="131"/>
      <c r="F239" s="131"/>
      <c r="G239" s="131"/>
      <c r="H239" s="131"/>
      <c r="I239" s="131"/>
      <c r="J239" s="131"/>
      <c r="K239" s="131"/>
      <c r="L239" s="131"/>
      <c r="M239" s="131"/>
      <c r="N239" s="131"/>
      <c r="O239" s="131"/>
      <c r="P239" s="131"/>
      <c r="Q239" s="131"/>
      <c r="R239" s="131"/>
      <c r="S239" s="131"/>
    </row>
    <row r="240" spans="2:19">
      <c r="B240" s="130"/>
      <c r="C240" s="131"/>
      <c r="D240" s="131"/>
      <c r="E240" s="131"/>
      <c r="F240" s="131"/>
      <c r="G240" s="131"/>
      <c r="H240" s="131"/>
      <c r="I240" s="131"/>
      <c r="J240" s="131"/>
      <c r="K240" s="131"/>
      <c r="L240" s="131"/>
      <c r="M240" s="131"/>
      <c r="N240" s="131"/>
      <c r="O240" s="131"/>
      <c r="P240" s="131"/>
      <c r="Q240" s="131"/>
      <c r="R240" s="131"/>
      <c r="S240" s="131"/>
    </row>
    <row r="241" spans="2:19">
      <c r="B241" s="130"/>
      <c r="C241" s="131"/>
      <c r="D241" s="131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  <c r="O241" s="131"/>
      <c r="P241" s="131"/>
      <c r="Q241" s="131"/>
      <c r="R241" s="131"/>
      <c r="S241" s="131"/>
    </row>
    <row r="242" spans="2:19">
      <c r="B242" s="130"/>
      <c r="C242" s="131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  <c r="P242" s="131"/>
      <c r="Q242" s="131"/>
      <c r="R242" s="131"/>
      <c r="S242" s="131"/>
    </row>
    <row r="243" spans="2:19">
      <c r="B243" s="130"/>
      <c r="C243" s="131"/>
      <c r="D243" s="131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  <c r="O243" s="131"/>
      <c r="P243" s="131"/>
      <c r="Q243" s="131"/>
      <c r="R243" s="131"/>
      <c r="S243" s="131"/>
    </row>
    <row r="244" spans="2:19">
      <c r="B244" s="130"/>
      <c r="C244" s="131"/>
      <c r="D244" s="131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</row>
    <row r="245" spans="2:19">
      <c r="B245" s="130"/>
      <c r="C245" s="131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</row>
    <row r="246" spans="2:19">
      <c r="B246" s="130"/>
      <c r="C246" s="131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</row>
    <row r="247" spans="2:19">
      <c r="B247" s="130"/>
      <c r="C247" s="131"/>
      <c r="D247" s="131"/>
      <c r="E247" s="131"/>
      <c r="F247" s="131"/>
      <c r="G247" s="131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</row>
    <row r="248" spans="2:19">
      <c r="B248" s="130"/>
      <c r="C248" s="131"/>
      <c r="D248" s="131"/>
      <c r="E248" s="131"/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</row>
    <row r="249" spans="2:19">
      <c r="B249" s="130"/>
      <c r="C249" s="131"/>
      <c r="D249" s="131"/>
      <c r="E249" s="131"/>
      <c r="F249" s="131"/>
      <c r="G249" s="131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</row>
    <row r="250" spans="2:19">
      <c r="B250" s="130"/>
      <c r="C250" s="131"/>
      <c r="D250" s="131"/>
      <c r="E250" s="131"/>
      <c r="F250" s="131"/>
      <c r="G250" s="131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</row>
    <row r="251" spans="2:19">
      <c r="B251" s="130"/>
      <c r="C251" s="131"/>
      <c r="D251" s="131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</row>
    <row r="252" spans="2:19">
      <c r="B252" s="130"/>
      <c r="C252" s="131"/>
      <c r="D252" s="131"/>
      <c r="E252" s="131"/>
      <c r="F252" s="131"/>
      <c r="G252" s="131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</row>
    <row r="253" spans="2:19">
      <c r="B253" s="130"/>
      <c r="C253" s="131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</row>
    <row r="254" spans="2:19">
      <c r="B254" s="130"/>
      <c r="C254" s="131"/>
      <c r="D254" s="131"/>
      <c r="E254" s="131"/>
      <c r="F254" s="131"/>
      <c r="G254" s="131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</row>
    <row r="255" spans="2:19">
      <c r="B255" s="130"/>
      <c r="C255" s="131"/>
      <c r="D255" s="131"/>
      <c r="E255" s="131"/>
      <c r="F255" s="131"/>
      <c r="G255" s="131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</row>
    <row r="256" spans="2:19">
      <c r="B256" s="130"/>
      <c r="C256" s="131"/>
      <c r="D256" s="131"/>
      <c r="E256" s="131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</row>
    <row r="257" spans="2:19">
      <c r="B257" s="130"/>
      <c r="C257" s="131"/>
      <c r="D257" s="131"/>
      <c r="E257" s="131"/>
      <c r="F257" s="131"/>
      <c r="G257" s="131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</row>
    <row r="258" spans="2:19">
      <c r="B258" s="130"/>
      <c r="C258" s="131"/>
      <c r="D258" s="131"/>
      <c r="E258" s="131"/>
      <c r="F258" s="131"/>
      <c r="G258" s="131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</row>
    <row r="259" spans="2:19">
      <c r="B259" s="130"/>
      <c r="C259" s="131"/>
      <c r="D259" s="131"/>
      <c r="E259" s="131"/>
      <c r="F259" s="131"/>
      <c r="G259" s="131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</row>
    <row r="260" spans="2:19">
      <c r="B260" s="130"/>
      <c r="C260" s="131"/>
      <c r="D260" s="131"/>
      <c r="E260" s="131"/>
      <c r="F260" s="131"/>
      <c r="G260" s="131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</row>
    <row r="261" spans="2:19">
      <c r="B261" s="130"/>
      <c r="C261" s="131"/>
      <c r="D261" s="131"/>
      <c r="E261" s="131"/>
      <c r="F261" s="131"/>
      <c r="G261" s="131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</row>
    <row r="262" spans="2:19">
      <c r="B262" s="130"/>
      <c r="C262" s="131"/>
      <c r="D262" s="131"/>
      <c r="E262" s="131"/>
      <c r="F262" s="131"/>
      <c r="G262" s="131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</row>
    <row r="263" spans="2:19">
      <c r="B263" s="130"/>
      <c r="C263" s="131"/>
      <c r="D263" s="131"/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</row>
    <row r="264" spans="2:19">
      <c r="B264" s="130"/>
      <c r="C264" s="131"/>
      <c r="D264" s="131"/>
      <c r="E264" s="131"/>
      <c r="F264" s="131"/>
      <c r="G264" s="131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</row>
    <row r="265" spans="2:19">
      <c r="B265" s="130"/>
      <c r="C265" s="131"/>
      <c r="D265" s="131"/>
      <c r="E265" s="131"/>
      <c r="F265" s="131"/>
      <c r="G265" s="131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</row>
    <row r="266" spans="2:19">
      <c r="B266" s="130"/>
      <c r="C266" s="131"/>
      <c r="D266" s="131"/>
      <c r="E266" s="131"/>
      <c r="F266" s="131"/>
      <c r="G266" s="131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</row>
    <row r="267" spans="2:19">
      <c r="B267" s="130"/>
      <c r="C267" s="131"/>
      <c r="D267" s="131"/>
      <c r="E267" s="131"/>
      <c r="F267" s="131"/>
      <c r="G267" s="131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</row>
    <row r="268" spans="2:19">
      <c r="B268" s="130"/>
      <c r="C268" s="131"/>
      <c r="D268" s="131"/>
      <c r="E268" s="131"/>
      <c r="F268" s="131"/>
      <c r="G268" s="131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</row>
    <row r="269" spans="2:19">
      <c r="B269" s="130"/>
      <c r="C269" s="131"/>
      <c r="D269" s="131"/>
      <c r="E269" s="131"/>
      <c r="F269" s="131"/>
      <c r="G269" s="131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</row>
    <row r="270" spans="2:19">
      <c r="B270" s="130"/>
      <c r="C270" s="131"/>
      <c r="D270" s="131"/>
      <c r="E270" s="131"/>
      <c r="F270" s="131"/>
      <c r="G270" s="131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</row>
    <row r="271" spans="2:19">
      <c r="B271" s="130"/>
      <c r="C271" s="131"/>
      <c r="D271" s="131"/>
      <c r="E271" s="131"/>
      <c r="F271" s="131"/>
      <c r="G271" s="131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</row>
    <row r="272" spans="2:19">
      <c r="B272" s="130"/>
      <c r="C272" s="131"/>
      <c r="D272" s="131"/>
      <c r="E272" s="131"/>
      <c r="F272" s="131"/>
      <c r="G272" s="131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</row>
    <row r="273" spans="2:19">
      <c r="B273" s="130"/>
      <c r="C273" s="131"/>
      <c r="D273" s="131"/>
      <c r="E273" s="131"/>
      <c r="F273" s="131"/>
      <c r="G273" s="131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</row>
    <row r="274" spans="2:19">
      <c r="B274" s="130"/>
      <c r="C274" s="131"/>
      <c r="D274" s="131"/>
      <c r="E274" s="131"/>
      <c r="F274" s="131"/>
      <c r="G274" s="131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</row>
    <row r="275" spans="2:19">
      <c r="B275" s="130"/>
      <c r="C275" s="131"/>
      <c r="D275" s="131"/>
      <c r="E275" s="131"/>
      <c r="F275" s="131"/>
      <c r="G275" s="131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</row>
    <row r="276" spans="2:19">
      <c r="B276" s="130"/>
      <c r="C276" s="131"/>
      <c r="D276" s="131"/>
      <c r="E276" s="131"/>
      <c r="F276" s="131"/>
      <c r="G276" s="131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31"/>
    </row>
    <row r="277" spans="2:19">
      <c r="B277" s="130"/>
      <c r="C277" s="131"/>
      <c r="D277" s="131"/>
      <c r="E277" s="131"/>
      <c r="F277" s="131"/>
      <c r="G277" s="131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</row>
    <row r="278" spans="2:19">
      <c r="B278" s="130"/>
      <c r="C278" s="131"/>
      <c r="D278" s="131"/>
      <c r="E278" s="131"/>
      <c r="F278" s="131"/>
      <c r="G278" s="131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</row>
    <row r="279" spans="2:19">
      <c r="B279" s="130"/>
      <c r="C279" s="131"/>
      <c r="D279" s="131"/>
      <c r="E279" s="131"/>
      <c r="F279" s="131"/>
      <c r="G279" s="131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</row>
    <row r="280" spans="2:19">
      <c r="B280" s="130"/>
      <c r="C280" s="131"/>
      <c r="D280" s="131"/>
      <c r="E280" s="131"/>
      <c r="F280" s="131"/>
      <c r="G280" s="131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</row>
    <row r="281" spans="2:19">
      <c r="B281" s="130"/>
      <c r="C281" s="131"/>
      <c r="D281" s="131"/>
      <c r="E281" s="131"/>
      <c r="F281" s="131"/>
      <c r="G281" s="131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31"/>
    </row>
    <row r="282" spans="2:19">
      <c r="B282" s="130"/>
      <c r="C282" s="131"/>
      <c r="D282" s="131"/>
      <c r="E282" s="131"/>
      <c r="F282" s="131"/>
      <c r="G282" s="131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</row>
    <row r="283" spans="2:19">
      <c r="B283" s="130"/>
      <c r="C283" s="131"/>
      <c r="D283" s="131"/>
      <c r="E283" s="131"/>
      <c r="F283" s="131"/>
      <c r="G283" s="131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</row>
    <row r="284" spans="2:19">
      <c r="B284" s="130"/>
      <c r="C284" s="131"/>
      <c r="D284" s="131"/>
      <c r="E284" s="131"/>
      <c r="F284" s="131"/>
      <c r="G284" s="131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31"/>
    </row>
    <row r="285" spans="2:19">
      <c r="B285" s="130"/>
      <c r="C285" s="131"/>
      <c r="D285" s="131"/>
      <c r="E285" s="131"/>
      <c r="F285" s="131"/>
      <c r="G285" s="131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31"/>
    </row>
    <row r="286" spans="2:19">
      <c r="B286" s="130"/>
      <c r="C286" s="131"/>
      <c r="D286" s="131"/>
      <c r="E286" s="131"/>
      <c r="F286" s="131"/>
      <c r="G286" s="131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31"/>
    </row>
    <row r="287" spans="2:19">
      <c r="B287" s="130"/>
      <c r="C287" s="131"/>
      <c r="D287" s="131"/>
      <c r="E287" s="131"/>
      <c r="F287" s="131"/>
      <c r="G287" s="131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</row>
    <row r="288" spans="2:19">
      <c r="B288" s="130"/>
      <c r="C288" s="131"/>
      <c r="D288" s="131"/>
      <c r="E288" s="131"/>
      <c r="F288" s="131"/>
      <c r="G288" s="131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31"/>
    </row>
    <row r="289" spans="2:19">
      <c r="B289" s="130"/>
      <c r="C289" s="131"/>
      <c r="D289" s="131"/>
      <c r="E289" s="131"/>
      <c r="F289" s="131"/>
      <c r="G289" s="131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31"/>
    </row>
    <row r="290" spans="2:19">
      <c r="B290" s="130"/>
      <c r="C290" s="131"/>
      <c r="D290" s="131"/>
      <c r="E290" s="131"/>
      <c r="F290" s="131"/>
      <c r="G290" s="131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</row>
    <row r="291" spans="2:19">
      <c r="B291" s="130"/>
      <c r="C291" s="131"/>
      <c r="D291" s="131"/>
      <c r="E291" s="131"/>
      <c r="F291" s="131"/>
      <c r="G291" s="131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</row>
    <row r="292" spans="2:19">
      <c r="B292" s="130"/>
      <c r="C292" s="131"/>
      <c r="D292" s="131"/>
      <c r="E292" s="131"/>
      <c r="F292" s="131"/>
      <c r="G292" s="131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31"/>
    </row>
    <row r="293" spans="2:19">
      <c r="B293" s="130"/>
      <c r="C293" s="131"/>
      <c r="D293" s="131"/>
      <c r="E293" s="131"/>
      <c r="F293" s="131"/>
      <c r="G293" s="131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</row>
    <row r="294" spans="2:19">
      <c r="B294" s="130"/>
      <c r="C294" s="131"/>
      <c r="D294" s="131"/>
      <c r="E294" s="131"/>
      <c r="F294" s="131"/>
      <c r="G294" s="131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31"/>
    </row>
    <row r="295" spans="2:19">
      <c r="B295" s="130"/>
      <c r="C295" s="131"/>
      <c r="D295" s="131"/>
      <c r="E295" s="131"/>
      <c r="F295" s="131"/>
      <c r="G295" s="131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31"/>
    </row>
    <row r="296" spans="2:19">
      <c r="B296" s="130"/>
      <c r="C296" s="131"/>
      <c r="D296" s="131"/>
      <c r="E296" s="131"/>
      <c r="F296" s="131"/>
      <c r="G296" s="131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31"/>
    </row>
    <row r="297" spans="2:19">
      <c r="B297" s="130"/>
      <c r="C297" s="131"/>
      <c r="D297" s="131"/>
      <c r="E297" s="131"/>
      <c r="F297" s="131"/>
      <c r="G297" s="131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31"/>
    </row>
    <row r="298" spans="2:19">
      <c r="B298" s="130"/>
      <c r="C298" s="131"/>
      <c r="D298" s="131"/>
      <c r="E298" s="131"/>
      <c r="F298" s="131"/>
      <c r="G298" s="131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31"/>
    </row>
    <row r="299" spans="2:19">
      <c r="B299" s="130"/>
      <c r="C299" s="131"/>
      <c r="D299" s="131"/>
      <c r="E299" s="131"/>
      <c r="F299" s="131"/>
      <c r="G299" s="131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</row>
    <row r="300" spans="2:19">
      <c r="B300" s="130"/>
      <c r="C300" s="131"/>
      <c r="D300" s="131"/>
      <c r="E300" s="131"/>
      <c r="F300" s="131"/>
      <c r="G300" s="131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</row>
    <row r="301" spans="2:19">
      <c r="B301" s="130"/>
      <c r="C301" s="131"/>
      <c r="D301" s="131"/>
      <c r="E301" s="131"/>
      <c r="F301" s="131"/>
      <c r="G301" s="131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</row>
    <row r="302" spans="2:19">
      <c r="B302" s="130"/>
      <c r="C302" s="131"/>
      <c r="D302" s="131"/>
      <c r="E302" s="131"/>
      <c r="F302" s="131"/>
      <c r="G302" s="131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/>
    </row>
    <row r="303" spans="2:19">
      <c r="B303" s="130"/>
      <c r="C303" s="131"/>
      <c r="D303" s="131"/>
      <c r="E303" s="131"/>
      <c r="F303" s="131"/>
      <c r="G303" s="131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</row>
    <row r="304" spans="2:19">
      <c r="B304" s="130"/>
      <c r="C304" s="131"/>
      <c r="D304" s="131"/>
      <c r="E304" s="131"/>
      <c r="F304" s="131"/>
      <c r="G304" s="131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</row>
    <row r="305" spans="2:19">
      <c r="B305" s="130"/>
      <c r="C305" s="131"/>
      <c r="D305" s="131"/>
      <c r="E305" s="131"/>
      <c r="F305" s="131"/>
      <c r="G305" s="131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31"/>
    </row>
    <row r="306" spans="2:19">
      <c r="B306" s="130"/>
      <c r="C306" s="131"/>
      <c r="D306" s="131"/>
      <c r="E306" s="131"/>
      <c r="F306" s="131"/>
      <c r="G306" s="131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31"/>
    </row>
    <row r="307" spans="2:19">
      <c r="B307" s="130"/>
      <c r="C307" s="131"/>
      <c r="D307" s="131"/>
      <c r="E307" s="131"/>
      <c r="F307" s="131"/>
      <c r="G307" s="131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31"/>
    </row>
    <row r="308" spans="2:19">
      <c r="B308" s="130"/>
      <c r="C308" s="131"/>
      <c r="D308" s="131"/>
      <c r="E308" s="131"/>
      <c r="F308" s="131"/>
      <c r="G308" s="131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31"/>
    </row>
    <row r="309" spans="2:19">
      <c r="B309" s="130"/>
      <c r="C309" s="131"/>
      <c r="D309" s="131"/>
      <c r="E309" s="131"/>
      <c r="F309" s="131"/>
      <c r="G309" s="131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31"/>
    </row>
    <row r="310" spans="2:19">
      <c r="B310" s="130"/>
      <c r="C310" s="131"/>
      <c r="D310" s="131"/>
      <c r="E310" s="131"/>
      <c r="F310" s="131"/>
      <c r="G310" s="131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</row>
    <row r="311" spans="2:19">
      <c r="B311" s="130"/>
      <c r="C311" s="131"/>
      <c r="D311" s="131"/>
      <c r="E311" s="131"/>
      <c r="F311" s="131"/>
      <c r="G311" s="131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</row>
    <row r="312" spans="2:19">
      <c r="B312" s="130"/>
      <c r="C312" s="131"/>
      <c r="D312" s="131"/>
      <c r="E312" s="131"/>
      <c r="F312" s="131"/>
      <c r="G312" s="131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</row>
    <row r="313" spans="2:19">
      <c r="B313" s="130"/>
      <c r="C313" s="131"/>
      <c r="D313" s="131"/>
      <c r="E313" s="131"/>
      <c r="F313" s="131"/>
      <c r="G313" s="131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</row>
    <row r="314" spans="2:19">
      <c r="B314" s="130"/>
      <c r="C314" s="131"/>
      <c r="D314" s="131"/>
      <c r="E314" s="131"/>
      <c r="F314" s="131"/>
      <c r="G314" s="131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</row>
    <row r="315" spans="2:19">
      <c r="B315" s="130"/>
      <c r="C315" s="131"/>
      <c r="D315" s="131"/>
      <c r="E315" s="131"/>
      <c r="F315" s="131"/>
      <c r="G315" s="131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31"/>
    </row>
    <row r="316" spans="2:19">
      <c r="B316" s="130"/>
      <c r="C316" s="131"/>
      <c r="D316" s="131"/>
      <c r="E316" s="131"/>
      <c r="F316" s="131"/>
      <c r="G316" s="131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31"/>
    </row>
    <row r="317" spans="2:19">
      <c r="B317" s="130"/>
      <c r="C317" s="131"/>
      <c r="D317" s="131"/>
      <c r="E317" s="131"/>
      <c r="F317" s="131"/>
      <c r="G317" s="131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31"/>
    </row>
    <row r="318" spans="2:19">
      <c r="B318" s="130"/>
      <c r="C318" s="131"/>
      <c r="D318" s="131"/>
      <c r="E318" s="131"/>
      <c r="F318" s="131"/>
      <c r="G318" s="131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31"/>
    </row>
    <row r="319" spans="2:19">
      <c r="B319" s="130"/>
      <c r="C319" s="131"/>
      <c r="D319" s="131"/>
      <c r="E319" s="131"/>
      <c r="F319" s="131"/>
      <c r="G319" s="131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31"/>
    </row>
    <row r="320" spans="2:19">
      <c r="B320" s="130"/>
      <c r="C320" s="131"/>
      <c r="D320" s="131"/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</row>
    <row r="321" spans="2:19">
      <c r="B321" s="130"/>
      <c r="C321" s="131"/>
      <c r="D321" s="131"/>
      <c r="E321" s="131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</row>
    <row r="322" spans="2:19">
      <c r="B322" s="130"/>
      <c r="C322" s="131"/>
      <c r="D322" s="131"/>
      <c r="E322" s="131"/>
      <c r="F322" s="131"/>
      <c r="G322" s="131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31"/>
    </row>
    <row r="323" spans="2:19">
      <c r="B323" s="130"/>
      <c r="C323" s="131"/>
      <c r="D323" s="131"/>
      <c r="E323" s="131"/>
      <c r="F323" s="131"/>
      <c r="G323" s="131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31"/>
    </row>
    <row r="324" spans="2:19">
      <c r="B324" s="130"/>
      <c r="C324" s="131"/>
      <c r="D324" s="131"/>
      <c r="E324" s="131"/>
      <c r="F324" s="131"/>
      <c r="G324" s="131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31"/>
    </row>
    <row r="325" spans="2:19">
      <c r="B325" s="130"/>
      <c r="C325" s="131"/>
      <c r="D325" s="131"/>
      <c r="E325" s="131"/>
      <c r="F325" s="131"/>
      <c r="G325" s="131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31"/>
    </row>
    <row r="326" spans="2:19">
      <c r="B326" s="130"/>
      <c r="C326" s="131"/>
      <c r="D326" s="131"/>
      <c r="E326" s="131"/>
      <c r="F326" s="131"/>
      <c r="G326" s="131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31"/>
    </row>
    <row r="327" spans="2:19">
      <c r="B327" s="130"/>
      <c r="C327" s="131"/>
      <c r="D327" s="131"/>
      <c r="E327" s="131"/>
      <c r="F327" s="131"/>
      <c r="G327" s="131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31"/>
    </row>
    <row r="328" spans="2:19">
      <c r="B328" s="130"/>
      <c r="C328" s="131"/>
      <c r="D328" s="131"/>
      <c r="E328" s="131"/>
      <c r="F328" s="131"/>
      <c r="G328" s="131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31"/>
    </row>
    <row r="329" spans="2:19">
      <c r="B329" s="130"/>
      <c r="C329" s="131"/>
      <c r="D329" s="131"/>
      <c r="E329" s="131"/>
      <c r="F329" s="131"/>
      <c r="G329" s="131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31"/>
    </row>
    <row r="330" spans="2:19">
      <c r="B330" s="130"/>
      <c r="C330" s="131"/>
      <c r="D330" s="131"/>
      <c r="E330" s="131"/>
      <c r="F330" s="131"/>
      <c r="G330" s="131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31"/>
    </row>
    <row r="331" spans="2:19">
      <c r="B331" s="130"/>
      <c r="C331" s="131"/>
      <c r="D331" s="131"/>
      <c r="E331" s="131"/>
      <c r="F331" s="131"/>
      <c r="G331" s="131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</row>
    <row r="332" spans="2:19">
      <c r="B332" s="130"/>
      <c r="C332" s="131"/>
      <c r="D332" s="131"/>
      <c r="E332" s="131"/>
      <c r="F332" s="131"/>
      <c r="G332" s="131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31"/>
    </row>
    <row r="333" spans="2:19">
      <c r="B333" s="130"/>
      <c r="C333" s="131"/>
      <c r="D333" s="131"/>
      <c r="E333" s="131"/>
      <c r="F333" s="131"/>
      <c r="G333" s="131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31"/>
    </row>
    <row r="334" spans="2:19">
      <c r="B334" s="130"/>
      <c r="C334" s="131"/>
      <c r="D334" s="131"/>
      <c r="E334" s="131"/>
      <c r="F334" s="131"/>
      <c r="G334" s="131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31"/>
    </row>
    <row r="335" spans="2:19">
      <c r="B335" s="130"/>
      <c r="C335" s="131"/>
      <c r="D335" s="131"/>
      <c r="E335" s="131"/>
      <c r="F335" s="131"/>
      <c r="G335" s="131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</row>
    <row r="336" spans="2:19">
      <c r="B336" s="130"/>
      <c r="C336" s="131"/>
      <c r="D336" s="131"/>
      <c r="E336" s="131"/>
      <c r="F336" s="131"/>
      <c r="G336" s="131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31"/>
    </row>
    <row r="337" spans="2:19">
      <c r="B337" s="130"/>
      <c r="C337" s="131"/>
      <c r="D337" s="131"/>
      <c r="E337" s="131"/>
      <c r="F337" s="131"/>
      <c r="G337" s="131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31"/>
    </row>
    <row r="338" spans="2:19">
      <c r="B338" s="130"/>
      <c r="C338" s="131"/>
      <c r="D338" s="131"/>
      <c r="E338" s="131"/>
      <c r="F338" s="131"/>
      <c r="G338" s="131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31"/>
    </row>
    <row r="339" spans="2:19">
      <c r="B339" s="130"/>
      <c r="C339" s="131"/>
      <c r="D339" s="131"/>
      <c r="E339" s="131"/>
      <c r="F339" s="131"/>
      <c r="G339" s="131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31"/>
    </row>
    <row r="340" spans="2:19">
      <c r="B340" s="130"/>
      <c r="C340" s="131"/>
      <c r="D340" s="131"/>
      <c r="E340" s="131"/>
      <c r="F340" s="131"/>
      <c r="G340" s="131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31"/>
    </row>
    <row r="341" spans="2:19">
      <c r="B341" s="130"/>
      <c r="C341" s="131"/>
      <c r="D341" s="131"/>
      <c r="E341" s="131"/>
      <c r="F341" s="131"/>
      <c r="G341" s="131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31"/>
    </row>
    <row r="342" spans="2:19">
      <c r="B342" s="130"/>
      <c r="C342" s="131"/>
      <c r="D342" s="131"/>
      <c r="E342" s="131"/>
      <c r="F342" s="131"/>
      <c r="G342" s="131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31"/>
    </row>
    <row r="343" spans="2:19">
      <c r="B343" s="130"/>
      <c r="C343" s="131"/>
      <c r="D343" s="131"/>
      <c r="E343" s="131"/>
      <c r="F343" s="131"/>
      <c r="G343" s="131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31"/>
    </row>
    <row r="344" spans="2:19">
      <c r="B344" s="130"/>
      <c r="C344" s="131"/>
      <c r="D344" s="131"/>
      <c r="E344" s="131"/>
      <c r="F344" s="131"/>
      <c r="G344" s="131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31"/>
    </row>
    <row r="345" spans="2:19">
      <c r="B345" s="130"/>
      <c r="C345" s="131"/>
      <c r="D345" s="131"/>
      <c r="E345" s="131"/>
      <c r="F345" s="131"/>
      <c r="G345" s="131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31"/>
    </row>
    <row r="346" spans="2:19">
      <c r="B346" s="130"/>
      <c r="C346" s="131"/>
      <c r="D346" s="131"/>
      <c r="E346" s="131"/>
      <c r="F346" s="131"/>
      <c r="G346" s="131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31"/>
    </row>
    <row r="347" spans="2:19">
      <c r="B347" s="130"/>
      <c r="C347" s="131"/>
      <c r="D347" s="131"/>
      <c r="E347" s="131"/>
      <c r="F347" s="131"/>
      <c r="G347" s="131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31"/>
    </row>
    <row r="348" spans="2:19">
      <c r="B348" s="130"/>
      <c r="C348" s="131"/>
      <c r="D348" s="131"/>
      <c r="E348" s="131"/>
      <c r="F348" s="131"/>
      <c r="G348" s="131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131"/>
    </row>
    <row r="349" spans="2:19">
      <c r="B349" s="130"/>
      <c r="C349" s="131"/>
      <c r="D349" s="131"/>
      <c r="E349" s="131"/>
      <c r="F349" s="131"/>
      <c r="G349" s="131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31"/>
    </row>
    <row r="350" spans="2:19">
      <c r="B350" s="130"/>
      <c r="C350" s="131"/>
      <c r="D350" s="131"/>
      <c r="E350" s="131"/>
      <c r="F350" s="131"/>
      <c r="G350" s="131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31"/>
    </row>
    <row r="351" spans="2:19">
      <c r="B351" s="130"/>
      <c r="C351" s="131"/>
      <c r="D351" s="131"/>
      <c r="E351" s="131"/>
      <c r="F351" s="131"/>
      <c r="G351" s="131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31"/>
    </row>
    <row r="352" spans="2:19">
      <c r="B352" s="130"/>
      <c r="C352" s="131"/>
      <c r="D352" s="131"/>
      <c r="E352" s="131"/>
      <c r="F352" s="131"/>
      <c r="G352" s="131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31"/>
    </row>
    <row r="353" spans="2:19">
      <c r="B353" s="130"/>
      <c r="C353" s="131"/>
      <c r="D353" s="131"/>
      <c r="E353" s="131"/>
      <c r="F353" s="131"/>
      <c r="G353" s="131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31"/>
    </row>
    <row r="354" spans="2:19">
      <c r="B354" s="130"/>
      <c r="C354" s="131"/>
      <c r="D354" s="131"/>
      <c r="E354" s="131"/>
      <c r="F354" s="131"/>
      <c r="G354" s="131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31"/>
    </row>
    <row r="355" spans="2:19">
      <c r="B355" s="130"/>
      <c r="C355" s="131"/>
      <c r="D355" s="131"/>
      <c r="E355" s="131"/>
      <c r="F355" s="131"/>
      <c r="G355" s="131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31"/>
    </row>
    <row r="356" spans="2:19">
      <c r="B356" s="130"/>
      <c r="C356" s="131"/>
      <c r="D356" s="131"/>
      <c r="E356" s="131"/>
      <c r="F356" s="131"/>
      <c r="G356" s="131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31"/>
    </row>
    <row r="357" spans="2:19">
      <c r="B357" s="130"/>
      <c r="C357" s="131"/>
      <c r="D357" s="131"/>
      <c r="E357" s="131"/>
      <c r="F357" s="131"/>
      <c r="G357" s="131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31"/>
    </row>
    <row r="358" spans="2:19">
      <c r="B358" s="130"/>
      <c r="C358" s="131"/>
      <c r="D358" s="131"/>
      <c r="E358" s="131"/>
      <c r="F358" s="131"/>
      <c r="G358" s="131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</row>
    <row r="359" spans="2:19">
      <c r="B359" s="130"/>
      <c r="C359" s="131"/>
      <c r="D359" s="131"/>
      <c r="E359" s="131"/>
      <c r="F359" s="131"/>
      <c r="G359" s="131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  <c r="S359" s="131"/>
    </row>
    <row r="360" spans="2:19">
      <c r="B360" s="130"/>
      <c r="C360" s="131"/>
      <c r="D360" s="131"/>
      <c r="E360" s="131"/>
      <c r="F360" s="131"/>
      <c r="G360" s="131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  <c r="S360" s="131"/>
    </row>
    <row r="361" spans="2:19">
      <c r="B361" s="130"/>
      <c r="C361" s="131"/>
      <c r="D361" s="131"/>
      <c r="E361" s="131"/>
      <c r="F361" s="131"/>
      <c r="G361" s="131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  <c r="S361" s="131"/>
    </row>
    <row r="362" spans="2:19">
      <c r="B362" s="130"/>
      <c r="C362" s="131"/>
      <c r="D362" s="131"/>
      <c r="E362" s="131"/>
      <c r="F362" s="131"/>
      <c r="G362" s="131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31"/>
    </row>
    <row r="363" spans="2:19">
      <c r="B363" s="130"/>
      <c r="C363" s="131"/>
      <c r="D363" s="131"/>
      <c r="E363" s="131"/>
      <c r="F363" s="131"/>
      <c r="G363" s="131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  <c r="S363" s="131"/>
    </row>
    <row r="364" spans="2:19">
      <c r="B364" s="130"/>
      <c r="C364" s="131"/>
      <c r="D364" s="131"/>
      <c r="E364" s="131"/>
      <c r="F364" s="131"/>
      <c r="G364" s="131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31"/>
    </row>
    <row r="365" spans="2:19">
      <c r="B365" s="130"/>
      <c r="C365" s="131"/>
      <c r="D365" s="131"/>
      <c r="E365" s="131"/>
      <c r="F365" s="131"/>
      <c r="G365" s="131"/>
      <c r="H365" s="131"/>
      <c r="I365" s="131"/>
      <c r="J365" s="131"/>
      <c r="K365" s="131"/>
      <c r="L365" s="131"/>
      <c r="M365" s="131"/>
      <c r="N365" s="131"/>
      <c r="O365" s="131"/>
      <c r="P365" s="131"/>
      <c r="Q365" s="131"/>
      <c r="R365" s="131"/>
      <c r="S365" s="131"/>
    </row>
    <row r="366" spans="2:19">
      <c r="B366" s="130"/>
      <c r="C366" s="131"/>
      <c r="D366" s="131"/>
      <c r="E366" s="131"/>
      <c r="F366" s="131"/>
      <c r="G366" s="131"/>
      <c r="H366" s="131"/>
      <c r="I366" s="131"/>
      <c r="J366" s="131"/>
      <c r="K366" s="131"/>
      <c r="L366" s="131"/>
      <c r="M366" s="131"/>
      <c r="N366" s="131"/>
      <c r="O366" s="131"/>
      <c r="P366" s="131"/>
      <c r="Q366" s="131"/>
      <c r="R366" s="131"/>
      <c r="S366" s="131"/>
    </row>
    <row r="367" spans="2:19">
      <c r="B367" s="130"/>
      <c r="C367" s="131"/>
      <c r="D367" s="131"/>
      <c r="E367" s="131"/>
      <c r="F367" s="131"/>
      <c r="G367" s="131"/>
      <c r="H367" s="131"/>
      <c r="I367" s="131"/>
      <c r="J367" s="131"/>
      <c r="K367" s="131"/>
      <c r="L367" s="131"/>
      <c r="M367" s="131"/>
      <c r="N367" s="131"/>
      <c r="O367" s="131"/>
      <c r="P367" s="131"/>
      <c r="Q367" s="131"/>
      <c r="R367" s="131"/>
      <c r="S367" s="131"/>
    </row>
    <row r="368" spans="2:19">
      <c r="B368" s="130"/>
      <c r="C368" s="131"/>
      <c r="D368" s="131"/>
      <c r="E368" s="131"/>
      <c r="F368" s="131"/>
      <c r="G368" s="131"/>
      <c r="H368" s="131"/>
      <c r="I368" s="131"/>
      <c r="J368" s="131"/>
      <c r="K368" s="131"/>
      <c r="L368" s="131"/>
      <c r="M368" s="131"/>
      <c r="N368" s="131"/>
      <c r="O368" s="131"/>
      <c r="P368" s="131"/>
      <c r="Q368" s="131"/>
      <c r="R368" s="131"/>
      <c r="S368" s="131"/>
    </row>
    <row r="369" spans="2:19">
      <c r="B369" s="130"/>
      <c r="C369" s="131"/>
      <c r="D369" s="131"/>
      <c r="E369" s="131"/>
      <c r="F369" s="131"/>
      <c r="G369" s="131"/>
      <c r="H369" s="131"/>
      <c r="I369" s="131"/>
      <c r="J369" s="131"/>
      <c r="K369" s="131"/>
      <c r="L369" s="131"/>
      <c r="M369" s="131"/>
      <c r="N369" s="131"/>
      <c r="O369" s="131"/>
      <c r="P369" s="131"/>
      <c r="Q369" s="131"/>
      <c r="R369" s="131"/>
      <c r="S369" s="131"/>
    </row>
    <row r="370" spans="2:19">
      <c r="B370" s="130"/>
      <c r="C370" s="131"/>
      <c r="D370" s="131"/>
      <c r="E370" s="131"/>
      <c r="F370" s="131"/>
      <c r="G370" s="131"/>
      <c r="H370" s="131"/>
      <c r="I370" s="131"/>
      <c r="J370" s="131"/>
      <c r="K370" s="131"/>
      <c r="L370" s="131"/>
      <c r="M370" s="131"/>
      <c r="N370" s="131"/>
      <c r="O370" s="131"/>
      <c r="P370" s="131"/>
      <c r="Q370" s="131"/>
      <c r="R370" s="131"/>
      <c r="S370" s="131"/>
    </row>
    <row r="371" spans="2:19">
      <c r="B371" s="130"/>
      <c r="C371" s="131"/>
      <c r="D371" s="131"/>
      <c r="E371" s="131"/>
      <c r="F371" s="131"/>
      <c r="G371" s="131"/>
      <c r="H371" s="131"/>
      <c r="I371" s="131"/>
      <c r="J371" s="131"/>
      <c r="K371" s="131"/>
      <c r="L371" s="131"/>
      <c r="M371" s="131"/>
      <c r="N371" s="131"/>
      <c r="O371" s="131"/>
      <c r="P371" s="131"/>
      <c r="Q371" s="131"/>
      <c r="R371" s="131"/>
      <c r="S371" s="131"/>
    </row>
    <row r="372" spans="2:19">
      <c r="B372" s="130"/>
      <c r="C372" s="131"/>
      <c r="D372" s="131"/>
      <c r="E372" s="131"/>
      <c r="F372" s="131"/>
      <c r="G372" s="131"/>
      <c r="H372" s="131"/>
      <c r="I372" s="131"/>
      <c r="J372" s="131"/>
      <c r="K372" s="131"/>
      <c r="L372" s="131"/>
      <c r="M372" s="131"/>
      <c r="N372" s="131"/>
      <c r="O372" s="131"/>
      <c r="P372" s="131"/>
      <c r="Q372" s="131"/>
      <c r="R372" s="131"/>
      <c r="S372" s="131"/>
    </row>
    <row r="373" spans="2:19">
      <c r="B373" s="130"/>
      <c r="C373" s="131"/>
      <c r="D373" s="131"/>
      <c r="E373" s="131"/>
      <c r="F373" s="131"/>
      <c r="G373" s="131"/>
      <c r="H373" s="131"/>
      <c r="I373" s="131"/>
      <c r="J373" s="131"/>
      <c r="K373" s="131"/>
      <c r="L373" s="131"/>
      <c r="M373" s="131"/>
      <c r="N373" s="131"/>
      <c r="O373" s="131"/>
      <c r="P373" s="131"/>
      <c r="Q373" s="131"/>
      <c r="R373" s="131"/>
      <c r="S373" s="131"/>
    </row>
    <row r="374" spans="2:19">
      <c r="B374" s="130"/>
      <c r="C374" s="131"/>
      <c r="D374" s="131"/>
      <c r="E374" s="131"/>
      <c r="F374" s="131"/>
      <c r="G374" s="131"/>
      <c r="H374" s="131"/>
      <c r="I374" s="131"/>
      <c r="J374" s="131"/>
      <c r="K374" s="131"/>
      <c r="L374" s="131"/>
      <c r="M374" s="131"/>
      <c r="N374" s="131"/>
      <c r="O374" s="131"/>
      <c r="P374" s="131"/>
      <c r="Q374" s="131"/>
      <c r="R374" s="131"/>
      <c r="S374" s="131"/>
    </row>
    <row r="375" spans="2:19">
      <c r="B375" s="130"/>
      <c r="C375" s="131"/>
      <c r="D375" s="131"/>
      <c r="E375" s="131"/>
      <c r="F375" s="131"/>
      <c r="G375" s="131"/>
      <c r="H375" s="131"/>
      <c r="I375" s="131"/>
      <c r="J375" s="131"/>
      <c r="K375" s="131"/>
      <c r="L375" s="131"/>
      <c r="M375" s="131"/>
      <c r="N375" s="131"/>
      <c r="O375" s="131"/>
      <c r="P375" s="131"/>
      <c r="Q375" s="131"/>
      <c r="R375" s="131"/>
      <c r="S375" s="131"/>
    </row>
    <row r="376" spans="2:19">
      <c r="B376" s="130"/>
      <c r="C376" s="131"/>
      <c r="D376" s="131"/>
      <c r="E376" s="131"/>
      <c r="F376" s="131"/>
      <c r="G376" s="131"/>
      <c r="H376" s="131"/>
      <c r="I376" s="131"/>
      <c r="J376" s="131"/>
      <c r="K376" s="131"/>
      <c r="L376" s="131"/>
      <c r="M376" s="131"/>
      <c r="N376" s="131"/>
      <c r="O376" s="131"/>
      <c r="P376" s="131"/>
      <c r="Q376" s="131"/>
      <c r="R376" s="131"/>
      <c r="S376" s="131"/>
    </row>
    <row r="377" spans="2:19">
      <c r="B377" s="130"/>
      <c r="C377" s="131"/>
      <c r="D377" s="131"/>
      <c r="E377" s="131"/>
      <c r="F377" s="131"/>
      <c r="G377" s="131"/>
      <c r="H377" s="131"/>
      <c r="I377" s="131"/>
      <c r="J377" s="131"/>
      <c r="K377" s="131"/>
      <c r="L377" s="131"/>
      <c r="M377" s="131"/>
      <c r="N377" s="131"/>
      <c r="O377" s="131"/>
      <c r="P377" s="131"/>
      <c r="Q377" s="131"/>
      <c r="R377" s="131"/>
      <c r="S377" s="131"/>
    </row>
    <row r="378" spans="2:19">
      <c r="B378" s="130"/>
      <c r="C378" s="131"/>
      <c r="D378" s="131"/>
      <c r="E378" s="131"/>
      <c r="F378" s="131"/>
      <c r="G378" s="131"/>
      <c r="H378" s="131"/>
      <c r="I378" s="131"/>
      <c r="J378" s="131"/>
      <c r="K378" s="131"/>
      <c r="L378" s="131"/>
      <c r="M378" s="131"/>
      <c r="N378" s="131"/>
      <c r="O378" s="131"/>
      <c r="P378" s="131"/>
      <c r="Q378" s="131"/>
      <c r="R378" s="131"/>
      <c r="S378" s="131"/>
    </row>
    <row r="379" spans="2:19">
      <c r="B379" s="130"/>
      <c r="C379" s="131"/>
      <c r="D379" s="131"/>
      <c r="E379" s="131"/>
      <c r="F379" s="131"/>
      <c r="G379" s="131"/>
      <c r="H379" s="131"/>
      <c r="I379" s="131"/>
      <c r="J379" s="131"/>
      <c r="K379" s="131"/>
      <c r="L379" s="131"/>
      <c r="M379" s="131"/>
      <c r="N379" s="131"/>
      <c r="O379" s="131"/>
      <c r="P379" s="131"/>
      <c r="Q379" s="131"/>
      <c r="R379" s="131"/>
      <c r="S379" s="131"/>
    </row>
    <row r="380" spans="2:19">
      <c r="B380" s="130"/>
      <c r="C380" s="131"/>
      <c r="D380" s="131"/>
      <c r="E380" s="131"/>
      <c r="F380" s="131"/>
      <c r="G380" s="131"/>
      <c r="H380" s="131"/>
      <c r="I380" s="131"/>
      <c r="J380" s="131"/>
      <c r="K380" s="131"/>
      <c r="L380" s="131"/>
      <c r="M380" s="131"/>
      <c r="N380" s="131"/>
      <c r="O380" s="131"/>
      <c r="P380" s="131"/>
      <c r="Q380" s="131"/>
      <c r="R380" s="131"/>
      <c r="S380" s="131"/>
    </row>
    <row r="381" spans="2:19">
      <c r="B381" s="130"/>
      <c r="C381" s="131"/>
      <c r="D381" s="131"/>
      <c r="E381" s="131"/>
      <c r="F381" s="131"/>
      <c r="G381" s="131"/>
      <c r="H381" s="131"/>
      <c r="I381" s="131"/>
      <c r="J381" s="131"/>
      <c r="K381" s="131"/>
      <c r="L381" s="131"/>
      <c r="M381" s="131"/>
      <c r="N381" s="131"/>
      <c r="O381" s="131"/>
      <c r="P381" s="131"/>
      <c r="Q381" s="131"/>
      <c r="R381" s="131"/>
      <c r="S381" s="131"/>
    </row>
    <row r="382" spans="2:19">
      <c r="B382" s="130"/>
      <c r="C382" s="131"/>
      <c r="D382" s="131"/>
      <c r="E382" s="131"/>
      <c r="F382" s="131"/>
      <c r="G382" s="131"/>
      <c r="H382" s="131"/>
      <c r="I382" s="131"/>
      <c r="J382" s="131"/>
      <c r="K382" s="131"/>
      <c r="L382" s="131"/>
      <c r="M382" s="131"/>
      <c r="N382" s="131"/>
      <c r="O382" s="131"/>
      <c r="P382" s="131"/>
      <c r="Q382" s="131"/>
      <c r="R382" s="131"/>
      <c r="S382" s="131"/>
    </row>
    <row r="383" spans="2:19">
      <c r="B383" s="130"/>
      <c r="C383" s="131"/>
      <c r="D383" s="131"/>
      <c r="E383" s="131"/>
      <c r="F383" s="131"/>
      <c r="G383" s="131"/>
      <c r="H383" s="131"/>
      <c r="I383" s="131"/>
      <c r="J383" s="131"/>
      <c r="K383" s="131"/>
      <c r="L383" s="131"/>
      <c r="M383" s="131"/>
      <c r="N383" s="131"/>
      <c r="O383" s="131"/>
      <c r="P383" s="131"/>
      <c r="Q383" s="131"/>
      <c r="R383" s="131"/>
      <c r="S383" s="131"/>
    </row>
    <row r="384" spans="2:19">
      <c r="B384" s="130"/>
      <c r="C384" s="131"/>
      <c r="D384" s="131"/>
      <c r="E384" s="131"/>
      <c r="F384" s="131"/>
      <c r="G384" s="131"/>
      <c r="H384" s="131"/>
      <c r="I384" s="131"/>
      <c r="J384" s="131"/>
      <c r="K384" s="131"/>
      <c r="L384" s="131"/>
      <c r="M384" s="131"/>
      <c r="N384" s="131"/>
      <c r="O384" s="131"/>
      <c r="P384" s="131"/>
      <c r="Q384" s="131"/>
      <c r="R384" s="131"/>
      <c r="S384" s="131"/>
    </row>
    <row r="385" spans="2:19">
      <c r="B385" s="130"/>
      <c r="C385" s="131"/>
      <c r="D385" s="131"/>
      <c r="E385" s="131"/>
      <c r="F385" s="131"/>
      <c r="G385" s="131"/>
      <c r="H385" s="131"/>
      <c r="I385" s="131"/>
      <c r="J385" s="131"/>
      <c r="K385" s="131"/>
      <c r="L385" s="131"/>
      <c r="M385" s="131"/>
      <c r="N385" s="131"/>
      <c r="O385" s="131"/>
      <c r="P385" s="131"/>
      <c r="Q385" s="131"/>
      <c r="R385" s="131"/>
      <c r="S385" s="131"/>
    </row>
    <row r="386" spans="2:19">
      <c r="B386" s="130"/>
      <c r="C386" s="131"/>
      <c r="D386" s="131"/>
      <c r="E386" s="131"/>
      <c r="F386" s="131"/>
      <c r="G386" s="131"/>
      <c r="H386" s="131"/>
      <c r="I386" s="131"/>
      <c r="J386" s="131"/>
      <c r="K386" s="131"/>
      <c r="L386" s="131"/>
      <c r="M386" s="131"/>
      <c r="N386" s="131"/>
      <c r="O386" s="131"/>
      <c r="P386" s="131"/>
      <c r="Q386" s="131"/>
      <c r="R386" s="131"/>
      <c r="S386" s="131"/>
    </row>
    <row r="387" spans="2:19">
      <c r="B387" s="130"/>
      <c r="C387" s="131"/>
      <c r="D387" s="131"/>
      <c r="E387" s="131"/>
      <c r="F387" s="131"/>
      <c r="G387" s="131"/>
      <c r="H387" s="131"/>
      <c r="I387" s="131"/>
      <c r="J387" s="131"/>
      <c r="K387" s="131"/>
      <c r="L387" s="131"/>
      <c r="M387" s="131"/>
      <c r="N387" s="131"/>
      <c r="O387" s="131"/>
      <c r="P387" s="131"/>
      <c r="Q387" s="131"/>
      <c r="R387" s="131"/>
      <c r="S387" s="131"/>
    </row>
    <row r="388" spans="2:19">
      <c r="B388" s="130"/>
      <c r="C388" s="131"/>
      <c r="D388" s="131"/>
      <c r="E388" s="131"/>
      <c r="F388" s="131"/>
      <c r="G388" s="131"/>
      <c r="H388" s="131"/>
      <c r="I388" s="131"/>
      <c r="J388" s="131"/>
      <c r="K388" s="131"/>
      <c r="L388" s="131"/>
      <c r="M388" s="131"/>
      <c r="N388" s="131"/>
      <c r="O388" s="131"/>
      <c r="P388" s="131"/>
      <c r="Q388" s="131"/>
      <c r="R388" s="131"/>
      <c r="S388" s="131"/>
    </row>
    <row r="389" spans="2:19">
      <c r="B389" s="130"/>
      <c r="C389" s="131"/>
      <c r="D389" s="131"/>
      <c r="E389" s="131"/>
      <c r="F389" s="131"/>
      <c r="G389" s="131"/>
      <c r="H389" s="131"/>
      <c r="I389" s="131"/>
      <c r="J389" s="131"/>
      <c r="K389" s="131"/>
      <c r="L389" s="131"/>
      <c r="M389" s="131"/>
      <c r="N389" s="131"/>
      <c r="O389" s="131"/>
      <c r="P389" s="131"/>
      <c r="Q389" s="131"/>
      <c r="R389" s="131"/>
      <c r="S389" s="131"/>
    </row>
    <row r="390" spans="2:19">
      <c r="B390" s="130"/>
      <c r="C390" s="131"/>
      <c r="D390" s="131"/>
      <c r="E390" s="131"/>
      <c r="F390" s="131"/>
      <c r="G390" s="131"/>
      <c r="H390" s="131"/>
      <c r="I390" s="131"/>
      <c r="J390" s="131"/>
      <c r="K390" s="131"/>
      <c r="L390" s="131"/>
      <c r="M390" s="131"/>
      <c r="N390" s="131"/>
      <c r="O390" s="131"/>
      <c r="P390" s="131"/>
      <c r="Q390" s="131"/>
      <c r="R390" s="131"/>
      <c r="S390" s="131"/>
    </row>
    <row r="391" spans="2:19">
      <c r="B391" s="130"/>
      <c r="C391" s="131"/>
      <c r="D391" s="131"/>
      <c r="E391" s="131"/>
      <c r="F391" s="131"/>
      <c r="G391" s="131"/>
      <c r="H391" s="131"/>
      <c r="I391" s="131"/>
      <c r="J391" s="131"/>
      <c r="K391" s="131"/>
      <c r="L391" s="131"/>
      <c r="M391" s="131"/>
      <c r="N391" s="131"/>
      <c r="O391" s="131"/>
      <c r="P391" s="131"/>
      <c r="Q391" s="131"/>
      <c r="R391" s="131"/>
      <c r="S391" s="131"/>
    </row>
    <row r="392" spans="2:19">
      <c r="B392" s="130"/>
      <c r="C392" s="131"/>
      <c r="D392" s="131"/>
      <c r="E392" s="131"/>
      <c r="F392" s="131"/>
      <c r="G392" s="131"/>
      <c r="H392" s="131"/>
      <c r="I392" s="131"/>
      <c r="J392" s="131"/>
      <c r="K392" s="131"/>
      <c r="L392" s="131"/>
      <c r="M392" s="131"/>
      <c r="N392" s="131"/>
      <c r="O392" s="131"/>
      <c r="P392" s="131"/>
      <c r="Q392" s="131"/>
      <c r="R392" s="131"/>
      <c r="S392" s="131"/>
    </row>
    <row r="393" spans="2:19">
      <c r="B393" s="130"/>
      <c r="C393" s="131"/>
      <c r="D393" s="131"/>
      <c r="E393" s="131"/>
      <c r="F393" s="131"/>
      <c r="G393" s="131"/>
      <c r="H393" s="131"/>
      <c r="I393" s="131"/>
      <c r="J393" s="131"/>
      <c r="K393" s="131"/>
      <c r="L393" s="131"/>
      <c r="M393" s="131"/>
      <c r="N393" s="131"/>
      <c r="O393" s="131"/>
      <c r="P393" s="131"/>
      <c r="Q393" s="131"/>
      <c r="R393" s="131"/>
      <c r="S393" s="131"/>
    </row>
    <row r="394" spans="2:19">
      <c r="B394" s="130"/>
      <c r="C394" s="131"/>
      <c r="D394" s="131"/>
      <c r="E394" s="131"/>
      <c r="F394" s="131"/>
      <c r="G394" s="131"/>
      <c r="H394" s="131"/>
      <c r="I394" s="131"/>
      <c r="J394" s="131"/>
      <c r="K394" s="131"/>
      <c r="L394" s="131"/>
      <c r="M394" s="131"/>
      <c r="N394" s="131"/>
      <c r="O394" s="131"/>
      <c r="P394" s="131"/>
      <c r="Q394" s="131"/>
      <c r="R394" s="131"/>
      <c r="S394" s="131"/>
    </row>
    <row r="395" spans="2:19">
      <c r="B395" s="130"/>
      <c r="C395" s="131"/>
      <c r="D395" s="131"/>
      <c r="E395" s="131"/>
      <c r="F395" s="131"/>
      <c r="G395" s="131"/>
      <c r="H395" s="131"/>
      <c r="I395" s="131"/>
      <c r="J395" s="131"/>
      <c r="K395" s="131"/>
      <c r="L395" s="131"/>
      <c r="M395" s="131"/>
      <c r="N395" s="131"/>
      <c r="O395" s="131"/>
      <c r="P395" s="131"/>
      <c r="Q395" s="131"/>
      <c r="R395" s="131"/>
      <c r="S395" s="131"/>
    </row>
    <row r="396" spans="2:19">
      <c r="B396" s="130"/>
      <c r="C396" s="131"/>
      <c r="D396" s="131"/>
      <c r="E396" s="131"/>
      <c r="F396" s="131"/>
      <c r="G396" s="131"/>
      <c r="H396" s="131"/>
      <c r="I396" s="131"/>
      <c r="J396" s="131"/>
      <c r="K396" s="131"/>
      <c r="L396" s="131"/>
      <c r="M396" s="131"/>
      <c r="N396" s="131"/>
      <c r="O396" s="131"/>
      <c r="P396" s="131"/>
      <c r="Q396" s="131"/>
      <c r="R396" s="131"/>
      <c r="S396" s="131"/>
    </row>
    <row r="397" spans="2:19">
      <c r="B397" s="130"/>
      <c r="C397" s="131"/>
      <c r="D397" s="131"/>
      <c r="E397" s="131"/>
      <c r="F397" s="131"/>
      <c r="G397" s="131"/>
      <c r="H397" s="131"/>
      <c r="I397" s="131"/>
      <c r="J397" s="131"/>
      <c r="K397" s="131"/>
      <c r="L397" s="131"/>
      <c r="M397" s="131"/>
      <c r="N397" s="131"/>
      <c r="O397" s="131"/>
      <c r="P397" s="131"/>
      <c r="Q397" s="131"/>
      <c r="R397" s="131"/>
      <c r="S397" s="131"/>
    </row>
    <row r="398" spans="2:19">
      <c r="B398" s="130"/>
      <c r="C398" s="131"/>
      <c r="D398" s="131"/>
      <c r="E398" s="131"/>
      <c r="F398" s="131"/>
      <c r="G398" s="131"/>
      <c r="H398" s="131"/>
      <c r="I398" s="131"/>
      <c r="J398" s="131"/>
      <c r="K398" s="131"/>
      <c r="L398" s="131"/>
      <c r="M398" s="131"/>
      <c r="N398" s="131"/>
      <c r="O398" s="131"/>
      <c r="P398" s="131"/>
      <c r="Q398" s="131"/>
      <c r="R398" s="131"/>
      <c r="S398" s="131"/>
    </row>
    <row r="399" spans="2:19">
      <c r="B399" s="130"/>
      <c r="C399" s="131"/>
      <c r="D399" s="131"/>
      <c r="E399" s="131"/>
      <c r="F399" s="131"/>
      <c r="G399" s="131"/>
      <c r="H399" s="131"/>
      <c r="I399" s="131"/>
      <c r="J399" s="131"/>
      <c r="K399" s="131"/>
      <c r="L399" s="131"/>
      <c r="M399" s="131"/>
      <c r="N399" s="131"/>
      <c r="O399" s="131"/>
      <c r="P399" s="131"/>
      <c r="Q399" s="131"/>
      <c r="R399" s="131"/>
      <c r="S399" s="131"/>
    </row>
    <row r="400" spans="2:19">
      <c r="B400" s="130"/>
      <c r="C400" s="131"/>
      <c r="D400" s="131"/>
      <c r="E400" s="131"/>
      <c r="F400" s="131"/>
      <c r="G400" s="131"/>
      <c r="H400" s="131"/>
      <c r="I400" s="131"/>
      <c r="J400" s="131"/>
      <c r="K400" s="131"/>
      <c r="L400" s="131"/>
      <c r="M400" s="131"/>
      <c r="N400" s="131"/>
      <c r="O400" s="131"/>
      <c r="P400" s="131"/>
      <c r="Q400" s="131"/>
      <c r="R400" s="131"/>
      <c r="S400" s="131"/>
    </row>
    <row r="401" spans="2:19">
      <c r="B401" s="130"/>
      <c r="C401" s="131"/>
      <c r="D401" s="131"/>
      <c r="E401" s="131"/>
      <c r="F401" s="131"/>
      <c r="G401" s="131"/>
      <c r="H401" s="131"/>
      <c r="I401" s="131"/>
      <c r="J401" s="131"/>
      <c r="K401" s="131"/>
      <c r="L401" s="131"/>
      <c r="M401" s="131"/>
      <c r="N401" s="131"/>
      <c r="O401" s="131"/>
      <c r="P401" s="131"/>
      <c r="Q401" s="131"/>
      <c r="R401" s="131"/>
      <c r="S401" s="131"/>
    </row>
    <row r="402" spans="2:19">
      <c r="B402" s="130"/>
      <c r="C402" s="131"/>
      <c r="D402" s="131"/>
      <c r="E402" s="131"/>
      <c r="F402" s="131"/>
      <c r="G402" s="131"/>
      <c r="H402" s="131"/>
      <c r="I402" s="131"/>
      <c r="J402" s="131"/>
      <c r="K402" s="131"/>
      <c r="L402" s="131"/>
      <c r="M402" s="131"/>
      <c r="N402" s="131"/>
      <c r="O402" s="131"/>
      <c r="P402" s="131"/>
      <c r="Q402" s="131"/>
      <c r="R402" s="131"/>
      <c r="S402" s="131"/>
    </row>
    <row r="403" spans="2:19">
      <c r="B403" s="130"/>
      <c r="C403" s="131"/>
      <c r="D403" s="131"/>
      <c r="E403" s="131"/>
      <c r="F403" s="131"/>
      <c r="G403" s="131"/>
      <c r="H403" s="131"/>
      <c r="I403" s="131"/>
      <c r="J403" s="131"/>
      <c r="K403" s="131"/>
      <c r="L403" s="131"/>
      <c r="M403" s="131"/>
      <c r="N403" s="131"/>
      <c r="O403" s="131"/>
      <c r="P403" s="131"/>
      <c r="Q403" s="131"/>
      <c r="R403" s="131"/>
      <c r="S403" s="131"/>
    </row>
    <row r="404" spans="2:19">
      <c r="B404" s="130"/>
      <c r="C404" s="131"/>
      <c r="D404" s="131"/>
      <c r="E404" s="131"/>
      <c r="F404" s="131"/>
      <c r="G404" s="131"/>
      <c r="H404" s="131"/>
      <c r="I404" s="131"/>
      <c r="J404" s="131"/>
      <c r="K404" s="131"/>
      <c r="L404" s="131"/>
      <c r="M404" s="131"/>
      <c r="N404" s="131"/>
      <c r="O404" s="131"/>
      <c r="P404" s="131"/>
      <c r="Q404" s="131"/>
      <c r="R404" s="131"/>
      <c r="S404" s="131"/>
    </row>
    <row r="405" spans="2:19">
      <c r="B405" s="130"/>
      <c r="C405" s="131"/>
      <c r="D405" s="131"/>
      <c r="E405" s="131"/>
      <c r="F405" s="131"/>
      <c r="G405" s="131"/>
      <c r="H405" s="131"/>
      <c r="I405" s="131"/>
      <c r="J405" s="131"/>
      <c r="K405" s="131"/>
      <c r="L405" s="131"/>
      <c r="M405" s="131"/>
      <c r="N405" s="131"/>
      <c r="O405" s="131"/>
      <c r="P405" s="131"/>
      <c r="Q405" s="131"/>
      <c r="R405" s="131"/>
      <c r="S405" s="131"/>
    </row>
    <row r="406" spans="2:19">
      <c r="B406" s="130"/>
      <c r="C406" s="131"/>
      <c r="D406" s="131"/>
      <c r="E406" s="131"/>
      <c r="F406" s="131"/>
      <c r="G406" s="131"/>
      <c r="H406" s="131"/>
      <c r="I406" s="131"/>
      <c r="J406" s="131"/>
      <c r="K406" s="131"/>
      <c r="L406" s="131"/>
      <c r="M406" s="131"/>
      <c r="N406" s="131"/>
      <c r="O406" s="131"/>
      <c r="P406" s="131"/>
      <c r="Q406" s="131"/>
      <c r="R406" s="131"/>
      <c r="S406" s="131"/>
    </row>
    <row r="407" spans="2:19">
      <c r="B407" s="130"/>
      <c r="C407" s="131"/>
      <c r="D407" s="131"/>
      <c r="E407" s="131"/>
      <c r="F407" s="131"/>
      <c r="G407" s="131"/>
      <c r="H407" s="131"/>
      <c r="I407" s="131"/>
      <c r="J407" s="131"/>
      <c r="K407" s="131"/>
      <c r="L407" s="131"/>
      <c r="M407" s="131"/>
      <c r="N407" s="131"/>
      <c r="O407" s="131"/>
      <c r="P407" s="131"/>
      <c r="Q407" s="131"/>
      <c r="R407" s="131"/>
      <c r="S407" s="131"/>
    </row>
    <row r="408" spans="2:19">
      <c r="B408" s="130"/>
      <c r="C408" s="131"/>
      <c r="D408" s="131"/>
      <c r="E408" s="131"/>
      <c r="F408" s="131"/>
      <c r="G408" s="131"/>
      <c r="H408" s="131"/>
      <c r="I408" s="131"/>
      <c r="J408" s="131"/>
      <c r="K408" s="131"/>
      <c r="L408" s="131"/>
      <c r="M408" s="131"/>
      <c r="N408" s="131"/>
      <c r="O408" s="131"/>
      <c r="P408" s="131"/>
      <c r="Q408" s="131"/>
      <c r="R408" s="131"/>
      <c r="S408" s="131"/>
    </row>
    <row r="409" spans="2:19">
      <c r="B409" s="130"/>
      <c r="C409" s="131"/>
      <c r="D409" s="131"/>
      <c r="E409" s="131"/>
      <c r="F409" s="131"/>
      <c r="G409" s="131"/>
      <c r="H409" s="131"/>
      <c r="I409" s="131"/>
      <c r="J409" s="131"/>
      <c r="K409" s="131"/>
      <c r="L409" s="131"/>
      <c r="M409" s="131"/>
      <c r="N409" s="131"/>
      <c r="O409" s="131"/>
      <c r="P409" s="131"/>
      <c r="Q409" s="131"/>
      <c r="R409" s="131"/>
      <c r="S409" s="131"/>
    </row>
    <row r="410" spans="2:19">
      <c r="B410" s="130"/>
      <c r="C410" s="131"/>
      <c r="D410" s="131"/>
      <c r="E410" s="131"/>
      <c r="F410" s="131"/>
      <c r="G410" s="131"/>
      <c r="H410" s="131"/>
      <c r="I410" s="131"/>
      <c r="J410" s="131"/>
      <c r="K410" s="131"/>
      <c r="L410" s="131"/>
      <c r="M410" s="131"/>
      <c r="N410" s="131"/>
      <c r="O410" s="131"/>
      <c r="P410" s="131"/>
      <c r="Q410" s="131"/>
      <c r="R410" s="131"/>
      <c r="S410" s="131"/>
    </row>
    <row r="411" spans="2:19">
      <c r="B411" s="130"/>
      <c r="C411" s="131"/>
      <c r="D411" s="131"/>
      <c r="E411" s="131"/>
      <c r="F411" s="131"/>
      <c r="G411" s="131"/>
      <c r="H411" s="131"/>
      <c r="I411" s="131"/>
      <c r="J411" s="131"/>
      <c r="K411" s="131"/>
      <c r="L411" s="131"/>
      <c r="M411" s="131"/>
      <c r="N411" s="131"/>
      <c r="O411" s="131"/>
      <c r="P411" s="131"/>
      <c r="Q411" s="131"/>
      <c r="R411" s="131"/>
      <c r="S411" s="131"/>
    </row>
    <row r="412" spans="2:19">
      <c r="B412" s="130"/>
      <c r="C412" s="131"/>
      <c r="D412" s="131"/>
      <c r="E412" s="131"/>
      <c r="F412" s="131"/>
      <c r="G412" s="131"/>
      <c r="H412" s="131"/>
      <c r="I412" s="131"/>
      <c r="J412" s="131"/>
      <c r="K412" s="131"/>
      <c r="L412" s="131"/>
      <c r="M412" s="131"/>
      <c r="N412" s="131"/>
      <c r="O412" s="131"/>
      <c r="P412" s="131"/>
      <c r="Q412" s="131"/>
      <c r="R412" s="131"/>
      <c r="S412" s="131"/>
    </row>
    <row r="413" spans="2:19">
      <c r="B413" s="130"/>
      <c r="C413" s="131"/>
      <c r="D413" s="131"/>
      <c r="E413" s="131"/>
      <c r="F413" s="131"/>
      <c r="G413" s="131"/>
      <c r="H413" s="131"/>
      <c r="I413" s="131"/>
      <c r="J413" s="131"/>
      <c r="K413" s="131"/>
      <c r="L413" s="131"/>
      <c r="M413" s="131"/>
      <c r="N413" s="131"/>
      <c r="O413" s="131"/>
      <c r="P413" s="131"/>
      <c r="Q413" s="131"/>
      <c r="R413" s="131"/>
      <c r="S413" s="131"/>
    </row>
    <row r="414" spans="2:19">
      <c r="B414" s="130"/>
      <c r="C414" s="131"/>
      <c r="D414" s="131"/>
      <c r="E414" s="131"/>
      <c r="F414" s="131"/>
      <c r="G414" s="131"/>
      <c r="H414" s="131"/>
      <c r="I414" s="131"/>
      <c r="J414" s="131"/>
      <c r="K414" s="131"/>
      <c r="L414" s="131"/>
      <c r="M414" s="131"/>
      <c r="N414" s="131"/>
      <c r="O414" s="131"/>
      <c r="P414" s="131"/>
      <c r="Q414" s="131"/>
      <c r="R414" s="131"/>
      <c r="S414" s="131"/>
    </row>
    <row r="415" spans="2:19">
      <c r="B415" s="130"/>
      <c r="C415" s="131"/>
      <c r="D415" s="131"/>
      <c r="E415" s="131"/>
      <c r="F415" s="131"/>
      <c r="G415" s="131"/>
      <c r="H415" s="131"/>
      <c r="I415" s="131"/>
      <c r="J415" s="131"/>
      <c r="K415" s="131"/>
      <c r="L415" s="131"/>
      <c r="M415" s="131"/>
      <c r="N415" s="131"/>
      <c r="O415" s="131"/>
      <c r="P415" s="131"/>
      <c r="Q415" s="131"/>
      <c r="R415" s="131"/>
      <c r="S415" s="131"/>
    </row>
    <row r="416" spans="2:19">
      <c r="B416" s="130"/>
      <c r="C416" s="131"/>
      <c r="D416" s="131"/>
      <c r="E416" s="131"/>
      <c r="F416" s="131"/>
      <c r="G416" s="131"/>
      <c r="H416" s="131"/>
      <c r="I416" s="131"/>
      <c r="J416" s="131"/>
      <c r="K416" s="131"/>
      <c r="L416" s="131"/>
      <c r="M416" s="131"/>
      <c r="N416" s="131"/>
      <c r="O416" s="131"/>
      <c r="P416" s="131"/>
      <c r="Q416" s="131"/>
      <c r="R416" s="131"/>
      <c r="S416" s="131"/>
    </row>
    <row r="417" spans="2:19">
      <c r="B417" s="130"/>
      <c r="C417" s="131"/>
      <c r="D417" s="131"/>
      <c r="E417" s="131"/>
      <c r="F417" s="131"/>
      <c r="G417" s="131"/>
      <c r="H417" s="131"/>
      <c r="I417" s="131"/>
      <c r="J417" s="131"/>
      <c r="K417" s="131"/>
      <c r="L417" s="131"/>
      <c r="M417" s="131"/>
      <c r="N417" s="131"/>
      <c r="O417" s="131"/>
      <c r="P417" s="131"/>
      <c r="Q417" s="131"/>
      <c r="R417" s="131"/>
      <c r="S417" s="131"/>
    </row>
    <row r="418" spans="2:19">
      <c r="B418" s="130"/>
      <c r="C418" s="131"/>
      <c r="D418" s="131"/>
      <c r="E418" s="131"/>
      <c r="F418" s="131"/>
      <c r="G418" s="131"/>
      <c r="H418" s="131"/>
      <c r="I418" s="131"/>
      <c r="J418" s="131"/>
      <c r="K418" s="131"/>
      <c r="L418" s="131"/>
      <c r="M418" s="131"/>
      <c r="N418" s="131"/>
      <c r="O418" s="131"/>
      <c r="P418" s="131"/>
      <c r="Q418" s="131"/>
      <c r="R418" s="131"/>
      <c r="S418" s="131"/>
    </row>
    <row r="419" spans="2:19">
      <c r="B419" s="130"/>
      <c r="C419" s="131"/>
      <c r="D419" s="131"/>
      <c r="E419" s="131"/>
      <c r="F419" s="131"/>
      <c r="G419" s="131"/>
      <c r="H419" s="131"/>
      <c r="I419" s="131"/>
      <c r="J419" s="131"/>
      <c r="K419" s="131"/>
      <c r="L419" s="131"/>
      <c r="M419" s="131"/>
      <c r="N419" s="131"/>
      <c r="O419" s="131"/>
      <c r="P419" s="131"/>
      <c r="Q419" s="131"/>
      <c r="R419" s="131"/>
      <c r="S419" s="131"/>
    </row>
    <row r="420" spans="2:19">
      <c r="B420" s="130"/>
      <c r="C420" s="131"/>
      <c r="D420" s="131"/>
      <c r="E420" s="131"/>
      <c r="F420" s="131"/>
      <c r="G420" s="131"/>
      <c r="H420" s="131"/>
      <c r="I420" s="131"/>
      <c r="J420" s="131"/>
      <c r="K420" s="131"/>
      <c r="L420" s="131"/>
      <c r="M420" s="131"/>
      <c r="N420" s="131"/>
      <c r="O420" s="131"/>
      <c r="P420" s="131"/>
      <c r="Q420" s="131"/>
      <c r="R420" s="131"/>
      <c r="S420" s="131"/>
    </row>
    <row r="421" spans="2:19">
      <c r="B421" s="130"/>
      <c r="C421" s="131"/>
      <c r="D421" s="131"/>
      <c r="E421" s="131"/>
      <c r="F421" s="131"/>
      <c r="G421" s="131"/>
      <c r="H421" s="131"/>
      <c r="I421" s="131"/>
      <c r="J421" s="131"/>
      <c r="K421" s="131"/>
      <c r="L421" s="131"/>
      <c r="M421" s="131"/>
      <c r="N421" s="131"/>
      <c r="O421" s="131"/>
      <c r="P421" s="131"/>
      <c r="Q421" s="131"/>
      <c r="R421" s="131"/>
      <c r="S421" s="131"/>
    </row>
    <row r="422" spans="2:19">
      <c r="B422" s="130"/>
      <c r="C422" s="131"/>
      <c r="D422" s="131"/>
      <c r="E422" s="131"/>
      <c r="F422" s="131"/>
      <c r="G422" s="131"/>
      <c r="H422" s="131"/>
      <c r="I422" s="131"/>
      <c r="J422" s="131"/>
      <c r="K422" s="131"/>
      <c r="L422" s="131"/>
      <c r="M422" s="131"/>
      <c r="N422" s="131"/>
      <c r="O422" s="131"/>
      <c r="P422" s="131"/>
      <c r="Q422" s="131"/>
      <c r="R422" s="131"/>
      <c r="S422" s="131"/>
    </row>
    <row r="423" spans="2:19">
      <c r="B423" s="130"/>
      <c r="C423" s="131"/>
      <c r="D423" s="131"/>
      <c r="E423" s="131"/>
      <c r="F423" s="131"/>
      <c r="G423" s="131"/>
      <c r="H423" s="131"/>
      <c r="I423" s="131"/>
      <c r="J423" s="131"/>
      <c r="K423" s="131"/>
      <c r="L423" s="131"/>
      <c r="M423" s="131"/>
      <c r="N423" s="131"/>
      <c r="O423" s="131"/>
      <c r="P423" s="131"/>
      <c r="Q423" s="131"/>
      <c r="R423" s="131"/>
      <c r="S423" s="131"/>
    </row>
    <row r="424" spans="2:19">
      <c r="B424" s="130"/>
      <c r="C424" s="131"/>
      <c r="D424" s="131"/>
      <c r="E424" s="131"/>
      <c r="F424" s="131"/>
      <c r="G424" s="131"/>
      <c r="H424" s="131"/>
      <c r="I424" s="131"/>
      <c r="J424" s="131"/>
      <c r="K424" s="131"/>
      <c r="L424" s="131"/>
      <c r="M424" s="131"/>
      <c r="N424" s="131"/>
      <c r="O424" s="131"/>
      <c r="P424" s="131"/>
      <c r="Q424" s="131"/>
      <c r="R424" s="131"/>
      <c r="S424" s="131"/>
    </row>
    <row r="425" spans="2:19">
      <c r="B425" s="130"/>
      <c r="C425" s="131"/>
      <c r="D425" s="131"/>
      <c r="E425" s="131"/>
      <c r="F425" s="131"/>
      <c r="G425" s="131"/>
      <c r="H425" s="131"/>
      <c r="I425" s="131"/>
      <c r="J425" s="131"/>
      <c r="K425" s="131"/>
      <c r="L425" s="131"/>
      <c r="M425" s="131"/>
      <c r="N425" s="131"/>
      <c r="O425" s="131"/>
      <c r="P425" s="131"/>
      <c r="Q425" s="131"/>
      <c r="R425" s="131"/>
      <c r="S425" s="131"/>
    </row>
    <row r="426" spans="2:19">
      <c r="B426" s="130"/>
      <c r="C426" s="131"/>
      <c r="D426" s="131"/>
      <c r="E426" s="131"/>
      <c r="F426" s="131"/>
      <c r="G426" s="131"/>
      <c r="H426" s="131"/>
      <c r="I426" s="131"/>
      <c r="J426" s="131"/>
      <c r="K426" s="131"/>
      <c r="L426" s="131"/>
      <c r="M426" s="131"/>
      <c r="N426" s="131"/>
      <c r="O426" s="131"/>
      <c r="P426" s="131"/>
      <c r="Q426" s="131"/>
      <c r="R426" s="131"/>
      <c r="S426" s="131"/>
    </row>
    <row r="427" spans="2:19">
      <c r="B427" s="130"/>
      <c r="C427" s="131"/>
      <c r="D427" s="131"/>
      <c r="E427" s="131"/>
      <c r="F427" s="131"/>
      <c r="G427" s="131"/>
      <c r="H427" s="131"/>
      <c r="I427" s="131"/>
      <c r="J427" s="131"/>
      <c r="K427" s="131"/>
      <c r="L427" s="131"/>
      <c r="M427" s="131"/>
      <c r="N427" s="131"/>
      <c r="O427" s="131"/>
      <c r="P427" s="131"/>
      <c r="Q427" s="131"/>
      <c r="R427" s="131"/>
      <c r="S427" s="131"/>
    </row>
    <row r="428" spans="2:19">
      <c r="B428" s="130"/>
      <c r="C428" s="131"/>
      <c r="D428" s="131"/>
      <c r="E428" s="131"/>
      <c r="F428" s="131"/>
      <c r="G428" s="131"/>
      <c r="H428" s="131"/>
      <c r="I428" s="131"/>
      <c r="J428" s="131"/>
      <c r="K428" s="131"/>
      <c r="L428" s="131"/>
      <c r="M428" s="131"/>
      <c r="N428" s="131"/>
      <c r="O428" s="131"/>
      <c r="P428" s="131"/>
      <c r="Q428" s="131"/>
      <c r="R428" s="131"/>
      <c r="S428" s="131"/>
    </row>
    <row r="429" spans="2:19">
      <c r="B429" s="130"/>
      <c r="C429" s="131"/>
      <c r="D429" s="131"/>
      <c r="E429" s="131"/>
      <c r="F429" s="131"/>
      <c r="G429" s="131"/>
      <c r="H429" s="131"/>
      <c r="I429" s="131"/>
      <c r="J429" s="131"/>
      <c r="K429" s="131"/>
      <c r="L429" s="131"/>
      <c r="M429" s="131"/>
      <c r="N429" s="131"/>
      <c r="O429" s="131"/>
      <c r="P429" s="131"/>
      <c r="Q429" s="131"/>
      <c r="R429" s="131"/>
      <c r="S429" s="131"/>
    </row>
    <row r="430" spans="2:19">
      <c r="B430" s="130"/>
      <c r="C430" s="131"/>
      <c r="D430" s="131"/>
      <c r="E430" s="131"/>
      <c r="F430" s="131"/>
      <c r="G430" s="131"/>
      <c r="H430" s="131"/>
      <c r="I430" s="131"/>
      <c r="J430" s="131"/>
      <c r="K430" s="131"/>
      <c r="L430" s="131"/>
      <c r="M430" s="131"/>
      <c r="N430" s="131"/>
      <c r="O430" s="131"/>
      <c r="P430" s="131"/>
      <c r="Q430" s="131"/>
      <c r="R430" s="131"/>
      <c r="S430" s="131"/>
    </row>
    <row r="431" spans="2:19">
      <c r="B431" s="130"/>
      <c r="C431" s="131"/>
      <c r="D431" s="131"/>
      <c r="E431" s="131"/>
      <c r="F431" s="131"/>
      <c r="G431" s="131"/>
      <c r="H431" s="131"/>
      <c r="I431" s="131"/>
      <c r="J431" s="131"/>
      <c r="K431" s="131"/>
      <c r="L431" s="131"/>
      <c r="M431" s="131"/>
      <c r="N431" s="131"/>
      <c r="O431" s="131"/>
      <c r="P431" s="131"/>
      <c r="Q431" s="131"/>
      <c r="R431" s="131"/>
      <c r="S431" s="131"/>
    </row>
    <row r="432" spans="2:19">
      <c r="B432" s="130"/>
      <c r="C432" s="131"/>
      <c r="D432" s="131"/>
      <c r="E432" s="131"/>
      <c r="F432" s="131"/>
      <c r="G432" s="131"/>
      <c r="H432" s="131"/>
      <c r="I432" s="131"/>
      <c r="J432" s="131"/>
      <c r="K432" s="131"/>
      <c r="L432" s="131"/>
      <c r="M432" s="131"/>
      <c r="N432" s="131"/>
      <c r="O432" s="131"/>
      <c r="P432" s="131"/>
      <c r="Q432" s="131"/>
      <c r="R432" s="131"/>
      <c r="S432" s="131"/>
    </row>
    <row r="433" spans="2:19">
      <c r="B433" s="130"/>
      <c r="C433" s="131"/>
      <c r="D433" s="131"/>
      <c r="E433" s="131"/>
      <c r="F433" s="131"/>
      <c r="G433" s="131"/>
      <c r="H433" s="131"/>
      <c r="I433" s="131"/>
      <c r="J433" s="131"/>
      <c r="K433" s="131"/>
      <c r="L433" s="131"/>
      <c r="M433" s="131"/>
      <c r="N433" s="131"/>
      <c r="O433" s="131"/>
      <c r="P433" s="131"/>
      <c r="Q433" s="131"/>
      <c r="R433" s="131"/>
      <c r="S433" s="131"/>
    </row>
    <row r="434" spans="2:19">
      <c r="B434" s="130"/>
      <c r="C434" s="131"/>
      <c r="D434" s="131"/>
      <c r="E434" s="131"/>
      <c r="F434" s="131"/>
      <c r="G434" s="131"/>
      <c r="H434" s="131"/>
      <c r="I434" s="131"/>
      <c r="J434" s="131"/>
      <c r="K434" s="131"/>
      <c r="L434" s="131"/>
      <c r="M434" s="131"/>
      <c r="N434" s="131"/>
      <c r="O434" s="131"/>
      <c r="P434" s="131"/>
      <c r="Q434" s="131"/>
      <c r="R434" s="131"/>
      <c r="S434" s="131"/>
    </row>
    <row r="435" spans="2:19">
      <c r="B435" s="130"/>
      <c r="C435" s="131"/>
      <c r="D435" s="131"/>
      <c r="E435" s="131"/>
      <c r="F435" s="131"/>
      <c r="G435" s="131"/>
      <c r="H435" s="131"/>
      <c r="I435" s="131"/>
      <c r="J435" s="131"/>
      <c r="K435" s="131"/>
      <c r="L435" s="131"/>
      <c r="M435" s="131"/>
      <c r="N435" s="131"/>
      <c r="O435" s="131"/>
      <c r="P435" s="131"/>
      <c r="Q435" s="131"/>
      <c r="R435" s="131"/>
      <c r="S435" s="131"/>
    </row>
    <row r="436" spans="2:19">
      <c r="B436" s="130"/>
      <c r="C436" s="131"/>
      <c r="D436" s="131"/>
      <c r="E436" s="131"/>
      <c r="F436" s="131"/>
      <c r="G436" s="131"/>
      <c r="H436" s="131"/>
      <c r="I436" s="131"/>
      <c r="J436" s="131"/>
      <c r="K436" s="131"/>
      <c r="L436" s="131"/>
      <c r="M436" s="131"/>
      <c r="N436" s="131"/>
      <c r="O436" s="131"/>
      <c r="P436" s="131"/>
      <c r="Q436" s="131"/>
      <c r="R436" s="131"/>
      <c r="S436" s="131"/>
    </row>
    <row r="437" spans="2:19">
      <c r="B437" s="130"/>
      <c r="C437" s="131"/>
      <c r="D437" s="131"/>
      <c r="E437" s="131"/>
      <c r="F437" s="131"/>
      <c r="G437" s="131"/>
      <c r="H437" s="131"/>
      <c r="I437" s="131"/>
      <c r="J437" s="131"/>
      <c r="K437" s="131"/>
      <c r="L437" s="131"/>
      <c r="M437" s="131"/>
      <c r="N437" s="131"/>
      <c r="O437" s="131"/>
      <c r="P437" s="131"/>
      <c r="Q437" s="131"/>
      <c r="R437" s="131"/>
      <c r="S437" s="131"/>
    </row>
    <row r="438" spans="2:19">
      <c r="B438" s="130"/>
      <c r="C438" s="131"/>
      <c r="D438" s="131"/>
      <c r="E438" s="131"/>
      <c r="F438" s="131"/>
      <c r="G438" s="131"/>
      <c r="H438" s="131"/>
      <c r="I438" s="131"/>
      <c r="J438" s="131"/>
      <c r="K438" s="131"/>
      <c r="L438" s="131"/>
      <c r="M438" s="131"/>
      <c r="N438" s="131"/>
      <c r="O438" s="131"/>
      <c r="P438" s="131"/>
      <c r="Q438" s="131"/>
      <c r="R438" s="131"/>
      <c r="S438" s="131"/>
    </row>
    <row r="439" spans="2:19">
      <c r="B439" s="130"/>
      <c r="C439" s="131"/>
      <c r="D439" s="131"/>
      <c r="E439" s="131"/>
      <c r="F439" s="131"/>
      <c r="G439" s="131"/>
      <c r="H439" s="131"/>
      <c r="I439" s="131"/>
      <c r="J439" s="131"/>
      <c r="K439" s="131"/>
      <c r="L439" s="131"/>
      <c r="M439" s="131"/>
      <c r="N439" s="131"/>
      <c r="O439" s="131"/>
      <c r="P439" s="131"/>
      <c r="Q439" s="131"/>
      <c r="R439" s="131"/>
      <c r="S439" s="131"/>
    </row>
    <row r="440" spans="2:19">
      <c r="B440" s="130"/>
      <c r="C440" s="131"/>
      <c r="D440" s="131"/>
      <c r="E440" s="131"/>
      <c r="F440" s="131"/>
      <c r="G440" s="131"/>
      <c r="H440" s="131"/>
      <c r="I440" s="131"/>
      <c r="J440" s="131"/>
      <c r="K440" s="131"/>
      <c r="L440" s="131"/>
      <c r="M440" s="131"/>
      <c r="N440" s="131"/>
      <c r="O440" s="131"/>
      <c r="P440" s="131"/>
      <c r="Q440" s="131"/>
      <c r="R440" s="131"/>
      <c r="S440" s="131"/>
    </row>
    <row r="441" spans="2:19">
      <c r="B441" s="130"/>
      <c r="C441" s="131"/>
      <c r="D441" s="131"/>
      <c r="E441" s="131"/>
      <c r="F441" s="131"/>
      <c r="G441" s="131"/>
      <c r="H441" s="131"/>
      <c r="I441" s="131"/>
      <c r="J441" s="131"/>
      <c r="K441" s="131"/>
      <c r="L441" s="131"/>
      <c r="M441" s="131"/>
      <c r="N441" s="131"/>
      <c r="O441" s="131"/>
      <c r="P441" s="131"/>
      <c r="Q441" s="131"/>
      <c r="R441" s="131"/>
      <c r="S441" s="131"/>
    </row>
    <row r="442" spans="2:19">
      <c r="B442" s="130"/>
      <c r="C442" s="131"/>
      <c r="D442" s="131"/>
      <c r="E442" s="131"/>
      <c r="F442" s="131"/>
      <c r="G442" s="131"/>
      <c r="H442" s="131"/>
      <c r="I442" s="131"/>
      <c r="J442" s="131"/>
      <c r="K442" s="131"/>
      <c r="L442" s="131"/>
      <c r="M442" s="131"/>
      <c r="N442" s="131"/>
      <c r="O442" s="131"/>
      <c r="P442" s="131"/>
      <c r="Q442" s="131"/>
      <c r="R442" s="131"/>
      <c r="S442" s="131"/>
    </row>
    <row r="443" spans="2:19">
      <c r="B443" s="130"/>
      <c r="C443" s="131"/>
      <c r="D443" s="131"/>
      <c r="E443" s="131"/>
      <c r="F443" s="131"/>
      <c r="G443" s="131"/>
      <c r="H443" s="131"/>
      <c r="I443" s="131"/>
      <c r="J443" s="131"/>
      <c r="K443" s="131"/>
      <c r="L443" s="131"/>
      <c r="M443" s="131"/>
      <c r="N443" s="131"/>
      <c r="O443" s="131"/>
      <c r="P443" s="131"/>
      <c r="Q443" s="131"/>
      <c r="R443" s="131"/>
      <c r="S443" s="131"/>
    </row>
    <row r="444" spans="2:19">
      <c r="B444" s="130"/>
      <c r="C444" s="131"/>
      <c r="D444" s="131"/>
      <c r="E444" s="131"/>
      <c r="F444" s="131"/>
      <c r="G444" s="131"/>
      <c r="H444" s="131"/>
      <c r="I444" s="131"/>
      <c r="J444" s="131"/>
      <c r="K444" s="131"/>
      <c r="L444" s="131"/>
      <c r="M444" s="131"/>
      <c r="N444" s="131"/>
      <c r="O444" s="131"/>
      <c r="P444" s="131"/>
      <c r="Q444" s="131"/>
      <c r="R444" s="131"/>
      <c r="S444" s="131"/>
    </row>
    <row r="445" spans="2:19">
      <c r="B445" s="130"/>
      <c r="C445" s="131"/>
      <c r="D445" s="131"/>
      <c r="E445" s="131"/>
      <c r="F445" s="131"/>
      <c r="G445" s="131"/>
      <c r="H445" s="131"/>
      <c r="I445" s="131"/>
      <c r="J445" s="131"/>
      <c r="K445" s="131"/>
      <c r="L445" s="131"/>
      <c r="M445" s="131"/>
      <c r="N445" s="131"/>
      <c r="O445" s="131"/>
      <c r="P445" s="131"/>
      <c r="Q445" s="131"/>
      <c r="R445" s="131"/>
      <c r="S445" s="131"/>
    </row>
    <row r="446" spans="2:19">
      <c r="B446" s="130"/>
      <c r="C446" s="131"/>
      <c r="D446" s="131"/>
      <c r="E446" s="131"/>
      <c r="F446" s="131"/>
      <c r="G446" s="131"/>
      <c r="H446" s="131"/>
      <c r="I446" s="131"/>
      <c r="J446" s="131"/>
      <c r="K446" s="131"/>
      <c r="L446" s="131"/>
      <c r="M446" s="131"/>
      <c r="N446" s="131"/>
      <c r="O446" s="131"/>
      <c r="P446" s="131"/>
      <c r="Q446" s="131"/>
      <c r="R446" s="131"/>
      <c r="S446" s="131"/>
    </row>
    <row r="447" spans="2:19">
      <c r="B447" s="130"/>
      <c r="C447" s="131"/>
      <c r="D447" s="131"/>
      <c r="E447" s="131"/>
      <c r="F447" s="131"/>
      <c r="G447" s="131"/>
      <c r="H447" s="131"/>
      <c r="I447" s="131"/>
      <c r="J447" s="131"/>
      <c r="K447" s="131"/>
      <c r="L447" s="131"/>
      <c r="M447" s="131"/>
      <c r="N447" s="131"/>
      <c r="O447" s="131"/>
      <c r="P447" s="131"/>
      <c r="Q447" s="131"/>
      <c r="R447" s="131"/>
      <c r="S447" s="131"/>
    </row>
    <row r="448" spans="2:19">
      <c r="B448" s="130"/>
      <c r="C448" s="131"/>
      <c r="D448" s="131"/>
      <c r="E448" s="131"/>
      <c r="F448" s="131"/>
      <c r="G448" s="131"/>
      <c r="H448" s="131"/>
      <c r="I448" s="131"/>
      <c r="J448" s="131"/>
      <c r="K448" s="131"/>
      <c r="L448" s="131"/>
      <c r="M448" s="131"/>
      <c r="N448" s="131"/>
      <c r="O448" s="131"/>
      <c r="P448" s="131"/>
      <c r="Q448" s="131"/>
      <c r="R448" s="131"/>
      <c r="S448" s="131"/>
    </row>
    <row r="449" spans="2:19">
      <c r="B449" s="130"/>
      <c r="C449" s="131"/>
      <c r="D449" s="131"/>
      <c r="E449" s="131"/>
      <c r="F449" s="131"/>
      <c r="G449" s="131"/>
      <c r="H449" s="131"/>
      <c r="I449" s="131"/>
      <c r="J449" s="131"/>
      <c r="K449" s="131"/>
      <c r="L449" s="131"/>
      <c r="M449" s="131"/>
      <c r="N449" s="131"/>
      <c r="O449" s="131"/>
      <c r="P449" s="131"/>
      <c r="Q449" s="131"/>
      <c r="R449" s="131"/>
      <c r="S449" s="131"/>
    </row>
    <row r="450" spans="2:19">
      <c r="B450" s="130"/>
      <c r="C450" s="131"/>
      <c r="D450" s="131"/>
      <c r="E450" s="131"/>
      <c r="F450" s="131"/>
      <c r="G450" s="131"/>
      <c r="H450" s="131"/>
      <c r="I450" s="131"/>
      <c r="J450" s="131"/>
      <c r="K450" s="131"/>
      <c r="L450" s="131"/>
      <c r="M450" s="131"/>
      <c r="N450" s="131"/>
      <c r="O450" s="131"/>
      <c r="P450" s="131"/>
      <c r="Q450" s="131"/>
      <c r="R450" s="131"/>
      <c r="S450" s="131"/>
    </row>
    <row r="451" spans="2:19">
      <c r="B451" s="130"/>
      <c r="C451" s="131"/>
      <c r="D451" s="131"/>
      <c r="E451" s="131"/>
      <c r="F451" s="131"/>
      <c r="G451" s="131"/>
      <c r="H451" s="131"/>
      <c r="I451" s="131"/>
      <c r="J451" s="131"/>
      <c r="K451" s="131"/>
      <c r="L451" s="131"/>
      <c r="M451" s="131"/>
      <c r="N451" s="131"/>
      <c r="O451" s="131"/>
      <c r="P451" s="131"/>
      <c r="Q451" s="131"/>
      <c r="R451" s="131"/>
      <c r="S451" s="131"/>
    </row>
    <row r="452" spans="2:19">
      <c r="B452" s="130"/>
      <c r="C452" s="131"/>
      <c r="D452" s="131"/>
      <c r="E452" s="131"/>
      <c r="F452" s="131"/>
      <c r="G452" s="131"/>
      <c r="H452" s="131"/>
      <c r="I452" s="131"/>
      <c r="J452" s="131"/>
      <c r="K452" s="131"/>
      <c r="L452" s="131"/>
      <c r="M452" s="131"/>
      <c r="N452" s="131"/>
      <c r="O452" s="131"/>
      <c r="P452" s="131"/>
      <c r="Q452" s="131"/>
      <c r="R452" s="131"/>
      <c r="S452" s="131"/>
    </row>
    <row r="453" spans="2:19">
      <c r="B453" s="130"/>
      <c r="C453" s="131"/>
      <c r="D453" s="131"/>
      <c r="E453" s="131"/>
      <c r="F453" s="131"/>
      <c r="G453" s="131"/>
      <c r="H453" s="131"/>
      <c r="I453" s="131"/>
      <c r="J453" s="131"/>
      <c r="K453" s="131"/>
      <c r="L453" s="131"/>
      <c r="M453" s="131"/>
      <c r="N453" s="131"/>
      <c r="O453" s="131"/>
      <c r="P453" s="131"/>
      <c r="Q453" s="131"/>
      <c r="R453" s="131"/>
      <c r="S453" s="131"/>
    </row>
    <row r="454" spans="2:19">
      <c r="B454" s="130"/>
      <c r="C454" s="131"/>
      <c r="D454" s="131"/>
      <c r="E454" s="131"/>
      <c r="F454" s="131"/>
      <c r="G454" s="131"/>
      <c r="H454" s="131"/>
      <c r="I454" s="131"/>
      <c r="J454" s="131"/>
      <c r="K454" s="131"/>
      <c r="L454" s="131"/>
      <c r="M454" s="131"/>
      <c r="N454" s="131"/>
      <c r="O454" s="131"/>
      <c r="P454" s="131"/>
      <c r="Q454" s="131"/>
      <c r="R454" s="131"/>
      <c r="S454" s="131"/>
    </row>
    <row r="455" spans="2:19">
      <c r="B455" s="130"/>
      <c r="C455" s="131"/>
      <c r="D455" s="131"/>
      <c r="E455" s="131"/>
      <c r="F455" s="131"/>
      <c r="G455" s="131"/>
      <c r="H455" s="131"/>
      <c r="I455" s="131"/>
      <c r="J455" s="131"/>
      <c r="K455" s="131"/>
      <c r="L455" s="131"/>
      <c r="M455" s="131"/>
      <c r="N455" s="131"/>
      <c r="O455" s="131"/>
      <c r="P455" s="131"/>
      <c r="Q455" s="131"/>
      <c r="R455" s="131"/>
      <c r="S455" s="131"/>
    </row>
    <row r="456" spans="2:19">
      <c r="B456" s="130"/>
      <c r="C456" s="131"/>
      <c r="D456" s="131"/>
      <c r="E456" s="131"/>
      <c r="F456" s="131"/>
      <c r="G456" s="131"/>
      <c r="H456" s="131"/>
      <c r="I456" s="131"/>
      <c r="J456" s="131"/>
      <c r="K456" s="131"/>
      <c r="L456" s="131"/>
      <c r="M456" s="131"/>
      <c r="N456" s="131"/>
      <c r="O456" s="131"/>
      <c r="P456" s="131"/>
      <c r="Q456" s="131"/>
      <c r="R456" s="131"/>
      <c r="S456" s="131"/>
    </row>
    <row r="457" spans="2:19">
      <c r="B457" s="130"/>
      <c r="C457" s="131"/>
      <c r="D457" s="131"/>
      <c r="E457" s="131"/>
      <c r="F457" s="131"/>
      <c r="G457" s="131"/>
      <c r="H457" s="131"/>
      <c r="I457" s="131"/>
      <c r="J457" s="131"/>
      <c r="K457" s="131"/>
      <c r="L457" s="131"/>
      <c r="M457" s="131"/>
      <c r="N457" s="131"/>
      <c r="O457" s="131"/>
      <c r="P457" s="131"/>
      <c r="Q457" s="131"/>
      <c r="R457" s="131"/>
      <c r="S457" s="131"/>
    </row>
    <row r="458" spans="2:19">
      <c r="B458" s="130"/>
      <c r="C458" s="131"/>
      <c r="D458" s="131"/>
      <c r="E458" s="131"/>
      <c r="F458" s="131"/>
      <c r="G458" s="131"/>
      <c r="H458" s="131"/>
      <c r="I458" s="131"/>
      <c r="J458" s="131"/>
      <c r="K458" s="131"/>
      <c r="L458" s="131"/>
      <c r="M458" s="131"/>
      <c r="N458" s="131"/>
      <c r="O458" s="131"/>
      <c r="P458" s="131"/>
      <c r="Q458" s="131"/>
      <c r="R458" s="131"/>
      <c r="S458" s="131"/>
    </row>
    <row r="459" spans="2:19">
      <c r="B459" s="130"/>
      <c r="C459" s="131"/>
      <c r="D459" s="131"/>
      <c r="E459" s="131"/>
      <c r="F459" s="131"/>
      <c r="G459" s="131"/>
      <c r="H459" s="131"/>
      <c r="I459" s="131"/>
      <c r="J459" s="131"/>
      <c r="K459" s="131"/>
      <c r="L459" s="131"/>
      <c r="M459" s="131"/>
      <c r="N459" s="131"/>
      <c r="O459" s="131"/>
      <c r="P459" s="131"/>
      <c r="Q459" s="131"/>
      <c r="R459" s="131"/>
      <c r="S459" s="131"/>
    </row>
    <row r="460" spans="2:19">
      <c r="B460" s="130"/>
      <c r="C460" s="131"/>
      <c r="D460" s="131"/>
      <c r="E460" s="131"/>
      <c r="F460" s="131"/>
      <c r="G460" s="131"/>
      <c r="H460" s="131"/>
      <c r="I460" s="131"/>
      <c r="J460" s="131"/>
      <c r="K460" s="131"/>
      <c r="L460" s="131"/>
      <c r="M460" s="131"/>
      <c r="N460" s="131"/>
      <c r="O460" s="131"/>
      <c r="P460" s="131"/>
      <c r="Q460" s="131"/>
      <c r="R460" s="131"/>
      <c r="S460" s="131"/>
    </row>
    <row r="461" spans="2:19">
      <c r="B461" s="130"/>
      <c r="C461" s="131"/>
      <c r="D461" s="131"/>
      <c r="E461" s="131"/>
      <c r="F461" s="131"/>
      <c r="G461" s="131"/>
      <c r="H461" s="131"/>
      <c r="I461" s="131"/>
      <c r="J461" s="131"/>
      <c r="K461" s="131"/>
      <c r="L461" s="131"/>
      <c r="M461" s="131"/>
      <c r="N461" s="131"/>
      <c r="O461" s="131"/>
      <c r="P461" s="131"/>
      <c r="Q461" s="131"/>
      <c r="R461" s="131"/>
      <c r="S461" s="131"/>
    </row>
    <row r="462" spans="2:19">
      <c r="B462" s="130"/>
      <c r="C462" s="131"/>
      <c r="D462" s="131"/>
      <c r="E462" s="131"/>
      <c r="F462" s="131"/>
      <c r="G462" s="131"/>
      <c r="H462" s="131"/>
      <c r="I462" s="131"/>
      <c r="J462" s="131"/>
      <c r="K462" s="131"/>
      <c r="L462" s="131"/>
      <c r="M462" s="131"/>
      <c r="N462" s="131"/>
      <c r="O462" s="131"/>
      <c r="P462" s="131"/>
      <c r="Q462" s="131"/>
      <c r="R462" s="131"/>
      <c r="S462" s="131"/>
    </row>
    <row r="463" spans="2:19">
      <c r="B463" s="130"/>
      <c r="C463" s="131"/>
      <c r="D463" s="131"/>
      <c r="E463" s="131"/>
      <c r="F463" s="131"/>
      <c r="G463" s="131"/>
      <c r="H463" s="131"/>
      <c r="I463" s="131"/>
      <c r="J463" s="131"/>
      <c r="K463" s="131"/>
      <c r="L463" s="131"/>
      <c r="M463" s="131"/>
      <c r="N463" s="131"/>
      <c r="O463" s="131"/>
      <c r="P463" s="131"/>
      <c r="Q463" s="131"/>
      <c r="R463" s="131"/>
      <c r="S463" s="131"/>
    </row>
    <row r="464" spans="2:19">
      <c r="B464" s="130"/>
      <c r="C464" s="131"/>
      <c r="D464" s="131"/>
      <c r="E464" s="131"/>
      <c r="F464" s="131"/>
      <c r="G464" s="131"/>
      <c r="H464" s="131"/>
      <c r="I464" s="131"/>
      <c r="J464" s="131"/>
      <c r="K464" s="131"/>
      <c r="L464" s="131"/>
      <c r="M464" s="131"/>
      <c r="N464" s="131"/>
      <c r="O464" s="131"/>
      <c r="P464" s="131"/>
      <c r="Q464" s="131"/>
      <c r="R464" s="131"/>
      <c r="S464" s="131"/>
    </row>
    <row r="465" spans="2:19">
      <c r="B465" s="130"/>
      <c r="C465" s="131"/>
      <c r="D465" s="131"/>
      <c r="E465" s="131"/>
      <c r="F465" s="131"/>
      <c r="G465" s="131"/>
      <c r="H465" s="131"/>
      <c r="I465" s="131"/>
      <c r="J465" s="131"/>
      <c r="K465" s="131"/>
      <c r="L465" s="131"/>
      <c r="M465" s="131"/>
      <c r="N465" s="131"/>
      <c r="O465" s="131"/>
      <c r="P465" s="131"/>
      <c r="Q465" s="131"/>
      <c r="R465" s="131"/>
      <c r="S465" s="131"/>
    </row>
    <row r="466" spans="2:19">
      <c r="B466" s="130"/>
      <c r="C466" s="131"/>
      <c r="D466" s="131"/>
      <c r="E466" s="131"/>
      <c r="F466" s="131"/>
      <c r="G466" s="131"/>
      <c r="H466" s="131"/>
      <c r="I466" s="131"/>
      <c r="J466" s="131"/>
      <c r="K466" s="131"/>
      <c r="L466" s="131"/>
      <c r="M466" s="131"/>
      <c r="N466" s="131"/>
      <c r="O466" s="131"/>
      <c r="P466" s="131"/>
      <c r="Q466" s="131"/>
      <c r="R466" s="131"/>
      <c r="S466" s="131"/>
    </row>
    <row r="467" spans="2:19">
      <c r="B467" s="130"/>
      <c r="C467" s="131"/>
      <c r="D467" s="131"/>
      <c r="E467" s="131"/>
      <c r="F467" s="131"/>
      <c r="G467" s="131"/>
      <c r="H467" s="131"/>
      <c r="I467" s="131"/>
      <c r="J467" s="131"/>
      <c r="K467" s="131"/>
      <c r="L467" s="131"/>
      <c r="M467" s="131"/>
      <c r="N467" s="131"/>
      <c r="O467" s="131"/>
      <c r="P467" s="131"/>
      <c r="Q467" s="131"/>
      <c r="R467" s="131"/>
      <c r="S467" s="131"/>
    </row>
    <row r="468" spans="2:19">
      <c r="B468" s="130"/>
      <c r="C468" s="131"/>
      <c r="D468" s="131"/>
      <c r="E468" s="131"/>
      <c r="F468" s="131"/>
      <c r="G468" s="131"/>
      <c r="H468" s="131"/>
      <c r="I468" s="131"/>
      <c r="J468" s="131"/>
      <c r="K468" s="131"/>
      <c r="L468" s="131"/>
      <c r="M468" s="131"/>
      <c r="N468" s="131"/>
      <c r="O468" s="131"/>
      <c r="P468" s="131"/>
      <c r="Q468" s="131"/>
      <c r="R468" s="131"/>
      <c r="S468" s="131"/>
    </row>
    <row r="469" spans="2:19">
      <c r="B469" s="130"/>
      <c r="C469" s="131"/>
      <c r="D469" s="131"/>
      <c r="E469" s="131"/>
      <c r="F469" s="131"/>
      <c r="G469" s="131"/>
      <c r="H469" s="131"/>
      <c r="I469" s="131"/>
      <c r="J469" s="131"/>
      <c r="K469" s="131"/>
      <c r="L469" s="131"/>
      <c r="M469" s="131"/>
      <c r="N469" s="131"/>
      <c r="O469" s="131"/>
      <c r="P469" s="131"/>
      <c r="Q469" s="131"/>
      <c r="R469" s="131"/>
      <c r="S469" s="131"/>
    </row>
    <row r="470" spans="2:19">
      <c r="B470" s="130"/>
      <c r="C470" s="131"/>
      <c r="D470" s="131"/>
      <c r="E470" s="131"/>
      <c r="F470" s="131"/>
      <c r="G470" s="131"/>
      <c r="H470" s="131"/>
      <c r="I470" s="131"/>
      <c r="J470" s="131"/>
      <c r="K470" s="131"/>
      <c r="L470" s="131"/>
      <c r="M470" s="131"/>
      <c r="N470" s="131"/>
      <c r="O470" s="131"/>
      <c r="P470" s="131"/>
      <c r="Q470" s="131"/>
      <c r="R470" s="131"/>
      <c r="S470" s="131"/>
    </row>
    <row r="471" spans="2:19">
      <c r="B471" s="130"/>
      <c r="C471" s="131"/>
      <c r="D471" s="131"/>
      <c r="E471" s="131"/>
      <c r="F471" s="131"/>
      <c r="G471" s="131"/>
      <c r="H471" s="131"/>
      <c r="I471" s="131"/>
      <c r="J471" s="131"/>
      <c r="K471" s="131"/>
      <c r="L471" s="131"/>
      <c r="M471" s="131"/>
      <c r="N471" s="131"/>
      <c r="O471" s="131"/>
      <c r="P471" s="131"/>
      <c r="Q471" s="131"/>
      <c r="R471" s="131"/>
      <c r="S471" s="131"/>
    </row>
    <row r="472" spans="2:19">
      <c r="B472" s="130"/>
      <c r="C472" s="131"/>
      <c r="D472" s="131"/>
      <c r="E472" s="131"/>
      <c r="F472" s="131"/>
      <c r="G472" s="131"/>
      <c r="H472" s="131"/>
      <c r="I472" s="131"/>
      <c r="J472" s="131"/>
      <c r="K472" s="131"/>
      <c r="L472" s="131"/>
      <c r="M472" s="131"/>
      <c r="N472" s="131"/>
      <c r="O472" s="131"/>
      <c r="P472" s="131"/>
      <c r="Q472" s="131"/>
      <c r="R472" s="131"/>
      <c r="S472" s="131"/>
    </row>
    <row r="473" spans="2:19">
      <c r="B473" s="130"/>
      <c r="C473" s="131"/>
      <c r="D473" s="131"/>
      <c r="E473" s="131"/>
      <c r="F473" s="131"/>
      <c r="G473" s="131"/>
      <c r="H473" s="131"/>
      <c r="I473" s="131"/>
      <c r="J473" s="131"/>
      <c r="K473" s="131"/>
      <c r="L473" s="131"/>
      <c r="M473" s="131"/>
      <c r="N473" s="131"/>
      <c r="O473" s="131"/>
      <c r="P473" s="131"/>
      <c r="Q473" s="131"/>
      <c r="R473" s="131"/>
      <c r="S473" s="131"/>
    </row>
    <row r="474" spans="2:19">
      <c r="B474" s="130"/>
      <c r="C474" s="131"/>
      <c r="D474" s="131"/>
      <c r="E474" s="131"/>
      <c r="F474" s="131"/>
      <c r="G474" s="131"/>
      <c r="H474" s="131"/>
      <c r="I474" s="131"/>
      <c r="J474" s="131"/>
      <c r="K474" s="131"/>
      <c r="L474" s="131"/>
      <c r="M474" s="131"/>
      <c r="N474" s="131"/>
      <c r="O474" s="131"/>
      <c r="P474" s="131"/>
      <c r="Q474" s="131"/>
      <c r="R474" s="131"/>
      <c r="S474" s="131"/>
    </row>
    <row r="475" spans="2:19">
      <c r="B475" s="130"/>
      <c r="C475" s="131"/>
      <c r="D475" s="131"/>
      <c r="E475" s="131"/>
      <c r="F475" s="131"/>
      <c r="G475" s="131"/>
      <c r="H475" s="131"/>
      <c r="I475" s="131"/>
      <c r="J475" s="131"/>
      <c r="K475" s="131"/>
      <c r="L475" s="131"/>
      <c r="M475" s="131"/>
      <c r="N475" s="131"/>
      <c r="O475" s="131"/>
      <c r="P475" s="131"/>
      <c r="Q475" s="131"/>
      <c r="R475" s="131"/>
      <c r="S475" s="131"/>
    </row>
    <row r="476" spans="2:19">
      <c r="B476" s="130"/>
      <c r="C476" s="131"/>
      <c r="D476" s="131"/>
      <c r="E476" s="131"/>
      <c r="F476" s="131"/>
      <c r="G476" s="131"/>
      <c r="H476" s="131"/>
      <c r="I476" s="131"/>
      <c r="J476" s="131"/>
      <c r="K476" s="131"/>
      <c r="L476" s="131"/>
      <c r="M476" s="131"/>
      <c r="N476" s="131"/>
      <c r="O476" s="131"/>
      <c r="P476" s="131"/>
      <c r="Q476" s="131"/>
      <c r="R476" s="131"/>
      <c r="S476" s="131"/>
    </row>
    <row r="477" spans="2:19">
      <c r="B477" s="130"/>
      <c r="C477" s="131"/>
      <c r="D477" s="131"/>
      <c r="E477" s="131"/>
      <c r="F477" s="131"/>
      <c r="G477" s="131"/>
      <c r="H477" s="131"/>
      <c r="I477" s="131"/>
      <c r="J477" s="131"/>
      <c r="K477" s="131"/>
      <c r="L477" s="131"/>
      <c r="M477" s="131"/>
      <c r="N477" s="131"/>
      <c r="O477" s="131"/>
      <c r="P477" s="131"/>
      <c r="Q477" s="131"/>
      <c r="R477" s="131"/>
      <c r="S477" s="131"/>
    </row>
    <row r="478" spans="2:19">
      <c r="B478" s="130"/>
      <c r="C478" s="131"/>
      <c r="D478" s="131"/>
      <c r="E478" s="131"/>
      <c r="F478" s="131"/>
      <c r="G478" s="131"/>
      <c r="H478" s="131"/>
      <c r="I478" s="131"/>
      <c r="J478" s="131"/>
      <c r="K478" s="131"/>
      <c r="L478" s="131"/>
      <c r="M478" s="131"/>
      <c r="N478" s="131"/>
      <c r="O478" s="131"/>
      <c r="P478" s="131"/>
      <c r="Q478" s="131"/>
      <c r="R478" s="131"/>
      <c r="S478" s="131"/>
    </row>
    <row r="479" spans="2:19">
      <c r="B479" s="130"/>
      <c r="C479" s="131"/>
      <c r="D479" s="131"/>
      <c r="E479" s="131"/>
      <c r="F479" s="131"/>
      <c r="G479" s="131"/>
      <c r="H479" s="131"/>
      <c r="I479" s="131"/>
      <c r="J479" s="131"/>
      <c r="K479" s="131"/>
      <c r="L479" s="131"/>
      <c r="M479" s="131"/>
      <c r="N479" s="131"/>
      <c r="O479" s="131"/>
      <c r="P479" s="131"/>
      <c r="Q479" s="131"/>
      <c r="R479" s="131"/>
      <c r="S479" s="131"/>
    </row>
    <row r="480" spans="2:19">
      <c r="B480" s="130"/>
      <c r="C480" s="131"/>
      <c r="D480" s="131"/>
      <c r="E480" s="131"/>
      <c r="F480" s="131"/>
      <c r="G480" s="131"/>
      <c r="H480" s="131"/>
      <c r="I480" s="131"/>
      <c r="J480" s="131"/>
      <c r="K480" s="131"/>
      <c r="L480" s="131"/>
      <c r="M480" s="131"/>
      <c r="N480" s="131"/>
      <c r="O480" s="131"/>
      <c r="P480" s="131"/>
      <c r="Q480" s="131"/>
      <c r="R480" s="131"/>
      <c r="S480" s="131"/>
    </row>
    <row r="481" spans="2:19">
      <c r="B481" s="130"/>
      <c r="C481" s="131"/>
      <c r="D481" s="131"/>
      <c r="E481" s="131"/>
      <c r="F481" s="131"/>
      <c r="G481" s="131"/>
      <c r="H481" s="131"/>
      <c r="I481" s="131"/>
      <c r="J481" s="131"/>
      <c r="K481" s="131"/>
      <c r="L481" s="131"/>
      <c r="M481" s="131"/>
      <c r="N481" s="131"/>
      <c r="O481" s="131"/>
      <c r="P481" s="131"/>
      <c r="Q481" s="131"/>
      <c r="R481" s="131"/>
      <c r="S481" s="131"/>
    </row>
    <row r="482" spans="2:19">
      <c r="B482" s="130"/>
      <c r="C482" s="131"/>
      <c r="D482" s="131"/>
      <c r="E482" s="131"/>
      <c r="F482" s="131"/>
      <c r="G482" s="131"/>
      <c r="H482" s="131"/>
      <c r="I482" s="131"/>
      <c r="J482" s="131"/>
      <c r="K482" s="131"/>
      <c r="L482" s="131"/>
      <c r="M482" s="131"/>
      <c r="N482" s="131"/>
      <c r="O482" s="131"/>
      <c r="P482" s="131"/>
      <c r="Q482" s="131"/>
      <c r="R482" s="131"/>
      <c r="S482" s="131"/>
    </row>
    <row r="483" spans="2:19">
      <c r="B483" s="130"/>
      <c r="C483" s="131"/>
      <c r="D483" s="131"/>
      <c r="E483" s="131"/>
      <c r="F483" s="131"/>
      <c r="G483" s="131"/>
      <c r="H483" s="131"/>
      <c r="I483" s="131"/>
      <c r="J483" s="131"/>
      <c r="K483" s="131"/>
      <c r="L483" s="131"/>
      <c r="M483" s="131"/>
      <c r="N483" s="131"/>
      <c r="O483" s="131"/>
      <c r="P483" s="131"/>
      <c r="Q483" s="131"/>
      <c r="R483" s="131"/>
      <c r="S483" s="131"/>
    </row>
    <row r="484" spans="2:19">
      <c r="B484" s="130"/>
      <c r="C484" s="131"/>
      <c r="D484" s="131"/>
      <c r="E484" s="131"/>
      <c r="F484" s="131"/>
      <c r="G484" s="131"/>
      <c r="H484" s="131"/>
      <c r="I484" s="131"/>
      <c r="J484" s="131"/>
      <c r="K484" s="131"/>
      <c r="L484" s="131"/>
      <c r="M484" s="131"/>
      <c r="N484" s="131"/>
      <c r="O484" s="131"/>
      <c r="P484" s="131"/>
      <c r="Q484" s="131"/>
      <c r="R484" s="131"/>
      <c r="S484" s="131"/>
    </row>
    <row r="485" spans="2:19">
      <c r="B485" s="130"/>
      <c r="C485" s="131"/>
      <c r="D485" s="131"/>
      <c r="E485" s="131"/>
      <c r="F485" s="131"/>
      <c r="G485" s="131"/>
      <c r="H485" s="131"/>
      <c r="I485" s="131"/>
      <c r="J485" s="131"/>
      <c r="K485" s="131"/>
      <c r="L485" s="131"/>
      <c r="M485" s="131"/>
      <c r="N485" s="131"/>
      <c r="O485" s="131"/>
      <c r="P485" s="131"/>
      <c r="Q485" s="131"/>
      <c r="R485" s="131"/>
      <c r="S485" s="131"/>
    </row>
    <row r="486" spans="2:19">
      <c r="B486" s="130"/>
      <c r="C486" s="131"/>
      <c r="D486" s="131"/>
      <c r="E486" s="131"/>
      <c r="F486" s="131"/>
      <c r="G486" s="131"/>
      <c r="H486" s="131"/>
      <c r="I486" s="131"/>
      <c r="J486" s="131"/>
      <c r="K486" s="131"/>
      <c r="L486" s="131"/>
      <c r="M486" s="131"/>
      <c r="N486" s="131"/>
      <c r="O486" s="131"/>
      <c r="P486" s="131"/>
      <c r="Q486" s="131"/>
      <c r="R486" s="131"/>
      <c r="S486" s="131"/>
    </row>
    <row r="487" spans="2:19">
      <c r="B487" s="130"/>
      <c r="C487" s="131"/>
      <c r="D487" s="131"/>
      <c r="E487" s="131"/>
      <c r="F487" s="131"/>
      <c r="G487" s="131"/>
      <c r="H487" s="131"/>
      <c r="I487" s="131"/>
      <c r="J487" s="131"/>
      <c r="K487" s="131"/>
      <c r="L487" s="131"/>
      <c r="M487" s="131"/>
      <c r="N487" s="131"/>
      <c r="O487" s="131"/>
      <c r="P487" s="131"/>
      <c r="Q487" s="131"/>
      <c r="R487" s="131"/>
      <c r="S487" s="131"/>
    </row>
    <row r="488" spans="2:19">
      <c r="B488" s="130"/>
      <c r="C488" s="131"/>
      <c r="D488" s="131"/>
      <c r="E488" s="131"/>
      <c r="F488" s="131"/>
      <c r="G488" s="131"/>
      <c r="H488" s="131"/>
      <c r="I488" s="131"/>
      <c r="J488" s="131"/>
      <c r="K488" s="131"/>
      <c r="L488" s="131"/>
      <c r="M488" s="131"/>
      <c r="N488" s="131"/>
      <c r="O488" s="131"/>
      <c r="P488" s="131"/>
      <c r="Q488" s="131"/>
      <c r="R488" s="131"/>
      <c r="S488" s="131"/>
    </row>
    <row r="489" spans="2:19">
      <c r="B489" s="130"/>
      <c r="C489" s="131"/>
      <c r="D489" s="131"/>
      <c r="E489" s="131"/>
      <c r="F489" s="131"/>
      <c r="G489" s="131"/>
      <c r="H489" s="131"/>
      <c r="I489" s="131"/>
      <c r="J489" s="131"/>
      <c r="K489" s="131"/>
      <c r="L489" s="131"/>
      <c r="M489" s="131"/>
      <c r="N489" s="131"/>
      <c r="O489" s="131"/>
      <c r="P489" s="131"/>
      <c r="Q489" s="131"/>
      <c r="R489" s="131"/>
      <c r="S489" s="131"/>
    </row>
    <row r="490" spans="2:19">
      <c r="B490" s="130"/>
      <c r="C490" s="131"/>
      <c r="D490" s="131"/>
      <c r="E490" s="131"/>
      <c r="F490" s="131"/>
      <c r="G490" s="131"/>
      <c r="H490" s="131"/>
      <c r="I490" s="131"/>
      <c r="J490" s="131"/>
      <c r="K490" s="131"/>
      <c r="L490" s="131"/>
      <c r="M490" s="131"/>
      <c r="N490" s="131"/>
      <c r="O490" s="131"/>
      <c r="P490" s="131"/>
      <c r="Q490" s="131"/>
      <c r="R490" s="131"/>
      <c r="S490" s="131"/>
    </row>
    <row r="491" spans="2:19">
      <c r="B491" s="130"/>
      <c r="C491" s="131"/>
      <c r="D491" s="131"/>
      <c r="E491" s="131"/>
      <c r="F491" s="131"/>
      <c r="G491" s="131"/>
      <c r="H491" s="131"/>
      <c r="I491" s="131"/>
      <c r="J491" s="131"/>
      <c r="K491" s="131"/>
      <c r="L491" s="131"/>
      <c r="M491" s="131"/>
      <c r="N491" s="131"/>
      <c r="O491" s="131"/>
      <c r="P491" s="131"/>
      <c r="Q491" s="131"/>
      <c r="R491" s="131"/>
      <c r="S491" s="131"/>
    </row>
    <row r="492" spans="2:19">
      <c r="B492" s="130"/>
      <c r="C492" s="131"/>
      <c r="D492" s="131"/>
      <c r="E492" s="131"/>
      <c r="F492" s="131"/>
      <c r="G492" s="131"/>
      <c r="H492" s="131"/>
      <c r="I492" s="131"/>
      <c r="J492" s="131"/>
      <c r="K492" s="131"/>
      <c r="L492" s="131"/>
      <c r="M492" s="131"/>
      <c r="N492" s="131"/>
      <c r="O492" s="131"/>
      <c r="P492" s="131"/>
      <c r="Q492" s="131"/>
      <c r="R492" s="131"/>
      <c r="S492" s="131"/>
    </row>
    <row r="493" spans="2:19">
      <c r="B493" s="130"/>
      <c r="C493" s="131"/>
      <c r="D493" s="131"/>
      <c r="E493" s="131"/>
      <c r="F493" s="131"/>
      <c r="G493" s="131"/>
      <c r="H493" s="131"/>
      <c r="I493" s="131"/>
      <c r="J493" s="131"/>
      <c r="K493" s="131"/>
      <c r="L493" s="131"/>
      <c r="M493" s="131"/>
      <c r="N493" s="131"/>
      <c r="O493" s="131"/>
      <c r="P493" s="131"/>
      <c r="Q493" s="131"/>
      <c r="R493" s="131"/>
      <c r="S493" s="131"/>
    </row>
    <row r="494" spans="2:19">
      <c r="B494" s="130"/>
      <c r="C494" s="131"/>
      <c r="D494" s="131"/>
      <c r="E494" s="131"/>
      <c r="F494" s="131"/>
      <c r="G494" s="131"/>
      <c r="H494" s="131"/>
      <c r="I494" s="131"/>
      <c r="J494" s="131"/>
      <c r="K494" s="131"/>
      <c r="L494" s="131"/>
      <c r="M494" s="131"/>
      <c r="N494" s="131"/>
      <c r="O494" s="131"/>
      <c r="P494" s="131"/>
      <c r="Q494" s="131"/>
      <c r="R494" s="131"/>
      <c r="S494" s="131"/>
    </row>
    <row r="495" spans="2:19">
      <c r="B495" s="130"/>
      <c r="C495" s="131"/>
      <c r="D495" s="131"/>
      <c r="E495" s="131"/>
      <c r="F495" s="131"/>
      <c r="G495" s="131"/>
      <c r="H495" s="131"/>
      <c r="I495" s="131"/>
      <c r="J495" s="131"/>
      <c r="K495" s="131"/>
      <c r="L495" s="131"/>
      <c r="M495" s="131"/>
      <c r="N495" s="131"/>
      <c r="O495" s="131"/>
      <c r="P495" s="131"/>
      <c r="Q495" s="131"/>
      <c r="R495" s="131"/>
      <c r="S495" s="131"/>
    </row>
    <row r="496" spans="2:19">
      <c r="B496" s="130"/>
      <c r="C496" s="131"/>
      <c r="D496" s="131"/>
      <c r="E496" s="131"/>
      <c r="F496" s="131"/>
      <c r="G496" s="131"/>
      <c r="H496" s="131"/>
      <c r="I496" s="131"/>
      <c r="J496" s="131"/>
      <c r="K496" s="131"/>
      <c r="L496" s="131"/>
      <c r="M496" s="131"/>
      <c r="N496" s="131"/>
      <c r="O496" s="131"/>
      <c r="P496" s="131"/>
      <c r="Q496" s="131"/>
      <c r="R496" s="131"/>
      <c r="S496" s="131"/>
    </row>
    <row r="497" spans="2:19">
      <c r="B497" s="130"/>
      <c r="C497" s="131"/>
      <c r="D497" s="131"/>
      <c r="E497" s="131"/>
      <c r="F497" s="131"/>
      <c r="G497" s="131"/>
      <c r="H497" s="131"/>
      <c r="I497" s="131"/>
      <c r="J497" s="131"/>
      <c r="K497" s="131"/>
      <c r="L497" s="131"/>
      <c r="M497" s="131"/>
      <c r="N497" s="131"/>
      <c r="O497" s="131"/>
      <c r="P497" s="131"/>
      <c r="Q497" s="131"/>
      <c r="R497" s="131"/>
      <c r="S497" s="131"/>
    </row>
    <row r="498" spans="2:19">
      <c r="B498" s="130"/>
      <c r="C498" s="131"/>
      <c r="D498" s="131"/>
      <c r="E498" s="131"/>
      <c r="F498" s="131"/>
      <c r="G498" s="131"/>
      <c r="H498" s="131"/>
      <c r="I498" s="131"/>
      <c r="J498" s="131"/>
      <c r="K498" s="131"/>
      <c r="L498" s="131"/>
      <c r="M498" s="131"/>
      <c r="N498" s="131"/>
      <c r="O498" s="131"/>
      <c r="P498" s="131"/>
      <c r="Q498" s="131"/>
      <c r="R498" s="131"/>
      <c r="S498" s="131"/>
    </row>
    <row r="499" spans="2:19">
      <c r="B499" s="130"/>
      <c r="C499" s="131"/>
      <c r="D499" s="131"/>
      <c r="E499" s="131"/>
      <c r="F499" s="131"/>
      <c r="G499" s="131"/>
      <c r="H499" s="131"/>
      <c r="I499" s="131"/>
      <c r="J499" s="131"/>
      <c r="K499" s="131"/>
      <c r="L499" s="131"/>
      <c r="M499" s="131"/>
      <c r="N499" s="131"/>
      <c r="O499" s="131"/>
      <c r="P499" s="131"/>
      <c r="Q499" s="131"/>
      <c r="R499" s="131"/>
      <c r="S499" s="131"/>
    </row>
    <row r="500" spans="2:19">
      <c r="B500" s="130"/>
      <c r="C500" s="131"/>
      <c r="D500" s="131"/>
      <c r="E500" s="131"/>
      <c r="F500" s="131"/>
      <c r="G500" s="131"/>
      <c r="H500" s="131"/>
      <c r="I500" s="131"/>
      <c r="J500" s="131"/>
      <c r="K500" s="131"/>
      <c r="L500" s="131"/>
      <c r="M500" s="131"/>
      <c r="N500" s="131"/>
      <c r="O500" s="131"/>
      <c r="P500" s="131"/>
      <c r="Q500" s="131"/>
      <c r="R500" s="131"/>
      <c r="S500" s="131"/>
    </row>
    <row r="501" spans="2:19">
      <c r="B501" s="130"/>
      <c r="C501" s="131"/>
      <c r="D501" s="131"/>
      <c r="E501" s="131"/>
      <c r="F501" s="131"/>
      <c r="G501" s="131"/>
      <c r="H501" s="131"/>
      <c r="I501" s="131"/>
      <c r="J501" s="131"/>
      <c r="K501" s="131"/>
      <c r="L501" s="131"/>
      <c r="M501" s="131"/>
      <c r="N501" s="131"/>
      <c r="O501" s="131"/>
      <c r="P501" s="131"/>
      <c r="Q501" s="131"/>
      <c r="R501" s="131"/>
      <c r="S501" s="131"/>
    </row>
    <row r="502" spans="2:19">
      <c r="B502" s="130"/>
      <c r="C502" s="131"/>
      <c r="D502" s="131"/>
      <c r="E502" s="131"/>
      <c r="F502" s="131"/>
      <c r="G502" s="131"/>
      <c r="H502" s="131"/>
      <c r="I502" s="131"/>
      <c r="J502" s="131"/>
      <c r="K502" s="131"/>
      <c r="L502" s="131"/>
      <c r="M502" s="131"/>
      <c r="N502" s="131"/>
      <c r="O502" s="131"/>
      <c r="P502" s="131"/>
      <c r="Q502" s="131"/>
      <c r="R502" s="131"/>
      <c r="S502" s="131"/>
    </row>
    <row r="503" spans="2:19">
      <c r="B503" s="130"/>
      <c r="C503" s="131"/>
      <c r="D503" s="131"/>
      <c r="E503" s="131"/>
      <c r="F503" s="131"/>
      <c r="G503" s="131"/>
      <c r="H503" s="131"/>
      <c r="I503" s="131"/>
      <c r="J503" s="131"/>
      <c r="K503" s="131"/>
      <c r="L503" s="131"/>
      <c r="M503" s="131"/>
      <c r="N503" s="131"/>
      <c r="O503" s="131"/>
      <c r="P503" s="131"/>
      <c r="Q503" s="131"/>
      <c r="R503" s="131"/>
      <c r="S503" s="131"/>
    </row>
    <row r="504" spans="2:19">
      <c r="B504" s="130"/>
      <c r="C504" s="131"/>
      <c r="D504" s="131"/>
      <c r="E504" s="131"/>
      <c r="F504" s="131"/>
      <c r="G504" s="131"/>
      <c r="H504" s="131"/>
      <c r="I504" s="131"/>
      <c r="J504" s="131"/>
      <c r="K504" s="131"/>
      <c r="L504" s="131"/>
      <c r="M504" s="131"/>
      <c r="N504" s="131"/>
      <c r="O504" s="131"/>
      <c r="P504" s="131"/>
      <c r="Q504" s="131"/>
      <c r="R504" s="131"/>
      <c r="S504" s="131"/>
    </row>
    <row r="505" spans="2:19">
      <c r="B505" s="130"/>
      <c r="C505" s="131"/>
      <c r="D505" s="131"/>
      <c r="E505" s="131"/>
      <c r="F505" s="131"/>
      <c r="G505" s="131"/>
      <c r="H505" s="131"/>
      <c r="I505" s="131"/>
      <c r="J505" s="131"/>
      <c r="K505" s="131"/>
      <c r="L505" s="131"/>
      <c r="M505" s="131"/>
      <c r="N505" s="131"/>
      <c r="O505" s="131"/>
      <c r="P505" s="131"/>
      <c r="Q505" s="131"/>
      <c r="R505" s="131"/>
      <c r="S505" s="131"/>
    </row>
    <row r="506" spans="2:19">
      <c r="B506" s="130"/>
      <c r="C506" s="131"/>
      <c r="D506" s="131"/>
      <c r="E506" s="131"/>
      <c r="F506" s="131"/>
      <c r="G506" s="131"/>
      <c r="H506" s="131"/>
      <c r="I506" s="131"/>
      <c r="J506" s="131"/>
      <c r="K506" s="131"/>
      <c r="L506" s="131"/>
      <c r="M506" s="131"/>
      <c r="N506" s="131"/>
      <c r="O506" s="131"/>
      <c r="P506" s="131"/>
      <c r="Q506" s="131"/>
      <c r="R506" s="131"/>
      <c r="S506" s="131"/>
    </row>
    <row r="507" spans="2:19">
      <c r="B507" s="130"/>
      <c r="C507" s="131"/>
      <c r="D507" s="131"/>
      <c r="E507" s="131"/>
      <c r="F507" s="131"/>
      <c r="G507" s="131"/>
      <c r="H507" s="131"/>
      <c r="I507" s="131"/>
      <c r="J507" s="131"/>
      <c r="K507" s="131"/>
      <c r="L507" s="131"/>
      <c r="M507" s="131"/>
      <c r="N507" s="131"/>
      <c r="O507" s="131"/>
      <c r="P507" s="131"/>
      <c r="Q507" s="131"/>
      <c r="R507" s="131"/>
      <c r="S507" s="131"/>
    </row>
    <row r="508" spans="2:19">
      <c r="B508" s="130"/>
      <c r="C508" s="131"/>
      <c r="D508" s="131"/>
      <c r="E508" s="131"/>
      <c r="F508" s="131"/>
      <c r="G508" s="131"/>
      <c r="H508" s="131"/>
      <c r="I508" s="131"/>
      <c r="J508" s="131"/>
      <c r="K508" s="131"/>
      <c r="L508" s="131"/>
      <c r="M508" s="131"/>
      <c r="N508" s="131"/>
      <c r="O508" s="131"/>
      <c r="P508" s="131"/>
      <c r="Q508" s="131"/>
      <c r="R508" s="131"/>
      <c r="S508" s="131"/>
    </row>
    <row r="509" spans="2:19">
      <c r="B509" s="130"/>
      <c r="C509" s="131"/>
      <c r="D509" s="131"/>
      <c r="E509" s="131"/>
      <c r="F509" s="131"/>
      <c r="G509" s="131"/>
      <c r="H509" s="131"/>
      <c r="I509" s="131"/>
      <c r="J509" s="131"/>
      <c r="K509" s="131"/>
      <c r="L509" s="131"/>
      <c r="M509" s="131"/>
      <c r="N509" s="131"/>
      <c r="O509" s="131"/>
      <c r="P509" s="131"/>
      <c r="Q509" s="131"/>
      <c r="R509" s="131"/>
      <c r="S509" s="131"/>
    </row>
    <row r="510" spans="2:19">
      <c r="B510" s="130"/>
      <c r="C510" s="131"/>
      <c r="D510" s="131"/>
      <c r="E510" s="131"/>
      <c r="F510" s="131"/>
      <c r="G510" s="131"/>
      <c r="H510" s="131"/>
      <c r="I510" s="131"/>
      <c r="J510" s="131"/>
      <c r="K510" s="131"/>
      <c r="L510" s="131"/>
      <c r="M510" s="131"/>
      <c r="N510" s="131"/>
      <c r="O510" s="131"/>
      <c r="P510" s="131"/>
      <c r="Q510" s="131"/>
      <c r="R510" s="131"/>
      <c r="S510" s="131"/>
    </row>
    <row r="511" spans="2:19">
      <c r="B511" s="130"/>
      <c r="C511" s="131"/>
      <c r="D511" s="131"/>
      <c r="E511" s="131"/>
      <c r="F511" s="131"/>
      <c r="G511" s="131"/>
      <c r="H511" s="131"/>
      <c r="I511" s="131"/>
      <c r="J511" s="131"/>
      <c r="K511" s="131"/>
      <c r="L511" s="131"/>
      <c r="M511" s="131"/>
      <c r="N511" s="131"/>
      <c r="O511" s="131"/>
      <c r="P511" s="131"/>
      <c r="Q511" s="131"/>
      <c r="R511" s="131"/>
      <c r="S511" s="131"/>
    </row>
    <row r="512" spans="2:19">
      <c r="B512" s="130"/>
      <c r="C512" s="131"/>
      <c r="D512" s="131"/>
      <c r="E512" s="131"/>
      <c r="F512" s="131"/>
      <c r="G512" s="131"/>
      <c r="H512" s="131"/>
      <c r="I512" s="131"/>
      <c r="J512" s="131"/>
      <c r="K512" s="131"/>
      <c r="L512" s="131"/>
      <c r="M512" s="131"/>
      <c r="N512" s="131"/>
      <c r="O512" s="131"/>
      <c r="P512" s="131"/>
      <c r="Q512" s="131"/>
      <c r="R512" s="131"/>
      <c r="S512" s="131"/>
    </row>
    <row r="513" spans="2:19">
      <c r="B513" s="130"/>
      <c r="C513" s="131"/>
      <c r="D513" s="131"/>
      <c r="E513" s="131"/>
      <c r="F513" s="131"/>
      <c r="G513" s="131"/>
      <c r="H513" s="131"/>
      <c r="I513" s="131"/>
      <c r="J513" s="131"/>
      <c r="K513" s="131"/>
      <c r="L513" s="131"/>
      <c r="M513" s="131"/>
      <c r="N513" s="131"/>
      <c r="O513" s="131"/>
      <c r="P513" s="131"/>
      <c r="Q513" s="131"/>
      <c r="R513" s="131"/>
      <c r="S513" s="131"/>
    </row>
    <row r="514" spans="2:19">
      <c r="B514" s="130"/>
      <c r="C514" s="131"/>
      <c r="D514" s="131"/>
      <c r="E514" s="131"/>
      <c r="F514" s="131"/>
      <c r="G514" s="131"/>
      <c r="H514" s="131"/>
      <c r="I514" s="131"/>
      <c r="J514" s="131"/>
      <c r="K514" s="131"/>
      <c r="L514" s="131"/>
      <c r="M514" s="131"/>
      <c r="N514" s="131"/>
      <c r="O514" s="131"/>
      <c r="P514" s="131"/>
      <c r="Q514" s="131"/>
      <c r="R514" s="131"/>
      <c r="S514" s="131"/>
    </row>
    <row r="515" spans="2:19">
      <c r="B515" s="130"/>
      <c r="C515" s="131"/>
      <c r="D515" s="131"/>
      <c r="E515" s="131"/>
      <c r="F515" s="131"/>
      <c r="G515" s="131"/>
      <c r="H515" s="131"/>
      <c r="I515" s="131"/>
      <c r="J515" s="131"/>
      <c r="K515" s="131"/>
      <c r="L515" s="131"/>
      <c r="M515" s="131"/>
      <c r="N515" s="131"/>
      <c r="O515" s="131"/>
      <c r="P515" s="131"/>
      <c r="Q515" s="131"/>
      <c r="R515" s="131"/>
      <c r="S515" s="131"/>
    </row>
    <row r="516" spans="2:19">
      <c r="B516" s="130"/>
      <c r="C516" s="131"/>
      <c r="D516" s="131"/>
      <c r="E516" s="131"/>
      <c r="F516" s="131"/>
      <c r="G516" s="131"/>
      <c r="H516" s="131"/>
      <c r="I516" s="131"/>
      <c r="J516" s="131"/>
      <c r="K516" s="131"/>
      <c r="L516" s="131"/>
      <c r="M516" s="131"/>
      <c r="N516" s="131"/>
      <c r="O516" s="131"/>
      <c r="P516" s="131"/>
      <c r="Q516" s="131"/>
      <c r="R516" s="131"/>
      <c r="S516" s="131"/>
    </row>
    <row r="517" spans="2:19">
      <c r="B517" s="130"/>
      <c r="C517" s="131"/>
      <c r="D517" s="131"/>
      <c r="E517" s="131"/>
      <c r="F517" s="131"/>
      <c r="G517" s="131"/>
      <c r="H517" s="131"/>
      <c r="I517" s="131"/>
      <c r="J517" s="131"/>
      <c r="K517" s="131"/>
      <c r="L517" s="131"/>
      <c r="M517" s="131"/>
      <c r="N517" s="131"/>
      <c r="O517" s="131"/>
      <c r="P517" s="131"/>
      <c r="Q517" s="131"/>
      <c r="R517" s="131"/>
      <c r="S517" s="131"/>
    </row>
    <row r="518" spans="2:19">
      <c r="B518" s="130"/>
      <c r="C518" s="131"/>
      <c r="D518" s="131"/>
      <c r="E518" s="131"/>
      <c r="F518" s="131"/>
      <c r="G518" s="131"/>
      <c r="H518" s="131"/>
      <c r="I518" s="131"/>
      <c r="J518" s="131"/>
      <c r="K518" s="131"/>
      <c r="L518" s="131"/>
      <c r="M518" s="131"/>
      <c r="N518" s="131"/>
      <c r="O518" s="131"/>
      <c r="P518" s="131"/>
      <c r="Q518" s="131"/>
      <c r="R518" s="131"/>
      <c r="S518" s="131"/>
    </row>
    <row r="519" spans="2:19">
      <c r="B519" s="130"/>
      <c r="C519" s="131"/>
      <c r="D519" s="131"/>
      <c r="E519" s="131"/>
      <c r="F519" s="131"/>
      <c r="G519" s="131"/>
      <c r="H519" s="131"/>
      <c r="I519" s="131"/>
      <c r="J519" s="131"/>
      <c r="K519" s="131"/>
      <c r="L519" s="131"/>
      <c r="M519" s="131"/>
      <c r="N519" s="131"/>
      <c r="O519" s="131"/>
      <c r="P519" s="131"/>
      <c r="Q519" s="131"/>
      <c r="R519" s="131"/>
      <c r="S519" s="131"/>
    </row>
    <row r="520" spans="2:19">
      <c r="B520" s="130"/>
      <c r="C520" s="131"/>
      <c r="D520" s="131"/>
      <c r="E520" s="131"/>
      <c r="F520" s="131"/>
      <c r="G520" s="131"/>
      <c r="H520" s="131"/>
      <c r="I520" s="131"/>
      <c r="J520" s="131"/>
      <c r="K520" s="131"/>
      <c r="L520" s="131"/>
      <c r="M520" s="131"/>
      <c r="N520" s="131"/>
      <c r="O520" s="131"/>
      <c r="P520" s="131"/>
      <c r="Q520" s="131"/>
      <c r="R520" s="131"/>
      <c r="S520" s="131"/>
    </row>
    <row r="521" spans="2:19">
      <c r="B521" s="130"/>
      <c r="C521" s="131"/>
      <c r="D521" s="131"/>
      <c r="E521" s="131"/>
      <c r="F521" s="131"/>
      <c r="G521" s="131"/>
      <c r="H521" s="131"/>
      <c r="I521" s="131"/>
      <c r="J521" s="131"/>
      <c r="K521" s="131"/>
      <c r="L521" s="131"/>
      <c r="M521" s="131"/>
      <c r="N521" s="131"/>
      <c r="O521" s="131"/>
      <c r="P521" s="131"/>
      <c r="Q521" s="131"/>
      <c r="R521" s="131"/>
      <c r="S521" s="131"/>
    </row>
    <row r="522" spans="2:19">
      <c r="B522" s="130"/>
      <c r="C522" s="131"/>
      <c r="D522" s="131"/>
      <c r="E522" s="131"/>
      <c r="F522" s="131"/>
      <c r="G522" s="131"/>
      <c r="H522" s="131"/>
      <c r="I522" s="131"/>
      <c r="J522" s="131"/>
      <c r="K522" s="131"/>
      <c r="L522" s="131"/>
      <c r="M522" s="131"/>
      <c r="N522" s="131"/>
      <c r="O522" s="131"/>
      <c r="P522" s="131"/>
      <c r="Q522" s="131"/>
      <c r="R522" s="131"/>
      <c r="S522" s="131"/>
    </row>
    <row r="523" spans="2:19">
      <c r="B523" s="130"/>
      <c r="C523" s="131"/>
      <c r="D523" s="131"/>
      <c r="E523" s="131"/>
      <c r="F523" s="131"/>
      <c r="G523" s="131"/>
      <c r="H523" s="131"/>
      <c r="I523" s="131"/>
      <c r="J523" s="131"/>
      <c r="K523" s="131"/>
      <c r="L523" s="131"/>
      <c r="M523" s="131"/>
      <c r="N523" s="131"/>
      <c r="O523" s="131"/>
      <c r="P523" s="131"/>
      <c r="Q523" s="131"/>
      <c r="R523" s="131"/>
      <c r="S523" s="131"/>
    </row>
    <row r="524" spans="2:19">
      <c r="B524" s="130"/>
      <c r="C524" s="131"/>
      <c r="D524" s="131"/>
      <c r="E524" s="131"/>
      <c r="F524" s="131"/>
      <c r="G524" s="131"/>
      <c r="H524" s="131"/>
      <c r="I524" s="131"/>
      <c r="J524" s="131"/>
      <c r="K524" s="131"/>
      <c r="L524" s="131"/>
      <c r="M524" s="131"/>
      <c r="N524" s="131"/>
      <c r="O524" s="131"/>
      <c r="P524" s="131"/>
      <c r="Q524" s="131"/>
      <c r="R524" s="131"/>
      <c r="S524" s="131"/>
    </row>
    <row r="525" spans="2:19">
      <c r="B525" s="130"/>
      <c r="C525" s="131"/>
      <c r="D525" s="131"/>
      <c r="E525" s="131"/>
      <c r="F525" s="131"/>
      <c r="G525" s="131"/>
      <c r="H525" s="131"/>
      <c r="I525" s="131"/>
      <c r="J525" s="131"/>
      <c r="K525" s="131"/>
      <c r="L525" s="131"/>
      <c r="M525" s="131"/>
      <c r="N525" s="131"/>
      <c r="O525" s="131"/>
      <c r="P525" s="131"/>
      <c r="Q525" s="131"/>
      <c r="R525" s="131"/>
      <c r="S525" s="131"/>
    </row>
    <row r="526" spans="2:19">
      <c r="B526" s="130"/>
      <c r="C526" s="131"/>
      <c r="D526" s="131"/>
      <c r="E526" s="131"/>
      <c r="F526" s="131"/>
      <c r="G526" s="131"/>
      <c r="H526" s="131"/>
      <c r="I526" s="131"/>
      <c r="J526" s="131"/>
      <c r="K526" s="131"/>
      <c r="L526" s="131"/>
      <c r="M526" s="131"/>
      <c r="N526" s="131"/>
      <c r="O526" s="131"/>
      <c r="P526" s="131"/>
      <c r="Q526" s="131"/>
      <c r="R526" s="131"/>
      <c r="S526" s="131"/>
    </row>
    <row r="527" spans="2:19">
      <c r="B527" s="130"/>
      <c r="C527" s="131"/>
      <c r="D527" s="131"/>
      <c r="E527" s="131"/>
      <c r="F527" s="131"/>
      <c r="G527" s="131"/>
      <c r="H527" s="131"/>
      <c r="I527" s="131"/>
      <c r="J527" s="131"/>
      <c r="K527" s="131"/>
      <c r="L527" s="131"/>
      <c r="M527" s="131"/>
      <c r="N527" s="131"/>
      <c r="O527" s="131"/>
      <c r="P527" s="131"/>
      <c r="Q527" s="131"/>
      <c r="R527" s="131"/>
      <c r="S527" s="131"/>
    </row>
    <row r="528" spans="2:19">
      <c r="B528" s="130"/>
      <c r="C528" s="131"/>
      <c r="D528" s="131"/>
      <c r="E528" s="131"/>
      <c r="F528" s="131"/>
      <c r="G528" s="131"/>
      <c r="H528" s="131"/>
      <c r="I528" s="131"/>
      <c r="J528" s="131"/>
      <c r="K528" s="131"/>
      <c r="L528" s="131"/>
      <c r="M528" s="131"/>
      <c r="N528" s="131"/>
      <c r="O528" s="131"/>
      <c r="P528" s="131"/>
      <c r="Q528" s="131"/>
      <c r="R528" s="131"/>
      <c r="S528" s="131"/>
    </row>
    <row r="529" spans="2:19">
      <c r="B529" s="130"/>
      <c r="C529" s="131"/>
      <c r="D529" s="131"/>
      <c r="E529" s="131"/>
      <c r="F529" s="131"/>
      <c r="G529" s="131"/>
      <c r="H529" s="131"/>
      <c r="I529" s="131"/>
      <c r="J529" s="131"/>
      <c r="K529" s="131"/>
      <c r="L529" s="131"/>
      <c r="M529" s="131"/>
      <c r="N529" s="131"/>
      <c r="O529" s="131"/>
      <c r="P529" s="131"/>
      <c r="Q529" s="131"/>
      <c r="R529" s="131"/>
      <c r="S529" s="131"/>
    </row>
    <row r="530" spans="2:19">
      <c r="B530" s="130"/>
      <c r="C530" s="131"/>
      <c r="D530" s="131"/>
      <c r="E530" s="131"/>
      <c r="F530" s="131"/>
      <c r="G530" s="131"/>
      <c r="H530" s="131"/>
      <c r="I530" s="131"/>
      <c r="J530" s="131"/>
      <c r="K530" s="131"/>
      <c r="L530" s="131"/>
      <c r="M530" s="131"/>
      <c r="N530" s="131"/>
      <c r="O530" s="131"/>
      <c r="P530" s="131"/>
      <c r="Q530" s="131"/>
      <c r="R530" s="131"/>
      <c r="S530" s="131"/>
    </row>
    <row r="531" spans="2:19">
      <c r="B531" s="130"/>
      <c r="C531" s="131"/>
      <c r="D531" s="131"/>
      <c r="E531" s="131"/>
      <c r="F531" s="131"/>
      <c r="G531" s="131"/>
      <c r="H531" s="131"/>
      <c r="I531" s="131"/>
      <c r="J531" s="131"/>
      <c r="K531" s="131"/>
      <c r="L531" s="131"/>
      <c r="M531" s="131"/>
      <c r="N531" s="131"/>
      <c r="O531" s="131"/>
      <c r="P531" s="131"/>
      <c r="Q531" s="131"/>
      <c r="R531" s="131"/>
      <c r="S531" s="131"/>
    </row>
    <row r="532" spans="2:19">
      <c r="B532" s="130"/>
      <c r="C532" s="131"/>
      <c r="D532" s="131"/>
      <c r="E532" s="131"/>
      <c r="F532" s="131"/>
      <c r="G532" s="131"/>
      <c r="H532" s="131"/>
      <c r="I532" s="131"/>
      <c r="J532" s="131"/>
      <c r="K532" s="131"/>
      <c r="L532" s="131"/>
      <c r="M532" s="131"/>
      <c r="N532" s="131"/>
      <c r="O532" s="131"/>
      <c r="P532" s="131"/>
      <c r="Q532" s="131"/>
      <c r="R532" s="131"/>
      <c r="S532" s="131"/>
    </row>
    <row r="533" spans="2:19">
      <c r="B533" s="130"/>
      <c r="C533" s="131"/>
      <c r="D533" s="131"/>
      <c r="E533" s="131"/>
      <c r="F533" s="131"/>
      <c r="G533" s="131"/>
      <c r="H533" s="131"/>
      <c r="I533" s="131"/>
      <c r="J533" s="131"/>
      <c r="K533" s="131"/>
      <c r="L533" s="131"/>
      <c r="M533" s="131"/>
      <c r="N533" s="131"/>
      <c r="O533" s="131"/>
      <c r="P533" s="131"/>
      <c r="Q533" s="131"/>
      <c r="R533" s="131"/>
      <c r="S533" s="131"/>
    </row>
    <row r="534" spans="2:19">
      <c r="B534" s="130"/>
      <c r="C534" s="131"/>
      <c r="D534" s="131"/>
      <c r="E534" s="131"/>
      <c r="F534" s="131"/>
      <c r="G534" s="131"/>
      <c r="H534" s="131"/>
      <c r="I534" s="131"/>
      <c r="J534" s="131"/>
      <c r="K534" s="131"/>
      <c r="L534" s="131"/>
      <c r="M534" s="131"/>
      <c r="N534" s="131"/>
      <c r="O534" s="131"/>
      <c r="P534" s="131"/>
      <c r="Q534" s="131"/>
      <c r="R534" s="131"/>
      <c r="S534" s="131"/>
    </row>
    <row r="535" spans="2:19">
      <c r="B535" s="130"/>
      <c r="C535" s="130"/>
      <c r="D535" s="130"/>
      <c r="E535" s="130"/>
      <c r="F535" s="131"/>
      <c r="G535" s="131"/>
      <c r="H535" s="131"/>
      <c r="I535" s="131"/>
      <c r="J535" s="131"/>
      <c r="K535" s="131"/>
      <c r="L535" s="131"/>
      <c r="M535" s="131"/>
      <c r="N535" s="131"/>
      <c r="O535" s="131"/>
      <c r="P535" s="131"/>
      <c r="Q535" s="131"/>
      <c r="R535" s="131"/>
      <c r="S535" s="131"/>
    </row>
    <row r="536" spans="2:19">
      <c r="B536" s="130"/>
      <c r="C536" s="130"/>
      <c r="D536" s="130"/>
      <c r="E536" s="130"/>
      <c r="F536" s="131"/>
      <c r="G536" s="131"/>
      <c r="H536" s="131"/>
      <c r="I536" s="131"/>
      <c r="J536" s="131"/>
      <c r="K536" s="131"/>
      <c r="L536" s="131"/>
      <c r="M536" s="131"/>
      <c r="N536" s="131"/>
      <c r="O536" s="131"/>
      <c r="P536" s="131"/>
      <c r="Q536" s="131"/>
      <c r="R536" s="131"/>
      <c r="S536" s="131"/>
    </row>
    <row r="537" spans="2:19">
      <c r="B537" s="130"/>
      <c r="C537" s="130"/>
      <c r="D537" s="130"/>
      <c r="E537" s="130"/>
      <c r="F537" s="131"/>
      <c r="G537" s="131"/>
      <c r="H537" s="131"/>
      <c r="I537" s="131"/>
      <c r="J537" s="131"/>
      <c r="K537" s="131"/>
      <c r="L537" s="131"/>
      <c r="M537" s="131"/>
      <c r="N537" s="131"/>
      <c r="O537" s="131"/>
      <c r="P537" s="131"/>
      <c r="Q537" s="131"/>
      <c r="R537" s="131"/>
      <c r="S537" s="131"/>
    </row>
    <row r="538" spans="2:19">
      <c r="B538" s="135"/>
      <c r="C538" s="130"/>
      <c r="D538" s="130"/>
      <c r="E538" s="130"/>
      <c r="F538" s="131"/>
      <c r="G538" s="131"/>
      <c r="H538" s="131"/>
      <c r="I538" s="131"/>
      <c r="J538" s="131"/>
      <c r="K538" s="131"/>
      <c r="L538" s="131"/>
      <c r="M538" s="131"/>
      <c r="N538" s="131"/>
      <c r="O538" s="131"/>
      <c r="P538" s="131"/>
      <c r="Q538" s="131"/>
      <c r="R538" s="131"/>
      <c r="S538" s="131"/>
    </row>
    <row r="539" spans="2:19">
      <c r="B539" s="135"/>
      <c r="C539" s="130"/>
      <c r="D539" s="130"/>
      <c r="E539" s="130"/>
      <c r="F539" s="131"/>
      <c r="G539" s="131"/>
      <c r="H539" s="131"/>
      <c r="I539" s="131"/>
      <c r="J539" s="131"/>
      <c r="K539" s="131"/>
      <c r="L539" s="131"/>
      <c r="M539" s="131"/>
      <c r="N539" s="131"/>
      <c r="O539" s="131"/>
      <c r="P539" s="131"/>
      <c r="Q539" s="131"/>
      <c r="R539" s="131"/>
      <c r="S539" s="131"/>
    </row>
    <row r="540" spans="2:19">
      <c r="B540" s="136"/>
      <c r="C540" s="130"/>
      <c r="D540" s="130"/>
      <c r="E540" s="130"/>
      <c r="F540" s="131"/>
      <c r="G540" s="131"/>
      <c r="H540" s="131"/>
      <c r="I540" s="131"/>
      <c r="J540" s="131"/>
      <c r="K540" s="131"/>
      <c r="L540" s="131"/>
      <c r="M540" s="131"/>
      <c r="N540" s="131"/>
      <c r="O540" s="131"/>
      <c r="P540" s="131"/>
      <c r="Q540" s="131"/>
      <c r="R540" s="131"/>
      <c r="S540" s="131"/>
    </row>
    <row r="541" spans="2:19">
      <c r="B541" s="130"/>
      <c r="C541" s="130"/>
      <c r="D541" s="130"/>
      <c r="E541" s="130"/>
      <c r="F541" s="131"/>
      <c r="G541" s="131"/>
      <c r="H541" s="131"/>
      <c r="I541" s="131"/>
      <c r="J541" s="131"/>
      <c r="K541" s="131"/>
      <c r="L541" s="131"/>
      <c r="M541" s="131"/>
      <c r="N541" s="131"/>
      <c r="O541" s="131"/>
      <c r="P541" s="131"/>
      <c r="Q541" s="131"/>
      <c r="R541" s="131"/>
      <c r="S541" s="131"/>
    </row>
    <row r="542" spans="2:19">
      <c r="B542" s="130"/>
      <c r="C542" s="130"/>
      <c r="D542" s="130"/>
      <c r="E542" s="130"/>
      <c r="F542" s="131"/>
      <c r="G542" s="131"/>
      <c r="H542" s="131"/>
      <c r="I542" s="131"/>
      <c r="J542" s="131"/>
      <c r="K542" s="131"/>
      <c r="L542" s="131"/>
      <c r="M542" s="131"/>
      <c r="N542" s="131"/>
      <c r="O542" s="131"/>
      <c r="P542" s="131"/>
      <c r="Q542" s="131"/>
      <c r="R542" s="131"/>
      <c r="S542" s="131"/>
    </row>
    <row r="543" spans="2:19">
      <c r="B543" s="130"/>
      <c r="C543" s="130"/>
      <c r="D543" s="130"/>
      <c r="E543" s="130"/>
      <c r="F543" s="131"/>
      <c r="G543" s="131"/>
      <c r="H543" s="131"/>
      <c r="I543" s="131"/>
      <c r="J543" s="131"/>
      <c r="K543" s="131"/>
      <c r="L543" s="131"/>
      <c r="M543" s="131"/>
      <c r="N543" s="131"/>
      <c r="O543" s="131"/>
      <c r="P543" s="131"/>
      <c r="Q543" s="131"/>
      <c r="R543" s="131"/>
      <c r="S543" s="131"/>
    </row>
    <row r="544" spans="2:19">
      <c r="B544" s="130"/>
      <c r="C544" s="130"/>
      <c r="D544" s="130"/>
      <c r="E544" s="130"/>
      <c r="F544" s="131"/>
      <c r="G544" s="131"/>
      <c r="H544" s="131"/>
      <c r="I544" s="131"/>
      <c r="J544" s="131"/>
      <c r="K544" s="131"/>
      <c r="L544" s="131"/>
      <c r="M544" s="131"/>
      <c r="N544" s="131"/>
      <c r="O544" s="131"/>
      <c r="P544" s="131"/>
      <c r="Q544" s="131"/>
      <c r="R544" s="131"/>
      <c r="S544" s="131"/>
    </row>
    <row r="545" spans="2:19">
      <c r="B545" s="130"/>
      <c r="C545" s="130"/>
      <c r="D545" s="130"/>
      <c r="E545" s="130"/>
      <c r="F545" s="131"/>
      <c r="G545" s="131"/>
      <c r="H545" s="131"/>
      <c r="I545" s="131"/>
      <c r="J545" s="131"/>
      <c r="K545" s="131"/>
      <c r="L545" s="131"/>
      <c r="M545" s="131"/>
      <c r="N545" s="131"/>
      <c r="O545" s="131"/>
      <c r="P545" s="131"/>
      <c r="Q545" s="131"/>
      <c r="R545" s="131"/>
      <c r="S545" s="131"/>
    </row>
    <row r="546" spans="2:19">
      <c r="B546" s="130"/>
      <c r="C546" s="130"/>
      <c r="D546" s="130"/>
      <c r="E546" s="130"/>
      <c r="F546" s="131"/>
      <c r="G546" s="131"/>
      <c r="H546" s="131"/>
      <c r="I546" s="131"/>
      <c r="J546" s="131"/>
      <c r="K546" s="131"/>
      <c r="L546" s="131"/>
      <c r="M546" s="131"/>
      <c r="N546" s="131"/>
      <c r="O546" s="131"/>
      <c r="P546" s="131"/>
      <c r="Q546" s="131"/>
      <c r="R546" s="131"/>
      <c r="S546" s="131"/>
    </row>
    <row r="547" spans="2:19">
      <c r="B547" s="130"/>
      <c r="C547" s="130"/>
      <c r="D547" s="130"/>
      <c r="E547" s="130"/>
      <c r="F547" s="131"/>
      <c r="G547" s="131"/>
      <c r="H547" s="131"/>
      <c r="I547" s="131"/>
      <c r="J547" s="131"/>
      <c r="K547" s="131"/>
      <c r="L547" s="131"/>
      <c r="M547" s="131"/>
      <c r="N547" s="131"/>
      <c r="O547" s="131"/>
      <c r="P547" s="131"/>
      <c r="Q547" s="131"/>
      <c r="R547" s="131"/>
      <c r="S547" s="131"/>
    </row>
    <row r="548" spans="2:19">
      <c r="B548" s="130"/>
      <c r="C548" s="130"/>
      <c r="D548" s="130"/>
      <c r="E548" s="130"/>
      <c r="F548" s="131"/>
      <c r="G548" s="131"/>
      <c r="H548" s="131"/>
      <c r="I548" s="131"/>
      <c r="J548" s="131"/>
      <c r="K548" s="131"/>
      <c r="L548" s="131"/>
      <c r="M548" s="131"/>
      <c r="N548" s="131"/>
      <c r="O548" s="131"/>
      <c r="P548" s="131"/>
      <c r="Q548" s="131"/>
      <c r="R548" s="131"/>
      <c r="S548" s="131"/>
    </row>
    <row r="549" spans="2:19">
      <c r="B549" s="130"/>
      <c r="C549" s="130"/>
      <c r="D549" s="130"/>
      <c r="E549" s="130"/>
      <c r="F549" s="131"/>
      <c r="G549" s="131"/>
      <c r="H549" s="131"/>
      <c r="I549" s="131"/>
      <c r="J549" s="131"/>
      <c r="K549" s="131"/>
      <c r="L549" s="131"/>
      <c r="M549" s="131"/>
      <c r="N549" s="131"/>
      <c r="O549" s="131"/>
      <c r="P549" s="131"/>
      <c r="Q549" s="131"/>
      <c r="R549" s="131"/>
      <c r="S549" s="131"/>
    </row>
    <row r="550" spans="2:19">
      <c r="B550" s="130"/>
      <c r="C550" s="130"/>
      <c r="D550" s="130"/>
      <c r="E550" s="130"/>
      <c r="F550" s="131"/>
      <c r="G550" s="131"/>
      <c r="H550" s="131"/>
      <c r="I550" s="131"/>
      <c r="J550" s="131"/>
      <c r="K550" s="131"/>
      <c r="L550" s="131"/>
      <c r="M550" s="131"/>
      <c r="N550" s="131"/>
      <c r="O550" s="131"/>
      <c r="P550" s="131"/>
      <c r="Q550" s="131"/>
      <c r="R550" s="131"/>
      <c r="S550" s="131"/>
    </row>
    <row r="551" spans="2:19">
      <c r="B551" s="130"/>
      <c r="C551" s="130"/>
      <c r="D551" s="130"/>
      <c r="E551" s="130"/>
      <c r="F551" s="131"/>
      <c r="G551" s="131"/>
      <c r="H551" s="131"/>
      <c r="I551" s="131"/>
      <c r="J551" s="131"/>
      <c r="K551" s="131"/>
      <c r="L551" s="131"/>
      <c r="M551" s="131"/>
      <c r="N551" s="131"/>
      <c r="O551" s="131"/>
      <c r="P551" s="131"/>
      <c r="Q551" s="131"/>
      <c r="R551" s="131"/>
      <c r="S551" s="131"/>
    </row>
    <row r="552" spans="2:19">
      <c r="B552" s="130"/>
      <c r="C552" s="130"/>
      <c r="D552" s="130"/>
      <c r="E552" s="130"/>
      <c r="F552" s="131"/>
      <c r="G552" s="131"/>
      <c r="H552" s="131"/>
      <c r="I552" s="131"/>
      <c r="J552" s="131"/>
      <c r="K552" s="131"/>
      <c r="L552" s="131"/>
      <c r="M552" s="131"/>
      <c r="N552" s="131"/>
      <c r="O552" s="131"/>
      <c r="P552" s="131"/>
      <c r="Q552" s="131"/>
      <c r="R552" s="131"/>
      <c r="S552" s="131"/>
    </row>
    <row r="553" spans="2:19">
      <c r="B553" s="130"/>
      <c r="C553" s="130"/>
      <c r="D553" s="130"/>
      <c r="E553" s="130"/>
      <c r="F553" s="131"/>
      <c r="G553" s="131"/>
      <c r="H553" s="131"/>
      <c r="I553" s="131"/>
      <c r="J553" s="131"/>
      <c r="K553" s="131"/>
      <c r="L553" s="131"/>
      <c r="M553" s="131"/>
      <c r="N553" s="131"/>
      <c r="O553" s="131"/>
      <c r="P553" s="131"/>
      <c r="Q553" s="131"/>
      <c r="R553" s="131"/>
      <c r="S553" s="131"/>
    </row>
    <row r="554" spans="2:19">
      <c r="B554" s="130"/>
      <c r="C554" s="130"/>
      <c r="D554" s="130"/>
      <c r="E554" s="130"/>
      <c r="F554" s="131"/>
      <c r="G554" s="131"/>
      <c r="H554" s="131"/>
      <c r="I554" s="131"/>
      <c r="J554" s="131"/>
      <c r="K554" s="131"/>
      <c r="L554" s="131"/>
      <c r="M554" s="131"/>
      <c r="N554" s="131"/>
      <c r="O554" s="131"/>
      <c r="P554" s="131"/>
      <c r="Q554" s="131"/>
      <c r="R554" s="131"/>
      <c r="S554" s="131"/>
    </row>
    <row r="555" spans="2:19">
      <c r="B555" s="130"/>
      <c r="C555" s="130"/>
      <c r="D555" s="130"/>
      <c r="E555" s="130"/>
      <c r="F555" s="131"/>
      <c r="G555" s="131"/>
      <c r="H555" s="131"/>
      <c r="I555" s="131"/>
      <c r="J555" s="131"/>
      <c r="K555" s="131"/>
      <c r="L555" s="131"/>
      <c r="M555" s="131"/>
      <c r="N555" s="131"/>
      <c r="O555" s="131"/>
      <c r="P555" s="131"/>
      <c r="Q555" s="131"/>
      <c r="R555" s="131"/>
      <c r="S555" s="131"/>
    </row>
    <row r="556" spans="2:19">
      <c r="B556" s="130"/>
      <c r="C556" s="130"/>
      <c r="D556" s="130"/>
      <c r="E556" s="130"/>
      <c r="F556" s="131"/>
      <c r="G556" s="131"/>
      <c r="H556" s="131"/>
      <c r="I556" s="131"/>
      <c r="J556" s="131"/>
      <c r="K556" s="131"/>
      <c r="L556" s="131"/>
      <c r="M556" s="131"/>
      <c r="N556" s="131"/>
      <c r="O556" s="131"/>
      <c r="P556" s="131"/>
      <c r="Q556" s="131"/>
      <c r="R556" s="131"/>
      <c r="S556" s="131"/>
    </row>
    <row r="557" spans="2:19">
      <c r="B557" s="130"/>
      <c r="C557" s="130"/>
      <c r="D557" s="130"/>
      <c r="E557" s="130"/>
      <c r="F557" s="131"/>
      <c r="G557" s="131"/>
      <c r="H557" s="131"/>
      <c r="I557" s="131"/>
      <c r="J557" s="131"/>
      <c r="K557" s="131"/>
      <c r="L557" s="131"/>
      <c r="M557" s="131"/>
      <c r="N557" s="131"/>
      <c r="O557" s="131"/>
      <c r="P557" s="131"/>
      <c r="Q557" s="131"/>
      <c r="R557" s="131"/>
      <c r="S557" s="131"/>
    </row>
    <row r="558" spans="2:19">
      <c r="B558" s="130"/>
      <c r="C558" s="130"/>
      <c r="D558" s="130"/>
      <c r="E558" s="130"/>
      <c r="F558" s="131"/>
      <c r="G558" s="131"/>
      <c r="H558" s="131"/>
      <c r="I558" s="131"/>
      <c r="J558" s="131"/>
      <c r="K558" s="131"/>
      <c r="L558" s="131"/>
      <c r="M558" s="131"/>
      <c r="N558" s="131"/>
      <c r="O558" s="131"/>
      <c r="P558" s="131"/>
      <c r="Q558" s="131"/>
      <c r="R558" s="131"/>
      <c r="S558" s="131"/>
    </row>
    <row r="559" spans="2:19">
      <c r="B559" s="130"/>
      <c r="C559" s="130"/>
      <c r="D559" s="130"/>
      <c r="E559" s="130"/>
      <c r="F559" s="131"/>
      <c r="G559" s="131"/>
      <c r="H559" s="131"/>
      <c r="I559" s="131"/>
      <c r="J559" s="131"/>
      <c r="K559" s="131"/>
      <c r="L559" s="131"/>
      <c r="M559" s="131"/>
      <c r="N559" s="131"/>
      <c r="O559" s="131"/>
      <c r="P559" s="131"/>
      <c r="Q559" s="131"/>
      <c r="R559" s="131"/>
      <c r="S559" s="131"/>
    </row>
    <row r="560" spans="2:19">
      <c r="B560" s="130"/>
      <c r="C560" s="130"/>
      <c r="D560" s="130"/>
      <c r="E560" s="130"/>
      <c r="F560" s="131"/>
      <c r="G560" s="131"/>
      <c r="H560" s="131"/>
      <c r="I560" s="131"/>
      <c r="J560" s="131"/>
      <c r="K560" s="131"/>
      <c r="L560" s="131"/>
      <c r="M560" s="131"/>
      <c r="N560" s="131"/>
      <c r="O560" s="131"/>
      <c r="P560" s="131"/>
      <c r="Q560" s="131"/>
      <c r="R560" s="131"/>
      <c r="S560" s="131"/>
    </row>
    <row r="561" spans="2:19">
      <c r="B561" s="130"/>
      <c r="C561" s="130"/>
      <c r="D561" s="130"/>
      <c r="E561" s="130"/>
      <c r="F561" s="131"/>
      <c r="G561" s="131"/>
      <c r="H561" s="131"/>
      <c r="I561" s="131"/>
      <c r="J561" s="131"/>
      <c r="K561" s="131"/>
      <c r="L561" s="131"/>
      <c r="M561" s="131"/>
      <c r="N561" s="131"/>
      <c r="O561" s="131"/>
      <c r="P561" s="131"/>
      <c r="Q561" s="131"/>
      <c r="R561" s="131"/>
      <c r="S561" s="131"/>
    </row>
    <row r="562" spans="2:19">
      <c r="B562" s="130"/>
      <c r="C562" s="130"/>
      <c r="D562" s="130"/>
      <c r="E562" s="130"/>
      <c r="F562" s="131"/>
      <c r="G562" s="131"/>
      <c r="H562" s="131"/>
      <c r="I562" s="131"/>
      <c r="J562" s="131"/>
      <c r="K562" s="131"/>
      <c r="L562" s="131"/>
      <c r="M562" s="131"/>
      <c r="N562" s="131"/>
      <c r="O562" s="131"/>
      <c r="P562" s="131"/>
      <c r="Q562" s="131"/>
      <c r="R562" s="131"/>
      <c r="S562" s="131"/>
    </row>
    <row r="563" spans="2:19">
      <c r="B563" s="130"/>
      <c r="C563" s="130"/>
      <c r="D563" s="130"/>
      <c r="E563" s="130"/>
      <c r="F563" s="131"/>
      <c r="G563" s="131"/>
      <c r="H563" s="131"/>
      <c r="I563" s="131"/>
      <c r="J563" s="131"/>
      <c r="K563" s="131"/>
      <c r="L563" s="131"/>
      <c r="M563" s="131"/>
      <c r="N563" s="131"/>
      <c r="O563" s="131"/>
      <c r="P563" s="131"/>
      <c r="Q563" s="131"/>
      <c r="R563" s="131"/>
      <c r="S563" s="131"/>
    </row>
    <row r="564" spans="2:19">
      <c r="B564" s="130"/>
      <c r="C564" s="130"/>
      <c r="D564" s="130"/>
      <c r="E564" s="130"/>
      <c r="F564" s="131"/>
      <c r="G564" s="131"/>
      <c r="H564" s="131"/>
      <c r="I564" s="131"/>
      <c r="J564" s="131"/>
      <c r="K564" s="131"/>
      <c r="L564" s="131"/>
      <c r="M564" s="131"/>
      <c r="N564" s="131"/>
      <c r="O564" s="131"/>
      <c r="P564" s="131"/>
      <c r="Q564" s="131"/>
      <c r="R564" s="131"/>
      <c r="S564" s="131"/>
    </row>
    <row r="565" spans="2:19">
      <c r="B565" s="130"/>
      <c r="C565" s="130"/>
      <c r="D565" s="130"/>
      <c r="E565" s="130"/>
      <c r="F565" s="131"/>
      <c r="G565" s="131"/>
      <c r="H565" s="131"/>
      <c r="I565" s="131"/>
      <c r="J565" s="131"/>
      <c r="K565" s="131"/>
      <c r="L565" s="131"/>
      <c r="M565" s="131"/>
      <c r="N565" s="131"/>
      <c r="O565" s="131"/>
      <c r="P565" s="131"/>
      <c r="Q565" s="131"/>
      <c r="R565" s="131"/>
      <c r="S565" s="131"/>
    </row>
    <row r="566" spans="2:19">
      <c r="B566" s="130"/>
      <c r="C566" s="130"/>
      <c r="D566" s="130"/>
      <c r="E566" s="130"/>
      <c r="F566" s="131"/>
      <c r="G566" s="131"/>
      <c r="H566" s="131"/>
      <c r="I566" s="131"/>
      <c r="J566" s="131"/>
      <c r="K566" s="131"/>
      <c r="L566" s="131"/>
      <c r="M566" s="131"/>
      <c r="N566" s="131"/>
      <c r="O566" s="131"/>
      <c r="P566" s="131"/>
      <c r="Q566" s="131"/>
      <c r="R566" s="131"/>
      <c r="S566" s="131"/>
    </row>
    <row r="567" spans="2:19">
      <c r="B567" s="130"/>
      <c r="C567" s="130"/>
      <c r="D567" s="130"/>
      <c r="E567" s="130"/>
      <c r="F567" s="131"/>
      <c r="G567" s="131"/>
      <c r="H567" s="131"/>
      <c r="I567" s="131"/>
      <c r="J567" s="131"/>
      <c r="K567" s="131"/>
      <c r="L567" s="131"/>
      <c r="M567" s="131"/>
      <c r="N567" s="131"/>
      <c r="O567" s="131"/>
      <c r="P567" s="131"/>
      <c r="Q567" s="131"/>
      <c r="R567" s="131"/>
      <c r="S567" s="131"/>
    </row>
    <row r="568" spans="2:19">
      <c r="B568" s="130"/>
      <c r="C568" s="130"/>
      <c r="D568" s="130"/>
      <c r="E568" s="130"/>
      <c r="F568" s="131"/>
      <c r="G568" s="131"/>
      <c r="H568" s="131"/>
      <c r="I568" s="131"/>
      <c r="J568" s="131"/>
      <c r="K568" s="131"/>
      <c r="L568" s="131"/>
      <c r="M568" s="131"/>
      <c r="N568" s="131"/>
      <c r="O568" s="131"/>
      <c r="P568" s="131"/>
      <c r="Q568" s="131"/>
      <c r="R568" s="131"/>
      <c r="S568" s="131"/>
    </row>
    <row r="569" spans="2:19">
      <c r="B569" s="130"/>
      <c r="C569" s="130"/>
      <c r="D569" s="130"/>
      <c r="E569" s="130"/>
      <c r="F569" s="131"/>
      <c r="G569" s="131"/>
      <c r="H569" s="131"/>
      <c r="I569" s="131"/>
      <c r="J569" s="131"/>
      <c r="K569" s="131"/>
      <c r="L569" s="131"/>
      <c r="M569" s="131"/>
      <c r="N569" s="131"/>
      <c r="O569" s="131"/>
      <c r="P569" s="131"/>
      <c r="Q569" s="131"/>
      <c r="R569" s="131"/>
      <c r="S569" s="131"/>
    </row>
    <row r="570" spans="2:19">
      <c r="B570" s="130"/>
      <c r="C570" s="130"/>
      <c r="D570" s="130"/>
      <c r="E570" s="130"/>
      <c r="F570" s="131"/>
      <c r="G570" s="131"/>
      <c r="H570" s="131"/>
      <c r="I570" s="131"/>
      <c r="J570" s="131"/>
      <c r="K570" s="131"/>
      <c r="L570" s="131"/>
      <c r="M570" s="131"/>
      <c r="N570" s="131"/>
      <c r="O570" s="131"/>
      <c r="P570" s="131"/>
      <c r="Q570" s="131"/>
      <c r="R570" s="131"/>
      <c r="S570" s="131"/>
    </row>
    <row r="571" spans="2:19">
      <c r="B571" s="130"/>
      <c r="C571" s="130"/>
      <c r="D571" s="130"/>
      <c r="E571" s="130"/>
      <c r="F571" s="131"/>
      <c r="G571" s="131"/>
      <c r="H571" s="131"/>
      <c r="I571" s="131"/>
      <c r="J571" s="131"/>
      <c r="K571" s="131"/>
      <c r="L571" s="131"/>
      <c r="M571" s="131"/>
      <c r="N571" s="131"/>
      <c r="O571" s="131"/>
      <c r="P571" s="131"/>
      <c r="Q571" s="131"/>
      <c r="R571" s="131"/>
      <c r="S571" s="131"/>
    </row>
    <row r="572" spans="2:19">
      <c r="B572" s="130"/>
      <c r="C572" s="130"/>
      <c r="D572" s="130"/>
      <c r="E572" s="130"/>
      <c r="F572" s="131"/>
      <c r="G572" s="131"/>
      <c r="H572" s="131"/>
      <c r="I572" s="131"/>
      <c r="J572" s="131"/>
      <c r="K572" s="131"/>
      <c r="L572" s="131"/>
      <c r="M572" s="131"/>
      <c r="N572" s="131"/>
      <c r="O572" s="131"/>
      <c r="P572" s="131"/>
      <c r="Q572" s="131"/>
      <c r="R572" s="131"/>
      <c r="S572" s="131"/>
    </row>
    <row r="573" spans="2:19">
      <c r="B573" s="130"/>
      <c r="C573" s="130"/>
      <c r="D573" s="130"/>
      <c r="E573" s="130"/>
      <c r="F573" s="131"/>
      <c r="G573" s="131"/>
      <c r="H573" s="131"/>
      <c r="I573" s="131"/>
      <c r="J573" s="131"/>
      <c r="K573" s="131"/>
      <c r="L573" s="131"/>
      <c r="M573" s="131"/>
      <c r="N573" s="131"/>
      <c r="O573" s="131"/>
      <c r="P573" s="131"/>
      <c r="Q573" s="131"/>
      <c r="R573" s="131"/>
      <c r="S573" s="131"/>
    </row>
    <row r="574" spans="2:19">
      <c r="B574" s="130"/>
      <c r="C574" s="130"/>
      <c r="D574" s="130"/>
      <c r="E574" s="130"/>
      <c r="F574" s="131"/>
      <c r="G574" s="131"/>
      <c r="H574" s="131"/>
      <c r="I574" s="131"/>
      <c r="J574" s="131"/>
      <c r="K574" s="131"/>
      <c r="L574" s="131"/>
      <c r="M574" s="131"/>
      <c r="N574" s="131"/>
      <c r="O574" s="131"/>
      <c r="P574" s="131"/>
      <c r="Q574" s="131"/>
      <c r="R574" s="131"/>
      <c r="S574" s="131"/>
    </row>
    <row r="575" spans="2:19">
      <c r="B575" s="130"/>
      <c r="C575" s="130"/>
      <c r="D575" s="130"/>
      <c r="E575" s="130"/>
      <c r="F575" s="131"/>
      <c r="G575" s="131"/>
      <c r="H575" s="131"/>
      <c r="I575" s="131"/>
      <c r="J575" s="131"/>
      <c r="K575" s="131"/>
      <c r="L575" s="131"/>
      <c r="M575" s="131"/>
      <c r="N575" s="131"/>
      <c r="O575" s="131"/>
      <c r="P575" s="131"/>
      <c r="Q575" s="131"/>
      <c r="R575" s="131"/>
      <c r="S575" s="131"/>
    </row>
    <row r="576" spans="2:19">
      <c r="B576" s="130"/>
      <c r="C576" s="130"/>
      <c r="D576" s="130"/>
      <c r="E576" s="130"/>
      <c r="F576" s="131"/>
      <c r="G576" s="131"/>
      <c r="H576" s="131"/>
      <c r="I576" s="131"/>
      <c r="J576" s="131"/>
      <c r="K576" s="131"/>
      <c r="L576" s="131"/>
      <c r="M576" s="131"/>
      <c r="N576" s="131"/>
      <c r="O576" s="131"/>
      <c r="P576" s="131"/>
      <c r="Q576" s="131"/>
      <c r="R576" s="131"/>
      <c r="S576" s="131"/>
    </row>
    <row r="577" spans="2:19">
      <c r="B577" s="130"/>
      <c r="C577" s="130"/>
      <c r="D577" s="130"/>
      <c r="E577" s="130"/>
      <c r="F577" s="131"/>
      <c r="G577" s="131"/>
      <c r="H577" s="131"/>
      <c r="I577" s="131"/>
      <c r="J577" s="131"/>
      <c r="K577" s="131"/>
      <c r="L577" s="131"/>
      <c r="M577" s="131"/>
      <c r="N577" s="131"/>
      <c r="O577" s="131"/>
      <c r="P577" s="131"/>
      <c r="Q577" s="131"/>
      <c r="R577" s="131"/>
      <c r="S577" s="131"/>
    </row>
    <row r="578" spans="2:19">
      <c r="B578" s="130"/>
      <c r="C578" s="130"/>
      <c r="D578" s="130"/>
      <c r="E578" s="130"/>
      <c r="F578" s="131"/>
      <c r="G578" s="131"/>
      <c r="H578" s="131"/>
      <c r="I578" s="131"/>
      <c r="J578" s="131"/>
      <c r="K578" s="131"/>
      <c r="L578" s="131"/>
      <c r="M578" s="131"/>
      <c r="N578" s="131"/>
      <c r="O578" s="131"/>
      <c r="P578" s="131"/>
      <c r="Q578" s="131"/>
      <c r="R578" s="131"/>
      <c r="S578" s="131"/>
    </row>
    <row r="579" spans="2:19">
      <c r="B579" s="130"/>
      <c r="C579" s="130"/>
      <c r="D579" s="130"/>
      <c r="E579" s="130"/>
      <c r="F579" s="131"/>
      <c r="G579" s="131"/>
      <c r="H579" s="131"/>
      <c r="I579" s="131"/>
      <c r="J579" s="131"/>
      <c r="K579" s="131"/>
      <c r="L579" s="131"/>
      <c r="M579" s="131"/>
      <c r="N579" s="131"/>
      <c r="O579" s="131"/>
      <c r="P579" s="131"/>
      <c r="Q579" s="131"/>
      <c r="R579" s="131"/>
      <c r="S579" s="131"/>
    </row>
    <row r="580" spans="2:19">
      <c r="B580" s="130"/>
      <c r="C580" s="130"/>
      <c r="D580" s="130"/>
      <c r="E580" s="130"/>
      <c r="F580" s="131"/>
      <c r="G580" s="131"/>
      <c r="H580" s="131"/>
      <c r="I580" s="131"/>
      <c r="J580" s="131"/>
      <c r="K580" s="131"/>
      <c r="L580" s="131"/>
      <c r="M580" s="131"/>
      <c r="N580" s="131"/>
      <c r="O580" s="131"/>
      <c r="P580" s="131"/>
      <c r="Q580" s="131"/>
      <c r="R580" s="131"/>
      <c r="S580" s="131"/>
    </row>
    <row r="581" spans="2:19">
      <c r="B581" s="130"/>
      <c r="C581" s="130"/>
      <c r="D581" s="130"/>
      <c r="E581" s="130"/>
      <c r="F581" s="131"/>
      <c r="G581" s="131"/>
      <c r="H581" s="131"/>
      <c r="I581" s="131"/>
      <c r="J581" s="131"/>
      <c r="K581" s="131"/>
      <c r="L581" s="131"/>
      <c r="M581" s="131"/>
      <c r="N581" s="131"/>
      <c r="O581" s="131"/>
      <c r="P581" s="131"/>
      <c r="Q581" s="131"/>
      <c r="R581" s="131"/>
      <c r="S581" s="131"/>
    </row>
    <row r="582" spans="2:19">
      <c r="B582" s="130"/>
      <c r="C582" s="130"/>
      <c r="D582" s="130"/>
      <c r="E582" s="130"/>
      <c r="F582" s="131"/>
      <c r="G582" s="131"/>
      <c r="H582" s="131"/>
      <c r="I582" s="131"/>
      <c r="J582" s="131"/>
      <c r="K582" s="131"/>
      <c r="L582" s="131"/>
      <c r="M582" s="131"/>
      <c r="N582" s="131"/>
      <c r="O582" s="131"/>
      <c r="P582" s="131"/>
      <c r="Q582" s="131"/>
      <c r="R582" s="131"/>
      <c r="S582" s="131"/>
    </row>
    <row r="583" spans="2:19">
      <c r="B583" s="130"/>
      <c r="C583" s="130"/>
      <c r="D583" s="130"/>
      <c r="E583" s="130"/>
      <c r="F583" s="131"/>
      <c r="G583" s="131"/>
      <c r="H583" s="131"/>
      <c r="I583" s="131"/>
      <c r="J583" s="131"/>
      <c r="K583" s="131"/>
      <c r="L583" s="131"/>
      <c r="M583" s="131"/>
      <c r="N583" s="131"/>
      <c r="O583" s="131"/>
      <c r="P583" s="131"/>
      <c r="Q583" s="131"/>
      <c r="R583" s="131"/>
      <c r="S583" s="131"/>
    </row>
    <row r="584" spans="2:19">
      <c r="B584" s="130"/>
      <c r="C584" s="130"/>
      <c r="D584" s="130"/>
      <c r="E584" s="130"/>
      <c r="F584" s="131"/>
      <c r="G584" s="131"/>
      <c r="H584" s="131"/>
      <c r="I584" s="131"/>
      <c r="J584" s="131"/>
      <c r="K584" s="131"/>
      <c r="L584" s="131"/>
      <c r="M584" s="131"/>
      <c r="N584" s="131"/>
      <c r="O584" s="131"/>
      <c r="P584" s="131"/>
      <c r="Q584" s="131"/>
      <c r="R584" s="131"/>
      <c r="S584" s="131"/>
    </row>
    <row r="585" spans="2:19">
      <c r="B585" s="130"/>
      <c r="C585" s="130"/>
      <c r="D585" s="130"/>
      <c r="E585" s="130"/>
      <c r="F585" s="131"/>
      <c r="G585" s="131"/>
      <c r="H585" s="131"/>
      <c r="I585" s="131"/>
      <c r="J585" s="131"/>
      <c r="K585" s="131"/>
      <c r="L585" s="131"/>
      <c r="M585" s="131"/>
      <c r="N585" s="131"/>
      <c r="O585" s="131"/>
      <c r="P585" s="131"/>
      <c r="Q585" s="131"/>
      <c r="R585" s="131"/>
      <c r="S585" s="131"/>
    </row>
    <row r="586" spans="2:19">
      <c r="B586" s="130"/>
      <c r="C586" s="130"/>
      <c r="D586" s="130"/>
      <c r="E586" s="130"/>
      <c r="F586" s="131"/>
      <c r="G586" s="131"/>
      <c r="H586" s="131"/>
      <c r="I586" s="131"/>
      <c r="J586" s="131"/>
      <c r="K586" s="131"/>
      <c r="L586" s="131"/>
      <c r="M586" s="131"/>
      <c r="N586" s="131"/>
      <c r="O586" s="131"/>
      <c r="P586" s="131"/>
      <c r="Q586" s="131"/>
      <c r="R586" s="131"/>
      <c r="S586" s="131"/>
    </row>
    <row r="587" spans="2:19">
      <c r="B587" s="130"/>
      <c r="C587" s="130"/>
      <c r="D587" s="130"/>
      <c r="E587" s="130"/>
      <c r="F587" s="131"/>
      <c r="G587" s="131"/>
      <c r="H587" s="131"/>
      <c r="I587" s="131"/>
      <c r="J587" s="131"/>
      <c r="K587" s="131"/>
      <c r="L587" s="131"/>
      <c r="M587" s="131"/>
      <c r="N587" s="131"/>
      <c r="O587" s="131"/>
      <c r="P587" s="131"/>
      <c r="Q587" s="131"/>
      <c r="R587" s="131"/>
      <c r="S587" s="131"/>
    </row>
    <row r="588" spans="2:19">
      <c r="B588" s="130"/>
      <c r="C588" s="130"/>
      <c r="D588" s="130"/>
      <c r="E588" s="130"/>
      <c r="F588" s="131"/>
      <c r="G588" s="131"/>
      <c r="H588" s="131"/>
      <c r="I588" s="131"/>
      <c r="J588" s="131"/>
      <c r="K588" s="131"/>
      <c r="L588" s="131"/>
      <c r="M588" s="131"/>
      <c r="N588" s="131"/>
      <c r="O588" s="131"/>
      <c r="P588" s="131"/>
      <c r="Q588" s="131"/>
      <c r="R588" s="131"/>
      <c r="S588" s="131"/>
    </row>
    <row r="589" spans="2:19">
      <c r="B589" s="130"/>
      <c r="C589" s="130"/>
      <c r="D589" s="130"/>
      <c r="E589" s="130"/>
      <c r="F589" s="131"/>
      <c r="G589" s="131"/>
      <c r="H589" s="131"/>
      <c r="I589" s="131"/>
      <c r="J589" s="131"/>
      <c r="K589" s="131"/>
      <c r="L589" s="131"/>
      <c r="M589" s="131"/>
      <c r="N589" s="131"/>
      <c r="O589" s="131"/>
      <c r="P589" s="131"/>
      <c r="Q589" s="131"/>
      <c r="R589" s="131"/>
      <c r="S589" s="131"/>
    </row>
    <row r="590" spans="2:19">
      <c r="B590" s="130"/>
      <c r="C590" s="130"/>
      <c r="D590" s="130"/>
      <c r="E590" s="130"/>
      <c r="F590" s="131"/>
      <c r="G590" s="131"/>
      <c r="H590" s="131"/>
      <c r="I590" s="131"/>
      <c r="J590" s="131"/>
      <c r="K590" s="131"/>
      <c r="L590" s="131"/>
      <c r="M590" s="131"/>
      <c r="N590" s="131"/>
      <c r="O590" s="131"/>
      <c r="P590" s="131"/>
      <c r="Q590" s="131"/>
      <c r="R590" s="131"/>
      <c r="S590" s="131"/>
    </row>
    <row r="591" spans="2:19">
      <c r="B591" s="130"/>
      <c r="C591" s="130"/>
      <c r="D591" s="130"/>
      <c r="E591" s="130"/>
      <c r="F591" s="131"/>
      <c r="G591" s="131"/>
      <c r="H591" s="131"/>
      <c r="I591" s="131"/>
      <c r="J591" s="131"/>
      <c r="K591" s="131"/>
      <c r="L591" s="131"/>
      <c r="M591" s="131"/>
      <c r="N591" s="131"/>
      <c r="O591" s="131"/>
      <c r="P591" s="131"/>
      <c r="Q591" s="131"/>
      <c r="R591" s="131"/>
      <c r="S591" s="131"/>
    </row>
    <row r="592" spans="2:19">
      <c r="B592" s="130"/>
      <c r="C592" s="130"/>
      <c r="D592" s="130"/>
      <c r="E592" s="130"/>
      <c r="F592" s="131"/>
      <c r="G592" s="131"/>
      <c r="H592" s="131"/>
      <c r="I592" s="131"/>
      <c r="J592" s="131"/>
      <c r="K592" s="131"/>
      <c r="L592" s="131"/>
      <c r="M592" s="131"/>
      <c r="N592" s="131"/>
      <c r="O592" s="131"/>
      <c r="P592" s="131"/>
      <c r="Q592" s="131"/>
      <c r="R592" s="131"/>
      <c r="S592" s="131"/>
    </row>
    <row r="593" spans="2:19">
      <c r="B593" s="130"/>
      <c r="C593" s="130"/>
      <c r="D593" s="130"/>
      <c r="E593" s="130"/>
      <c r="F593" s="131"/>
      <c r="G593" s="131"/>
      <c r="H593" s="131"/>
      <c r="I593" s="131"/>
      <c r="J593" s="131"/>
      <c r="K593" s="131"/>
      <c r="L593" s="131"/>
      <c r="M593" s="131"/>
      <c r="N593" s="131"/>
      <c r="O593" s="131"/>
      <c r="P593" s="131"/>
      <c r="Q593" s="131"/>
      <c r="R593" s="131"/>
      <c r="S593" s="131"/>
    </row>
    <row r="594" spans="2:19">
      <c r="B594" s="130"/>
      <c r="C594" s="130"/>
      <c r="D594" s="130"/>
      <c r="E594" s="130"/>
      <c r="F594" s="131"/>
      <c r="G594" s="131"/>
      <c r="H594" s="131"/>
      <c r="I594" s="131"/>
      <c r="J594" s="131"/>
      <c r="K594" s="131"/>
      <c r="L594" s="131"/>
      <c r="M594" s="131"/>
      <c r="N594" s="131"/>
      <c r="O594" s="131"/>
      <c r="P594" s="131"/>
      <c r="Q594" s="131"/>
      <c r="R594" s="131"/>
      <c r="S594" s="131"/>
    </row>
    <row r="595" spans="2:19">
      <c r="B595" s="130"/>
      <c r="C595" s="130"/>
      <c r="D595" s="130"/>
      <c r="E595" s="130"/>
      <c r="F595" s="131"/>
      <c r="G595" s="131"/>
      <c r="H595" s="131"/>
      <c r="I595" s="131"/>
      <c r="J595" s="131"/>
      <c r="K595" s="131"/>
      <c r="L595" s="131"/>
      <c r="M595" s="131"/>
      <c r="N595" s="131"/>
      <c r="O595" s="131"/>
      <c r="P595" s="131"/>
      <c r="Q595" s="131"/>
      <c r="R595" s="131"/>
      <c r="S595" s="131"/>
    </row>
    <row r="596" spans="2:19">
      <c r="B596" s="130"/>
      <c r="C596" s="130"/>
      <c r="D596" s="130"/>
      <c r="E596" s="130"/>
      <c r="F596" s="131"/>
      <c r="G596" s="131"/>
      <c r="H596" s="131"/>
      <c r="I596" s="131"/>
      <c r="J596" s="131"/>
      <c r="K596" s="131"/>
      <c r="L596" s="131"/>
      <c r="M596" s="131"/>
      <c r="N596" s="131"/>
      <c r="O596" s="131"/>
      <c r="P596" s="131"/>
      <c r="Q596" s="131"/>
      <c r="R596" s="131"/>
      <c r="S596" s="131"/>
    </row>
    <row r="597" spans="2:19">
      <c r="B597" s="130"/>
      <c r="C597" s="130"/>
      <c r="D597" s="130"/>
      <c r="E597" s="130"/>
      <c r="F597" s="131"/>
      <c r="G597" s="131"/>
      <c r="H597" s="131"/>
      <c r="I597" s="131"/>
      <c r="J597" s="131"/>
      <c r="K597" s="131"/>
      <c r="L597" s="131"/>
      <c r="M597" s="131"/>
      <c r="N597" s="131"/>
      <c r="O597" s="131"/>
      <c r="P597" s="131"/>
      <c r="Q597" s="131"/>
      <c r="R597" s="131"/>
      <c r="S597" s="131"/>
    </row>
    <row r="598" spans="2:19">
      <c r="B598" s="130"/>
      <c r="C598" s="130"/>
      <c r="D598" s="130"/>
      <c r="E598" s="130"/>
      <c r="F598" s="131"/>
      <c r="G598" s="131"/>
      <c r="H598" s="131"/>
      <c r="I598" s="131"/>
      <c r="J598" s="131"/>
      <c r="K598" s="131"/>
      <c r="L598" s="131"/>
      <c r="M598" s="131"/>
      <c r="N598" s="131"/>
      <c r="O598" s="131"/>
      <c r="P598" s="131"/>
      <c r="Q598" s="131"/>
      <c r="R598" s="131"/>
      <c r="S598" s="131"/>
    </row>
    <row r="599" spans="2:19">
      <c r="B599" s="130"/>
      <c r="C599" s="130"/>
      <c r="D599" s="130"/>
      <c r="E599" s="130"/>
      <c r="F599" s="131"/>
      <c r="G599" s="131"/>
      <c r="H599" s="131"/>
      <c r="I599" s="131"/>
      <c r="J599" s="131"/>
      <c r="K599" s="131"/>
      <c r="L599" s="131"/>
      <c r="M599" s="131"/>
      <c r="N599" s="131"/>
      <c r="O599" s="131"/>
      <c r="P599" s="131"/>
      <c r="Q599" s="131"/>
      <c r="R599" s="131"/>
      <c r="S599" s="131"/>
    </row>
    <row r="600" spans="2:19">
      <c r="B600" s="130"/>
      <c r="C600" s="130"/>
      <c r="D600" s="130"/>
      <c r="E600" s="130"/>
      <c r="F600" s="131"/>
      <c r="G600" s="131"/>
      <c r="H600" s="131"/>
      <c r="I600" s="131"/>
      <c r="J600" s="131"/>
      <c r="K600" s="131"/>
      <c r="L600" s="131"/>
      <c r="M600" s="131"/>
      <c r="N600" s="131"/>
      <c r="O600" s="131"/>
      <c r="P600" s="131"/>
      <c r="Q600" s="131"/>
      <c r="R600" s="131"/>
      <c r="S600" s="131"/>
    </row>
    <row r="601" spans="2:19">
      <c r="B601" s="130"/>
      <c r="C601" s="130"/>
      <c r="D601" s="130"/>
      <c r="E601" s="130"/>
      <c r="F601" s="131"/>
      <c r="G601" s="131"/>
      <c r="H601" s="131"/>
      <c r="I601" s="131"/>
      <c r="J601" s="131"/>
      <c r="K601" s="131"/>
      <c r="L601" s="131"/>
      <c r="M601" s="131"/>
      <c r="N601" s="131"/>
      <c r="O601" s="131"/>
      <c r="P601" s="131"/>
      <c r="Q601" s="131"/>
      <c r="R601" s="131"/>
      <c r="S601" s="131"/>
    </row>
    <row r="602" spans="2:19">
      <c r="B602" s="130"/>
      <c r="C602" s="130"/>
      <c r="D602" s="130"/>
      <c r="E602" s="130"/>
      <c r="F602" s="131"/>
      <c r="G602" s="131"/>
      <c r="H602" s="131"/>
      <c r="I602" s="131"/>
      <c r="J602" s="131"/>
      <c r="K602" s="131"/>
      <c r="L602" s="131"/>
      <c r="M602" s="131"/>
      <c r="N602" s="131"/>
      <c r="O602" s="131"/>
      <c r="P602" s="131"/>
      <c r="Q602" s="131"/>
      <c r="R602" s="131"/>
      <c r="S602" s="131"/>
    </row>
    <row r="603" spans="2:19">
      <c r="B603" s="130"/>
      <c r="C603" s="130"/>
      <c r="D603" s="130"/>
      <c r="E603" s="130"/>
      <c r="F603" s="131"/>
      <c r="G603" s="131"/>
      <c r="H603" s="131"/>
      <c r="I603" s="131"/>
      <c r="J603" s="131"/>
      <c r="K603" s="131"/>
      <c r="L603" s="131"/>
      <c r="M603" s="131"/>
      <c r="N603" s="131"/>
      <c r="O603" s="131"/>
      <c r="P603" s="131"/>
      <c r="Q603" s="131"/>
      <c r="R603" s="131"/>
      <c r="S603" s="131"/>
    </row>
    <row r="604" spans="2:19">
      <c r="B604" s="130"/>
      <c r="C604" s="130"/>
      <c r="D604" s="130"/>
      <c r="E604" s="130"/>
      <c r="F604" s="131"/>
      <c r="G604" s="131"/>
      <c r="H604" s="131"/>
      <c r="I604" s="131"/>
      <c r="J604" s="131"/>
      <c r="K604" s="131"/>
      <c r="L604" s="131"/>
      <c r="M604" s="131"/>
      <c r="N604" s="131"/>
      <c r="O604" s="131"/>
      <c r="P604" s="131"/>
      <c r="Q604" s="131"/>
      <c r="R604" s="131"/>
      <c r="S604" s="131"/>
    </row>
    <row r="605" spans="2:19">
      <c r="B605" s="130"/>
      <c r="C605" s="130"/>
      <c r="D605" s="130"/>
      <c r="E605" s="130"/>
      <c r="F605" s="131"/>
      <c r="G605" s="131"/>
      <c r="H605" s="131"/>
      <c r="I605" s="131"/>
      <c r="J605" s="131"/>
      <c r="K605" s="131"/>
      <c r="L605" s="131"/>
      <c r="M605" s="131"/>
      <c r="N605" s="131"/>
      <c r="O605" s="131"/>
      <c r="P605" s="131"/>
      <c r="Q605" s="131"/>
      <c r="R605" s="131"/>
      <c r="S605" s="131"/>
    </row>
    <row r="606" spans="2:19">
      <c r="B606" s="130"/>
      <c r="C606" s="130"/>
      <c r="D606" s="130"/>
      <c r="E606" s="130"/>
      <c r="F606" s="131"/>
      <c r="G606" s="131"/>
      <c r="H606" s="131"/>
      <c r="I606" s="131"/>
      <c r="J606" s="131"/>
      <c r="K606" s="131"/>
      <c r="L606" s="131"/>
      <c r="M606" s="131"/>
      <c r="N606" s="131"/>
      <c r="O606" s="131"/>
      <c r="P606" s="131"/>
      <c r="Q606" s="131"/>
      <c r="R606" s="131"/>
      <c r="S606" s="131"/>
    </row>
    <row r="607" spans="2:19">
      <c r="B607" s="130"/>
      <c r="C607" s="130"/>
      <c r="D607" s="130"/>
      <c r="E607" s="130"/>
      <c r="F607" s="131"/>
      <c r="G607" s="131"/>
      <c r="H607" s="131"/>
      <c r="I607" s="131"/>
      <c r="J607" s="131"/>
      <c r="K607" s="131"/>
      <c r="L607" s="131"/>
      <c r="M607" s="131"/>
      <c r="N607" s="131"/>
      <c r="O607" s="131"/>
      <c r="P607" s="131"/>
      <c r="Q607" s="131"/>
      <c r="R607" s="131"/>
      <c r="S607" s="131"/>
    </row>
    <row r="608" spans="2:19">
      <c r="B608" s="130"/>
      <c r="C608" s="130"/>
      <c r="D608" s="130"/>
      <c r="E608" s="130"/>
      <c r="F608" s="131"/>
      <c r="G608" s="131"/>
      <c r="H608" s="131"/>
      <c r="I608" s="131"/>
      <c r="J608" s="131"/>
      <c r="K608" s="131"/>
      <c r="L608" s="131"/>
      <c r="M608" s="131"/>
      <c r="N608" s="131"/>
      <c r="O608" s="131"/>
      <c r="P608" s="131"/>
      <c r="Q608" s="131"/>
      <c r="R608" s="131"/>
      <c r="S608" s="131"/>
    </row>
    <row r="609" spans="2:19">
      <c r="B609" s="130"/>
      <c r="C609" s="130"/>
      <c r="D609" s="130"/>
      <c r="E609" s="130"/>
      <c r="F609" s="131"/>
      <c r="G609" s="131"/>
      <c r="H609" s="131"/>
      <c r="I609" s="131"/>
      <c r="J609" s="131"/>
      <c r="K609" s="131"/>
      <c r="L609" s="131"/>
      <c r="M609" s="131"/>
      <c r="N609" s="131"/>
      <c r="O609" s="131"/>
      <c r="P609" s="131"/>
      <c r="Q609" s="131"/>
      <c r="R609" s="131"/>
      <c r="S609" s="131"/>
    </row>
    <row r="610" spans="2:19">
      <c r="B610" s="130"/>
      <c r="C610" s="130"/>
      <c r="D610" s="130"/>
      <c r="E610" s="130"/>
      <c r="F610" s="131"/>
      <c r="G610" s="131"/>
      <c r="H610" s="131"/>
      <c r="I610" s="131"/>
      <c r="J610" s="131"/>
      <c r="K610" s="131"/>
      <c r="L610" s="131"/>
      <c r="M610" s="131"/>
      <c r="N610" s="131"/>
      <c r="O610" s="131"/>
      <c r="P610" s="131"/>
      <c r="Q610" s="131"/>
      <c r="R610" s="131"/>
      <c r="S610" s="131"/>
    </row>
    <row r="611" spans="2:19">
      <c r="B611" s="130"/>
      <c r="C611" s="130"/>
      <c r="D611" s="130"/>
      <c r="E611" s="130"/>
      <c r="F611" s="131"/>
      <c r="G611" s="131"/>
      <c r="H611" s="131"/>
      <c r="I611" s="131"/>
      <c r="J611" s="131"/>
      <c r="K611" s="131"/>
      <c r="L611" s="131"/>
      <c r="M611" s="131"/>
      <c r="N611" s="131"/>
      <c r="O611" s="131"/>
      <c r="P611" s="131"/>
      <c r="Q611" s="131"/>
      <c r="R611" s="131"/>
      <c r="S611" s="131"/>
    </row>
    <row r="612" spans="2:19">
      <c r="B612" s="130"/>
      <c r="C612" s="130"/>
      <c r="D612" s="130"/>
      <c r="E612" s="130"/>
      <c r="F612" s="131"/>
      <c r="G612" s="131"/>
      <c r="H612" s="131"/>
      <c r="I612" s="131"/>
      <c r="J612" s="131"/>
      <c r="K612" s="131"/>
      <c r="L612" s="131"/>
      <c r="M612" s="131"/>
      <c r="N612" s="131"/>
      <c r="O612" s="131"/>
      <c r="P612" s="131"/>
      <c r="Q612" s="131"/>
      <c r="R612" s="131"/>
      <c r="S612" s="131"/>
    </row>
    <row r="613" spans="2:19">
      <c r="B613" s="130"/>
      <c r="C613" s="130"/>
      <c r="D613" s="130"/>
      <c r="E613" s="130"/>
      <c r="F613" s="131"/>
      <c r="G613" s="131"/>
      <c r="H613" s="131"/>
      <c r="I613" s="131"/>
      <c r="J613" s="131"/>
      <c r="K613" s="131"/>
      <c r="L613" s="131"/>
      <c r="M613" s="131"/>
      <c r="N613" s="131"/>
      <c r="O613" s="131"/>
      <c r="P613" s="131"/>
      <c r="Q613" s="131"/>
      <c r="R613" s="131"/>
      <c r="S613" s="131"/>
    </row>
    <row r="614" spans="2:19">
      <c r="B614" s="130"/>
      <c r="C614" s="130"/>
      <c r="D614" s="130"/>
      <c r="E614" s="130"/>
      <c r="F614" s="131"/>
      <c r="G614" s="131"/>
      <c r="H614" s="131"/>
      <c r="I614" s="131"/>
      <c r="J614" s="131"/>
      <c r="K614" s="131"/>
      <c r="L614" s="131"/>
      <c r="M614" s="131"/>
      <c r="N614" s="131"/>
      <c r="O614" s="131"/>
      <c r="P614" s="131"/>
      <c r="Q614" s="131"/>
      <c r="R614" s="131"/>
      <c r="S614" s="131"/>
    </row>
    <row r="615" spans="2:19">
      <c r="B615" s="130"/>
      <c r="C615" s="130"/>
      <c r="D615" s="130"/>
      <c r="E615" s="130"/>
      <c r="F615" s="131"/>
      <c r="G615" s="131"/>
      <c r="H615" s="131"/>
      <c r="I615" s="131"/>
      <c r="J615" s="131"/>
      <c r="K615" s="131"/>
      <c r="L615" s="131"/>
      <c r="M615" s="131"/>
      <c r="N615" s="131"/>
      <c r="O615" s="131"/>
      <c r="P615" s="131"/>
      <c r="Q615" s="131"/>
      <c r="R615" s="131"/>
      <c r="S615" s="131"/>
    </row>
    <row r="616" spans="2:19">
      <c r="B616" s="130"/>
      <c r="C616" s="130"/>
      <c r="D616" s="130"/>
      <c r="E616" s="130"/>
      <c r="F616" s="131"/>
      <c r="G616" s="131"/>
      <c r="H616" s="131"/>
      <c r="I616" s="131"/>
      <c r="J616" s="131"/>
      <c r="K616" s="131"/>
      <c r="L616" s="131"/>
      <c r="M616" s="131"/>
      <c r="N616" s="131"/>
      <c r="O616" s="131"/>
      <c r="P616" s="131"/>
      <c r="Q616" s="131"/>
      <c r="R616" s="131"/>
      <c r="S616" s="131"/>
    </row>
    <row r="617" spans="2:19">
      <c r="B617" s="130"/>
      <c r="C617" s="130"/>
      <c r="D617" s="130"/>
      <c r="E617" s="130"/>
      <c r="F617" s="131"/>
      <c r="G617" s="131"/>
      <c r="H617" s="131"/>
      <c r="I617" s="131"/>
      <c r="J617" s="131"/>
      <c r="K617" s="131"/>
      <c r="L617" s="131"/>
      <c r="M617" s="131"/>
      <c r="N617" s="131"/>
      <c r="O617" s="131"/>
      <c r="P617" s="131"/>
      <c r="Q617" s="131"/>
      <c r="R617" s="131"/>
      <c r="S617" s="131"/>
    </row>
    <row r="618" spans="2:19">
      <c r="B618" s="130"/>
      <c r="C618" s="130"/>
      <c r="D618" s="130"/>
      <c r="E618" s="130"/>
      <c r="F618" s="131"/>
      <c r="G618" s="131"/>
      <c r="H618" s="131"/>
      <c r="I618" s="131"/>
      <c r="J618" s="131"/>
      <c r="K618" s="131"/>
      <c r="L618" s="131"/>
      <c r="M618" s="131"/>
      <c r="N618" s="131"/>
      <c r="O618" s="131"/>
      <c r="P618" s="131"/>
      <c r="Q618" s="131"/>
      <c r="R618" s="131"/>
      <c r="S618" s="131"/>
    </row>
    <row r="619" spans="2:19">
      <c r="B619" s="130"/>
      <c r="C619" s="130"/>
      <c r="D619" s="130"/>
      <c r="E619" s="130"/>
      <c r="F619" s="131"/>
      <c r="G619" s="131"/>
      <c r="H619" s="131"/>
      <c r="I619" s="131"/>
      <c r="J619" s="131"/>
      <c r="K619" s="131"/>
      <c r="L619" s="131"/>
      <c r="M619" s="131"/>
      <c r="N619" s="131"/>
      <c r="O619" s="131"/>
      <c r="P619" s="131"/>
      <c r="Q619" s="131"/>
      <c r="R619" s="131"/>
      <c r="S619" s="131"/>
    </row>
    <row r="620" spans="2:19">
      <c r="B620" s="130"/>
      <c r="C620" s="130"/>
      <c r="D620" s="130"/>
      <c r="E620" s="130"/>
      <c r="F620" s="131"/>
      <c r="G620" s="131"/>
      <c r="H620" s="131"/>
      <c r="I620" s="131"/>
      <c r="J620" s="131"/>
      <c r="K620" s="131"/>
      <c r="L620" s="131"/>
      <c r="M620" s="131"/>
      <c r="N620" s="131"/>
      <c r="O620" s="131"/>
      <c r="P620" s="131"/>
      <c r="Q620" s="131"/>
      <c r="R620" s="131"/>
      <c r="S620" s="131"/>
    </row>
    <row r="621" spans="2:19">
      <c r="B621" s="130"/>
      <c r="C621" s="130"/>
      <c r="D621" s="130"/>
      <c r="E621" s="130"/>
      <c r="F621" s="131"/>
      <c r="G621" s="131"/>
      <c r="H621" s="131"/>
      <c r="I621" s="131"/>
      <c r="J621" s="131"/>
      <c r="K621" s="131"/>
      <c r="L621" s="131"/>
      <c r="M621" s="131"/>
      <c r="N621" s="131"/>
      <c r="O621" s="131"/>
      <c r="P621" s="131"/>
      <c r="Q621" s="131"/>
      <c r="R621" s="131"/>
      <c r="S621" s="131"/>
    </row>
    <row r="622" spans="2:19">
      <c r="B622" s="130"/>
      <c r="C622" s="130"/>
      <c r="D622" s="130"/>
      <c r="E622" s="130"/>
      <c r="F622" s="131"/>
      <c r="G622" s="131"/>
      <c r="H622" s="131"/>
      <c r="I622" s="131"/>
      <c r="J622" s="131"/>
      <c r="K622" s="131"/>
      <c r="L622" s="131"/>
      <c r="M622" s="131"/>
      <c r="N622" s="131"/>
      <c r="O622" s="131"/>
      <c r="P622" s="131"/>
      <c r="Q622" s="131"/>
      <c r="R622" s="131"/>
      <c r="S622" s="131"/>
    </row>
    <row r="623" spans="2:19">
      <c r="B623" s="130"/>
      <c r="C623" s="130"/>
      <c r="D623" s="130"/>
      <c r="E623" s="130"/>
      <c r="F623" s="131"/>
      <c r="G623" s="131"/>
      <c r="H623" s="131"/>
      <c r="I623" s="131"/>
      <c r="J623" s="131"/>
      <c r="K623" s="131"/>
      <c r="L623" s="131"/>
      <c r="M623" s="131"/>
      <c r="N623" s="131"/>
      <c r="O623" s="131"/>
      <c r="P623" s="131"/>
      <c r="Q623" s="131"/>
      <c r="R623" s="131"/>
      <c r="S623" s="131"/>
    </row>
    <row r="624" spans="2:19">
      <c r="B624" s="130"/>
      <c r="C624" s="130"/>
      <c r="D624" s="130"/>
      <c r="E624" s="130"/>
      <c r="F624" s="131"/>
      <c r="G624" s="131"/>
      <c r="H624" s="131"/>
      <c r="I624" s="131"/>
      <c r="J624" s="131"/>
      <c r="K624" s="131"/>
      <c r="L624" s="131"/>
      <c r="M624" s="131"/>
      <c r="N624" s="131"/>
      <c r="O624" s="131"/>
      <c r="P624" s="131"/>
      <c r="Q624" s="131"/>
      <c r="R624" s="131"/>
      <c r="S624" s="131"/>
    </row>
    <row r="625" spans="2:19">
      <c r="B625" s="130"/>
      <c r="C625" s="130"/>
      <c r="D625" s="130"/>
      <c r="E625" s="130"/>
      <c r="F625" s="131"/>
      <c r="G625" s="131"/>
      <c r="H625" s="131"/>
      <c r="I625" s="131"/>
      <c r="J625" s="131"/>
      <c r="K625" s="131"/>
      <c r="L625" s="131"/>
      <c r="M625" s="131"/>
      <c r="N625" s="131"/>
      <c r="O625" s="131"/>
      <c r="P625" s="131"/>
      <c r="Q625" s="131"/>
      <c r="R625" s="131"/>
      <c r="S625" s="131"/>
    </row>
    <row r="626" spans="2:19">
      <c r="B626" s="130"/>
      <c r="C626" s="130"/>
      <c r="D626" s="130"/>
      <c r="E626" s="130"/>
      <c r="F626" s="131"/>
      <c r="G626" s="131"/>
      <c r="H626" s="131"/>
      <c r="I626" s="131"/>
      <c r="J626" s="131"/>
      <c r="K626" s="131"/>
      <c r="L626" s="131"/>
      <c r="M626" s="131"/>
      <c r="N626" s="131"/>
      <c r="O626" s="131"/>
      <c r="P626" s="131"/>
      <c r="Q626" s="131"/>
      <c r="R626" s="131"/>
      <c r="S626" s="131"/>
    </row>
    <row r="627" spans="2:19">
      <c r="B627" s="130"/>
      <c r="C627" s="130"/>
      <c r="D627" s="130"/>
      <c r="E627" s="130"/>
      <c r="F627" s="131"/>
      <c r="G627" s="131"/>
      <c r="H627" s="131"/>
      <c r="I627" s="131"/>
      <c r="J627" s="131"/>
      <c r="K627" s="131"/>
      <c r="L627" s="131"/>
      <c r="M627" s="131"/>
      <c r="N627" s="131"/>
      <c r="O627" s="131"/>
      <c r="P627" s="131"/>
      <c r="Q627" s="131"/>
      <c r="R627" s="131"/>
      <c r="S627" s="131"/>
    </row>
    <row r="628" spans="2:19">
      <c r="B628" s="130"/>
      <c r="C628" s="130"/>
      <c r="D628" s="130"/>
      <c r="E628" s="130"/>
      <c r="F628" s="131"/>
      <c r="G628" s="131"/>
      <c r="H628" s="131"/>
      <c r="I628" s="131"/>
      <c r="J628" s="131"/>
      <c r="K628" s="131"/>
      <c r="L628" s="131"/>
      <c r="M628" s="131"/>
      <c r="N628" s="131"/>
      <c r="O628" s="131"/>
      <c r="P628" s="131"/>
      <c r="Q628" s="131"/>
      <c r="R628" s="131"/>
      <c r="S628" s="131"/>
    </row>
    <row r="629" spans="2:19">
      <c r="B629" s="130"/>
      <c r="C629" s="130"/>
      <c r="D629" s="130"/>
      <c r="E629" s="130"/>
      <c r="F629" s="131"/>
      <c r="G629" s="131"/>
      <c r="H629" s="131"/>
      <c r="I629" s="131"/>
      <c r="J629" s="131"/>
      <c r="K629" s="131"/>
      <c r="L629" s="131"/>
      <c r="M629" s="131"/>
      <c r="N629" s="131"/>
      <c r="O629" s="131"/>
      <c r="P629" s="131"/>
      <c r="Q629" s="131"/>
      <c r="R629" s="131"/>
      <c r="S629" s="131"/>
    </row>
    <row r="630" spans="2:19">
      <c r="B630" s="130"/>
      <c r="C630" s="130"/>
      <c r="D630" s="130"/>
      <c r="E630" s="130"/>
      <c r="F630" s="131"/>
      <c r="G630" s="131"/>
      <c r="H630" s="131"/>
      <c r="I630" s="131"/>
      <c r="J630" s="131"/>
      <c r="K630" s="131"/>
      <c r="L630" s="131"/>
      <c r="M630" s="131"/>
      <c r="N630" s="131"/>
      <c r="O630" s="131"/>
      <c r="P630" s="131"/>
      <c r="Q630" s="131"/>
      <c r="R630" s="131"/>
      <c r="S630" s="131"/>
    </row>
    <row r="631" spans="2:19">
      <c r="B631" s="130"/>
      <c r="C631" s="130"/>
      <c r="D631" s="130"/>
      <c r="E631" s="130"/>
      <c r="F631" s="131"/>
      <c r="G631" s="131"/>
      <c r="H631" s="131"/>
      <c r="I631" s="131"/>
      <c r="J631" s="131"/>
      <c r="K631" s="131"/>
      <c r="L631" s="131"/>
      <c r="M631" s="131"/>
      <c r="N631" s="131"/>
      <c r="O631" s="131"/>
      <c r="P631" s="131"/>
      <c r="Q631" s="131"/>
      <c r="R631" s="131"/>
      <c r="S631" s="131"/>
    </row>
    <row r="632" spans="2:19">
      <c r="B632" s="130"/>
      <c r="C632" s="130"/>
      <c r="D632" s="130"/>
      <c r="E632" s="130"/>
      <c r="F632" s="131"/>
      <c r="G632" s="131"/>
      <c r="H632" s="131"/>
      <c r="I632" s="131"/>
      <c r="J632" s="131"/>
      <c r="K632" s="131"/>
      <c r="L632" s="131"/>
      <c r="M632" s="131"/>
      <c r="N632" s="131"/>
      <c r="O632" s="131"/>
      <c r="P632" s="131"/>
      <c r="Q632" s="131"/>
      <c r="R632" s="131"/>
      <c r="S632" s="131"/>
    </row>
    <row r="633" spans="2:19">
      <c r="B633" s="130"/>
      <c r="C633" s="130"/>
      <c r="D633" s="130"/>
      <c r="E633" s="130"/>
      <c r="F633" s="131"/>
      <c r="G633" s="131"/>
      <c r="H633" s="131"/>
      <c r="I633" s="131"/>
      <c r="J633" s="131"/>
      <c r="K633" s="131"/>
      <c r="L633" s="131"/>
      <c r="M633" s="131"/>
      <c r="N633" s="131"/>
      <c r="O633" s="131"/>
      <c r="P633" s="131"/>
      <c r="Q633" s="131"/>
      <c r="R633" s="131"/>
      <c r="S633" s="131"/>
    </row>
    <row r="634" spans="2:19">
      <c r="B634" s="130"/>
      <c r="C634" s="130"/>
      <c r="D634" s="130"/>
      <c r="E634" s="130"/>
      <c r="F634" s="131"/>
      <c r="G634" s="131"/>
      <c r="H634" s="131"/>
      <c r="I634" s="131"/>
      <c r="J634" s="131"/>
      <c r="K634" s="131"/>
      <c r="L634" s="131"/>
      <c r="M634" s="131"/>
      <c r="N634" s="131"/>
      <c r="O634" s="131"/>
      <c r="P634" s="131"/>
      <c r="Q634" s="131"/>
      <c r="R634" s="131"/>
      <c r="S634" s="131"/>
    </row>
    <row r="635" spans="2:19">
      <c r="B635" s="130"/>
      <c r="C635" s="130"/>
      <c r="D635" s="130"/>
      <c r="E635" s="130"/>
      <c r="F635" s="131"/>
      <c r="G635" s="131"/>
      <c r="H635" s="131"/>
      <c r="I635" s="131"/>
      <c r="J635" s="131"/>
      <c r="K635" s="131"/>
      <c r="L635" s="131"/>
      <c r="M635" s="131"/>
      <c r="N635" s="131"/>
      <c r="O635" s="131"/>
      <c r="P635" s="131"/>
      <c r="Q635" s="131"/>
      <c r="R635" s="131"/>
      <c r="S635" s="131"/>
    </row>
    <row r="636" spans="2:19">
      <c r="B636" s="130"/>
      <c r="C636" s="130"/>
      <c r="D636" s="130"/>
      <c r="E636" s="130"/>
      <c r="F636" s="131"/>
      <c r="G636" s="131"/>
      <c r="H636" s="131"/>
      <c r="I636" s="131"/>
      <c r="J636" s="131"/>
      <c r="K636" s="131"/>
      <c r="L636" s="131"/>
      <c r="M636" s="131"/>
      <c r="N636" s="131"/>
      <c r="O636" s="131"/>
      <c r="P636" s="131"/>
      <c r="Q636" s="131"/>
      <c r="R636" s="131"/>
      <c r="S636" s="131"/>
    </row>
    <row r="637" spans="2:19">
      <c r="B637" s="130"/>
      <c r="C637" s="130"/>
      <c r="D637" s="130"/>
      <c r="E637" s="130"/>
      <c r="F637" s="131"/>
      <c r="G637" s="131"/>
      <c r="H637" s="131"/>
      <c r="I637" s="131"/>
      <c r="J637" s="131"/>
      <c r="K637" s="131"/>
      <c r="L637" s="131"/>
      <c r="M637" s="131"/>
      <c r="N637" s="131"/>
      <c r="O637" s="131"/>
      <c r="P637" s="131"/>
      <c r="Q637" s="131"/>
      <c r="R637" s="131"/>
      <c r="S637" s="131"/>
    </row>
    <row r="638" spans="2:19">
      <c r="B638" s="130"/>
      <c r="C638" s="130"/>
      <c r="D638" s="130"/>
      <c r="E638" s="130"/>
      <c r="F638" s="131"/>
      <c r="G638" s="131"/>
      <c r="H638" s="131"/>
      <c r="I638" s="131"/>
      <c r="J638" s="131"/>
      <c r="K638" s="131"/>
      <c r="L638" s="131"/>
      <c r="M638" s="131"/>
      <c r="N638" s="131"/>
      <c r="O638" s="131"/>
      <c r="P638" s="131"/>
      <c r="Q638" s="131"/>
      <c r="R638" s="131"/>
      <c r="S638" s="131"/>
    </row>
    <row r="639" spans="2:19">
      <c r="B639" s="130"/>
      <c r="C639" s="130"/>
      <c r="D639" s="130"/>
      <c r="E639" s="130"/>
      <c r="F639" s="131"/>
      <c r="G639" s="131"/>
      <c r="H639" s="131"/>
      <c r="I639" s="131"/>
      <c r="J639" s="131"/>
      <c r="K639" s="131"/>
      <c r="L639" s="131"/>
      <c r="M639" s="131"/>
      <c r="N639" s="131"/>
      <c r="O639" s="131"/>
      <c r="P639" s="131"/>
      <c r="Q639" s="131"/>
      <c r="R639" s="131"/>
      <c r="S639" s="131"/>
    </row>
    <row r="640" spans="2:19">
      <c r="B640" s="130"/>
      <c r="C640" s="130"/>
      <c r="D640" s="130"/>
      <c r="E640" s="130"/>
      <c r="F640" s="131"/>
      <c r="G640" s="131"/>
      <c r="H640" s="131"/>
      <c r="I640" s="131"/>
      <c r="J640" s="131"/>
      <c r="K640" s="131"/>
      <c r="L640" s="131"/>
      <c r="M640" s="131"/>
      <c r="N640" s="131"/>
      <c r="O640" s="131"/>
      <c r="P640" s="131"/>
      <c r="Q640" s="131"/>
      <c r="R640" s="131"/>
      <c r="S640" s="131"/>
    </row>
    <row r="641" spans="2:19">
      <c r="B641" s="130"/>
      <c r="C641" s="130"/>
      <c r="D641" s="130"/>
      <c r="E641" s="130"/>
      <c r="F641" s="131"/>
      <c r="G641" s="131"/>
      <c r="H641" s="131"/>
      <c r="I641" s="131"/>
      <c r="J641" s="131"/>
      <c r="K641" s="131"/>
      <c r="L641" s="131"/>
      <c r="M641" s="131"/>
      <c r="N641" s="131"/>
      <c r="O641" s="131"/>
      <c r="P641" s="131"/>
      <c r="Q641" s="131"/>
      <c r="R641" s="131"/>
      <c r="S641" s="131"/>
    </row>
    <row r="642" spans="2:19">
      <c r="B642" s="130"/>
      <c r="C642" s="130"/>
      <c r="D642" s="130"/>
      <c r="E642" s="130"/>
      <c r="F642" s="131"/>
      <c r="G642" s="131"/>
      <c r="H642" s="131"/>
      <c r="I642" s="131"/>
      <c r="J642" s="131"/>
      <c r="K642" s="131"/>
      <c r="L642" s="131"/>
      <c r="M642" s="131"/>
      <c r="N642" s="131"/>
      <c r="O642" s="131"/>
      <c r="P642" s="131"/>
      <c r="Q642" s="131"/>
      <c r="R642" s="131"/>
      <c r="S642" s="131"/>
    </row>
    <row r="643" spans="2:19">
      <c r="B643" s="130"/>
      <c r="C643" s="130"/>
      <c r="D643" s="130"/>
      <c r="E643" s="130"/>
      <c r="F643" s="131"/>
      <c r="G643" s="131"/>
      <c r="H643" s="131"/>
      <c r="I643" s="131"/>
      <c r="J643" s="131"/>
      <c r="K643" s="131"/>
      <c r="L643" s="131"/>
      <c r="M643" s="131"/>
      <c r="N643" s="131"/>
      <c r="O643" s="131"/>
      <c r="P643" s="131"/>
      <c r="Q643" s="131"/>
      <c r="R643" s="131"/>
      <c r="S643" s="131"/>
    </row>
    <row r="644" spans="2:19">
      <c r="B644" s="130"/>
      <c r="C644" s="130"/>
      <c r="D644" s="130"/>
      <c r="E644" s="130"/>
      <c r="F644" s="131"/>
      <c r="G644" s="131"/>
      <c r="H644" s="131"/>
      <c r="I644" s="131"/>
      <c r="J644" s="131"/>
      <c r="K644" s="131"/>
      <c r="L644" s="131"/>
      <c r="M644" s="131"/>
      <c r="N644" s="131"/>
      <c r="O644" s="131"/>
      <c r="P644" s="131"/>
      <c r="Q644" s="131"/>
      <c r="R644" s="131"/>
      <c r="S644" s="131"/>
    </row>
    <row r="645" spans="2:19">
      <c r="B645" s="130"/>
      <c r="C645" s="130"/>
      <c r="D645" s="130"/>
      <c r="E645" s="130"/>
      <c r="F645" s="131"/>
      <c r="G645" s="131"/>
      <c r="H645" s="131"/>
      <c r="I645" s="131"/>
      <c r="J645" s="131"/>
      <c r="K645" s="131"/>
      <c r="L645" s="131"/>
      <c r="M645" s="131"/>
      <c r="N645" s="131"/>
      <c r="O645" s="131"/>
      <c r="P645" s="131"/>
      <c r="Q645" s="131"/>
      <c r="R645" s="131"/>
      <c r="S645" s="131"/>
    </row>
    <row r="646" spans="2:19">
      <c r="B646" s="130"/>
      <c r="C646" s="130"/>
      <c r="D646" s="130"/>
      <c r="E646" s="130"/>
      <c r="F646" s="131"/>
      <c r="G646" s="131"/>
      <c r="H646" s="131"/>
      <c r="I646" s="131"/>
      <c r="J646" s="131"/>
      <c r="K646" s="131"/>
      <c r="L646" s="131"/>
      <c r="M646" s="131"/>
      <c r="N646" s="131"/>
      <c r="O646" s="131"/>
      <c r="P646" s="131"/>
      <c r="Q646" s="131"/>
      <c r="R646" s="131"/>
      <c r="S646" s="131"/>
    </row>
    <row r="647" spans="2:19">
      <c r="B647" s="130"/>
      <c r="C647" s="130"/>
      <c r="D647" s="130"/>
      <c r="E647" s="130"/>
      <c r="F647" s="131"/>
      <c r="G647" s="131"/>
      <c r="H647" s="131"/>
      <c r="I647" s="131"/>
      <c r="J647" s="131"/>
      <c r="K647" s="131"/>
      <c r="L647" s="131"/>
      <c r="M647" s="131"/>
      <c r="N647" s="131"/>
      <c r="O647" s="131"/>
      <c r="P647" s="131"/>
      <c r="Q647" s="131"/>
      <c r="R647" s="131"/>
      <c r="S647" s="131"/>
    </row>
    <row r="648" spans="2:19">
      <c r="B648" s="130"/>
      <c r="C648" s="130"/>
      <c r="D648" s="130"/>
      <c r="E648" s="130"/>
      <c r="F648" s="131"/>
      <c r="G648" s="131"/>
      <c r="H648" s="131"/>
      <c r="I648" s="131"/>
      <c r="J648" s="131"/>
      <c r="K648" s="131"/>
      <c r="L648" s="131"/>
      <c r="M648" s="131"/>
      <c r="N648" s="131"/>
      <c r="O648" s="131"/>
      <c r="P648" s="131"/>
      <c r="Q648" s="131"/>
      <c r="R648" s="131"/>
      <c r="S648" s="131"/>
    </row>
    <row r="649" spans="2:19">
      <c r="B649" s="130"/>
      <c r="C649" s="130"/>
      <c r="D649" s="130"/>
      <c r="E649" s="130"/>
      <c r="F649" s="131"/>
      <c r="G649" s="131"/>
      <c r="H649" s="131"/>
      <c r="I649" s="131"/>
      <c r="J649" s="131"/>
      <c r="K649" s="131"/>
      <c r="L649" s="131"/>
      <c r="M649" s="131"/>
      <c r="N649" s="131"/>
      <c r="O649" s="131"/>
      <c r="P649" s="131"/>
      <c r="Q649" s="131"/>
      <c r="R649" s="131"/>
      <c r="S649" s="131"/>
    </row>
    <row r="650" spans="2:19">
      <c r="B650" s="130"/>
      <c r="C650" s="130"/>
      <c r="D650" s="130"/>
      <c r="E650" s="130"/>
      <c r="F650" s="131"/>
      <c r="G650" s="131"/>
      <c r="H650" s="131"/>
      <c r="I650" s="131"/>
      <c r="J650" s="131"/>
      <c r="K650" s="131"/>
      <c r="L650" s="131"/>
      <c r="M650" s="131"/>
      <c r="N650" s="131"/>
      <c r="O650" s="131"/>
      <c r="P650" s="131"/>
      <c r="Q650" s="131"/>
      <c r="R650" s="131"/>
      <c r="S650" s="131"/>
    </row>
    <row r="651" spans="2:19">
      <c r="B651" s="130"/>
      <c r="C651" s="130"/>
      <c r="D651" s="130"/>
      <c r="E651" s="130"/>
      <c r="F651" s="131"/>
      <c r="G651" s="131"/>
      <c r="H651" s="131"/>
      <c r="I651" s="131"/>
      <c r="J651" s="131"/>
      <c r="K651" s="131"/>
      <c r="L651" s="131"/>
      <c r="M651" s="131"/>
      <c r="N651" s="131"/>
      <c r="O651" s="131"/>
      <c r="P651" s="131"/>
      <c r="Q651" s="131"/>
      <c r="R651" s="131"/>
      <c r="S651" s="131"/>
    </row>
    <row r="652" spans="2:19">
      <c r="B652" s="130"/>
      <c r="C652" s="130"/>
      <c r="D652" s="130"/>
      <c r="E652" s="130"/>
      <c r="F652" s="131"/>
      <c r="G652" s="131"/>
      <c r="H652" s="131"/>
      <c r="I652" s="131"/>
      <c r="J652" s="131"/>
      <c r="K652" s="131"/>
      <c r="L652" s="131"/>
      <c r="M652" s="131"/>
      <c r="N652" s="131"/>
      <c r="O652" s="131"/>
      <c r="P652" s="131"/>
      <c r="Q652" s="131"/>
      <c r="R652" s="131"/>
      <c r="S652" s="131"/>
    </row>
    <row r="653" spans="2:19">
      <c r="B653" s="130"/>
      <c r="C653" s="130"/>
      <c r="D653" s="130"/>
      <c r="E653" s="130"/>
      <c r="F653" s="131"/>
      <c r="G653" s="131"/>
      <c r="H653" s="131"/>
      <c r="I653" s="131"/>
      <c r="J653" s="131"/>
      <c r="K653" s="131"/>
      <c r="L653" s="131"/>
      <c r="M653" s="131"/>
      <c r="N653" s="131"/>
      <c r="O653" s="131"/>
      <c r="P653" s="131"/>
      <c r="Q653" s="131"/>
      <c r="R653" s="131"/>
      <c r="S653" s="131"/>
    </row>
    <row r="654" spans="2:19">
      <c r="B654" s="130"/>
      <c r="C654" s="130"/>
      <c r="D654" s="130"/>
      <c r="E654" s="130"/>
      <c r="F654" s="131"/>
      <c r="G654" s="131"/>
      <c r="H654" s="131"/>
      <c r="I654" s="131"/>
      <c r="J654" s="131"/>
      <c r="K654" s="131"/>
      <c r="L654" s="131"/>
      <c r="M654" s="131"/>
      <c r="N654" s="131"/>
      <c r="O654" s="131"/>
      <c r="P654" s="131"/>
      <c r="Q654" s="131"/>
      <c r="R654" s="131"/>
      <c r="S654" s="131"/>
    </row>
    <row r="655" spans="2:19">
      <c r="B655" s="130"/>
      <c r="C655" s="130"/>
      <c r="D655" s="130"/>
      <c r="E655" s="130"/>
      <c r="F655" s="131"/>
      <c r="G655" s="131"/>
      <c r="H655" s="131"/>
      <c r="I655" s="131"/>
      <c r="J655" s="131"/>
      <c r="K655" s="131"/>
      <c r="L655" s="131"/>
      <c r="M655" s="131"/>
      <c r="N655" s="131"/>
      <c r="O655" s="131"/>
      <c r="P655" s="131"/>
      <c r="Q655" s="131"/>
      <c r="R655" s="131"/>
      <c r="S655" s="131"/>
    </row>
    <row r="656" spans="2:19">
      <c r="B656" s="130"/>
      <c r="C656" s="130"/>
      <c r="D656" s="130"/>
      <c r="E656" s="130"/>
      <c r="F656" s="131"/>
      <c r="G656" s="131"/>
      <c r="H656" s="131"/>
      <c r="I656" s="131"/>
      <c r="J656" s="131"/>
      <c r="K656" s="131"/>
      <c r="L656" s="131"/>
      <c r="M656" s="131"/>
      <c r="N656" s="131"/>
      <c r="O656" s="131"/>
      <c r="P656" s="131"/>
      <c r="Q656" s="131"/>
      <c r="R656" s="131"/>
      <c r="S656" s="131"/>
    </row>
    <row r="657" spans="2:19">
      <c r="B657" s="130"/>
      <c r="C657" s="130"/>
      <c r="D657" s="130"/>
      <c r="E657" s="130"/>
      <c r="F657" s="131"/>
      <c r="G657" s="131"/>
      <c r="H657" s="131"/>
      <c r="I657" s="131"/>
      <c r="J657" s="131"/>
      <c r="K657" s="131"/>
      <c r="L657" s="131"/>
      <c r="M657" s="131"/>
      <c r="N657" s="131"/>
      <c r="O657" s="131"/>
      <c r="P657" s="131"/>
      <c r="Q657" s="131"/>
      <c r="R657" s="131"/>
      <c r="S657" s="131"/>
    </row>
    <row r="658" spans="2:19">
      <c r="B658" s="130"/>
      <c r="C658" s="130"/>
      <c r="D658" s="130"/>
      <c r="E658" s="130"/>
      <c r="F658" s="131"/>
      <c r="G658" s="131"/>
      <c r="H658" s="131"/>
      <c r="I658" s="131"/>
      <c r="J658" s="131"/>
      <c r="K658" s="131"/>
      <c r="L658" s="131"/>
      <c r="M658" s="131"/>
      <c r="N658" s="131"/>
      <c r="O658" s="131"/>
      <c r="P658" s="131"/>
      <c r="Q658" s="131"/>
      <c r="R658" s="131"/>
      <c r="S658" s="131"/>
    </row>
    <row r="659" spans="2:19">
      <c r="B659" s="130"/>
      <c r="C659" s="130"/>
      <c r="D659" s="130"/>
      <c r="E659" s="130"/>
      <c r="F659" s="131"/>
      <c r="G659" s="131"/>
      <c r="H659" s="131"/>
      <c r="I659" s="131"/>
      <c r="J659" s="131"/>
      <c r="K659" s="131"/>
      <c r="L659" s="131"/>
      <c r="M659" s="131"/>
      <c r="N659" s="131"/>
      <c r="O659" s="131"/>
      <c r="P659" s="131"/>
      <c r="Q659" s="131"/>
      <c r="R659" s="131"/>
      <c r="S659" s="131"/>
    </row>
    <row r="660" spans="2:19">
      <c r="B660" s="130"/>
      <c r="C660" s="130"/>
      <c r="D660" s="130"/>
      <c r="E660" s="130"/>
      <c r="F660" s="131"/>
      <c r="G660" s="131"/>
      <c r="H660" s="131"/>
      <c r="I660" s="131"/>
      <c r="J660" s="131"/>
      <c r="K660" s="131"/>
      <c r="L660" s="131"/>
      <c r="M660" s="131"/>
      <c r="N660" s="131"/>
      <c r="O660" s="131"/>
      <c r="P660" s="131"/>
      <c r="Q660" s="131"/>
      <c r="R660" s="131"/>
      <c r="S660" s="131"/>
    </row>
    <row r="661" spans="2:19">
      <c r="B661" s="130"/>
      <c r="C661" s="130"/>
      <c r="D661" s="130"/>
      <c r="E661" s="130"/>
      <c r="F661" s="131"/>
      <c r="G661" s="131"/>
      <c r="H661" s="131"/>
      <c r="I661" s="131"/>
      <c r="J661" s="131"/>
      <c r="K661" s="131"/>
      <c r="L661" s="131"/>
      <c r="M661" s="131"/>
      <c r="N661" s="131"/>
      <c r="O661" s="131"/>
      <c r="P661" s="131"/>
      <c r="Q661" s="131"/>
      <c r="R661" s="131"/>
      <c r="S661" s="131"/>
    </row>
    <row r="662" spans="2:19">
      <c r="B662" s="130"/>
      <c r="C662" s="130"/>
      <c r="D662" s="130"/>
      <c r="E662" s="130"/>
      <c r="F662" s="131"/>
      <c r="G662" s="131"/>
      <c r="H662" s="131"/>
      <c r="I662" s="131"/>
      <c r="J662" s="131"/>
      <c r="K662" s="131"/>
      <c r="L662" s="131"/>
      <c r="M662" s="131"/>
      <c r="N662" s="131"/>
      <c r="O662" s="131"/>
      <c r="P662" s="131"/>
      <c r="Q662" s="131"/>
      <c r="R662" s="131"/>
      <c r="S662" s="131"/>
    </row>
    <row r="663" spans="2:19">
      <c r="B663" s="130"/>
      <c r="C663" s="130"/>
      <c r="D663" s="130"/>
      <c r="E663" s="130"/>
      <c r="F663" s="131"/>
      <c r="G663" s="131"/>
      <c r="H663" s="131"/>
      <c r="I663" s="131"/>
      <c r="J663" s="131"/>
      <c r="K663" s="131"/>
      <c r="L663" s="131"/>
      <c r="M663" s="131"/>
      <c r="N663" s="131"/>
      <c r="O663" s="131"/>
      <c r="P663" s="131"/>
      <c r="Q663" s="131"/>
      <c r="R663" s="131"/>
      <c r="S663" s="131"/>
    </row>
    <row r="664" spans="2:19">
      <c r="B664" s="130"/>
      <c r="C664" s="130"/>
      <c r="D664" s="130"/>
      <c r="E664" s="130"/>
      <c r="F664" s="131"/>
      <c r="G664" s="131"/>
      <c r="H664" s="131"/>
      <c r="I664" s="131"/>
      <c r="J664" s="131"/>
      <c r="K664" s="131"/>
      <c r="L664" s="131"/>
      <c r="M664" s="131"/>
      <c r="N664" s="131"/>
      <c r="O664" s="131"/>
      <c r="P664" s="131"/>
      <c r="Q664" s="131"/>
      <c r="R664" s="131"/>
      <c r="S664" s="131"/>
    </row>
    <row r="665" spans="2:19">
      <c r="B665" s="130"/>
      <c r="C665" s="130"/>
      <c r="D665" s="130"/>
      <c r="E665" s="130"/>
      <c r="F665" s="131"/>
      <c r="G665" s="131"/>
      <c r="H665" s="131"/>
      <c r="I665" s="131"/>
      <c r="J665" s="131"/>
      <c r="K665" s="131"/>
      <c r="L665" s="131"/>
      <c r="M665" s="131"/>
      <c r="N665" s="131"/>
      <c r="O665" s="131"/>
      <c r="P665" s="131"/>
      <c r="Q665" s="131"/>
      <c r="R665" s="131"/>
      <c r="S665" s="131"/>
    </row>
    <row r="666" spans="2:19">
      <c r="B666" s="130"/>
      <c r="C666" s="130"/>
      <c r="D666" s="130"/>
      <c r="E666" s="130"/>
      <c r="F666" s="131"/>
      <c r="G666" s="131"/>
      <c r="H666" s="131"/>
      <c r="I666" s="131"/>
      <c r="J666" s="131"/>
      <c r="K666" s="131"/>
      <c r="L666" s="131"/>
      <c r="M666" s="131"/>
      <c r="N666" s="131"/>
      <c r="O666" s="131"/>
      <c r="P666" s="131"/>
      <c r="Q666" s="131"/>
      <c r="R666" s="131"/>
      <c r="S666" s="131"/>
    </row>
    <row r="667" spans="2:19">
      <c r="B667" s="130"/>
      <c r="C667" s="130"/>
      <c r="D667" s="130"/>
      <c r="E667" s="130"/>
      <c r="F667" s="131"/>
      <c r="G667" s="131"/>
      <c r="H667" s="131"/>
      <c r="I667" s="131"/>
      <c r="J667" s="131"/>
      <c r="K667" s="131"/>
      <c r="L667" s="131"/>
      <c r="M667" s="131"/>
      <c r="N667" s="131"/>
      <c r="O667" s="131"/>
      <c r="P667" s="131"/>
      <c r="Q667" s="131"/>
      <c r="R667" s="131"/>
      <c r="S667" s="131"/>
    </row>
    <row r="668" spans="2:19">
      <c r="B668" s="130"/>
      <c r="C668" s="130"/>
      <c r="D668" s="130"/>
      <c r="E668" s="130"/>
      <c r="F668" s="131"/>
      <c r="G668" s="131"/>
      <c r="H668" s="131"/>
      <c r="I668" s="131"/>
      <c r="J668" s="131"/>
      <c r="K668" s="131"/>
      <c r="L668" s="131"/>
      <c r="M668" s="131"/>
      <c r="N668" s="131"/>
      <c r="O668" s="131"/>
      <c r="P668" s="131"/>
      <c r="Q668" s="131"/>
      <c r="R668" s="131"/>
      <c r="S668" s="131"/>
    </row>
  </sheetData>
  <sheetProtection sheet="1" objects="1" scenarios="1"/>
  <mergeCells count="2">
    <mergeCell ref="B6:S6"/>
    <mergeCell ref="B7:S7"/>
  </mergeCells>
  <phoneticPr fontId="3" type="noConversion"/>
  <conditionalFormatting sqref="B12:B32 B37:B129">
    <cfRule type="cellIs" dxfId="12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AW406"/>
  <sheetViews>
    <sheetView rightToLeft="1" zoomScale="55" zoomScaleNormal="55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60.2851562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9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85546875" style="1" bestFit="1" customWidth="1"/>
    <col min="13" max="13" width="10.42578125" style="1" bestFit="1" customWidth="1"/>
    <col min="14" max="16384" width="9.140625" style="1"/>
  </cols>
  <sheetData>
    <row r="1" spans="2:49">
      <c r="B1" s="56" t="s">
        <v>146</v>
      </c>
      <c r="C1" s="77" t="s" vm="1">
        <v>224</v>
      </c>
    </row>
    <row r="2" spans="2:49">
      <c r="B2" s="56" t="s">
        <v>145</v>
      </c>
      <c r="C2" s="77" t="s">
        <v>225</v>
      </c>
    </row>
    <row r="3" spans="2:49">
      <c r="B3" s="56" t="s">
        <v>147</v>
      </c>
      <c r="C3" s="77" t="s">
        <v>226</v>
      </c>
    </row>
    <row r="4" spans="2:49">
      <c r="B4" s="56" t="s">
        <v>148</v>
      </c>
      <c r="C4" s="77">
        <v>9455</v>
      </c>
    </row>
    <row r="6" spans="2:49" ht="26.25" customHeight="1">
      <c r="B6" s="157" t="s">
        <v>175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9"/>
    </row>
    <row r="7" spans="2:49" ht="26.25" customHeight="1">
      <c r="B7" s="157" t="s">
        <v>90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9"/>
    </row>
    <row r="8" spans="2:49" s="3" customFormat="1" ht="78.75">
      <c r="B8" s="22" t="s">
        <v>116</v>
      </c>
      <c r="C8" s="30" t="s">
        <v>46</v>
      </c>
      <c r="D8" s="30" t="s">
        <v>118</v>
      </c>
      <c r="E8" s="30" t="s">
        <v>117</v>
      </c>
      <c r="F8" s="30" t="s">
        <v>67</v>
      </c>
      <c r="G8" s="30" t="s">
        <v>101</v>
      </c>
      <c r="H8" s="30" t="s">
        <v>200</v>
      </c>
      <c r="I8" s="30" t="s">
        <v>199</v>
      </c>
      <c r="J8" s="30" t="s">
        <v>110</v>
      </c>
      <c r="K8" s="30" t="s">
        <v>61</v>
      </c>
      <c r="L8" s="30" t="s">
        <v>149</v>
      </c>
      <c r="M8" s="31" t="s">
        <v>151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5"/>
      <c r="C9" s="32"/>
      <c r="D9" s="16"/>
      <c r="E9" s="16"/>
      <c r="F9" s="32"/>
      <c r="G9" s="32"/>
      <c r="H9" s="32" t="s">
        <v>207</v>
      </c>
      <c r="I9" s="32"/>
      <c r="J9" s="32" t="s">
        <v>203</v>
      </c>
      <c r="K9" s="32" t="s">
        <v>20</v>
      </c>
      <c r="L9" s="32" t="s">
        <v>20</v>
      </c>
      <c r="M9" s="33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20" t="s">
        <v>10</v>
      </c>
      <c r="M10" s="20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98"/>
      <c r="C11" s="83"/>
      <c r="D11" s="83"/>
      <c r="E11" s="83"/>
      <c r="F11" s="83"/>
      <c r="G11" s="83"/>
      <c r="H11" s="93"/>
      <c r="I11" s="93"/>
      <c r="J11" s="83"/>
      <c r="K11" s="83"/>
      <c r="L11" s="94"/>
      <c r="M11" s="83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 ht="17.25" customHeight="1">
      <c r="B12" s="102"/>
      <c r="C12" s="83"/>
      <c r="D12" s="83"/>
      <c r="E12" s="83"/>
      <c r="F12" s="83"/>
      <c r="G12" s="83"/>
      <c r="H12" s="93"/>
      <c r="I12" s="93"/>
      <c r="J12" s="83"/>
      <c r="K12" s="83"/>
      <c r="L12" s="94"/>
      <c r="M12" s="83"/>
    </row>
    <row r="13" spans="2:49">
      <c r="B13" s="99"/>
      <c r="C13" s="81"/>
      <c r="D13" s="81"/>
      <c r="E13" s="81"/>
      <c r="F13" s="81"/>
      <c r="G13" s="81"/>
      <c r="H13" s="90"/>
      <c r="I13" s="90"/>
      <c r="J13" s="81"/>
      <c r="K13" s="81"/>
      <c r="L13" s="91"/>
      <c r="M13" s="81"/>
    </row>
    <row r="14" spans="2:49">
      <c r="B14" s="86"/>
      <c r="C14" s="83"/>
      <c r="D14" s="96"/>
      <c r="E14" s="83"/>
      <c r="F14" s="96"/>
      <c r="G14" s="96"/>
      <c r="H14" s="93"/>
      <c r="I14" s="93"/>
      <c r="J14" s="83"/>
      <c r="K14" s="83"/>
      <c r="L14" s="94"/>
      <c r="M14" s="83"/>
    </row>
    <row r="15" spans="2:49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</row>
    <row r="16" spans="2:49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</row>
    <row r="17" spans="2:13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</row>
    <row r="18" spans="2:13">
      <c r="B18" s="132" t="s">
        <v>216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</row>
    <row r="19" spans="2:13">
      <c r="B19" s="132" t="s">
        <v>112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</row>
    <row r="20" spans="2:13">
      <c r="B20" s="132" t="s">
        <v>198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</row>
    <row r="21" spans="2:13">
      <c r="B21" s="132" t="s">
        <v>206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</row>
    <row r="22" spans="2:13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</row>
    <row r="23" spans="2:13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</row>
    <row r="24" spans="2:13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</row>
    <row r="25" spans="2:13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</row>
    <row r="26" spans="2:13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</row>
    <row r="27" spans="2:13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</row>
    <row r="28" spans="2:13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</row>
    <row r="29" spans="2:13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</row>
    <row r="30" spans="2:13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</row>
    <row r="31" spans="2:13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</row>
    <row r="32" spans="2:13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</row>
    <row r="33" spans="2:13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</row>
    <row r="34" spans="2:13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</row>
    <row r="35" spans="2:13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</row>
    <row r="36" spans="2:13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</row>
    <row r="37" spans="2:13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</row>
    <row r="38" spans="2:13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</row>
    <row r="39" spans="2:13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</row>
    <row r="40" spans="2:13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</row>
    <row r="41" spans="2:13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</row>
    <row r="42" spans="2:13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</row>
    <row r="43" spans="2:13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</row>
    <row r="44" spans="2:13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</row>
    <row r="45" spans="2:13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</row>
    <row r="46" spans="2:13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</row>
    <row r="47" spans="2:13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</row>
    <row r="48" spans="2:13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</row>
    <row r="49" spans="2:13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</row>
    <row r="50" spans="2:13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</row>
    <row r="51" spans="2:13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</row>
    <row r="52" spans="2:13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</row>
    <row r="53" spans="2:13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</row>
    <row r="54" spans="2:13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</row>
    <row r="55" spans="2:13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</row>
    <row r="56" spans="2:13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</row>
    <row r="57" spans="2:13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</row>
    <row r="58" spans="2:13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</row>
    <row r="59" spans="2:13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</row>
    <row r="60" spans="2:13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</row>
    <row r="61" spans="2:13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</row>
    <row r="62" spans="2:13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</row>
    <row r="63" spans="2:13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</row>
    <row r="64" spans="2:13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</row>
    <row r="65" spans="2:13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</row>
    <row r="66" spans="2:13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</row>
    <row r="67" spans="2:13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</row>
    <row r="68" spans="2:13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</row>
    <row r="69" spans="2:13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</row>
    <row r="70" spans="2:13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</row>
    <row r="71" spans="2:13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</row>
    <row r="72" spans="2:13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</row>
    <row r="73" spans="2:13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</row>
    <row r="74" spans="2:13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</row>
    <row r="75" spans="2:13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</row>
    <row r="76" spans="2:13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</row>
    <row r="77" spans="2:13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</row>
    <row r="78" spans="2:13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</row>
    <row r="79" spans="2:13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</row>
    <row r="80" spans="2:13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</row>
    <row r="81" spans="2:13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</row>
    <row r="82" spans="2:13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</row>
    <row r="83" spans="2:13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</row>
    <row r="84" spans="2:13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</row>
    <row r="85" spans="2:13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</row>
    <row r="86" spans="2:13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</row>
    <row r="87" spans="2:13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</row>
    <row r="88" spans="2:13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</row>
    <row r="89" spans="2:13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</row>
    <row r="90" spans="2:13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</row>
    <row r="91" spans="2:13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</row>
    <row r="92" spans="2:13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</row>
    <row r="93" spans="2:13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</row>
    <row r="94" spans="2:13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</row>
    <row r="95" spans="2:13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</row>
    <row r="96" spans="2:13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</row>
    <row r="97" spans="2:13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</row>
    <row r="98" spans="2:13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</row>
    <row r="99" spans="2:13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</row>
    <row r="100" spans="2:13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</row>
    <row r="101" spans="2:13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</row>
    <row r="102" spans="2:13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</row>
    <row r="103" spans="2:13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</row>
    <row r="104" spans="2:13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</row>
    <row r="105" spans="2:13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</row>
    <row r="106" spans="2:13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</row>
    <row r="107" spans="2:13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</row>
    <row r="108" spans="2:13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</row>
    <row r="109" spans="2:13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</row>
    <row r="110" spans="2:13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</row>
    <row r="111" spans="2:13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</row>
    <row r="112" spans="2:13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</row>
    <row r="113" spans="2:13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</row>
    <row r="114" spans="2:13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</row>
    <row r="115" spans="2:13">
      <c r="B115" s="130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</row>
    <row r="116" spans="2:13">
      <c r="B116" s="130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</row>
    <row r="117" spans="2:13">
      <c r="B117" s="130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</row>
    <row r="118" spans="2:13">
      <c r="B118" s="130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</row>
    <row r="119" spans="2:13">
      <c r="B119" s="130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</row>
    <row r="120" spans="2:13">
      <c r="B120" s="130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</row>
    <row r="121" spans="2:13">
      <c r="B121" s="130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</row>
    <row r="122" spans="2:13">
      <c r="B122" s="130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</row>
    <row r="123" spans="2:13">
      <c r="B123" s="130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</row>
    <row r="124" spans="2:13">
      <c r="B124" s="130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</row>
    <row r="125" spans="2:13">
      <c r="B125" s="130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</row>
    <row r="126" spans="2:13">
      <c r="B126" s="130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</row>
    <row r="127" spans="2:13">
      <c r="B127" s="130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</row>
    <row r="128" spans="2:13">
      <c r="B128" s="130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</row>
    <row r="129" spans="2:13">
      <c r="B129" s="130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</row>
    <row r="130" spans="2:13">
      <c r="B130" s="130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</row>
    <row r="131" spans="2:13">
      <c r="B131" s="130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</row>
    <row r="132" spans="2:13">
      <c r="B132" s="130"/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</row>
    <row r="133" spans="2:13">
      <c r="B133" s="130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</row>
    <row r="134" spans="2:13">
      <c r="B134" s="130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</row>
    <row r="135" spans="2:13">
      <c r="B135" s="130"/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</row>
    <row r="136" spans="2:13">
      <c r="B136" s="130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</row>
    <row r="137" spans="2:13">
      <c r="B137" s="130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</row>
    <row r="138" spans="2:13">
      <c r="B138" s="130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</row>
    <row r="139" spans="2:13">
      <c r="B139" s="130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</row>
    <row r="140" spans="2:13">
      <c r="B140" s="130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</row>
    <row r="141" spans="2:13">
      <c r="B141" s="130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</row>
    <row r="142" spans="2:13">
      <c r="B142" s="130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</row>
    <row r="143" spans="2:13">
      <c r="B143" s="130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</row>
    <row r="144" spans="2:13">
      <c r="B144" s="130"/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</row>
    <row r="145" spans="2:13">
      <c r="B145" s="130"/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</row>
    <row r="146" spans="2:13">
      <c r="B146" s="130"/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</row>
    <row r="147" spans="2:13">
      <c r="B147" s="130"/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</row>
    <row r="148" spans="2:13">
      <c r="B148" s="130"/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</row>
    <row r="149" spans="2:13">
      <c r="B149" s="130"/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</row>
    <row r="150" spans="2:13">
      <c r="B150" s="130"/>
      <c r="C150" s="131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</row>
    <row r="151" spans="2:13">
      <c r="B151" s="130"/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</row>
    <row r="152" spans="2:13">
      <c r="B152" s="130"/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</row>
    <row r="153" spans="2:13">
      <c r="B153" s="130"/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</row>
    <row r="154" spans="2:13">
      <c r="B154" s="130"/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</row>
    <row r="155" spans="2:13">
      <c r="B155" s="130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</row>
    <row r="156" spans="2:13">
      <c r="B156" s="130"/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</row>
    <row r="157" spans="2:13">
      <c r="B157" s="130"/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</row>
    <row r="158" spans="2:13">
      <c r="B158" s="130"/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</row>
    <row r="159" spans="2:13">
      <c r="B159" s="130"/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</row>
    <row r="160" spans="2:13">
      <c r="B160" s="130"/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</row>
    <row r="161" spans="2:13">
      <c r="B161" s="130"/>
      <c r="C161" s="131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</row>
    <row r="162" spans="2:13">
      <c r="B162" s="130"/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</row>
    <row r="163" spans="2:13">
      <c r="B163" s="130"/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</row>
    <row r="164" spans="2:13">
      <c r="B164" s="130"/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</row>
    <row r="165" spans="2:13">
      <c r="B165" s="130"/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</row>
    <row r="166" spans="2:13">
      <c r="B166" s="130"/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</row>
    <row r="167" spans="2:13">
      <c r="B167" s="130"/>
      <c r="C167" s="131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</row>
    <row r="168" spans="2:13">
      <c r="B168" s="130"/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</row>
    <row r="169" spans="2:13">
      <c r="B169" s="130"/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</row>
    <row r="170" spans="2:13">
      <c r="B170" s="130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</row>
    <row r="171" spans="2:13">
      <c r="B171" s="130"/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</row>
    <row r="172" spans="2:13">
      <c r="B172" s="130"/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</row>
    <row r="173" spans="2:13">
      <c r="B173" s="130"/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</row>
    <row r="174" spans="2:13">
      <c r="B174" s="130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</row>
    <row r="175" spans="2:13">
      <c r="B175" s="130"/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</row>
    <row r="176" spans="2:13">
      <c r="B176" s="130"/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</row>
    <row r="177" spans="2:13">
      <c r="B177" s="130"/>
      <c r="C177" s="131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</row>
    <row r="178" spans="2:13">
      <c r="B178" s="130"/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</row>
    <row r="179" spans="2:13">
      <c r="B179" s="130"/>
      <c r="C179" s="131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</row>
    <row r="180" spans="2:13">
      <c r="B180" s="130"/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</row>
    <row r="181" spans="2:13">
      <c r="B181" s="130"/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</row>
    <row r="182" spans="2:13">
      <c r="B182" s="130"/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</row>
    <row r="183" spans="2:13">
      <c r="B183" s="130"/>
      <c r="C183" s="131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</row>
    <row r="184" spans="2:13">
      <c r="B184" s="130"/>
      <c r="C184" s="131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</row>
    <row r="185" spans="2:13">
      <c r="B185" s="130"/>
      <c r="C185" s="131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</row>
    <row r="186" spans="2:13">
      <c r="B186" s="130"/>
      <c r="C186" s="131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</row>
    <row r="187" spans="2:13">
      <c r="B187" s="130"/>
      <c r="C187" s="131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</row>
    <row r="188" spans="2:13">
      <c r="B188" s="130"/>
      <c r="C188" s="131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</row>
    <row r="189" spans="2:13">
      <c r="B189" s="130"/>
      <c r="C189" s="131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</row>
    <row r="190" spans="2:13">
      <c r="B190" s="130"/>
      <c r="C190" s="131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</row>
    <row r="191" spans="2:13">
      <c r="B191" s="130"/>
      <c r="C191" s="131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</row>
    <row r="192" spans="2:13">
      <c r="B192" s="130"/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</row>
    <row r="193" spans="2:13">
      <c r="B193" s="130"/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</row>
    <row r="194" spans="2:13">
      <c r="B194" s="130"/>
      <c r="C194" s="131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</row>
    <row r="195" spans="2:13">
      <c r="B195" s="130"/>
      <c r="C195" s="131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</row>
    <row r="196" spans="2:13">
      <c r="B196" s="130"/>
      <c r="C196" s="131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</row>
    <row r="197" spans="2:13">
      <c r="B197" s="130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</row>
    <row r="198" spans="2:13">
      <c r="B198" s="130"/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</row>
    <row r="199" spans="2:13">
      <c r="B199" s="130"/>
      <c r="C199" s="131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</row>
    <row r="200" spans="2:13">
      <c r="B200" s="130"/>
      <c r="C200" s="131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</row>
    <row r="201" spans="2:13">
      <c r="B201" s="130"/>
      <c r="C201" s="131"/>
      <c r="D201" s="131"/>
      <c r="E201" s="131"/>
      <c r="F201" s="131"/>
      <c r="G201" s="131"/>
      <c r="H201" s="131"/>
      <c r="I201" s="131"/>
      <c r="J201" s="131"/>
      <c r="K201" s="131"/>
      <c r="L201" s="131"/>
      <c r="M201" s="131"/>
    </row>
    <row r="202" spans="2:13">
      <c r="B202" s="130"/>
      <c r="C202" s="131"/>
      <c r="D202" s="131"/>
      <c r="E202" s="131"/>
      <c r="F202" s="131"/>
      <c r="G202" s="131"/>
      <c r="H202" s="131"/>
      <c r="I202" s="131"/>
      <c r="J202" s="131"/>
      <c r="K202" s="131"/>
      <c r="L202" s="131"/>
      <c r="M202" s="131"/>
    </row>
    <row r="203" spans="2:13">
      <c r="B203" s="130"/>
      <c r="C203" s="131"/>
      <c r="D203" s="131"/>
      <c r="E203" s="131"/>
      <c r="F203" s="131"/>
      <c r="G203" s="131"/>
      <c r="H203" s="131"/>
      <c r="I203" s="131"/>
      <c r="J203" s="131"/>
      <c r="K203" s="131"/>
      <c r="L203" s="131"/>
      <c r="M203" s="131"/>
    </row>
    <row r="204" spans="2:13">
      <c r="B204" s="130"/>
      <c r="C204" s="131"/>
      <c r="D204" s="131"/>
      <c r="E204" s="131"/>
      <c r="F204" s="131"/>
      <c r="G204" s="131"/>
      <c r="H204" s="131"/>
      <c r="I204" s="131"/>
      <c r="J204" s="131"/>
      <c r="K204" s="131"/>
      <c r="L204" s="131"/>
      <c r="M204" s="131"/>
    </row>
    <row r="205" spans="2:13">
      <c r="B205" s="130"/>
      <c r="C205" s="131"/>
      <c r="D205" s="131"/>
      <c r="E205" s="131"/>
      <c r="F205" s="131"/>
      <c r="G205" s="131"/>
      <c r="H205" s="131"/>
      <c r="I205" s="131"/>
      <c r="J205" s="131"/>
      <c r="K205" s="131"/>
      <c r="L205" s="131"/>
      <c r="M205" s="131"/>
    </row>
    <row r="206" spans="2:13">
      <c r="B206" s="130"/>
      <c r="C206" s="131"/>
      <c r="D206" s="131"/>
      <c r="E206" s="131"/>
      <c r="F206" s="131"/>
      <c r="G206" s="131"/>
      <c r="H206" s="131"/>
      <c r="I206" s="131"/>
      <c r="J206" s="131"/>
      <c r="K206" s="131"/>
      <c r="L206" s="131"/>
      <c r="M206" s="131"/>
    </row>
    <row r="207" spans="2:13">
      <c r="B207" s="130"/>
      <c r="C207" s="131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</row>
    <row r="208" spans="2:13">
      <c r="B208" s="130"/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</row>
    <row r="209" spans="2:13">
      <c r="B209" s="130"/>
      <c r="C209" s="131"/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</row>
    <row r="210" spans="2:13">
      <c r="B210" s="130"/>
      <c r="C210" s="131"/>
      <c r="D210" s="131"/>
      <c r="E210" s="131"/>
      <c r="F210" s="131"/>
      <c r="G210" s="131"/>
      <c r="H210" s="131"/>
      <c r="I210" s="131"/>
      <c r="J210" s="131"/>
      <c r="K210" s="131"/>
      <c r="L210" s="131"/>
      <c r="M210" s="131"/>
    </row>
    <row r="211" spans="2:13">
      <c r="B211" s="130"/>
      <c r="C211" s="131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</row>
    <row r="212" spans="2:13">
      <c r="B212" s="130"/>
      <c r="C212" s="131"/>
      <c r="D212" s="131"/>
      <c r="E212" s="131"/>
      <c r="F212" s="131"/>
      <c r="G212" s="131"/>
      <c r="H212" s="131"/>
      <c r="I212" s="131"/>
      <c r="J212" s="131"/>
      <c r="K212" s="131"/>
      <c r="L212" s="131"/>
      <c r="M212" s="131"/>
    </row>
    <row r="213" spans="2:13">
      <c r="B213" s="130"/>
      <c r="C213" s="131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</row>
    <row r="214" spans="2:13">
      <c r="B214" s="130"/>
      <c r="C214" s="131"/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</row>
    <row r="215" spans="2:13">
      <c r="B215" s="130"/>
      <c r="C215" s="131"/>
      <c r="D215" s="131"/>
      <c r="E215" s="131"/>
      <c r="F215" s="131"/>
      <c r="G215" s="131"/>
      <c r="H215" s="131"/>
      <c r="I215" s="131"/>
      <c r="J215" s="131"/>
      <c r="K215" s="131"/>
      <c r="L215" s="131"/>
      <c r="M215" s="131"/>
    </row>
    <row r="216" spans="2:13">
      <c r="B216" s="130"/>
      <c r="C216" s="131"/>
      <c r="D216" s="131"/>
      <c r="E216" s="131"/>
      <c r="F216" s="131"/>
      <c r="G216" s="131"/>
      <c r="H216" s="131"/>
      <c r="I216" s="131"/>
      <c r="J216" s="131"/>
      <c r="K216" s="131"/>
      <c r="L216" s="131"/>
      <c r="M216" s="131"/>
    </row>
    <row r="217" spans="2:13">
      <c r="B217" s="130"/>
      <c r="C217" s="131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</row>
    <row r="218" spans="2:13">
      <c r="B218" s="130"/>
      <c r="C218" s="131"/>
      <c r="D218" s="131"/>
      <c r="E218" s="131"/>
      <c r="F218" s="131"/>
      <c r="G218" s="131"/>
      <c r="H218" s="131"/>
      <c r="I218" s="131"/>
      <c r="J218" s="131"/>
      <c r="K218" s="131"/>
      <c r="L218" s="131"/>
      <c r="M218" s="131"/>
    </row>
    <row r="219" spans="2:13">
      <c r="B219" s="130"/>
      <c r="C219" s="131"/>
      <c r="D219" s="131"/>
      <c r="E219" s="131"/>
      <c r="F219" s="131"/>
      <c r="G219" s="131"/>
      <c r="H219" s="131"/>
      <c r="I219" s="131"/>
      <c r="J219" s="131"/>
      <c r="K219" s="131"/>
      <c r="L219" s="131"/>
      <c r="M219" s="131"/>
    </row>
    <row r="220" spans="2:13">
      <c r="B220" s="130"/>
      <c r="C220" s="131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</row>
    <row r="221" spans="2:13">
      <c r="B221" s="130"/>
      <c r="C221" s="131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</row>
    <row r="222" spans="2:13">
      <c r="B222" s="130"/>
      <c r="C222" s="131"/>
      <c r="D222" s="131"/>
      <c r="E222" s="131"/>
      <c r="F222" s="131"/>
      <c r="G222" s="131"/>
      <c r="H222" s="131"/>
      <c r="I222" s="131"/>
      <c r="J222" s="131"/>
      <c r="K222" s="131"/>
      <c r="L222" s="131"/>
      <c r="M222" s="131"/>
    </row>
    <row r="223" spans="2:13">
      <c r="B223" s="130"/>
      <c r="C223" s="131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</row>
    <row r="224" spans="2:13">
      <c r="B224" s="130"/>
      <c r="C224" s="131"/>
      <c r="D224" s="131"/>
      <c r="E224" s="131"/>
      <c r="F224" s="131"/>
      <c r="G224" s="131"/>
      <c r="H224" s="131"/>
      <c r="I224" s="131"/>
      <c r="J224" s="131"/>
      <c r="K224" s="131"/>
      <c r="L224" s="131"/>
      <c r="M224" s="131"/>
    </row>
    <row r="225" spans="2:13">
      <c r="B225" s="130"/>
      <c r="C225" s="131"/>
      <c r="D225" s="131"/>
      <c r="E225" s="131"/>
      <c r="F225" s="131"/>
      <c r="G225" s="131"/>
      <c r="H225" s="131"/>
      <c r="I225" s="131"/>
      <c r="J225" s="131"/>
      <c r="K225" s="131"/>
      <c r="L225" s="131"/>
      <c r="M225" s="131"/>
    </row>
    <row r="226" spans="2:13">
      <c r="B226" s="130"/>
      <c r="C226" s="131"/>
      <c r="D226" s="131"/>
      <c r="E226" s="131"/>
      <c r="F226" s="131"/>
      <c r="G226" s="131"/>
      <c r="H226" s="131"/>
      <c r="I226" s="131"/>
      <c r="J226" s="131"/>
      <c r="K226" s="131"/>
      <c r="L226" s="131"/>
      <c r="M226" s="131"/>
    </row>
    <row r="227" spans="2:13">
      <c r="B227" s="130"/>
      <c r="C227" s="131"/>
      <c r="D227" s="131"/>
      <c r="E227" s="131"/>
      <c r="F227" s="131"/>
      <c r="G227" s="131"/>
      <c r="H227" s="131"/>
      <c r="I227" s="131"/>
      <c r="J227" s="131"/>
      <c r="K227" s="131"/>
      <c r="L227" s="131"/>
      <c r="M227" s="131"/>
    </row>
    <row r="228" spans="2:13">
      <c r="B228" s="130"/>
      <c r="C228" s="131"/>
      <c r="D228" s="131"/>
      <c r="E228" s="131"/>
      <c r="F228" s="131"/>
      <c r="G228" s="131"/>
      <c r="H228" s="131"/>
      <c r="I228" s="131"/>
      <c r="J228" s="131"/>
      <c r="K228" s="131"/>
      <c r="L228" s="131"/>
      <c r="M228" s="131"/>
    </row>
    <row r="229" spans="2:13">
      <c r="B229" s="130"/>
      <c r="C229" s="131"/>
      <c r="D229" s="131"/>
      <c r="E229" s="131"/>
      <c r="F229" s="131"/>
      <c r="G229" s="131"/>
      <c r="H229" s="131"/>
      <c r="I229" s="131"/>
      <c r="J229" s="131"/>
      <c r="K229" s="131"/>
      <c r="L229" s="131"/>
      <c r="M229" s="131"/>
    </row>
    <row r="230" spans="2:13">
      <c r="B230" s="130"/>
      <c r="C230" s="131"/>
      <c r="D230" s="131"/>
      <c r="E230" s="131"/>
      <c r="F230" s="131"/>
      <c r="G230" s="131"/>
      <c r="H230" s="131"/>
      <c r="I230" s="131"/>
      <c r="J230" s="131"/>
      <c r="K230" s="131"/>
      <c r="L230" s="131"/>
      <c r="M230" s="131"/>
    </row>
    <row r="231" spans="2:13">
      <c r="B231" s="130"/>
      <c r="C231" s="131"/>
      <c r="D231" s="131"/>
      <c r="E231" s="131"/>
      <c r="F231" s="131"/>
      <c r="G231" s="131"/>
      <c r="H231" s="131"/>
      <c r="I231" s="131"/>
      <c r="J231" s="131"/>
      <c r="K231" s="131"/>
      <c r="L231" s="131"/>
      <c r="M231" s="131"/>
    </row>
    <row r="232" spans="2:13">
      <c r="B232" s="130"/>
      <c r="C232" s="131"/>
      <c r="D232" s="131"/>
      <c r="E232" s="131"/>
      <c r="F232" s="131"/>
      <c r="G232" s="131"/>
      <c r="H232" s="131"/>
      <c r="I232" s="131"/>
      <c r="J232" s="131"/>
      <c r="K232" s="131"/>
      <c r="L232" s="131"/>
      <c r="M232" s="131"/>
    </row>
    <row r="233" spans="2:13">
      <c r="B233" s="130"/>
      <c r="C233" s="131"/>
      <c r="D233" s="131"/>
      <c r="E233" s="131"/>
      <c r="F233" s="131"/>
      <c r="G233" s="131"/>
      <c r="H233" s="131"/>
      <c r="I233" s="131"/>
      <c r="J233" s="131"/>
      <c r="K233" s="131"/>
      <c r="L233" s="131"/>
      <c r="M233" s="131"/>
    </row>
    <row r="234" spans="2:13">
      <c r="B234" s="130"/>
      <c r="C234" s="131"/>
      <c r="D234" s="131"/>
      <c r="E234" s="131"/>
      <c r="F234" s="131"/>
      <c r="G234" s="131"/>
      <c r="H234" s="131"/>
      <c r="I234" s="131"/>
      <c r="J234" s="131"/>
      <c r="K234" s="131"/>
      <c r="L234" s="131"/>
      <c r="M234" s="131"/>
    </row>
    <row r="235" spans="2:13">
      <c r="B235" s="130"/>
      <c r="C235" s="131"/>
      <c r="D235" s="131"/>
      <c r="E235" s="131"/>
      <c r="F235" s="131"/>
      <c r="G235" s="131"/>
      <c r="H235" s="131"/>
      <c r="I235" s="131"/>
      <c r="J235" s="131"/>
      <c r="K235" s="131"/>
      <c r="L235" s="131"/>
      <c r="M235" s="131"/>
    </row>
    <row r="236" spans="2:13">
      <c r="B236" s="130"/>
      <c r="C236" s="131"/>
      <c r="D236" s="131"/>
      <c r="E236" s="131"/>
      <c r="F236" s="131"/>
      <c r="G236" s="131"/>
      <c r="H236" s="131"/>
      <c r="I236" s="131"/>
      <c r="J236" s="131"/>
      <c r="K236" s="131"/>
      <c r="L236" s="131"/>
      <c r="M236" s="131"/>
    </row>
    <row r="237" spans="2:13">
      <c r="B237" s="130"/>
      <c r="C237" s="131"/>
      <c r="D237" s="131"/>
      <c r="E237" s="131"/>
      <c r="F237" s="131"/>
      <c r="G237" s="131"/>
      <c r="H237" s="131"/>
      <c r="I237" s="131"/>
      <c r="J237" s="131"/>
      <c r="K237" s="131"/>
      <c r="L237" s="131"/>
      <c r="M237" s="131"/>
    </row>
    <row r="238" spans="2:13">
      <c r="B238" s="130"/>
      <c r="C238" s="131"/>
      <c r="D238" s="131"/>
      <c r="E238" s="131"/>
      <c r="F238" s="131"/>
      <c r="G238" s="131"/>
      <c r="H238" s="131"/>
      <c r="I238" s="131"/>
      <c r="J238" s="131"/>
      <c r="K238" s="131"/>
      <c r="L238" s="131"/>
      <c r="M238" s="131"/>
    </row>
    <row r="239" spans="2:13">
      <c r="B239" s="130"/>
      <c r="C239" s="131"/>
      <c r="D239" s="131"/>
      <c r="E239" s="131"/>
      <c r="F239" s="131"/>
      <c r="G239" s="131"/>
      <c r="H239" s="131"/>
      <c r="I239" s="131"/>
      <c r="J239" s="131"/>
      <c r="K239" s="131"/>
      <c r="L239" s="131"/>
      <c r="M239" s="131"/>
    </row>
    <row r="240" spans="2:13">
      <c r="B240" s="130"/>
      <c r="C240" s="131"/>
      <c r="D240" s="131"/>
      <c r="E240" s="131"/>
      <c r="F240" s="131"/>
      <c r="G240" s="131"/>
      <c r="H240" s="131"/>
      <c r="I240" s="131"/>
      <c r="J240" s="131"/>
      <c r="K240" s="131"/>
      <c r="L240" s="131"/>
      <c r="M240" s="131"/>
    </row>
    <row r="241" spans="2:13">
      <c r="B241" s="130"/>
      <c r="C241" s="131"/>
      <c r="D241" s="131"/>
      <c r="E241" s="131"/>
      <c r="F241" s="131"/>
      <c r="G241" s="131"/>
      <c r="H241" s="131"/>
      <c r="I241" s="131"/>
      <c r="J241" s="131"/>
      <c r="K241" s="131"/>
      <c r="L241" s="131"/>
      <c r="M241" s="131"/>
    </row>
    <row r="242" spans="2:13">
      <c r="B242" s="130"/>
      <c r="C242" s="131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</row>
    <row r="243" spans="2:13">
      <c r="B243" s="130"/>
      <c r="C243" s="131"/>
      <c r="D243" s="131"/>
      <c r="E243" s="131"/>
      <c r="F243" s="131"/>
      <c r="G243" s="131"/>
      <c r="H243" s="131"/>
      <c r="I243" s="131"/>
      <c r="J243" s="131"/>
      <c r="K243" s="131"/>
      <c r="L243" s="131"/>
      <c r="M243" s="131"/>
    </row>
    <row r="244" spans="2:13">
      <c r="B244" s="130"/>
      <c r="C244" s="131"/>
      <c r="D244" s="131"/>
      <c r="E244" s="131"/>
      <c r="F244" s="131"/>
      <c r="G244" s="131"/>
      <c r="H244" s="131"/>
      <c r="I244" s="131"/>
      <c r="J244" s="131"/>
      <c r="K244" s="131"/>
      <c r="L244" s="131"/>
      <c r="M244" s="131"/>
    </row>
    <row r="245" spans="2:13">
      <c r="B245" s="130"/>
      <c r="C245" s="131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</row>
    <row r="246" spans="2:13">
      <c r="B246" s="130"/>
      <c r="C246" s="131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</row>
    <row r="247" spans="2:13">
      <c r="B247" s="130"/>
      <c r="C247" s="131"/>
      <c r="D247" s="131"/>
      <c r="E247" s="131"/>
      <c r="F247" s="131"/>
      <c r="G247" s="131"/>
      <c r="H247" s="131"/>
      <c r="I247" s="131"/>
      <c r="J247" s="131"/>
      <c r="K247" s="131"/>
      <c r="L247" s="131"/>
      <c r="M247" s="131"/>
    </row>
    <row r="248" spans="2:13">
      <c r="B248" s="130"/>
      <c r="C248" s="131"/>
      <c r="D248" s="131"/>
      <c r="E248" s="131"/>
      <c r="F248" s="131"/>
      <c r="G248" s="131"/>
      <c r="H248" s="131"/>
      <c r="I248" s="131"/>
      <c r="J248" s="131"/>
      <c r="K248" s="131"/>
      <c r="L248" s="131"/>
      <c r="M248" s="131"/>
    </row>
    <row r="249" spans="2:13">
      <c r="B249" s="130"/>
      <c r="C249" s="131"/>
      <c r="D249" s="131"/>
      <c r="E249" s="131"/>
      <c r="F249" s="131"/>
      <c r="G249" s="131"/>
      <c r="H249" s="131"/>
      <c r="I249" s="131"/>
      <c r="J249" s="131"/>
      <c r="K249" s="131"/>
      <c r="L249" s="131"/>
      <c r="M249" s="131"/>
    </row>
    <row r="250" spans="2:13">
      <c r="B250" s="130"/>
      <c r="C250" s="131"/>
      <c r="D250" s="131"/>
      <c r="E250" s="131"/>
      <c r="F250" s="131"/>
      <c r="G250" s="131"/>
      <c r="H250" s="131"/>
      <c r="I250" s="131"/>
      <c r="J250" s="131"/>
      <c r="K250" s="131"/>
      <c r="L250" s="131"/>
      <c r="M250" s="131"/>
    </row>
    <row r="251" spans="2:13">
      <c r="B251" s="130"/>
      <c r="C251" s="131"/>
      <c r="D251" s="131"/>
      <c r="E251" s="131"/>
      <c r="F251" s="131"/>
      <c r="G251" s="131"/>
      <c r="H251" s="131"/>
      <c r="I251" s="131"/>
      <c r="J251" s="131"/>
      <c r="K251" s="131"/>
      <c r="L251" s="131"/>
      <c r="M251" s="131"/>
    </row>
    <row r="252" spans="2:13">
      <c r="B252" s="130"/>
      <c r="C252" s="131"/>
      <c r="D252" s="131"/>
      <c r="E252" s="131"/>
      <c r="F252" s="131"/>
      <c r="G252" s="131"/>
      <c r="H252" s="131"/>
      <c r="I252" s="131"/>
      <c r="J252" s="131"/>
      <c r="K252" s="131"/>
      <c r="L252" s="131"/>
      <c r="M252" s="131"/>
    </row>
    <row r="253" spans="2:13">
      <c r="B253" s="130"/>
      <c r="C253" s="131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</row>
    <row r="254" spans="2:13">
      <c r="B254" s="130"/>
      <c r="C254" s="131"/>
      <c r="D254" s="131"/>
      <c r="E254" s="131"/>
      <c r="F254" s="131"/>
      <c r="G254" s="131"/>
      <c r="H254" s="131"/>
      <c r="I254" s="131"/>
      <c r="J254" s="131"/>
      <c r="K254" s="131"/>
      <c r="L254" s="131"/>
      <c r="M254" s="131"/>
    </row>
    <row r="255" spans="2:13">
      <c r="B255" s="130"/>
      <c r="C255" s="131"/>
      <c r="D255" s="131"/>
      <c r="E255" s="131"/>
      <c r="F255" s="131"/>
      <c r="G255" s="131"/>
      <c r="H255" s="131"/>
      <c r="I255" s="131"/>
      <c r="J255" s="131"/>
      <c r="K255" s="131"/>
      <c r="L255" s="131"/>
      <c r="M255" s="131"/>
    </row>
    <row r="256" spans="2:13">
      <c r="B256" s="130"/>
      <c r="C256" s="131"/>
      <c r="D256" s="131"/>
      <c r="E256" s="131"/>
      <c r="F256" s="131"/>
      <c r="G256" s="131"/>
      <c r="H256" s="131"/>
      <c r="I256" s="131"/>
      <c r="J256" s="131"/>
      <c r="K256" s="131"/>
      <c r="L256" s="131"/>
      <c r="M256" s="131"/>
    </row>
    <row r="257" spans="2:13">
      <c r="B257" s="130"/>
      <c r="C257" s="131"/>
      <c r="D257" s="131"/>
      <c r="E257" s="131"/>
      <c r="F257" s="131"/>
      <c r="G257" s="131"/>
      <c r="H257" s="131"/>
      <c r="I257" s="131"/>
      <c r="J257" s="131"/>
      <c r="K257" s="131"/>
      <c r="L257" s="131"/>
      <c r="M257" s="131"/>
    </row>
    <row r="258" spans="2:13">
      <c r="B258" s="130"/>
      <c r="C258" s="131"/>
      <c r="D258" s="131"/>
      <c r="E258" s="131"/>
      <c r="F258" s="131"/>
      <c r="G258" s="131"/>
      <c r="H258" s="131"/>
      <c r="I258" s="131"/>
      <c r="J258" s="131"/>
      <c r="K258" s="131"/>
      <c r="L258" s="131"/>
      <c r="M258" s="131"/>
    </row>
    <row r="259" spans="2:13">
      <c r="B259" s="130"/>
      <c r="C259" s="131"/>
      <c r="D259" s="131"/>
      <c r="E259" s="131"/>
      <c r="F259" s="131"/>
      <c r="G259" s="131"/>
      <c r="H259" s="131"/>
      <c r="I259" s="131"/>
      <c r="J259" s="131"/>
      <c r="K259" s="131"/>
      <c r="L259" s="131"/>
      <c r="M259" s="131"/>
    </row>
    <row r="260" spans="2:13">
      <c r="B260" s="130"/>
      <c r="C260" s="131"/>
      <c r="D260" s="131"/>
      <c r="E260" s="131"/>
      <c r="F260" s="131"/>
      <c r="G260" s="131"/>
      <c r="H260" s="131"/>
      <c r="I260" s="131"/>
      <c r="J260" s="131"/>
      <c r="K260" s="131"/>
      <c r="L260" s="131"/>
      <c r="M260" s="131"/>
    </row>
    <row r="261" spans="2:13">
      <c r="B261" s="130"/>
      <c r="C261" s="131"/>
      <c r="D261" s="131"/>
      <c r="E261" s="131"/>
      <c r="F261" s="131"/>
      <c r="G261" s="131"/>
      <c r="H261" s="131"/>
      <c r="I261" s="131"/>
      <c r="J261" s="131"/>
      <c r="K261" s="131"/>
      <c r="L261" s="131"/>
      <c r="M261" s="131"/>
    </row>
    <row r="262" spans="2:13">
      <c r="B262" s="130"/>
      <c r="C262" s="131"/>
      <c r="D262" s="131"/>
      <c r="E262" s="131"/>
      <c r="F262" s="131"/>
      <c r="G262" s="131"/>
      <c r="H262" s="131"/>
      <c r="I262" s="131"/>
      <c r="J262" s="131"/>
      <c r="K262" s="131"/>
      <c r="L262" s="131"/>
      <c r="M262" s="131"/>
    </row>
    <row r="263" spans="2:13">
      <c r="B263" s="130"/>
      <c r="C263" s="131"/>
      <c r="D263" s="131"/>
      <c r="E263" s="131"/>
      <c r="F263" s="131"/>
      <c r="G263" s="131"/>
      <c r="H263" s="131"/>
      <c r="I263" s="131"/>
      <c r="J263" s="131"/>
      <c r="K263" s="131"/>
      <c r="L263" s="131"/>
      <c r="M263" s="131"/>
    </row>
    <row r="264" spans="2:13">
      <c r="B264" s="130"/>
      <c r="C264" s="131"/>
      <c r="D264" s="131"/>
      <c r="E264" s="131"/>
      <c r="F264" s="131"/>
      <c r="G264" s="131"/>
      <c r="H264" s="131"/>
      <c r="I264" s="131"/>
      <c r="J264" s="131"/>
      <c r="K264" s="131"/>
      <c r="L264" s="131"/>
      <c r="M264" s="131"/>
    </row>
    <row r="265" spans="2:13">
      <c r="B265" s="130"/>
      <c r="C265" s="131"/>
      <c r="D265" s="131"/>
      <c r="E265" s="131"/>
      <c r="F265" s="131"/>
      <c r="G265" s="131"/>
      <c r="H265" s="131"/>
      <c r="I265" s="131"/>
      <c r="J265" s="131"/>
      <c r="K265" s="131"/>
      <c r="L265" s="131"/>
      <c r="M265" s="131"/>
    </row>
    <row r="266" spans="2:13">
      <c r="B266" s="130"/>
      <c r="C266" s="131"/>
      <c r="D266" s="131"/>
      <c r="E266" s="131"/>
      <c r="F266" s="131"/>
      <c r="G266" s="131"/>
      <c r="H266" s="131"/>
      <c r="I266" s="131"/>
      <c r="J266" s="131"/>
      <c r="K266" s="131"/>
      <c r="L266" s="131"/>
      <c r="M266" s="131"/>
    </row>
    <row r="267" spans="2:13">
      <c r="B267" s="130"/>
      <c r="C267" s="131"/>
      <c r="D267" s="131"/>
      <c r="E267" s="131"/>
      <c r="F267" s="131"/>
      <c r="G267" s="131"/>
      <c r="H267" s="131"/>
      <c r="I267" s="131"/>
      <c r="J267" s="131"/>
      <c r="K267" s="131"/>
      <c r="L267" s="131"/>
      <c r="M267" s="131"/>
    </row>
    <row r="268" spans="2:13">
      <c r="B268" s="130"/>
      <c r="C268" s="131"/>
      <c r="D268" s="131"/>
      <c r="E268" s="131"/>
      <c r="F268" s="131"/>
      <c r="G268" s="131"/>
      <c r="H268" s="131"/>
      <c r="I268" s="131"/>
      <c r="J268" s="131"/>
      <c r="K268" s="131"/>
      <c r="L268" s="131"/>
      <c r="M268" s="131"/>
    </row>
    <row r="269" spans="2:13">
      <c r="B269" s="130"/>
      <c r="C269" s="131"/>
      <c r="D269" s="131"/>
      <c r="E269" s="131"/>
      <c r="F269" s="131"/>
      <c r="G269" s="131"/>
      <c r="H269" s="131"/>
      <c r="I269" s="131"/>
      <c r="J269" s="131"/>
      <c r="K269" s="131"/>
      <c r="L269" s="131"/>
      <c r="M269" s="131"/>
    </row>
    <row r="270" spans="2:13">
      <c r="B270" s="130"/>
      <c r="C270" s="131"/>
      <c r="D270" s="131"/>
      <c r="E270" s="131"/>
      <c r="F270" s="131"/>
      <c r="G270" s="131"/>
      <c r="H270" s="131"/>
      <c r="I270" s="131"/>
      <c r="J270" s="131"/>
      <c r="K270" s="131"/>
      <c r="L270" s="131"/>
      <c r="M270" s="131"/>
    </row>
    <row r="271" spans="2:13">
      <c r="B271" s="130"/>
      <c r="C271" s="131"/>
      <c r="D271" s="131"/>
      <c r="E271" s="131"/>
      <c r="F271" s="131"/>
      <c r="G271" s="131"/>
      <c r="H271" s="131"/>
      <c r="I271" s="131"/>
      <c r="J271" s="131"/>
      <c r="K271" s="131"/>
      <c r="L271" s="131"/>
      <c r="M271" s="131"/>
    </row>
    <row r="272" spans="2:13">
      <c r="B272" s="130"/>
      <c r="C272" s="131"/>
      <c r="D272" s="131"/>
      <c r="E272" s="131"/>
      <c r="F272" s="131"/>
      <c r="G272" s="131"/>
      <c r="H272" s="131"/>
      <c r="I272" s="131"/>
      <c r="J272" s="131"/>
      <c r="K272" s="131"/>
      <c r="L272" s="131"/>
      <c r="M272" s="131"/>
    </row>
    <row r="273" spans="2:13">
      <c r="B273" s="130"/>
      <c r="C273" s="131"/>
      <c r="D273" s="131"/>
      <c r="E273" s="131"/>
      <c r="F273" s="131"/>
      <c r="G273" s="131"/>
      <c r="H273" s="131"/>
      <c r="I273" s="131"/>
      <c r="J273" s="131"/>
      <c r="K273" s="131"/>
      <c r="L273" s="131"/>
      <c r="M273" s="131"/>
    </row>
    <row r="274" spans="2:13">
      <c r="B274" s="130"/>
      <c r="C274" s="131"/>
      <c r="D274" s="131"/>
      <c r="E274" s="131"/>
      <c r="F274" s="131"/>
      <c r="G274" s="131"/>
      <c r="H274" s="131"/>
      <c r="I274" s="131"/>
      <c r="J274" s="131"/>
      <c r="K274" s="131"/>
      <c r="L274" s="131"/>
      <c r="M274" s="131"/>
    </row>
    <row r="275" spans="2:13">
      <c r="B275" s="130"/>
      <c r="C275" s="131"/>
      <c r="D275" s="131"/>
      <c r="E275" s="131"/>
      <c r="F275" s="131"/>
      <c r="G275" s="131"/>
      <c r="H275" s="131"/>
      <c r="I275" s="131"/>
      <c r="J275" s="131"/>
      <c r="K275" s="131"/>
      <c r="L275" s="131"/>
      <c r="M275" s="131"/>
    </row>
    <row r="276" spans="2:13">
      <c r="B276" s="130"/>
      <c r="C276" s="131"/>
      <c r="D276" s="131"/>
      <c r="E276" s="131"/>
      <c r="F276" s="131"/>
      <c r="G276" s="131"/>
      <c r="H276" s="131"/>
      <c r="I276" s="131"/>
      <c r="J276" s="131"/>
      <c r="K276" s="131"/>
      <c r="L276" s="131"/>
      <c r="M276" s="131"/>
    </row>
    <row r="277" spans="2:13">
      <c r="B277" s="130"/>
      <c r="C277" s="131"/>
      <c r="D277" s="131"/>
      <c r="E277" s="131"/>
      <c r="F277" s="131"/>
      <c r="G277" s="131"/>
      <c r="H277" s="131"/>
      <c r="I277" s="131"/>
      <c r="J277" s="131"/>
      <c r="K277" s="131"/>
      <c r="L277" s="131"/>
      <c r="M277" s="131"/>
    </row>
    <row r="278" spans="2:13">
      <c r="B278" s="130"/>
      <c r="C278" s="131"/>
      <c r="D278" s="131"/>
      <c r="E278" s="131"/>
      <c r="F278" s="131"/>
      <c r="G278" s="131"/>
      <c r="H278" s="131"/>
      <c r="I278" s="131"/>
      <c r="J278" s="131"/>
      <c r="K278" s="131"/>
      <c r="L278" s="131"/>
      <c r="M278" s="131"/>
    </row>
    <row r="279" spans="2:13">
      <c r="B279" s="130"/>
      <c r="C279" s="131"/>
      <c r="D279" s="131"/>
      <c r="E279" s="131"/>
      <c r="F279" s="131"/>
      <c r="G279" s="131"/>
      <c r="H279" s="131"/>
      <c r="I279" s="131"/>
      <c r="J279" s="131"/>
      <c r="K279" s="131"/>
      <c r="L279" s="131"/>
      <c r="M279" s="131"/>
    </row>
    <row r="280" spans="2:13">
      <c r="B280" s="130"/>
      <c r="C280" s="131"/>
      <c r="D280" s="131"/>
      <c r="E280" s="131"/>
      <c r="F280" s="131"/>
      <c r="G280" s="131"/>
      <c r="H280" s="131"/>
      <c r="I280" s="131"/>
      <c r="J280" s="131"/>
      <c r="K280" s="131"/>
      <c r="L280" s="131"/>
      <c r="M280" s="131"/>
    </row>
    <row r="281" spans="2:13">
      <c r="B281" s="130"/>
      <c r="C281" s="131"/>
      <c r="D281" s="131"/>
      <c r="E281" s="131"/>
      <c r="F281" s="131"/>
      <c r="G281" s="131"/>
      <c r="H281" s="131"/>
      <c r="I281" s="131"/>
      <c r="J281" s="131"/>
      <c r="K281" s="131"/>
      <c r="L281" s="131"/>
      <c r="M281" s="131"/>
    </row>
    <row r="282" spans="2:13">
      <c r="B282" s="130"/>
      <c r="C282" s="131"/>
      <c r="D282" s="131"/>
      <c r="E282" s="131"/>
      <c r="F282" s="131"/>
      <c r="G282" s="131"/>
      <c r="H282" s="131"/>
      <c r="I282" s="131"/>
      <c r="J282" s="131"/>
      <c r="K282" s="131"/>
      <c r="L282" s="131"/>
      <c r="M282" s="131"/>
    </row>
    <row r="283" spans="2:13">
      <c r="B283" s="130"/>
      <c r="C283" s="131"/>
      <c r="D283" s="131"/>
      <c r="E283" s="131"/>
      <c r="F283" s="131"/>
      <c r="G283" s="131"/>
      <c r="H283" s="131"/>
      <c r="I283" s="131"/>
      <c r="J283" s="131"/>
      <c r="K283" s="131"/>
      <c r="L283" s="131"/>
      <c r="M283" s="131"/>
    </row>
    <row r="284" spans="2:13">
      <c r="B284" s="130"/>
      <c r="C284" s="131"/>
      <c r="D284" s="131"/>
      <c r="E284" s="131"/>
      <c r="F284" s="131"/>
      <c r="G284" s="131"/>
      <c r="H284" s="131"/>
      <c r="I284" s="131"/>
      <c r="J284" s="131"/>
      <c r="K284" s="131"/>
      <c r="L284" s="131"/>
      <c r="M284" s="131"/>
    </row>
    <row r="285" spans="2:13">
      <c r="B285" s="130"/>
      <c r="C285" s="131"/>
      <c r="D285" s="131"/>
      <c r="E285" s="131"/>
      <c r="F285" s="131"/>
      <c r="G285" s="131"/>
      <c r="H285" s="131"/>
      <c r="I285" s="131"/>
      <c r="J285" s="131"/>
      <c r="K285" s="131"/>
      <c r="L285" s="131"/>
      <c r="M285" s="131"/>
    </row>
    <row r="286" spans="2:13">
      <c r="B286" s="130"/>
      <c r="C286" s="131"/>
      <c r="D286" s="131"/>
      <c r="E286" s="131"/>
      <c r="F286" s="131"/>
      <c r="G286" s="131"/>
      <c r="H286" s="131"/>
      <c r="I286" s="131"/>
      <c r="J286" s="131"/>
      <c r="K286" s="131"/>
      <c r="L286" s="131"/>
      <c r="M286" s="131"/>
    </row>
    <row r="287" spans="2:13">
      <c r="B287" s="130"/>
      <c r="C287" s="131"/>
      <c r="D287" s="131"/>
      <c r="E287" s="131"/>
      <c r="F287" s="131"/>
      <c r="G287" s="131"/>
      <c r="H287" s="131"/>
      <c r="I287" s="131"/>
      <c r="J287" s="131"/>
      <c r="K287" s="131"/>
      <c r="L287" s="131"/>
      <c r="M287" s="131"/>
    </row>
    <row r="288" spans="2:13">
      <c r="B288" s="130"/>
      <c r="C288" s="131"/>
      <c r="D288" s="131"/>
      <c r="E288" s="131"/>
      <c r="F288" s="131"/>
      <c r="G288" s="131"/>
      <c r="H288" s="131"/>
      <c r="I288" s="131"/>
      <c r="J288" s="131"/>
      <c r="K288" s="131"/>
      <c r="L288" s="131"/>
      <c r="M288" s="131"/>
    </row>
    <row r="289" spans="2:13">
      <c r="B289" s="130"/>
      <c r="C289" s="131"/>
      <c r="D289" s="131"/>
      <c r="E289" s="131"/>
      <c r="F289" s="131"/>
      <c r="G289" s="131"/>
      <c r="H289" s="131"/>
      <c r="I289" s="131"/>
      <c r="J289" s="131"/>
      <c r="K289" s="131"/>
      <c r="L289" s="131"/>
      <c r="M289" s="131"/>
    </row>
    <row r="290" spans="2:13">
      <c r="B290" s="130"/>
      <c r="C290" s="131"/>
      <c r="D290" s="131"/>
      <c r="E290" s="131"/>
      <c r="F290" s="131"/>
      <c r="G290" s="131"/>
      <c r="H290" s="131"/>
      <c r="I290" s="131"/>
      <c r="J290" s="131"/>
      <c r="K290" s="131"/>
      <c r="L290" s="131"/>
      <c r="M290" s="131"/>
    </row>
    <row r="291" spans="2:13">
      <c r="B291" s="130"/>
      <c r="C291" s="131"/>
      <c r="D291" s="131"/>
      <c r="E291" s="131"/>
      <c r="F291" s="131"/>
      <c r="G291" s="131"/>
      <c r="H291" s="131"/>
      <c r="I291" s="131"/>
      <c r="J291" s="131"/>
      <c r="K291" s="131"/>
      <c r="L291" s="131"/>
      <c r="M291" s="131"/>
    </row>
    <row r="292" spans="2:13">
      <c r="B292" s="130"/>
      <c r="C292" s="131"/>
      <c r="D292" s="131"/>
      <c r="E292" s="131"/>
      <c r="F292" s="131"/>
      <c r="G292" s="131"/>
      <c r="H292" s="131"/>
      <c r="I292" s="131"/>
      <c r="J292" s="131"/>
      <c r="K292" s="131"/>
      <c r="L292" s="131"/>
      <c r="M292" s="131"/>
    </row>
    <row r="293" spans="2:13">
      <c r="B293" s="130"/>
      <c r="C293" s="131"/>
      <c r="D293" s="131"/>
      <c r="E293" s="131"/>
      <c r="F293" s="131"/>
      <c r="G293" s="131"/>
      <c r="H293" s="131"/>
      <c r="I293" s="131"/>
      <c r="J293" s="131"/>
      <c r="K293" s="131"/>
      <c r="L293" s="131"/>
      <c r="M293" s="131"/>
    </row>
    <row r="294" spans="2:13">
      <c r="B294" s="130"/>
      <c r="C294" s="131"/>
      <c r="D294" s="131"/>
      <c r="E294" s="131"/>
      <c r="F294" s="131"/>
      <c r="G294" s="131"/>
      <c r="H294" s="131"/>
      <c r="I294" s="131"/>
      <c r="J294" s="131"/>
      <c r="K294" s="131"/>
      <c r="L294" s="131"/>
      <c r="M294" s="131"/>
    </row>
    <row r="295" spans="2:13">
      <c r="B295" s="130"/>
      <c r="C295" s="131"/>
      <c r="D295" s="131"/>
      <c r="E295" s="131"/>
      <c r="F295" s="131"/>
      <c r="G295" s="131"/>
      <c r="H295" s="131"/>
      <c r="I295" s="131"/>
      <c r="J295" s="131"/>
      <c r="K295" s="131"/>
      <c r="L295" s="131"/>
      <c r="M295" s="131"/>
    </row>
    <row r="296" spans="2:13">
      <c r="B296" s="130"/>
      <c r="C296" s="131"/>
      <c r="D296" s="131"/>
      <c r="E296" s="131"/>
      <c r="F296" s="131"/>
      <c r="G296" s="131"/>
      <c r="H296" s="131"/>
      <c r="I296" s="131"/>
      <c r="J296" s="131"/>
      <c r="K296" s="131"/>
      <c r="L296" s="131"/>
      <c r="M296" s="131"/>
    </row>
    <row r="297" spans="2:13">
      <c r="B297" s="130"/>
      <c r="C297" s="131"/>
      <c r="D297" s="131"/>
      <c r="E297" s="131"/>
      <c r="F297" s="131"/>
      <c r="G297" s="131"/>
      <c r="H297" s="131"/>
      <c r="I297" s="131"/>
      <c r="J297" s="131"/>
      <c r="K297" s="131"/>
      <c r="L297" s="131"/>
      <c r="M297" s="131"/>
    </row>
    <row r="298" spans="2:13">
      <c r="B298" s="130"/>
      <c r="C298" s="131"/>
      <c r="D298" s="131"/>
      <c r="E298" s="131"/>
      <c r="F298" s="131"/>
      <c r="G298" s="131"/>
      <c r="H298" s="131"/>
      <c r="I298" s="131"/>
      <c r="J298" s="131"/>
      <c r="K298" s="131"/>
      <c r="L298" s="131"/>
      <c r="M298" s="131"/>
    </row>
    <row r="299" spans="2:13">
      <c r="B299" s="130"/>
      <c r="C299" s="131"/>
      <c r="D299" s="131"/>
      <c r="E299" s="131"/>
      <c r="F299" s="131"/>
      <c r="G299" s="131"/>
      <c r="H299" s="131"/>
      <c r="I299" s="131"/>
      <c r="J299" s="131"/>
      <c r="K299" s="131"/>
      <c r="L299" s="131"/>
      <c r="M299" s="131"/>
    </row>
    <row r="300" spans="2:13">
      <c r="B300" s="130"/>
      <c r="C300" s="131"/>
      <c r="D300" s="131"/>
      <c r="E300" s="131"/>
      <c r="F300" s="131"/>
      <c r="G300" s="131"/>
      <c r="H300" s="131"/>
      <c r="I300" s="131"/>
      <c r="J300" s="131"/>
      <c r="K300" s="131"/>
      <c r="L300" s="131"/>
      <c r="M300" s="131"/>
    </row>
    <row r="301" spans="2:13">
      <c r="B301" s="130"/>
      <c r="C301" s="131"/>
      <c r="D301" s="131"/>
      <c r="E301" s="131"/>
      <c r="F301" s="131"/>
      <c r="G301" s="131"/>
      <c r="H301" s="131"/>
      <c r="I301" s="131"/>
      <c r="J301" s="131"/>
      <c r="K301" s="131"/>
      <c r="L301" s="131"/>
      <c r="M301" s="131"/>
    </row>
    <row r="302" spans="2:13">
      <c r="B302" s="130"/>
      <c r="C302" s="131"/>
      <c r="D302" s="131"/>
      <c r="E302" s="131"/>
      <c r="F302" s="131"/>
      <c r="G302" s="131"/>
      <c r="H302" s="131"/>
      <c r="I302" s="131"/>
      <c r="J302" s="131"/>
      <c r="K302" s="131"/>
      <c r="L302" s="131"/>
      <c r="M302" s="131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3"/>
      <c r="C404" s="1"/>
      <c r="D404" s="1"/>
      <c r="E404" s="1"/>
    </row>
    <row r="405" spans="2:5">
      <c r="B405" s="43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K63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1">
      <c r="B1" s="56" t="s">
        <v>146</v>
      </c>
      <c r="C1" s="77" t="s" vm="1">
        <v>224</v>
      </c>
    </row>
    <row r="2" spans="2:11">
      <c r="B2" s="56" t="s">
        <v>145</v>
      </c>
      <c r="C2" s="77" t="s">
        <v>225</v>
      </c>
    </row>
    <row r="3" spans="2:11">
      <c r="B3" s="56" t="s">
        <v>147</v>
      </c>
      <c r="C3" s="77" t="s">
        <v>226</v>
      </c>
    </row>
    <row r="4" spans="2:11">
      <c r="B4" s="56" t="s">
        <v>148</v>
      </c>
      <c r="C4" s="77">
        <v>9455</v>
      </c>
    </row>
    <row r="6" spans="2:11" ht="26.25" customHeight="1">
      <c r="B6" s="157" t="s">
        <v>175</v>
      </c>
      <c r="C6" s="158"/>
      <c r="D6" s="158"/>
      <c r="E6" s="158"/>
      <c r="F6" s="158"/>
      <c r="G6" s="158"/>
      <c r="H6" s="158"/>
      <c r="I6" s="158"/>
      <c r="J6" s="158"/>
      <c r="K6" s="159"/>
    </row>
    <row r="7" spans="2:11" ht="26.25" customHeight="1">
      <c r="B7" s="157" t="s">
        <v>96</v>
      </c>
      <c r="C7" s="158"/>
      <c r="D7" s="158"/>
      <c r="E7" s="158"/>
      <c r="F7" s="158"/>
      <c r="G7" s="158"/>
      <c r="H7" s="158"/>
      <c r="I7" s="158"/>
      <c r="J7" s="158"/>
      <c r="K7" s="159"/>
    </row>
    <row r="8" spans="2:11" s="3" customFormat="1" ht="78.75">
      <c r="B8" s="22" t="s">
        <v>116</v>
      </c>
      <c r="C8" s="30" t="s">
        <v>46</v>
      </c>
      <c r="D8" s="30" t="s">
        <v>101</v>
      </c>
      <c r="E8" s="30" t="s">
        <v>102</v>
      </c>
      <c r="F8" s="30" t="s">
        <v>200</v>
      </c>
      <c r="G8" s="30" t="s">
        <v>199</v>
      </c>
      <c r="H8" s="30" t="s">
        <v>110</v>
      </c>
      <c r="I8" s="30" t="s">
        <v>61</v>
      </c>
      <c r="J8" s="30" t="s">
        <v>149</v>
      </c>
      <c r="K8" s="31" t="s">
        <v>151</v>
      </c>
    </row>
    <row r="9" spans="2:11" s="3" customFormat="1" ht="21" customHeight="1">
      <c r="B9" s="15"/>
      <c r="C9" s="16"/>
      <c r="D9" s="16"/>
      <c r="E9" s="32" t="s">
        <v>22</v>
      </c>
      <c r="F9" s="32" t="s">
        <v>207</v>
      </c>
      <c r="G9" s="32"/>
      <c r="H9" s="32" t="s">
        <v>203</v>
      </c>
      <c r="I9" s="32" t="s">
        <v>20</v>
      </c>
      <c r="J9" s="32" t="s">
        <v>20</v>
      </c>
      <c r="K9" s="33" t="s">
        <v>20</v>
      </c>
    </row>
    <row r="10" spans="2:11" s="4" customFormat="1" ht="18" customHeight="1">
      <c r="B10" s="18"/>
      <c r="C10" s="19" t="s">
        <v>1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J10" s="19" t="s">
        <v>9</v>
      </c>
      <c r="K10" s="20" t="s">
        <v>10</v>
      </c>
    </row>
    <row r="11" spans="2:11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</row>
    <row r="12" spans="2:11" ht="21" customHeight="1">
      <c r="B12" s="132" t="s">
        <v>112</v>
      </c>
      <c r="C12" s="98"/>
      <c r="D12" s="98"/>
      <c r="E12" s="98"/>
      <c r="F12" s="98"/>
      <c r="G12" s="98"/>
      <c r="H12" s="98"/>
      <c r="I12" s="98"/>
      <c r="J12" s="98"/>
      <c r="K12" s="98"/>
    </row>
    <row r="13" spans="2:11">
      <c r="B13" s="132" t="s">
        <v>198</v>
      </c>
      <c r="C13" s="98"/>
      <c r="D13" s="98"/>
      <c r="E13" s="98"/>
      <c r="F13" s="98"/>
      <c r="G13" s="98"/>
      <c r="H13" s="98"/>
      <c r="I13" s="98"/>
      <c r="J13" s="98"/>
      <c r="K13" s="98"/>
    </row>
    <row r="14" spans="2:11">
      <c r="B14" s="132" t="s">
        <v>206</v>
      </c>
      <c r="C14" s="98"/>
      <c r="D14" s="98"/>
      <c r="E14" s="98"/>
      <c r="F14" s="98"/>
      <c r="G14" s="98"/>
      <c r="H14" s="98"/>
      <c r="I14" s="98"/>
      <c r="J14" s="98"/>
      <c r="K14" s="98"/>
    </row>
    <row r="15" spans="2:11">
      <c r="B15" s="98"/>
      <c r="C15" s="98"/>
      <c r="D15" s="98"/>
      <c r="E15" s="98"/>
      <c r="F15" s="98"/>
      <c r="G15" s="98"/>
      <c r="H15" s="98"/>
      <c r="I15" s="98"/>
      <c r="J15" s="98"/>
      <c r="K15" s="98"/>
    </row>
    <row r="16" spans="2:11">
      <c r="B16" s="98"/>
      <c r="C16" s="98"/>
      <c r="D16" s="98"/>
      <c r="E16" s="98"/>
      <c r="F16" s="98"/>
      <c r="G16" s="98"/>
      <c r="H16" s="98"/>
      <c r="I16" s="98"/>
      <c r="J16" s="98"/>
      <c r="K16" s="98"/>
    </row>
    <row r="17" spans="2:11">
      <c r="B17" s="98"/>
      <c r="C17" s="98"/>
      <c r="D17" s="98"/>
      <c r="E17" s="98"/>
      <c r="F17" s="98"/>
      <c r="G17" s="98"/>
      <c r="H17" s="98"/>
      <c r="I17" s="98"/>
      <c r="J17" s="98"/>
      <c r="K17" s="98"/>
    </row>
    <row r="18" spans="2:11">
      <c r="B18" s="98"/>
      <c r="C18" s="98"/>
      <c r="D18" s="98"/>
      <c r="E18" s="98"/>
      <c r="F18" s="98"/>
      <c r="G18" s="98"/>
      <c r="H18" s="98"/>
      <c r="I18" s="98"/>
      <c r="J18" s="98"/>
      <c r="K18" s="98"/>
    </row>
    <row r="19" spans="2:11">
      <c r="B19" s="98"/>
      <c r="C19" s="98"/>
      <c r="D19" s="98"/>
      <c r="E19" s="98"/>
      <c r="F19" s="98"/>
      <c r="G19" s="98"/>
      <c r="H19" s="98"/>
      <c r="I19" s="98"/>
      <c r="J19" s="98"/>
      <c r="K19" s="98"/>
    </row>
    <row r="20" spans="2:11">
      <c r="B20" s="98"/>
      <c r="C20" s="98"/>
      <c r="D20" s="98"/>
      <c r="E20" s="98"/>
      <c r="F20" s="98"/>
      <c r="G20" s="98"/>
      <c r="H20" s="98"/>
      <c r="I20" s="98"/>
      <c r="J20" s="98"/>
      <c r="K20" s="98"/>
    </row>
    <row r="21" spans="2:11">
      <c r="B21" s="98"/>
      <c r="C21" s="98"/>
      <c r="D21" s="98"/>
      <c r="E21" s="98"/>
      <c r="F21" s="98"/>
      <c r="G21" s="98"/>
      <c r="H21" s="98"/>
      <c r="I21" s="98"/>
      <c r="J21" s="98"/>
      <c r="K21" s="98"/>
    </row>
    <row r="22" spans="2:11" ht="16.5" customHeight="1">
      <c r="B22" s="98"/>
      <c r="C22" s="98"/>
      <c r="D22" s="98"/>
      <c r="E22" s="98"/>
      <c r="F22" s="98"/>
      <c r="G22" s="98"/>
      <c r="H22" s="98"/>
      <c r="I22" s="98"/>
      <c r="J22" s="98"/>
      <c r="K22" s="98"/>
    </row>
    <row r="23" spans="2:11" ht="16.5" customHeight="1">
      <c r="B23" s="98"/>
      <c r="C23" s="98"/>
      <c r="D23" s="98"/>
      <c r="E23" s="98"/>
      <c r="F23" s="98"/>
      <c r="G23" s="98"/>
      <c r="H23" s="98"/>
      <c r="I23" s="98"/>
      <c r="J23" s="98"/>
      <c r="K23" s="98"/>
    </row>
    <row r="24" spans="2:11" ht="16.5" customHeight="1">
      <c r="B24" s="98"/>
      <c r="C24" s="98"/>
      <c r="D24" s="98"/>
      <c r="E24" s="98"/>
      <c r="F24" s="98"/>
      <c r="G24" s="98"/>
      <c r="H24" s="98"/>
      <c r="I24" s="98"/>
      <c r="J24" s="98"/>
      <c r="K24" s="98"/>
    </row>
    <row r="25" spans="2:11">
      <c r="B25" s="98"/>
      <c r="C25" s="98"/>
      <c r="D25" s="98"/>
      <c r="E25" s="98"/>
      <c r="F25" s="98"/>
      <c r="G25" s="98"/>
      <c r="H25" s="98"/>
      <c r="I25" s="98"/>
      <c r="J25" s="98"/>
      <c r="K25" s="98"/>
    </row>
    <row r="26" spans="2:11">
      <c r="B26" s="98"/>
      <c r="C26" s="98"/>
      <c r="D26" s="98"/>
      <c r="E26" s="98"/>
      <c r="F26" s="98"/>
      <c r="G26" s="98"/>
      <c r="H26" s="98"/>
      <c r="I26" s="98"/>
      <c r="J26" s="98"/>
      <c r="K26" s="98"/>
    </row>
    <row r="27" spans="2:11">
      <c r="B27" s="98"/>
      <c r="C27" s="98"/>
      <c r="D27" s="98"/>
      <c r="E27" s="98"/>
      <c r="F27" s="98"/>
      <c r="G27" s="98"/>
      <c r="H27" s="98"/>
      <c r="I27" s="98"/>
      <c r="J27" s="98"/>
      <c r="K27" s="98"/>
    </row>
    <row r="28" spans="2:11">
      <c r="B28" s="98"/>
      <c r="C28" s="98"/>
      <c r="D28" s="98"/>
      <c r="E28" s="98"/>
      <c r="F28" s="98"/>
      <c r="G28" s="98"/>
      <c r="H28" s="98"/>
      <c r="I28" s="98"/>
      <c r="J28" s="98"/>
      <c r="K28" s="98"/>
    </row>
    <row r="29" spans="2:11">
      <c r="B29" s="98"/>
      <c r="C29" s="98"/>
      <c r="D29" s="98"/>
      <c r="E29" s="98"/>
      <c r="F29" s="98"/>
      <c r="G29" s="98"/>
      <c r="H29" s="98"/>
      <c r="I29" s="98"/>
      <c r="J29" s="98"/>
      <c r="K29" s="98"/>
    </row>
    <row r="30" spans="2:11">
      <c r="B30" s="98"/>
      <c r="C30" s="98"/>
      <c r="D30" s="98"/>
      <c r="E30" s="98"/>
      <c r="F30" s="98"/>
      <c r="G30" s="98"/>
      <c r="H30" s="98"/>
      <c r="I30" s="98"/>
      <c r="J30" s="98"/>
      <c r="K30" s="98"/>
    </row>
    <row r="31" spans="2:11">
      <c r="B31" s="98"/>
      <c r="C31" s="98"/>
      <c r="D31" s="98"/>
      <c r="E31" s="98"/>
      <c r="F31" s="98"/>
      <c r="G31" s="98"/>
      <c r="H31" s="98"/>
      <c r="I31" s="98"/>
      <c r="J31" s="98"/>
      <c r="K31" s="98"/>
    </row>
    <row r="32" spans="2:11">
      <c r="B32" s="98"/>
      <c r="C32" s="98"/>
      <c r="D32" s="98"/>
      <c r="E32" s="98"/>
      <c r="F32" s="98"/>
      <c r="G32" s="98"/>
      <c r="H32" s="98"/>
      <c r="I32" s="98"/>
      <c r="J32" s="98"/>
      <c r="K32" s="98"/>
    </row>
    <row r="33" spans="2:11">
      <c r="B33" s="98"/>
      <c r="C33" s="98"/>
      <c r="D33" s="98"/>
      <c r="E33" s="98"/>
      <c r="F33" s="98"/>
      <c r="G33" s="98"/>
      <c r="H33" s="98"/>
      <c r="I33" s="98"/>
      <c r="J33" s="98"/>
      <c r="K33" s="98"/>
    </row>
    <row r="34" spans="2:11">
      <c r="B34" s="98"/>
      <c r="C34" s="98"/>
      <c r="D34" s="98"/>
      <c r="E34" s="98"/>
      <c r="F34" s="98"/>
      <c r="G34" s="98"/>
      <c r="H34" s="98"/>
      <c r="I34" s="98"/>
      <c r="J34" s="98"/>
      <c r="K34" s="98"/>
    </row>
    <row r="35" spans="2:11">
      <c r="B35" s="98"/>
      <c r="C35" s="98"/>
      <c r="D35" s="98"/>
      <c r="E35" s="98"/>
      <c r="F35" s="98"/>
      <c r="G35" s="98"/>
      <c r="H35" s="98"/>
      <c r="I35" s="98"/>
      <c r="J35" s="98"/>
      <c r="K35" s="98"/>
    </row>
    <row r="36" spans="2:11">
      <c r="B36" s="98"/>
      <c r="C36" s="98"/>
      <c r="D36" s="98"/>
      <c r="E36" s="98"/>
      <c r="F36" s="98"/>
      <c r="G36" s="98"/>
      <c r="H36" s="98"/>
      <c r="I36" s="98"/>
      <c r="J36" s="98"/>
      <c r="K36" s="98"/>
    </row>
    <row r="37" spans="2:11">
      <c r="B37" s="98"/>
      <c r="C37" s="98"/>
      <c r="D37" s="98"/>
      <c r="E37" s="98"/>
      <c r="F37" s="98"/>
      <c r="G37" s="98"/>
      <c r="H37" s="98"/>
      <c r="I37" s="98"/>
      <c r="J37" s="98"/>
      <c r="K37" s="98"/>
    </row>
    <row r="38" spans="2:11">
      <c r="B38" s="98"/>
      <c r="C38" s="98"/>
      <c r="D38" s="98"/>
      <c r="E38" s="98"/>
      <c r="F38" s="98"/>
      <c r="G38" s="98"/>
      <c r="H38" s="98"/>
      <c r="I38" s="98"/>
      <c r="J38" s="98"/>
      <c r="K38" s="98"/>
    </row>
    <row r="39" spans="2:11">
      <c r="B39" s="98"/>
      <c r="C39" s="98"/>
      <c r="D39" s="98"/>
      <c r="E39" s="98"/>
      <c r="F39" s="98"/>
      <c r="G39" s="98"/>
      <c r="H39" s="98"/>
      <c r="I39" s="98"/>
      <c r="J39" s="98"/>
      <c r="K39" s="98"/>
    </row>
    <row r="40" spans="2:11">
      <c r="B40" s="98"/>
      <c r="C40" s="98"/>
      <c r="D40" s="98"/>
      <c r="E40" s="98"/>
      <c r="F40" s="98"/>
      <c r="G40" s="98"/>
      <c r="H40" s="98"/>
      <c r="I40" s="98"/>
      <c r="J40" s="98"/>
      <c r="K40" s="98"/>
    </row>
    <row r="41" spans="2:11">
      <c r="B41" s="98"/>
      <c r="C41" s="98"/>
      <c r="D41" s="98"/>
      <c r="E41" s="98"/>
      <c r="F41" s="98"/>
      <c r="G41" s="98"/>
      <c r="H41" s="98"/>
      <c r="I41" s="98"/>
      <c r="J41" s="98"/>
      <c r="K41" s="98"/>
    </row>
    <row r="42" spans="2:11">
      <c r="B42" s="98"/>
      <c r="C42" s="98"/>
      <c r="D42" s="98"/>
      <c r="E42" s="98"/>
      <c r="F42" s="98"/>
      <c r="G42" s="98"/>
      <c r="H42" s="98"/>
      <c r="I42" s="98"/>
      <c r="J42" s="98"/>
      <c r="K42" s="98"/>
    </row>
    <row r="43" spans="2:11">
      <c r="B43" s="98"/>
      <c r="C43" s="98"/>
      <c r="D43" s="98"/>
      <c r="E43" s="98"/>
      <c r="F43" s="98"/>
      <c r="G43" s="98"/>
      <c r="H43" s="98"/>
      <c r="I43" s="98"/>
      <c r="J43" s="98"/>
      <c r="K43" s="98"/>
    </row>
    <row r="44" spans="2:11">
      <c r="B44" s="98"/>
      <c r="C44" s="98"/>
      <c r="D44" s="98"/>
      <c r="E44" s="98"/>
      <c r="F44" s="98"/>
      <c r="G44" s="98"/>
      <c r="H44" s="98"/>
      <c r="I44" s="98"/>
      <c r="J44" s="98"/>
      <c r="K44" s="98"/>
    </row>
    <row r="45" spans="2:11">
      <c r="B45" s="98"/>
      <c r="C45" s="98"/>
      <c r="D45" s="98"/>
      <c r="E45" s="98"/>
      <c r="F45" s="98"/>
      <c r="G45" s="98"/>
      <c r="H45" s="98"/>
      <c r="I45" s="98"/>
      <c r="J45" s="98"/>
      <c r="K45" s="98"/>
    </row>
    <row r="46" spans="2:11">
      <c r="B46" s="98"/>
      <c r="C46" s="98"/>
      <c r="D46" s="98"/>
      <c r="E46" s="98"/>
      <c r="F46" s="98"/>
      <c r="G46" s="98"/>
      <c r="H46" s="98"/>
      <c r="I46" s="98"/>
      <c r="J46" s="98"/>
      <c r="K46" s="98"/>
    </row>
    <row r="47" spans="2:11">
      <c r="B47" s="98"/>
      <c r="C47" s="98"/>
      <c r="D47" s="98"/>
      <c r="E47" s="98"/>
      <c r="F47" s="98"/>
      <c r="G47" s="98"/>
      <c r="H47" s="98"/>
      <c r="I47" s="98"/>
      <c r="J47" s="98"/>
      <c r="K47" s="98"/>
    </row>
    <row r="48" spans="2:11">
      <c r="B48" s="98"/>
      <c r="C48" s="98"/>
      <c r="D48" s="98"/>
      <c r="E48" s="98"/>
      <c r="F48" s="98"/>
      <c r="G48" s="98"/>
      <c r="H48" s="98"/>
      <c r="I48" s="98"/>
      <c r="J48" s="98"/>
      <c r="K48" s="98"/>
    </row>
    <row r="49" spans="2:11">
      <c r="B49" s="98"/>
      <c r="C49" s="98"/>
      <c r="D49" s="98"/>
      <c r="E49" s="98"/>
      <c r="F49" s="98"/>
      <c r="G49" s="98"/>
      <c r="H49" s="98"/>
      <c r="I49" s="98"/>
      <c r="J49" s="98"/>
      <c r="K49" s="98"/>
    </row>
    <row r="50" spans="2:11">
      <c r="B50" s="98"/>
      <c r="C50" s="98"/>
      <c r="D50" s="98"/>
      <c r="E50" s="98"/>
      <c r="F50" s="98"/>
      <c r="G50" s="98"/>
      <c r="H50" s="98"/>
      <c r="I50" s="98"/>
      <c r="J50" s="98"/>
      <c r="K50" s="98"/>
    </row>
    <row r="51" spans="2:11">
      <c r="B51" s="98"/>
      <c r="C51" s="98"/>
      <c r="D51" s="98"/>
      <c r="E51" s="98"/>
      <c r="F51" s="98"/>
      <c r="G51" s="98"/>
      <c r="H51" s="98"/>
      <c r="I51" s="98"/>
      <c r="J51" s="98"/>
      <c r="K51" s="98"/>
    </row>
    <row r="52" spans="2:11">
      <c r="B52" s="98"/>
      <c r="C52" s="98"/>
      <c r="D52" s="98"/>
      <c r="E52" s="98"/>
      <c r="F52" s="98"/>
      <c r="G52" s="98"/>
      <c r="H52" s="98"/>
      <c r="I52" s="98"/>
      <c r="J52" s="98"/>
      <c r="K52" s="98"/>
    </row>
    <row r="53" spans="2:11">
      <c r="B53" s="98"/>
      <c r="C53" s="98"/>
      <c r="D53" s="98"/>
      <c r="E53" s="98"/>
      <c r="F53" s="98"/>
      <c r="G53" s="98"/>
      <c r="H53" s="98"/>
      <c r="I53" s="98"/>
      <c r="J53" s="98"/>
      <c r="K53" s="98"/>
    </row>
    <row r="54" spans="2:11">
      <c r="B54" s="98"/>
      <c r="C54" s="98"/>
      <c r="D54" s="98"/>
      <c r="E54" s="98"/>
      <c r="F54" s="98"/>
      <c r="G54" s="98"/>
      <c r="H54" s="98"/>
      <c r="I54" s="98"/>
      <c r="J54" s="98"/>
      <c r="K54" s="98"/>
    </row>
    <row r="55" spans="2:11">
      <c r="B55" s="98"/>
      <c r="C55" s="98"/>
      <c r="D55" s="98"/>
      <c r="E55" s="98"/>
      <c r="F55" s="98"/>
      <c r="G55" s="98"/>
      <c r="H55" s="98"/>
      <c r="I55" s="98"/>
      <c r="J55" s="98"/>
      <c r="K55" s="98"/>
    </row>
    <row r="56" spans="2:11">
      <c r="B56" s="98"/>
      <c r="C56" s="98"/>
      <c r="D56" s="98"/>
      <c r="E56" s="98"/>
      <c r="F56" s="98"/>
      <c r="G56" s="98"/>
      <c r="H56" s="98"/>
      <c r="I56" s="98"/>
      <c r="J56" s="98"/>
      <c r="K56" s="98"/>
    </row>
    <row r="57" spans="2:11">
      <c r="B57" s="98"/>
      <c r="C57" s="98"/>
      <c r="D57" s="98"/>
      <c r="E57" s="98"/>
      <c r="F57" s="98"/>
      <c r="G57" s="98"/>
      <c r="H57" s="98"/>
      <c r="I57" s="98"/>
      <c r="J57" s="98"/>
      <c r="K57" s="98"/>
    </row>
    <row r="58" spans="2:11">
      <c r="B58" s="98"/>
      <c r="C58" s="98"/>
      <c r="D58" s="98"/>
      <c r="E58" s="98"/>
      <c r="F58" s="98"/>
      <c r="G58" s="98"/>
      <c r="H58" s="98"/>
      <c r="I58" s="98"/>
      <c r="J58" s="98"/>
      <c r="K58" s="98"/>
    </row>
    <row r="59" spans="2:11">
      <c r="B59" s="98"/>
      <c r="C59" s="98"/>
      <c r="D59" s="98"/>
      <c r="E59" s="98"/>
      <c r="F59" s="98"/>
      <c r="G59" s="98"/>
      <c r="H59" s="98"/>
      <c r="I59" s="98"/>
      <c r="J59" s="98"/>
      <c r="K59" s="98"/>
    </row>
    <row r="60" spans="2:11">
      <c r="B60" s="98"/>
      <c r="C60" s="98"/>
      <c r="D60" s="98"/>
      <c r="E60" s="98"/>
      <c r="F60" s="98"/>
      <c r="G60" s="98"/>
      <c r="H60" s="98"/>
      <c r="I60" s="98"/>
      <c r="J60" s="98"/>
      <c r="K60" s="98"/>
    </row>
    <row r="61" spans="2:11">
      <c r="B61" s="98"/>
      <c r="C61" s="98"/>
      <c r="D61" s="98"/>
      <c r="E61" s="98"/>
      <c r="F61" s="98"/>
      <c r="G61" s="98"/>
      <c r="H61" s="98"/>
      <c r="I61" s="98"/>
      <c r="J61" s="98"/>
      <c r="K61" s="98"/>
    </row>
    <row r="62" spans="2:11">
      <c r="B62" s="98"/>
      <c r="C62" s="98"/>
      <c r="D62" s="98"/>
      <c r="E62" s="98"/>
      <c r="F62" s="98"/>
      <c r="G62" s="98"/>
      <c r="H62" s="98"/>
      <c r="I62" s="98"/>
      <c r="J62" s="98"/>
      <c r="K62" s="98"/>
    </row>
    <row r="63" spans="2:11">
      <c r="B63" s="98"/>
      <c r="C63" s="98"/>
      <c r="D63" s="98"/>
      <c r="E63" s="98"/>
      <c r="F63" s="98"/>
      <c r="G63" s="98"/>
      <c r="H63" s="98"/>
      <c r="I63" s="98"/>
      <c r="J63" s="98"/>
      <c r="K63" s="98"/>
    </row>
    <row r="64" spans="2:11">
      <c r="B64" s="98"/>
      <c r="C64" s="98"/>
      <c r="D64" s="98"/>
      <c r="E64" s="98"/>
      <c r="F64" s="98"/>
      <c r="G64" s="98"/>
      <c r="H64" s="98"/>
      <c r="I64" s="98"/>
      <c r="J64" s="98"/>
      <c r="K64" s="98"/>
    </row>
    <row r="65" spans="2:11">
      <c r="B65" s="98"/>
      <c r="C65" s="98"/>
      <c r="D65" s="98"/>
      <c r="E65" s="98"/>
      <c r="F65" s="98"/>
      <c r="G65" s="98"/>
      <c r="H65" s="98"/>
      <c r="I65" s="98"/>
      <c r="J65" s="98"/>
      <c r="K65" s="98"/>
    </row>
    <row r="66" spans="2:11">
      <c r="B66" s="98"/>
      <c r="C66" s="98"/>
      <c r="D66" s="98"/>
      <c r="E66" s="98"/>
      <c r="F66" s="98"/>
      <c r="G66" s="98"/>
      <c r="H66" s="98"/>
      <c r="I66" s="98"/>
      <c r="J66" s="98"/>
      <c r="K66" s="98"/>
    </row>
    <row r="67" spans="2:11">
      <c r="B67" s="98"/>
      <c r="C67" s="98"/>
      <c r="D67" s="98"/>
      <c r="E67" s="98"/>
      <c r="F67" s="98"/>
      <c r="G67" s="98"/>
      <c r="H67" s="98"/>
      <c r="I67" s="98"/>
      <c r="J67" s="98"/>
      <c r="K67" s="98"/>
    </row>
    <row r="68" spans="2:11">
      <c r="B68" s="98"/>
      <c r="C68" s="98"/>
      <c r="D68" s="98"/>
      <c r="E68" s="98"/>
      <c r="F68" s="98"/>
      <c r="G68" s="98"/>
      <c r="H68" s="98"/>
      <c r="I68" s="98"/>
      <c r="J68" s="98"/>
      <c r="K68" s="98"/>
    </row>
    <row r="69" spans="2:11">
      <c r="B69" s="98"/>
      <c r="C69" s="98"/>
      <c r="D69" s="98"/>
      <c r="E69" s="98"/>
      <c r="F69" s="98"/>
      <c r="G69" s="98"/>
      <c r="H69" s="98"/>
      <c r="I69" s="98"/>
      <c r="J69" s="98"/>
      <c r="K69" s="98"/>
    </row>
    <row r="70" spans="2:11">
      <c r="B70" s="98"/>
      <c r="C70" s="98"/>
      <c r="D70" s="98"/>
      <c r="E70" s="98"/>
      <c r="F70" s="98"/>
      <c r="G70" s="98"/>
      <c r="H70" s="98"/>
      <c r="I70" s="98"/>
      <c r="J70" s="98"/>
      <c r="K70" s="98"/>
    </row>
    <row r="71" spans="2:11">
      <c r="B71" s="98"/>
      <c r="C71" s="98"/>
      <c r="D71" s="98"/>
      <c r="E71" s="98"/>
      <c r="F71" s="98"/>
      <c r="G71" s="98"/>
      <c r="H71" s="98"/>
      <c r="I71" s="98"/>
      <c r="J71" s="98"/>
      <c r="K71" s="98"/>
    </row>
    <row r="72" spans="2:11">
      <c r="B72" s="98"/>
      <c r="C72" s="98"/>
      <c r="D72" s="98"/>
      <c r="E72" s="98"/>
      <c r="F72" s="98"/>
      <c r="G72" s="98"/>
      <c r="H72" s="98"/>
      <c r="I72" s="98"/>
      <c r="J72" s="98"/>
      <c r="K72" s="98"/>
    </row>
    <row r="73" spans="2:11">
      <c r="B73" s="98"/>
      <c r="C73" s="98"/>
      <c r="D73" s="98"/>
      <c r="E73" s="98"/>
      <c r="F73" s="98"/>
      <c r="G73" s="98"/>
      <c r="H73" s="98"/>
      <c r="I73" s="98"/>
      <c r="J73" s="98"/>
      <c r="K73" s="98"/>
    </row>
    <row r="74" spans="2:11">
      <c r="B74" s="98"/>
      <c r="C74" s="98"/>
      <c r="D74" s="98"/>
      <c r="E74" s="98"/>
      <c r="F74" s="98"/>
      <c r="G74" s="98"/>
      <c r="H74" s="98"/>
      <c r="I74" s="98"/>
      <c r="J74" s="98"/>
      <c r="K74" s="98"/>
    </row>
    <row r="75" spans="2:11">
      <c r="B75" s="98"/>
      <c r="C75" s="98"/>
      <c r="D75" s="98"/>
      <c r="E75" s="98"/>
      <c r="F75" s="98"/>
      <c r="G75" s="98"/>
      <c r="H75" s="98"/>
      <c r="I75" s="98"/>
      <c r="J75" s="98"/>
      <c r="K75" s="98"/>
    </row>
    <row r="76" spans="2:11">
      <c r="B76" s="98"/>
      <c r="C76" s="98"/>
      <c r="D76" s="98"/>
      <c r="E76" s="98"/>
      <c r="F76" s="98"/>
      <c r="G76" s="98"/>
      <c r="H76" s="98"/>
      <c r="I76" s="98"/>
      <c r="J76" s="98"/>
      <c r="K76" s="98"/>
    </row>
    <row r="77" spans="2:11">
      <c r="B77" s="98"/>
      <c r="C77" s="98"/>
      <c r="D77" s="98"/>
      <c r="E77" s="98"/>
      <c r="F77" s="98"/>
      <c r="G77" s="98"/>
      <c r="H77" s="98"/>
      <c r="I77" s="98"/>
      <c r="J77" s="98"/>
      <c r="K77" s="98"/>
    </row>
    <row r="78" spans="2:11">
      <c r="B78" s="98"/>
      <c r="C78" s="98"/>
      <c r="D78" s="98"/>
      <c r="E78" s="98"/>
      <c r="F78" s="98"/>
      <c r="G78" s="98"/>
      <c r="H78" s="98"/>
      <c r="I78" s="98"/>
      <c r="J78" s="98"/>
      <c r="K78" s="98"/>
    </row>
    <row r="79" spans="2:11">
      <c r="B79" s="98"/>
      <c r="C79" s="98"/>
      <c r="D79" s="98"/>
      <c r="E79" s="98"/>
      <c r="F79" s="98"/>
      <c r="G79" s="98"/>
      <c r="H79" s="98"/>
      <c r="I79" s="98"/>
      <c r="J79" s="98"/>
      <c r="K79" s="98"/>
    </row>
    <row r="80" spans="2:11">
      <c r="B80" s="98"/>
      <c r="C80" s="98"/>
      <c r="D80" s="98"/>
      <c r="E80" s="98"/>
      <c r="F80" s="98"/>
      <c r="G80" s="98"/>
      <c r="H80" s="98"/>
      <c r="I80" s="98"/>
      <c r="J80" s="98"/>
      <c r="K80" s="98"/>
    </row>
    <row r="81" spans="2:11">
      <c r="B81" s="98"/>
      <c r="C81" s="98"/>
      <c r="D81" s="98"/>
      <c r="E81" s="98"/>
      <c r="F81" s="98"/>
      <c r="G81" s="98"/>
      <c r="H81" s="98"/>
      <c r="I81" s="98"/>
      <c r="J81" s="98"/>
      <c r="K81" s="98"/>
    </row>
    <row r="82" spans="2:11">
      <c r="B82" s="98"/>
      <c r="C82" s="98"/>
      <c r="D82" s="98"/>
      <c r="E82" s="98"/>
      <c r="F82" s="98"/>
      <c r="G82" s="98"/>
      <c r="H82" s="98"/>
      <c r="I82" s="98"/>
      <c r="J82" s="98"/>
      <c r="K82" s="98"/>
    </row>
    <row r="83" spans="2:11">
      <c r="B83" s="98"/>
      <c r="C83" s="98"/>
      <c r="D83" s="98"/>
      <c r="E83" s="98"/>
      <c r="F83" s="98"/>
      <c r="G83" s="98"/>
      <c r="H83" s="98"/>
      <c r="I83" s="98"/>
      <c r="J83" s="98"/>
      <c r="K83" s="98"/>
    </row>
    <row r="84" spans="2:11">
      <c r="B84" s="98"/>
      <c r="C84" s="98"/>
      <c r="D84" s="98"/>
      <c r="E84" s="98"/>
      <c r="F84" s="98"/>
      <c r="G84" s="98"/>
      <c r="H84" s="98"/>
      <c r="I84" s="98"/>
      <c r="J84" s="98"/>
      <c r="K84" s="98"/>
    </row>
    <row r="85" spans="2:11">
      <c r="B85" s="98"/>
      <c r="C85" s="98"/>
      <c r="D85" s="98"/>
      <c r="E85" s="98"/>
      <c r="F85" s="98"/>
      <c r="G85" s="98"/>
      <c r="H85" s="98"/>
      <c r="I85" s="98"/>
      <c r="J85" s="98"/>
      <c r="K85" s="98"/>
    </row>
    <row r="86" spans="2:11">
      <c r="B86" s="98"/>
      <c r="C86" s="98"/>
      <c r="D86" s="98"/>
      <c r="E86" s="98"/>
      <c r="F86" s="98"/>
      <c r="G86" s="98"/>
      <c r="H86" s="98"/>
      <c r="I86" s="98"/>
      <c r="J86" s="98"/>
      <c r="K86" s="98"/>
    </row>
    <row r="87" spans="2:11">
      <c r="B87" s="98"/>
      <c r="C87" s="98"/>
      <c r="D87" s="98"/>
      <c r="E87" s="98"/>
      <c r="F87" s="98"/>
      <c r="G87" s="98"/>
      <c r="H87" s="98"/>
      <c r="I87" s="98"/>
      <c r="J87" s="98"/>
      <c r="K87" s="98"/>
    </row>
    <row r="88" spans="2:11">
      <c r="B88" s="98"/>
      <c r="C88" s="98"/>
      <c r="D88" s="98"/>
      <c r="E88" s="98"/>
      <c r="F88" s="98"/>
      <c r="G88" s="98"/>
      <c r="H88" s="98"/>
      <c r="I88" s="98"/>
      <c r="J88" s="98"/>
      <c r="K88" s="98"/>
    </row>
    <row r="89" spans="2:11">
      <c r="B89" s="98"/>
      <c r="C89" s="98"/>
      <c r="D89" s="98"/>
      <c r="E89" s="98"/>
      <c r="F89" s="98"/>
      <c r="G89" s="98"/>
      <c r="H89" s="98"/>
      <c r="I89" s="98"/>
      <c r="J89" s="98"/>
      <c r="K89" s="98"/>
    </row>
    <row r="90" spans="2:11">
      <c r="B90" s="98"/>
      <c r="C90" s="98"/>
      <c r="D90" s="98"/>
      <c r="E90" s="98"/>
      <c r="F90" s="98"/>
      <c r="G90" s="98"/>
      <c r="H90" s="98"/>
      <c r="I90" s="98"/>
      <c r="J90" s="98"/>
      <c r="K90" s="98"/>
    </row>
    <row r="91" spans="2:11">
      <c r="B91" s="98"/>
      <c r="C91" s="98"/>
      <c r="D91" s="98"/>
      <c r="E91" s="98"/>
      <c r="F91" s="98"/>
      <c r="G91" s="98"/>
      <c r="H91" s="98"/>
      <c r="I91" s="98"/>
      <c r="J91" s="98"/>
      <c r="K91" s="98"/>
    </row>
    <row r="92" spans="2:11">
      <c r="B92" s="98"/>
      <c r="C92" s="98"/>
      <c r="D92" s="98"/>
      <c r="E92" s="98"/>
      <c r="F92" s="98"/>
      <c r="G92" s="98"/>
      <c r="H92" s="98"/>
      <c r="I92" s="98"/>
      <c r="J92" s="98"/>
      <c r="K92" s="98"/>
    </row>
    <row r="93" spans="2:11">
      <c r="B93" s="98"/>
      <c r="C93" s="98"/>
      <c r="D93" s="98"/>
      <c r="E93" s="98"/>
      <c r="F93" s="98"/>
      <c r="G93" s="98"/>
      <c r="H93" s="98"/>
      <c r="I93" s="98"/>
      <c r="J93" s="98"/>
      <c r="K93" s="98"/>
    </row>
    <row r="94" spans="2:11">
      <c r="B94" s="98"/>
      <c r="C94" s="98"/>
      <c r="D94" s="98"/>
      <c r="E94" s="98"/>
      <c r="F94" s="98"/>
      <c r="G94" s="98"/>
      <c r="H94" s="98"/>
      <c r="I94" s="98"/>
      <c r="J94" s="98"/>
      <c r="K94" s="98"/>
    </row>
    <row r="95" spans="2:11">
      <c r="B95" s="98"/>
      <c r="C95" s="98"/>
      <c r="D95" s="98"/>
      <c r="E95" s="98"/>
      <c r="F95" s="98"/>
      <c r="G95" s="98"/>
      <c r="H95" s="98"/>
      <c r="I95" s="98"/>
      <c r="J95" s="98"/>
      <c r="K95" s="98"/>
    </row>
    <row r="96" spans="2:11">
      <c r="B96" s="98"/>
      <c r="C96" s="98"/>
      <c r="D96" s="98"/>
      <c r="E96" s="98"/>
      <c r="F96" s="98"/>
      <c r="G96" s="98"/>
      <c r="H96" s="98"/>
      <c r="I96" s="98"/>
      <c r="J96" s="98"/>
      <c r="K96" s="98"/>
    </row>
    <row r="97" spans="2:11">
      <c r="B97" s="98"/>
      <c r="C97" s="98"/>
      <c r="D97" s="98"/>
      <c r="E97" s="98"/>
      <c r="F97" s="98"/>
      <c r="G97" s="98"/>
      <c r="H97" s="98"/>
      <c r="I97" s="98"/>
      <c r="J97" s="98"/>
      <c r="K97" s="98"/>
    </row>
    <row r="98" spans="2:11">
      <c r="B98" s="98"/>
      <c r="C98" s="98"/>
      <c r="D98" s="98"/>
      <c r="E98" s="98"/>
      <c r="F98" s="98"/>
      <c r="G98" s="98"/>
      <c r="H98" s="98"/>
      <c r="I98" s="98"/>
      <c r="J98" s="98"/>
      <c r="K98" s="98"/>
    </row>
    <row r="99" spans="2:11">
      <c r="B99" s="98"/>
      <c r="C99" s="98"/>
      <c r="D99" s="98"/>
      <c r="E99" s="98"/>
      <c r="F99" s="98"/>
      <c r="G99" s="98"/>
      <c r="H99" s="98"/>
      <c r="I99" s="98"/>
      <c r="J99" s="98"/>
      <c r="K99" s="98"/>
    </row>
    <row r="100" spans="2:11">
      <c r="B100" s="98"/>
      <c r="C100" s="98"/>
      <c r="D100" s="98"/>
      <c r="E100" s="98"/>
      <c r="F100" s="98"/>
      <c r="G100" s="98"/>
      <c r="H100" s="98"/>
      <c r="I100" s="98"/>
      <c r="J100" s="98"/>
      <c r="K100" s="98"/>
    </row>
    <row r="101" spans="2:11">
      <c r="B101" s="98"/>
      <c r="C101" s="98"/>
      <c r="D101" s="98"/>
      <c r="E101" s="98"/>
      <c r="F101" s="98"/>
      <c r="G101" s="98"/>
      <c r="H101" s="98"/>
      <c r="I101" s="98"/>
      <c r="J101" s="98"/>
      <c r="K101" s="98"/>
    </row>
    <row r="102" spans="2:11">
      <c r="B102" s="98"/>
      <c r="C102" s="98"/>
      <c r="D102" s="98"/>
      <c r="E102" s="98"/>
      <c r="F102" s="98"/>
      <c r="G102" s="98"/>
      <c r="H102" s="98"/>
      <c r="I102" s="98"/>
      <c r="J102" s="98"/>
      <c r="K102" s="98"/>
    </row>
    <row r="103" spans="2:11">
      <c r="B103" s="98"/>
      <c r="C103" s="98"/>
      <c r="D103" s="98"/>
      <c r="E103" s="98"/>
      <c r="F103" s="98"/>
      <c r="G103" s="98"/>
      <c r="H103" s="98"/>
      <c r="I103" s="98"/>
      <c r="J103" s="98"/>
      <c r="K103" s="98"/>
    </row>
    <row r="104" spans="2:11">
      <c r="B104" s="98"/>
      <c r="C104" s="98"/>
      <c r="D104" s="98"/>
      <c r="E104" s="98"/>
      <c r="F104" s="98"/>
      <c r="G104" s="98"/>
      <c r="H104" s="98"/>
      <c r="I104" s="98"/>
      <c r="J104" s="98"/>
      <c r="K104" s="98"/>
    </row>
    <row r="105" spans="2:11">
      <c r="B105" s="98"/>
      <c r="C105" s="98"/>
      <c r="D105" s="98"/>
      <c r="E105" s="98"/>
      <c r="F105" s="98"/>
      <c r="G105" s="98"/>
      <c r="H105" s="98"/>
      <c r="I105" s="98"/>
      <c r="J105" s="98"/>
      <c r="K105" s="98"/>
    </row>
    <row r="106" spans="2:11">
      <c r="B106" s="98"/>
      <c r="C106" s="98"/>
      <c r="D106" s="98"/>
      <c r="E106" s="98"/>
      <c r="F106" s="98"/>
      <c r="G106" s="98"/>
      <c r="H106" s="98"/>
      <c r="I106" s="98"/>
      <c r="J106" s="98"/>
      <c r="K106" s="98"/>
    </row>
    <row r="107" spans="2:11">
      <c r="B107" s="98"/>
      <c r="C107" s="98"/>
      <c r="D107" s="98"/>
      <c r="E107" s="98"/>
      <c r="F107" s="98"/>
      <c r="G107" s="98"/>
      <c r="H107" s="98"/>
      <c r="I107" s="98"/>
      <c r="J107" s="98"/>
      <c r="K107" s="98"/>
    </row>
    <row r="108" spans="2:11">
      <c r="B108" s="98"/>
      <c r="C108" s="98"/>
      <c r="D108" s="98"/>
      <c r="E108" s="98"/>
      <c r="F108" s="98"/>
      <c r="G108" s="98"/>
      <c r="H108" s="98"/>
      <c r="I108" s="98"/>
      <c r="J108" s="98"/>
      <c r="K108" s="98"/>
    </row>
    <row r="109" spans="2:11">
      <c r="B109" s="98"/>
      <c r="C109" s="98"/>
      <c r="D109" s="98"/>
      <c r="E109" s="98"/>
      <c r="F109" s="98"/>
      <c r="G109" s="98"/>
      <c r="H109" s="98"/>
      <c r="I109" s="98"/>
      <c r="J109" s="98"/>
      <c r="K109" s="98"/>
    </row>
    <row r="110" spans="2:11">
      <c r="B110" s="98"/>
      <c r="C110" s="98"/>
      <c r="D110" s="98"/>
      <c r="E110" s="98"/>
      <c r="F110" s="98"/>
      <c r="G110" s="98"/>
      <c r="H110" s="98"/>
      <c r="I110" s="98"/>
      <c r="J110" s="98"/>
      <c r="K110" s="98"/>
    </row>
    <row r="111" spans="2:11">
      <c r="B111" s="130"/>
      <c r="C111" s="131"/>
      <c r="D111" s="131"/>
      <c r="E111" s="131"/>
      <c r="F111" s="131"/>
      <c r="G111" s="131"/>
      <c r="H111" s="131"/>
      <c r="I111" s="131"/>
      <c r="J111" s="131"/>
      <c r="K111" s="131"/>
    </row>
    <row r="112" spans="2:11">
      <c r="B112" s="130"/>
      <c r="C112" s="131"/>
      <c r="D112" s="131"/>
      <c r="E112" s="131"/>
      <c r="F112" s="131"/>
      <c r="G112" s="131"/>
      <c r="H112" s="131"/>
      <c r="I112" s="131"/>
      <c r="J112" s="131"/>
      <c r="K112" s="131"/>
    </row>
    <row r="113" spans="2:11">
      <c r="B113" s="130"/>
      <c r="C113" s="131"/>
      <c r="D113" s="131"/>
      <c r="E113" s="131"/>
      <c r="F113" s="131"/>
      <c r="G113" s="131"/>
      <c r="H113" s="131"/>
      <c r="I113" s="131"/>
      <c r="J113" s="131"/>
      <c r="K113" s="131"/>
    </row>
    <row r="114" spans="2:11">
      <c r="B114" s="130"/>
      <c r="C114" s="131"/>
      <c r="D114" s="131"/>
      <c r="E114" s="131"/>
      <c r="F114" s="131"/>
      <c r="G114" s="131"/>
      <c r="H114" s="131"/>
      <c r="I114" s="131"/>
      <c r="J114" s="131"/>
      <c r="K114" s="131"/>
    </row>
    <row r="115" spans="2:11">
      <c r="B115" s="130"/>
      <c r="C115" s="131"/>
      <c r="D115" s="131"/>
      <c r="E115" s="131"/>
      <c r="F115" s="131"/>
      <c r="G115" s="131"/>
      <c r="H115" s="131"/>
      <c r="I115" s="131"/>
      <c r="J115" s="131"/>
      <c r="K115" s="131"/>
    </row>
    <row r="116" spans="2:11">
      <c r="B116" s="130"/>
      <c r="C116" s="131"/>
      <c r="D116" s="131"/>
      <c r="E116" s="131"/>
      <c r="F116" s="131"/>
      <c r="G116" s="131"/>
      <c r="H116" s="131"/>
      <c r="I116" s="131"/>
      <c r="J116" s="131"/>
      <c r="K116" s="131"/>
    </row>
    <row r="117" spans="2:11">
      <c r="B117" s="130"/>
      <c r="C117" s="131"/>
      <c r="D117" s="131"/>
      <c r="E117" s="131"/>
      <c r="F117" s="131"/>
      <c r="G117" s="131"/>
      <c r="H117" s="131"/>
      <c r="I117" s="131"/>
      <c r="J117" s="131"/>
      <c r="K117" s="131"/>
    </row>
    <row r="118" spans="2:11">
      <c r="B118" s="130"/>
      <c r="C118" s="131"/>
      <c r="D118" s="131"/>
      <c r="E118" s="131"/>
      <c r="F118" s="131"/>
      <c r="G118" s="131"/>
      <c r="H118" s="131"/>
      <c r="I118" s="131"/>
      <c r="J118" s="131"/>
      <c r="K118" s="131"/>
    </row>
    <row r="119" spans="2:11">
      <c r="B119" s="130"/>
      <c r="C119" s="131"/>
      <c r="D119" s="131"/>
      <c r="E119" s="131"/>
      <c r="F119" s="131"/>
      <c r="G119" s="131"/>
      <c r="H119" s="131"/>
      <c r="I119" s="131"/>
      <c r="J119" s="131"/>
      <c r="K119" s="131"/>
    </row>
    <row r="120" spans="2:11">
      <c r="B120" s="130"/>
      <c r="C120" s="131"/>
      <c r="D120" s="131"/>
      <c r="E120" s="131"/>
      <c r="F120" s="131"/>
      <c r="G120" s="131"/>
      <c r="H120" s="131"/>
      <c r="I120" s="131"/>
      <c r="J120" s="131"/>
      <c r="K120" s="131"/>
    </row>
    <row r="121" spans="2:11">
      <c r="B121" s="130"/>
      <c r="C121" s="131"/>
      <c r="D121" s="131"/>
      <c r="E121" s="131"/>
      <c r="F121" s="131"/>
      <c r="G121" s="131"/>
      <c r="H121" s="131"/>
      <c r="I121" s="131"/>
      <c r="J121" s="131"/>
      <c r="K121" s="131"/>
    </row>
    <row r="122" spans="2:11">
      <c r="B122" s="130"/>
      <c r="C122" s="131"/>
      <c r="D122" s="131"/>
      <c r="E122" s="131"/>
      <c r="F122" s="131"/>
      <c r="G122" s="131"/>
      <c r="H122" s="131"/>
      <c r="I122" s="131"/>
      <c r="J122" s="131"/>
      <c r="K122" s="131"/>
    </row>
    <row r="123" spans="2:11">
      <c r="B123" s="130"/>
      <c r="C123" s="131"/>
      <c r="D123" s="131"/>
      <c r="E123" s="131"/>
      <c r="F123" s="131"/>
      <c r="G123" s="131"/>
      <c r="H123" s="131"/>
      <c r="I123" s="131"/>
      <c r="J123" s="131"/>
      <c r="K123" s="131"/>
    </row>
    <row r="124" spans="2:11">
      <c r="B124" s="130"/>
      <c r="C124" s="131"/>
      <c r="D124" s="131"/>
      <c r="E124" s="131"/>
      <c r="F124" s="131"/>
      <c r="G124" s="131"/>
      <c r="H124" s="131"/>
      <c r="I124" s="131"/>
      <c r="J124" s="131"/>
      <c r="K124" s="131"/>
    </row>
    <row r="125" spans="2:11">
      <c r="B125" s="130"/>
      <c r="C125" s="131"/>
      <c r="D125" s="131"/>
      <c r="E125" s="131"/>
      <c r="F125" s="131"/>
      <c r="G125" s="131"/>
      <c r="H125" s="131"/>
      <c r="I125" s="131"/>
      <c r="J125" s="131"/>
      <c r="K125" s="131"/>
    </row>
    <row r="126" spans="2:11">
      <c r="B126" s="130"/>
      <c r="C126" s="131"/>
      <c r="D126" s="131"/>
      <c r="E126" s="131"/>
      <c r="F126" s="131"/>
      <c r="G126" s="131"/>
      <c r="H126" s="131"/>
      <c r="I126" s="131"/>
      <c r="J126" s="131"/>
      <c r="K126" s="131"/>
    </row>
    <row r="127" spans="2:11">
      <c r="B127" s="130"/>
      <c r="C127" s="131"/>
      <c r="D127" s="131"/>
      <c r="E127" s="131"/>
      <c r="F127" s="131"/>
      <c r="G127" s="131"/>
      <c r="H127" s="131"/>
      <c r="I127" s="131"/>
      <c r="J127" s="131"/>
      <c r="K127" s="131"/>
    </row>
    <row r="128" spans="2:11">
      <c r="B128" s="130"/>
      <c r="C128" s="131"/>
      <c r="D128" s="131"/>
      <c r="E128" s="131"/>
      <c r="F128" s="131"/>
      <c r="G128" s="131"/>
      <c r="H128" s="131"/>
      <c r="I128" s="131"/>
      <c r="J128" s="131"/>
      <c r="K128" s="131"/>
    </row>
    <row r="129" spans="2:11">
      <c r="B129" s="130"/>
      <c r="C129" s="131"/>
      <c r="D129" s="131"/>
      <c r="E129" s="131"/>
      <c r="F129" s="131"/>
      <c r="G129" s="131"/>
      <c r="H129" s="131"/>
      <c r="I129" s="131"/>
      <c r="J129" s="131"/>
      <c r="K129" s="131"/>
    </row>
    <row r="130" spans="2:11">
      <c r="B130" s="130"/>
      <c r="C130" s="131"/>
      <c r="D130" s="131"/>
      <c r="E130" s="131"/>
      <c r="F130" s="131"/>
      <c r="G130" s="131"/>
      <c r="H130" s="131"/>
      <c r="I130" s="131"/>
      <c r="J130" s="131"/>
      <c r="K130" s="131"/>
    </row>
    <row r="131" spans="2:11">
      <c r="B131" s="130"/>
      <c r="C131" s="131"/>
      <c r="D131" s="131"/>
      <c r="E131" s="131"/>
      <c r="F131" s="131"/>
      <c r="G131" s="131"/>
      <c r="H131" s="131"/>
      <c r="I131" s="131"/>
      <c r="J131" s="131"/>
      <c r="K131" s="131"/>
    </row>
    <row r="132" spans="2:11">
      <c r="B132" s="130"/>
      <c r="C132" s="131"/>
      <c r="D132" s="131"/>
      <c r="E132" s="131"/>
      <c r="F132" s="131"/>
      <c r="G132" s="131"/>
      <c r="H132" s="131"/>
      <c r="I132" s="131"/>
      <c r="J132" s="131"/>
      <c r="K132" s="131"/>
    </row>
    <row r="133" spans="2:11">
      <c r="B133" s="130"/>
      <c r="C133" s="131"/>
      <c r="D133" s="131"/>
      <c r="E133" s="131"/>
      <c r="F133" s="131"/>
      <c r="G133" s="131"/>
      <c r="H133" s="131"/>
      <c r="I133" s="131"/>
      <c r="J133" s="131"/>
      <c r="K133" s="131"/>
    </row>
    <row r="134" spans="2:11">
      <c r="B134" s="130"/>
      <c r="C134" s="131"/>
      <c r="D134" s="131"/>
      <c r="E134" s="131"/>
      <c r="F134" s="131"/>
      <c r="G134" s="131"/>
      <c r="H134" s="131"/>
      <c r="I134" s="131"/>
      <c r="J134" s="131"/>
      <c r="K134" s="131"/>
    </row>
    <row r="135" spans="2:11">
      <c r="B135" s="130"/>
      <c r="C135" s="131"/>
      <c r="D135" s="131"/>
      <c r="E135" s="131"/>
      <c r="F135" s="131"/>
      <c r="G135" s="131"/>
      <c r="H135" s="131"/>
      <c r="I135" s="131"/>
      <c r="J135" s="131"/>
      <c r="K135" s="131"/>
    </row>
    <row r="136" spans="2:11">
      <c r="B136" s="130"/>
      <c r="C136" s="131"/>
      <c r="D136" s="131"/>
      <c r="E136" s="131"/>
      <c r="F136" s="131"/>
      <c r="G136" s="131"/>
      <c r="H136" s="131"/>
      <c r="I136" s="131"/>
      <c r="J136" s="131"/>
      <c r="K136" s="131"/>
    </row>
    <row r="137" spans="2:11">
      <c r="B137" s="130"/>
      <c r="C137" s="131"/>
      <c r="D137" s="131"/>
      <c r="E137" s="131"/>
      <c r="F137" s="131"/>
      <c r="G137" s="131"/>
      <c r="H137" s="131"/>
      <c r="I137" s="131"/>
      <c r="J137" s="131"/>
      <c r="K137" s="131"/>
    </row>
    <row r="138" spans="2:11">
      <c r="B138" s="130"/>
      <c r="C138" s="131"/>
      <c r="D138" s="131"/>
      <c r="E138" s="131"/>
      <c r="F138" s="131"/>
      <c r="G138" s="131"/>
      <c r="H138" s="131"/>
      <c r="I138" s="131"/>
      <c r="J138" s="131"/>
      <c r="K138" s="131"/>
    </row>
    <row r="139" spans="2:11">
      <c r="B139" s="130"/>
      <c r="C139" s="131"/>
      <c r="D139" s="131"/>
      <c r="E139" s="131"/>
      <c r="F139" s="131"/>
      <c r="G139" s="131"/>
      <c r="H139" s="131"/>
      <c r="I139" s="131"/>
      <c r="J139" s="131"/>
      <c r="K139" s="131"/>
    </row>
    <row r="140" spans="2:11">
      <c r="B140" s="130"/>
      <c r="C140" s="131"/>
      <c r="D140" s="131"/>
      <c r="E140" s="131"/>
      <c r="F140" s="131"/>
      <c r="G140" s="131"/>
      <c r="H140" s="131"/>
      <c r="I140" s="131"/>
      <c r="J140" s="131"/>
      <c r="K140" s="131"/>
    </row>
    <row r="141" spans="2:11">
      <c r="B141" s="130"/>
      <c r="C141" s="131"/>
      <c r="D141" s="131"/>
      <c r="E141" s="131"/>
      <c r="F141" s="131"/>
      <c r="G141" s="131"/>
      <c r="H141" s="131"/>
      <c r="I141" s="131"/>
      <c r="J141" s="131"/>
      <c r="K141" s="131"/>
    </row>
    <row r="142" spans="2:11">
      <c r="B142" s="130"/>
      <c r="C142" s="131"/>
      <c r="D142" s="131"/>
      <c r="E142" s="131"/>
      <c r="F142" s="131"/>
      <c r="G142" s="131"/>
      <c r="H142" s="131"/>
      <c r="I142" s="131"/>
      <c r="J142" s="131"/>
      <c r="K142" s="131"/>
    </row>
    <row r="143" spans="2:11">
      <c r="B143" s="130"/>
      <c r="C143" s="131"/>
      <c r="D143" s="131"/>
      <c r="E143" s="131"/>
      <c r="F143" s="131"/>
      <c r="G143" s="131"/>
      <c r="H143" s="131"/>
      <c r="I143" s="131"/>
      <c r="J143" s="131"/>
      <c r="K143" s="131"/>
    </row>
    <row r="144" spans="2:11">
      <c r="B144" s="130"/>
      <c r="C144" s="131"/>
      <c r="D144" s="131"/>
      <c r="E144" s="131"/>
      <c r="F144" s="131"/>
      <c r="G144" s="131"/>
      <c r="H144" s="131"/>
      <c r="I144" s="131"/>
      <c r="J144" s="131"/>
      <c r="K144" s="131"/>
    </row>
    <row r="145" spans="2:11">
      <c r="B145" s="130"/>
      <c r="C145" s="131"/>
      <c r="D145" s="131"/>
      <c r="E145" s="131"/>
      <c r="F145" s="131"/>
      <c r="G145" s="131"/>
      <c r="H145" s="131"/>
      <c r="I145" s="131"/>
      <c r="J145" s="131"/>
      <c r="K145" s="131"/>
    </row>
    <row r="146" spans="2:11">
      <c r="B146" s="130"/>
      <c r="C146" s="131"/>
      <c r="D146" s="131"/>
      <c r="E146" s="131"/>
      <c r="F146" s="131"/>
      <c r="G146" s="131"/>
      <c r="H146" s="131"/>
      <c r="I146" s="131"/>
      <c r="J146" s="131"/>
      <c r="K146" s="131"/>
    </row>
    <row r="147" spans="2:11">
      <c r="B147" s="130"/>
      <c r="C147" s="131"/>
      <c r="D147" s="131"/>
      <c r="E147" s="131"/>
      <c r="F147" s="131"/>
      <c r="G147" s="131"/>
      <c r="H147" s="131"/>
      <c r="I147" s="131"/>
      <c r="J147" s="131"/>
      <c r="K147" s="131"/>
    </row>
    <row r="148" spans="2:11">
      <c r="B148" s="130"/>
      <c r="C148" s="131"/>
      <c r="D148" s="131"/>
      <c r="E148" s="131"/>
      <c r="F148" s="131"/>
      <c r="G148" s="131"/>
      <c r="H148" s="131"/>
      <c r="I148" s="131"/>
      <c r="J148" s="131"/>
      <c r="K148" s="131"/>
    </row>
    <row r="149" spans="2:11">
      <c r="B149" s="130"/>
      <c r="C149" s="131"/>
      <c r="D149" s="131"/>
      <c r="E149" s="131"/>
      <c r="F149" s="131"/>
      <c r="G149" s="131"/>
      <c r="H149" s="131"/>
      <c r="I149" s="131"/>
      <c r="J149" s="131"/>
      <c r="K149" s="131"/>
    </row>
    <row r="150" spans="2:11">
      <c r="B150" s="130"/>
      <c r="C150" s="131"/>
      <c r="D150" s="131"/>
      <c r="E150" s="131"/>
      <c r="F150" s="131"/>
      <c r="G150" s="131"/>
      <c r="H150" s="131"/>
      <c r="I150" s="131"/>
      <c r="J150" s="131"/>
      <c r="K150" s="131"/>
    </row>
    <row r="151" spans="2:11">
      <c r="B151" s="130"/>
      <c r="C151" s="131"/>
      <c r="D151" s="131"/>
      <c r="E151" s="131"/>
      <c r="F151" s="131"/>
      <c r="G151" s="131"/>
      <c r="H151" s="131"/>
      <c r="I151" s="131"/>
      <c r="J151" s="131"/>
      <c r="K151" s="131"/>
    </row>
    <row r="152" spans="2:11">
      <c r="B152" s="130"/>
      <c r="C152" s="131"/>
      <c r="D152" s="131"/>
      <c r="E152" s="131"/>
      <c r="F152" s="131"/>
      <c r="G152" s="131"/>
      <c r="H152" s="131"/>
      <c r="I152" s="131"/>
      <c r="J152" s="131"/>
      <c r="K152" s="131"/>
    </row>
    <row r="153" spans="2:11">
      <c r="B153" s="130"/>
      <c r="C153" s="131"/>
      <c r="D153" s="131"/>
      <c r="E153" s="131"/>
      <c r="F153" s="131"/>
      <c r="G153" s="131"/>
      <c r="H153" s="131"/>
      <c r="I153" s="131"/>
      <c r="J153" s="131"/>
      <c r="K153" s="131"/>
    </row>
    <row r="154" spans="2:11">
      <c r="B154" s="130"/>
      <c r="C154" s="131"/>
      <c r="D154" s="131"/>
      <c r="E154" s="131"/>
      <c r="F154" s="131"/>
      <c r="G154" s="131"/>
      <c r="H154" s="131"/>
      <c r="I154" s="131"/>
      <c r="J154" s="131"/>
      <c r="K154" s="131"/>
    </row>
    <row r="155" spans="2:11">
      <c r="B155" s="130"/>
      <c r="C155" s="131"/>
      <c r="D155" s="131"/>
      <c r="E155" s="131"/>
      <c r="F155" s="131"/>
      <c r="G155" s="131"/>
      <c r="H155" s="131"/>
      <c r="I155" s="131"/>
      <c r="J155" s="131"/>
      <c r="K155" s="131"/>
    </row>
    <row r="156" spans="2:11">
      <c r="B156" s="130"/>
      <c r="C156" s="131"/>
      <c r="D156" s="131"/>
      <c r="E156" s="131"/>
      <c r="F156" s="131"/>
      <c r="G156" s="131"/>
      <c r="H156" s="131"/>
      <c r="I156" s="131"/>
      <c r="J156" s="131"/>
      <c r="K156" s="131"/>
    </row>
    <row r="157" spans="2:11">
      <c r="B157" s="130"/>
      <c r="C157" s="131"/>
      <c r="D157" s="131"/>
      <c r="E157" s="131"/>
      <c r="F157" s="131"/>
      <c r="G157" s="131"/>
      <c r="H157" s="131"/>
      <c r="I157" s="131"/>
      <c r="J157" s="131"/>
      <c r="K157" s="131"/>
    </row>
    <row r="158" spans="2:11">
      <c r="B158" s="130"/>
      <c r="C158" s="131"/>
      <c r="D158" s="131"/>
      <c r="E158" s="131"/>
      <c r="F158" s="131"/>
      <c r="G158" s="131"/>
      <c r="H158" s="131"/>
      <c r="I158" s="131"/>
      <c r="J158" s="131"/>
      <c r="K158" s="131"/>
    </row>
    <row r="159" spans="2:11">
      <c r="B159" s="130"/>
      <c r="C159" s="131"/>
      <c r="D159" s="131"/>
      <c r="E159" s="131"/>
      <c r="F159" s="131"/>
      <c r="G159" s="131"/>
      <c r="H159" s="131"/>
      <c r="I159" s="131"/>
      <c r="J159" s="131"/>
      <c r="K159" s="131"/>
    </row>
    <row r="160" spans="2:11">
      <c r="B160" s="130"/>
      <c r="C160" s="131"/>
      <c r="D160" s="131"/>
      <c r="E160" s="131"/>
      <c r="F160" s="131"/>
      <c r="G160" s="131"/>
      <c r="H160" s="131"/>
      <c r="I160" s="131"/>
      <c r="J160" s="131"/>
      <c r="K160" s="131"/>
    </row>
    <row r="161" spans="2:11">
      <c r="B161" s="130"/>
      <c r="C161" s="131"/>
      <c r="D161" s="131"/>
      <c r="E161" s="131"/>
      <c r="F161" s="131"/>
      <c r="G161" s="131"/>
      <c r="H161" s="131"/>
      <c r="I161" s="131"/>
      <c r="J161" s="131"/>
      <c r="K161" s="131"/>
    </row>
    <row r="162" spans="2:11">
      <c r="B162" s="130"/>
      <c r="C162" s="131"/>
      <c r="D162" s="131"/>
      <c r="E162" s="131"/>
      <c r="F162" s="131"/>
      <c r="G162" s="131"/>
      <c r="H162" s="131"/>
      <c r="I162" s="131"/>
      <c r="J162" s="131"/>
      <c r="K162" s="131"/>
    </row>
    <row r="163" spans="2:11">
      <c r="B163" s="130"/>
      <c r="C163" s="131"/>
      <c r="D163" s="131"/>
      <c r="E163" s="131"/>
      <c r="F163" s="131"/>
      <c r="G163" s="131"/>
      <c r="H163" s="131"/>
      <c r="I163" s="131"/>
      <c r="J163" s="131"/>
      <c r="K163" s="131"/>
    </row>
    <row r="164" spans="2:11">
      <c r="B164" s="130"/>
      <c r="C164" s="131"/>
      <c r="D164" s="131"/>
      <c r="E164" s="131"/>
      <c r="F164" s="131"/>
      <c r="G164" s="131"/>
      <c r="H164" s="131"/>
      <c r="I164" s="131"/>
      <c r="J164" s="131"/>
      <c r="K164" s="131"/>
    </row>
    <row r="165" spans="2:11">
      <c r="B165" s="130"/>
      <c r="C165" s="131"/>
      <c r="D165" s="131"/>
      <c r="E165" s="131"/>
      <c r="F165" s="131"/>
      <c r="G165" s="131"/>
      <c r="H165" s="131"/>
      <c r="I165" s="131"/>
      <c r="J165" s="131"/>
      <c r="K165" s="131"/>
    </row>
    <row r="166" spans="2:11">
      <c r="B166" s="130"/>
      <c r="C166" s="131"/>
      <c r="D166" s="131"/>
      <c r="E166" s="131"/>
      <c r="F166" s="131"/>
      <c r="G166" s="131"/>
      <c r="H166" s="131"/>
      <c r="I166" s="131"/>
      <c r="J166" s="131"/>
      <c r="K166" s="131"/>
    </row>
    <row r="167" spans="2:11">
      <c r="B167" s="130"/>
      <c r="C167" s="131"/>
      <c r="D167" s="131"/>
      <c r="E167" s="131"/>
      <c r="F167" s="131"/>
      <c r="G167" s="131"/>
      <c r="H167" s="131"/>
      <c r="I167" s="131"/>
      <c r="J167" s="131"/>
      <c r="K167" s="131"/>
    </row>
    <row r="168" spans="2:11">
      <c r="B168" s="130"/>
      <c r="C168" s="131"/>
      <c r="D168" s="131"/>
      <c r="E168" s="131"/>
      <c r="F168" s="131"/>
      <c r="G168" s="131"/>
      <c r="H168" s="131"/>
      <c r="I168" s="131"/>
      <c r="J168" s="131"/>
      <c r="K168" s="131"/>
    </row>
    <row r="169" spans="2:11">
      <c r="B169" s="130"/>
      <c r="C169" s="131"/>
      <c r="D169" s="131"/>
      <c r="E169" s="131"/>
      <c r="F169" s="131"/>
      <c r="G169" s="131"/>
      <c r="H169" s="131"/>
      <c r="I169" s="131"/>
      <c r="J169" s="131"/>
      <c r="K169" s="131"/>
    </row>
    <row r="170" spans="2:11">
      <c r="B170" s="130"/>
      <c r="C170" s="131"/>
      <c r="D170" s="131"/>
      <c r="E170" s="131"/>
      <c r="F170" s="131"/>
      <c r="G170" s="131"/>
      <c r="H170" s="131"/>
      <c r="I170" s="131"/>
      <c r="J170" s="131"/>
      <c r="K170" s="131"/>
    </row>
    <row r="171" spans="2:11">
      <c r="B171" s="130"/>
      <c r="C171" s="131"/>
      <c r="D171" s="131"/>
      <c r="E171" s="131"/>
      <c r="F171" s="131"/>
      <c r="G171" s="131"/>
      <c r="H171" s="131"/>
      <c r="I171" s="131"/>
      <c r="J171" s="131"/>
      <c r="K171" s="131"/>
    </row>
    <row r="172" spans="2:11">
      <c r="B172" s="130"/>
      <c r="C172" s="131"/>
      <c r="D172" s="131"/>
      <c r="E172" s="131"/>
      <c r="F172" s="131"/>
      <c r="G172" s="131"/>
      <c r="H172" s="131"/>
      <c r="I172" s="131"/>
      <c r="J172" s="131"/>
      <c r="K172" s="131"/>
    </row>
    <row r="173" spans="2:11">
      <c r="B173" s="130"/>
      <c r="C173" s="131"/>
      <c r="D173" s="131"/>
      <c r="E173" s="131"/>
      <c r="F173" s="131"/>
      <c r="G173" s="131"/>
      <c r="H173" s="131"/>
      <c r="I173" s="131"/>
      <c r="J173" s="131"/>
      <c r="K173" s="131"/>
    </row>
    <row r="174" spans="2:11">
      <c r="B174" s="130"/>
      <c r="C174" s="131"/>
      <c r="D174" s="131"/>
      <c r="E174" s="131"/>
      <c r="F174" s="131"/>
      <c r="G174" s="131"/>
      <c r="H174" s="131"/>
      <c r="I174" s="131"/>
      <c r="J174" s="131"/>
      <c r="K174" s="131"/>
    </row>
    <row r="175" spans="2:11">
      <c r="B175" s="130"/>
      <c r="C175" s="131"/>
      <c r="D175" s="131"/>
      <c r="E175" s="131"/>
      <c r="F175" s="131"/>
      <c r="G175" s="131"/>
      <c r="H175" s="131"/>
      <c r="I175" s="131"/>
      <c r="J175" s="131"/>
      <c r="K175" s="131"/>
    </row>
    <row r="176" spans="2:11">
      <c r="B176" s="130"/>
      <c r="C176" s="131"/>
      <c r="D176" s="131"/>
      <c r="E176" s="131"/>
      <c r="F176" s="131"/>
      <c r="G176" s="131"/>
      <c r="H176" s="131"/>
      <c r="I176" s="131"/>
      <c r="J176" s="131"/>
      <c r="K176" s="131"/>
    </row>
    <row r="177" spans="2:11">
      <c r="B177" s="130"/>
      <c r="C177" s="131"/>
      <c r="D177" s="131"/>
      <c r="E177" s="131"/>
      <c r="F177" s="131"/>
      <c r="G177" s="131"/>
      <c r="H177" s="131"/>
      <c r="I177" s="131"/>
      <c r="J177" s="131"/>
      <c r="K177" s="131"/>
    </row>
    <row r="178" spans="2:11">
      <c r="B178" s="130"/>
      <c r="C178" s="131"/>
      <c r="D178" s="131"/>
      <c r="E178" s="131"/>
      <c r="F178" s="131"/>
      <c r="G178" s="131"/>
      <c r="H178" s="131"/>
      <c r="I178" s="131"/>
      <c r="J178" s="131"/>
      <c r="K178" s="131"/>
    </row>
    <row r="179" spans="2:11">
      <c r="B179" s="130"/>
      <c r="C179" s="131"/>
      <c r="D179" s="131"/>
      <c r="E179" s="131"/>
      <c r="F179" s="131"/>
      <c r="G179" s="131"/>
      <c r="H179" s="131"/>
      <c r="I179" s="131"/>
      <c r="J179" s="131"/>
      <c r="K179" s="131"/>
    </row>
    <row r="180" spans="2:11">
      <c r="B180" s="130"/>
      <c r="C180" s="131"/>
      <c r="D180" s="131"/>
      <c r="E180" s="131"/>
      <c r="F180" s="131"/>
      <c r="G180" s="131"/>
      <c r="H180" s="131"/>
      <c r="I180" s="131"/>
      <c r="J180" s="131"/>
      <c r="K180" s="131"/>
    </row>
    <row r="181" spans="2:11">
      <c r="B181" s="130"/>
      <c r="C181" s="131"/>
      <c r="D181" s="131"/>
      <c r="E181" s="131"/>
      <c r="F181" s="131"/>
      <c r="G181" s="131"/>
      <c r="H181" s="131"/>
      <c r="I181" s="131"/>
      <c r="J181" s="131"/>
      <c r="K181" s="131"/>
    </row>
    <row r="182" spans="2:11">
      <c r="B182" s="130"/>
      <c r="C182" s="131"/>
      <c r="D182" s="131"/>
      <c r="E182" s="131"/>
      <c r="F182" s="131"/>
      <c r="G182" s="131"/>
      <c r="H182" s="131"/>
      <c r="I182" s="131"/>
      <c r="J182" s="131"/>
      <c r="K182" s="131"/>
    </row>
    <row r="183" spans="2:11">
      <c r="B183" s="130"/>
      <c r="C183" s="131"/>
      <c r="D183" s="131"/>
      <c r="E183" s="131"/>
      <c r="F183" s="131"/>
      <c r="G183" s="131"/>
      <c r="H183" s="131"/>
      <c r="I183" s="131"/>
      <c r="J183" s="131"/>
      <c r="K183" s="131"/>
    </row>
    <row r="184" spans="2:11">
      <c r="B184" s="130"/>
      <c r="C184" s="131"/>
      <c r="D184" s="131"/>
      <c r="E184" s="131"/>
      <c r="F184" s="131"/>
      <c r="G184" s="131"/>
      <c r="H184" s="131"/>
      <c r="I184" s="131"/>
      <c r="J184" s="131"/>
      <c r="K184" s="131"/>
    </row>
    <row r="185" spans="2:11">
      <c r="B185" s="130"/>
      <c r="C185" s="131"/>
      <c r="D185" s="131"/>
      <c r="E185" s="131"/>
      <c r="F185" s="131"/>
      <c r="G185" s="131"/>
      <c r="H185" s="131"/>
      <c r="I185" s="131"/>
      <c r="J185" s="131"/>
      <c r="K185" s="131"/>
    </row>
    <row r="186" spans="2:11">
      <c r="B186" s="130"/>
      <c r="C186" s="131"/>
      <c r="D186" s="131"/>
      <c r="E186" s="131"/>
      <c r="F186" s="131"/>
      <c r="G186" s="131"/>
      <c r="H186" s="131"/>
      <c r="I186" s="131"/>
      <c r="J186" s="131"/>
      <c r="K186" s="131"/>
    </row>
    <row r="187" spans="2:11">
      <c r="B187" s="130"/>
      <c r="C187" s="131"/>
      <c r="D187" s="131"/>
      <c r="E187" s="131"/>
      <c r="F187" s="131"/>
      <c r="G187" s="131"/>
      <c r="H187" s="131"/>
      <c r="I187" s="131"/>
      <c r="J187" s="131"/>
      <c r="K187" s="131"/>
    </row>
    <row r="188" spans="2:11">
      <c r="B188" s="130"/>
      <c r="C188" s="131"/>
      <c r="D188" s="131"/>
      <c r="E188" s="131"/>
      <c r="F188" s="131"/>
      <c r="G188" s="131"/>
      <c r="H188" s="131"/>
      <c r="I188" s="131"/>
      <c r="J188" s="131"/>
      <c r="K188" s="131"/>
    </row>
    <row r="189" spans="2:11">
      <c r="B189" s="130"/>
      <c r="C189" s="131"/>
      <c r="D189" s="131"/>
      <c r="E189" s="131"/>
      <c r="F189" s="131"/>
      <c r="G189" s="131"/>
      <c r="H189" s="131"/>
      <c r="I189" s="131"/>
      <c r="J189" s="131"/>
      <c r="K189" s="131"/>
    </row>
    <row r="190" spans="2:11">
      <c r="B190" s="130"/>
      <c r="C190" s="131"/>
      <c r="D190" s="131"/>
      <c r="E190" s="131"/>
      <c r="F190" s="131"/>
      <c r="G190" s="131"/>
      <c r="H190" s="131"/>
      <c r="I190" s="131"/>
      <c r="J190" s="131"/>
      <c r="K190" s="131"/>
    </row>
    <row r="191" spans="2:11">
      <c r="B191" s="130"/>
      <c r="C191" s="131"/>
      <c r="D191" s="131"/>
      <c r="E191" s="131"/>
      <c r="F191" s="131"/>
      <c r="G191" s="131"/>
      <c r="H191" s="131"/>
      <c r="I191" s="131"/>
      <c r="J191" s="131"/>
      <c r="K191" s="131"/>
    </row>
    <row r="192" spans="2:11">
      <c r="B192" s="130"/>
      <c r="C192" s="131"/>
      <c r="D192" s="131"/>
      <c r="E192" s="131"/>
      <c r="F192" s="131"/>
      <c r="G192" s="131"/>
      <c r="H192" s="131"/>
      <c r="I192" s="131"/>
      <c r="J192" s="131"/>
      <c r="K192" s="131"/>
    </row>
    <row r="193" spans="2:11">
      <c r="B193" s="130"/>
      <c r="C193" s="131"/>
      <c r="D193" s="131"/>
      <c r="E193" s="131"/>
      <c r="F193" s="131"/>
      <c r="G193" s="131"/>
      <c r="H193" s="131"/>
      <c r="I193" s="131"/>
      <c r="J193" s="131"/>
      <c r="K193" s="131"/>
    </row>
    <row r="194" spans="2:11">
      <c r="B194" s="130"/>
      <c r="C194" s="131"/>
      <c r="D194" s="131"/>
      <c r="E194" s="131"/>
      <c r="F194" s="131"/>
      <c r="G194" s="131"/>
      <c r="H194" s="131"/>
      <c r="I194" s="131"/>
      <c r="J194" s="131"/>
      <c r="K194" s="131"/>
    </row>
    <row r="195" spans="2:11">
      <c r="B195" s="130"/>
      <c r="C195" s="131"/>
      <c r="D195" s="131"/>
      <c r="E195" s="131"/>
      <c r="F195" s="131"/>
      <c r="G195" s="131"/>
      <c r="H195" s="131"/>
      <c r="I195" s="131"/>
      <c r="J195" s="131"/>
      <c r="K195" s="131"/>
    </row>
    <row r="196" spans="2:11">
      <c r="B196" s="130"/>
      <c r="C196" s="131"/>
      <c r="D196" s="131"/>
      <c r="E196" s="131"/>
      <c r="F196" s="131"/>
      <c r="G196" s="131"/>
      <c r="H196" s="131"/>
      <c r="I196" s="131"/>
      <c r="J196" s="131"/>
      <c r="K196" s="131"/>
    </row>
    <row r="197" spans="2:11">
      <c r="B197" s="130"/>
      <c r="C197" s="131"/>
      <c r="D197" s="131"/>
      <c r="E197" s="131"/>
      <c r="F197" s="131"/>
      <c r="G197" s="131"/>
      <c r="H197" s="131"/>
      <c r="I197" s="131"/>
      <c r="J197" s="131"/>
      <c r="K197" s="131"/>
    </row>
    <row r="198" spans="2:11">
      <c r="B198" s="130"/>
      <c r="C198" s="131"/>
      <c r="D198" s="131"/>
      <c r="E198" s="131"/>
      <c r="F198" s="131"/>
      <c r="G198" s="131"/>
      <c r="H198" s="131"/>
      <c r="I198" s="131"/>
      <c r="J198" s="131"/>
      <c r="K198" s="131"/>
    </row>
    <row r="199" spans="2:11">
      <c r="B199" s="130"/>
      <c r="C199" s="131"/>
      <c r="D199" s="131"/>
      <c r="E199" s="131"/>
      <c r="F199" s="131"/>
      <c r="G199" s="131"/>
      <c r="H199" s="131"/>
      <c r="I199" s="131"/>
      <c r="J199" s="131"/>
      <c r="K199" s="131"/>
    </row>
    <row r="200" spans="2:11">
      <c r="B200" s="130"/>
      <c r="C200" s="131"/>
      <c r="D200" s="131"/>
      <c r="E200" s="131"/>
      <c r="F200" s="131"/>
      <c r="G200" s="131"/>
      <c r="H200" s="131"/>
      <c r="I200" s="131"/>
      <c r="J200" s="131"/>
      <c r="K200" s="131"/>
    </row>
    <row r="201" spans="2:11">
      <c r="B201" s="130"/>
      <c r="C201" s="131"/>
      <c r="D201" s="131"/>
      <c r="E201" s="131"/>
      <c r="F201" s="131"/>
      <c r="G201" s="131"/>
      <c r="H201" s="131"/>
      <c r="I201" s="131"/>
      <c r="J201" s="131"/>
      <c r="K201" s="131"/>
    </row>
    <row r="202" spans="2:11">
      <c r="B202" s="130"/>
      <c r="C202" s="131"/>
      <c r="D202" s="131"/>
      <c r="E202" s="131"/>
      <c r="F202" s="131"/>
      <c r="G202" s="131"/>
      <c r="H202" s="131"/>
      <c r="I202" s="131"/>
      <c r="J202" s="131"/>
      <c r="K202" s="131"/>
    </row>
    <row r="203" spans="2:11">
      <c r="B203" s="130"/>
      <c r="C203" s="131"/>
      <c r="D203" s="131"/>
      <c r="E203" s="131"/>
      <c r="F203" s="131"/>
      <c r="G203" s="131"/>
      <c r="H203" s="131"/>
      <c r="I203" s="131"/>
      <c r="J203" s="131"/>
      <c r="K203" s="131"/>
    </row>
    <row r="204" spans="2:11">
      <c r="B204" s="130"/>
      <c r="C204" s="131"/>
      <c r="D204" s="131"/>
      <c r="E204" s="131"/>
      <c r="F204" s="131"/>
      <c r="G204" s="131"/>
      <c r="H204" s="131"/>
      <c r="I204" s="131"/>
      <c r="J204" s="131"/>
      <c r="K204" s="131"/>
    </row>
    <row r="205" spans="2:11">
      <c r="B205" s="130"/>
      <c r="C205" s="131"/>
      <c r="D205" s="131"/>
      <c r="E205" s="131"/>
      <c r="F205" s="131"/>
      <c r="G205" s="131"/>
      <c r="H205" s="131"/>
      <c r="I205" s="131"/>
      <c r="J205" s="131"/>
      <c r="K205" s="131"/>
    </row>
    <row r="206" spans="2:11">
      <c r="B206" s="130"/>
      <c r="C206" s="131"/>
      <c r="D206" s="131"/>
      <c r="E206" s="131"/>
      <c r="F206" s="131"/>
      <c r="G206" s="131"/>
      <c r="H206" s="131"/>
      <c r="I206" s="131"/>
      <c r="J206" s="131"/>
      <c r="K206" s="131"/>
    </row>
    <row r="207" spans="2:11">
      <c r="B207" s="130"/>
      <c r="C207" s="131"/>
      <c r="D207" s="131"/>
      <c r="E207" s="131"/>
      <c r="F207" s="131"/>
      <c r="G207" s="131"/>
      <c r="H207" s="131"/>
      <c r="I207" s="131"/>
      <c r="J207" s="131"/>
      <c r="K207" s="131"/>
    </row>
    <row r="208" spans="2:11">
      <c r="B208" s="130"/>
      <c r="C208" s="131"/>
      <c r="D208" s="131"/>
      <c r="E208" s="131"/>
      <c r="F208" s="131"/>
      <c r="G208" s="131"/>
      <c r="H208" s="131"/>
      <c r="I208" s="131"/>
      <c r="J208" s="131"/>
      <c r="K208" s="131"/>
    </row>
    <row r="209" spans="2:11">
      <c r="B209" s="130"/>
      <c r="C209" s="131"/>
      <c r="D209" s="131"/>
      <c r="E209" s="131"/>
      <c r="F209" s="131"/>
      <c r="G209" s="131"/>
      <c r="H209" s="131"/>
      <c r="I209" s="131"/>
      <c r="J209" s="131"/>
      <c r="K209" s="131"/>
    </row>
    <row r="210" spans="2:11">
      <c r="B210" s="130"/>
      <c r="C210" s="131"/>
      <c r="D210" s="131"/>
      <c r="E210" s="131"/>
      <c r="F210" s="131"/>
      <c r="G210" s="131"/>
      <c r="H210" s="131"/>
      <c r="I210" s="131"/>
      <c r="J210" s="131"/>
      <c r="K210" s="131"/>
    </row>
    <row r="211" spans="2:11">
      <c r="B211" s="130"/>
      <c r="C211" s="131"/>
      <c r="D211" s="131"/>
      <c r="E211" s="131"/>
      <c r="F211" s="131"/>
      <c r="G211" s="131"/>
      <c r="H211" s="131"/>
      <c r="I211" s="131"/>
      <c r="J211" s="131"/>
      <c r="K211" s="131"/>
    </row>
    <row r="212" spans="2:11">
      <c r="B212" s="130"/>
      <c r="C212" s="131"/>
      <c r="D212" s="131"/>
      <c r="E212" s="131"/>
      <c r="F212" s="131"/>
      <c r="G212" s="131"/>
      <c r="H212" s="131"/>
      <c r="I212" s="131"/>
      <c r="J212" s="131"/>
      <c r="K212" s="131"/>
    </row>
    <row r="213" spans="2:11">
      <c r="B213" s="130"/>
      <c r="C213" s="131"/>
      <c r="D213" s="131"/>
      <c r="E213" s="131"/>
      <c r="F213" s="131"/>
      <c r="G213" s="131"/>
      <c r="H213" s="131"/>
      <c r="I213" s="131"/>
      <c r="J213" s="131"/>
      <c r="K213" s="131"/>
    </row>
    <row r="214" spans="2:11">
      <c r="B214" s="130"/>
      <c r="C214" s="131"/>
      <c r="D214" s="131"/>
      <c r="E214" s="131"/>
      <c r="F214" s="131"/>
      <c r="G214" s="131"/>
      <c r="H214" s="131"/>
      <c r="I214" s="131"/>
      <c r="J214" s="131"/>
      <c r="K214" s="131"/>
    </row>
    <row r="215" spans="2:11">
      <c r="B215" s="130"/>
      <c r="C215" s="131"/>
      <c r="D215" s="131"/>
      <c r="E215" s="131"/>
      <c r="F215" s="131"/>
      <c r="G215" s="131"/>
      <c r="H215" s="131"/>
      <c r="I215" s="131"/>
      <c r="J215" s="131"/>
      <c r="K215" s="131"/>
    </row>
    <row r="216" spans="2:11">
      <c r="B216" s="130"/>
      <c r="C216" s="131"/>
      <c r="D216" s="131"/>
      <c r="E216" s="131"/>
      <c r="F216" s="131"/>
      <c r="G216" s="131"/>
      <c r="H216" s="131"/>
      <c r="I216" s="131"/>
      <c r="J216" s="131"/>
      <c r="K216" s="131"/>
    </row>
    <row r="217" spans="2:11">
      <c r="B217" s="130"/>
      <c r="C217" s="131"/>
      <c r="D217" s="131"/>
      <c r="E217" s="131"/>
      <c r="F217" s="131"/>
      <c r="G217" s="131"/>
      <c r="H217" s="131"/>
      <c r="I217" s="131"/>
      <c r="J217" s="131"/>
      <c r="K217" s="131"/>
    </row>
    <row r="218" spans="2:11">
      <c r="B218" s="130"/>
      <c r="C218" s="131"/>
      <c r="D218" s="131"/>
      <c r="E218" s="131"/>
      <c r="F218" s="131"/>
      <c r="G218" s="131"/>
      <c r="H218" s="131"/>
      <c r="I218" s="131"/>
      <c r="J218" s="131"/>
      <c r="K218" s="131"/>
    </row>
    <row r="219" spans="2:11">
      <c r="B219" s="130"/>
      <c r="C219" s="131"/>
      <c r="D219" s="131"/>
      <c r="E219" s="131"/>
      <c r="F219" s="131"/>
      <c r="G219" s="131"/>
      <c r="H219" s="131"/>
      <c r="I219" s="131"/>
      <c r="J219" s="131"/>
      <c r="K219" s="131"/>
    </row>
    <row r="220" spans="2:11">
      <c r="B220" s="130"/>
      <c r="C220" s="131"/>
      <c r="D220" s="131"/>
      <c r="E220" s="131"/>
      <c r="F220" s="131"/>
      <c r="G220" s="131"/>
      <c r="H220" s="131"/>
      <c r="I220" s="131"/>
      <c r="J220" s="131"/>
      <c r="K220" s="131"/>
    </row>
    <row r="221" spans="2:11">
      <c r="B221" s="130"/>
      <c r="C221" s="131"/>
      <c r="D221" s="131"/>
      <c r="E221" s="131"/>
      <c r="F221" s="131"/>
      <c r="G221" s="131"/>
      <c r="H221" s="131"/>
      <c r="I221" s="131"/>
      <c r="J221" s="131"/>
      <c r="K221" s="131"/>
    </row>
    <row r="222" spans="2:11">
      <c r="B222" s="130"/>
      <c r="C222" s="131"/>
      <c r="D222" s="131"/>
      <c r="E222" s="131"/>
      <c r="F222" s="131"/>
      <c r="G222" s="131"/>
      <c r="H222" s="131"/>
      <c r="I222" s="131"/>
      <c r="J222" s="131"/>
      <c r="K222" s="131"/>
    </row>
    <row r="223" spans="2:11">
      <c r="B223" s="130"/>
      <c r="C223" s="131"/>
      <c r="D223" s="131"/>
      <c r="E223" s="131"/>
      <c r="F223" s="131"/>
      <c r="G223" s="131"/>
      <c r="H223" s="131"/>
      <c r="I223" s="131"/>
      <c r="J223" s="131"/>
      <c r="K223" s="131"/>
    </row>
    <row r="224" spans="2:11">
      <c r="B224" s="130"/>
      <c r="C224" s="131"/>
      <c r="D224" s="131"/>
      <c r="E224" s="131"/>
      <c r="F224" s="131"/>
      <c r="G224" s="131"/>
      <c r="H224" s="131"/>
      <c r="I224" s="131"/>
      <c r="J224" s="131"/>
      <c r="K224" s="131"/>
    </row>
    <row r="225" spans="2:11">
      <c r="B225" s="130"/>
      <c r="C225" s="131"/>
      <c r="D225" s="131"/>
      <c r="E225" s="131"/>
      <c r="F225" s="131"/>
      <c r="G225" s="131"/>
      <c r="H225" s="131"/>
      <c r="I225" s="131"/>
      <c r="J225" s="131"/>
      <c r="K225" s="131"/>
    </row>
    <row r="226" spans="2:11">
      <c r="B226" s="130"/>
      <c r="C226" s="131"/>
      <c r="D226" s="131"/>
      <c r="E226" s="131"/>
      <c r="F226" s="131"/>
      <c r="G226" s="131"/>
      <c r="H226" s="131"/>
      <c r="I226" s="131"/>
      <c r="J226" s="131"/>
      <c r="K226" s="131"/>
    </row>
    <row r="227" spans="2:11">
      <c r="B227" s="130"/>
      <c r="C227" s="131"/>
      <c r="D227" s="131"/>
      <c r="E227" s="131"/>
      <c r="F227" s="131"/>
      <c r="G227" s="131"/>
      <c r="H227" s="131"/>
      <c r="I227" s="131"/>
      <c r="J227" s="131"/>
      <c r="K227" s="131"/>
    </row>
    <row r="228" spans="2:11">
      <c r="B228" s="130"/>
      <c r="C228" s="131"/>
      <c r="D228" s="131"/>
      <c r="E228" s="131"/>
      <c r="F228" s="131"/>
      <c r="G228" s="131"/>
      <c r="H228" s="131"/>
      <c r="I228" s="131"/>
      <c r="J228" s="131"/>
      <c r="K228" s="131"/>
    </row>
    <row r="229" spans="2:11">
      <c r="B229" s="130"/>
      <c r="C229" s="131"/>
      <c r="D229" s="131"/>
      <c r="E229" s="131"/>
      <c r="F229" s="131"/>
      <c r="G229" s="131"/>
      <c r="H229" s="131"/>
      <c r="I229" s="131"/>
      <c r="J229" s="131"/>
      <c r="K229" s="131"/>
    </row>
    <row r="230" spans="2:11">
      <c r="B230" s="130"/>
      <c r="C230" s="131"/>
      <c r="D230" s="131"/>
      <c r="E230" s="131"/>
      <c r="F230" s="131"/>
      <c r="G230" s="131"/>
      <c r="H230" s="131"/>
      <c r="I230" s="131"/>
      <c r="J230" s="131"/>
      <c r="K230" s="131"/>
    </row>
    <row r="231" spans="2:11">
      <c r="B231" s="130"/>
      <c r="C231" s="131"/>
      <c r="D231" s="131"/>
      <c r="E231" s="131"/>
      <c r="F231" s="131"/>
      <c r="G231" s="131"/>
      <c r="H231" s="131"/>
      <c r="I231" s="131"/>
      <c r="J231" s="131"/>
      <c r="K231" s="131"/>
    </row>
    <row r="232" spans="2:11">
      <c r="B232" s="130"/>
      <c r="C232" s="131"/>
      <c r="D232" s="131"/>
      <c r="E232" s="131"/>
      <c r="F232" s="131"/>
      <c r="G232" s="131"/>
      <c r="H232" s="131"/>
      <c r="I232" s="131"/>
      <c r="J232" s="131"/>
      <c r="K232" s="131"/>
    </row>
    <row r="233" spans="2:11">
      <c r="B233" s="130"/>
      <c r="C233" s="131"/>
      <c r="D233" s="131"/>
      <c r="E233" s="131"/>
      <c r="F233" s="131"/>
      <c r="G233" s="131"/>
      <c r="H233" s="131"/>
      <c r="I233" s="131"/>
      <c r="J233" s="131"/>
      <c r="K233" s="131"/>
    </row>
    <row r="234" spans="2:11">
      <c r="B234" s="130"/>
      <c r="C234" s="131"/>
      <c r="D234" s="131"/>
      <c r="E234" s="131"/>
      <c r="F234" s="131"/>
      <c r="G234" s="131"/>
      <c r="H234" s="131"/>
      <c r="I234" s="131"/>
      <c r="J234" s="131"/>
      <c r="K234" s="131"/>
    </row>
    <row r="235" spans="2:11">
      <c r="B235" s="130"/>
      <c r="C235" s="131"/>
      <c r="D235" s="131"/>
      <c r="E235" s="131"/>
      <c r="F235" s="131"/>
      <c r="G235" s="131"/>
      <c r="H235" s="131"/>
      <c r="I235" s="131"/>
      <c r="J235" s="131"/>
      <c r="K235" s="131"/>
    </row>
    <row r="236" spans="2:11">
      <c r="B236" s="130"/>
      <c r="C236" s="131"/>
      <c r="D236" s="131"/>
      <c r="E236" s="131"/>
      <c r="F236" s="131"/>
      <c r="G236" s="131"/>
      <c r="H236" s="131"/>
      <c r="I236" s="131"/>
      <c r="J236" s="131"/>
      <c r="K236" s="131"/>
    </row>
    <row r="237" spans="2:11">
      <c r="B237" s="130"/>
      <c r="C237" s="131"/>
      <c r="D237" s="131"/>
      <c r="E237" s="131"/>
      <c r="F237" s="131"/>
      <c r="G237" s="131"/>
      <c r="H237" s="131"/>
      <c r="I237" s="131"/>
      <c r="J237" s="131"/>
      <c r="K237" s="131"/>
    </row>
    <row r="238" spans="2:11">
      <c r="B238" s="130"/>
      <c r="C238" s="131"/>
      <c r="D238" s="131"/>
      <c r="E238" s="131"/>
      <c r="F238" s="131"/>
      <c r="G238" s="131"/>
      <c r="H238" s="131"/>
      <c r="I238" s="131"/>
      <c r="J238" s="131"/>
      <c r="K238" s="131"/>
    </row>
    <row r="239" spans="2:11">
      <c r="B239" s="130"/>
      <c r="C239" s="131"/>
      <c r="D239" s="131"/>
      <c r="E239" s="131"/>
      <c r="F239" s="131"/>
      <c r="G239" s="131"/>
      <c r="H239" s="131"/>
      <c r="I239" s="131"/>
      <c r="J239" s="131"/>
      <c r="K239" s="131"/>
    </row>
    <row r="240" spans="2:11">
      <c r="B240" s="130"/>
      <c r="C240" s="131"/>
      <c r="D240" s="131"/>
      <c r="E240" s="131"/>
      <c r="F240" s="131"/>
      <c r="G240" s="131"/>
      <c r="H240" s="131"/>
      <c r="I240" s="131"/>
      <c r="J240" s="131"/>
      <c r="K240" s="131"/>
    </row>
    <row r="241" spans="2:11">
      <c r="B241" s="130"/>
      <c r="C241" s="131"/>
      <c r="D241" s="131"/>
      <c r="E241" s="131"/>
      <c r="F241" s="131"/>
      <c r="G241" s="131"/>
      <c r="H241" s="131"/>
      <c r="I241" s="131"/>
      <c r="J241" s="131"/>
      <c r="K241" s="131"/>
    </row>
    <row r="242" spans="2:11">
      <c r="B242" s="130"/>
      <c r="C242" s="131"/>
      <c r="D242" s="131"/>
      <c r="E242" s="131"/>
      <c r="F242" s="131"/>
      <c r="G242" s="131"/>
      <c r="H242" s="131"/>
      <c r="I242" s="131"/>
      <c r="J242" s="131"/>
      <c r="K242" s="131"/>
    </row>
    <row r="243" spans="2:11">
      <c r="B243" s="130"/>
      <c r="C243" s="131"/>
      <c r="D243" s="131"/>
      <c r="E243" s="131"/>
      <c r="F243" s="131"/>
      <c r="G243" s="131"/>
      <c r="H243" s="131"/>
      <c r="I243" s="131"/>
      <c r="J243" s="131"/>
      <c r="K243" s="131"/>
    </row>
    <row r="244" spans="2:11">
      <c r="B244" s="130"/>
      <c r="C244" s="131"/>
      <c r="D244" s="131"/>
      <c r="E244" s="131"/>
      <c r="F244" s="131"/>
      <c r="G244" s="131"/>
      <c r="H244" s="131"/>
      <c r="I244" s="131"/>
      <c r="J244" s="131"/>
      <c r="K244" s="131"/>
    </row>
    <row r="245" spans="2:11">
      <c r="B245" s="130"/>
      <c r="C245" s="131"/>
      <c r="D245" s="131"/>
      <c r="E245" s="131"/>
      <c r="F245" s="131"/>
      <c r="G245" s="131"/>
      <c r="H245" s="131"/>
      <c r="I245" s="131"/>
      <c r="J245" s="131"/>
      <c r="K245" s="131"/>
    </row>
    <row r="246" spans="2:11">
      <c r="B246" s="130"/>
      <c r="C246" s="131"/>
      <c r="D246" s="131"/>
      <c r="E246" s="131"/>
      <c r="F246" s="131"/>
      <c r="G246" s="131"/>
      <c r="H246" s="131"/>
      <c r="I246" s="131"/>
      <c r="J246" s="131"/>
      <c r="K246" s="131"/>
    </row>
    <row r="247" spans="2:11">
      <c r="B247" s="130"/>
      <c r="C247" s="131"/>
      <c r="D247" s="131"/>
      <c r="E247" s="131"/>
      <c r="F247" s="131"/>
      <c r="G247" s="131"/>
      <c r="H247" s="131"/>
      <c r="I247" s="131"/>
      <c r="J247" s="131"/>
      <c r="K247" s="131"/>
    </row>
    <row r="248" spans="2:11">
      <c r="B248" s="130"/>
      <c r="C248" s="131"/>
      <c r="D248" s="131"/>
      <c r="E248" s="131"/>
      <c r="F248" s="131"/>
      <c r="G248" s="131"/>
      <c r="H248" s="131"/>
      <c r="I248" s="131"/>
      <c r="J248" s="131"/>
      <c r="K248" s="131"/>
    </row>
    <row r="249" spans="2:11">
      <c r="B249" s="130"/>
      <c r="C249" s="131"/>
      <c r="D249" s="131"/>
      <c r="E249" s="131"/>
      <c r="F249" s="131"/>
      <c r="G249" s="131"/>
      <c r="H249" s="131"/>
      <c r="I249" s="131"/>
      <c r="J249" s="131"/>
      <c r="K249" s="131"/>
    </row>
    <row r="250" spans="2:11">
      <c r="B250" s="130"/>
      <c r="C250" s="131"/>
      <c r="D250" s="131"/>
      <c r="E250" s="131"/>
      <c r="F250" s="131"/>
      <c r="G250" s="131"/>
      <c r="H250" s="131"/>
      <c r="I250" s="131"/>
      <c r="J250" s="131"/>
      <c r="K250" s="131"/>
    </row>
    <row r="251" spans="2:11">
      <c r="B251" s="130"/>
      <c r="C251" s="131"/>
      <c r="D251" s="131"/>
      <c r="E251" s="131"/>
      <c r="F251" s="131"/>
      <c r="G251" s="131"/>
      <c r="H251" s="131"/>
      <c r="I251" s="131"/>
      <c r="J251" s="131"/>
      <c r="K251" s="131"/>
    </row>
    <row r="252" spans="2:11">
      <c r="B252" s="130"/>
      <c r="C252" s="131"/>
      <c r="D252" s="131"/>
      <c r="E252" s="131"/>
      <c r="F252" s="131"/>
      <c r="G252" s="131"/>
      <c r="H252" s="131"/>
      <c r="I252" s="131"/>
      <c r="J252" s="131"/>
      <c r="K252" s="131"/>
    </row>
    <row r="253" spans="2:11">
      <c r="B253" s="130"/>
      <c r="C253" s="131"/>
      <c r="D253" s="131"/>
      <c r="E253" s="131"/>
      <c r="F253" s="131"/>
      <c r="G253" s="131"/>
      <c r="H253" s="131"/>
      <c r="I253" s="131"/>
      <c r="J253" s="131"/>
      <c r="K253" s="131"/>
    </row>
    <row r="254" spans="2:11">
      <c r="B254" s="130"/>
      <c r="C254" s="131"/>
      <c r="D254" s="131"/>
      <c r="E254" s="131"/>
      <c r="F254" s="131"/>
      <c r="G254" s="131"/>
      <c r="H254" s="131"/>
      <c r="I254" s="131"/>
      <c r="J254" s="131"/>
      <c r="K254" s="131"/>
    </row>
    <row r="255" spans="2:11">
      <c r="B255" s="130"/>
      <c r="C255" s="131"/>
      <c r="D255" s="131"/>
      <c r="E255" s="131"/>
      <c r="F255" s="131"/>
      <c r="G255" s="131"/>
      <c r="H255" s="131"/>
      <c r="I255" s="131"/>
      <c r="J255" s="131"/>
      <c r="K255" s="131"/>
    </row>
    <row r="256" spans="2:11">
      <c r="B256" s="130"/>
      <c r="C256" s="131"/>
      <c r="D256" s="131"/>
      <c r="E256" s="131"/>
      <c r="F256" s="131"/>
      <c r="G256" s="131"/>
      <c r="H256" s="131"/>
      <c r="I256" s="131"/>
      <c r="J256" s="131"/>
      <c r="K256" s="131"/>
    </row>
    <row r="257" spans="2:11">
      <c r="B257" s="130"/>
      <c r="C257" s="131"/>
      <c r="D257" s="131"/>
      <c r="E257" s="131"/>
      <c r="F257" s="131"/>
      <c r="G257" s="131"/>
      <c r="H257" s="131"/>
      <c r="I257" s="131"/>
      <c r="J257" s="131"/>
      <c r="K257" s="131"/>
    </row>
    <row r="258" spans="2:11">
      <c r="B258" s="130"/>
      <c r="C258" s="131"/>
      <c r="D258" s="131"/>
      <c r="E258" s="131"/>
      <c r="F258" s="131"/>
      <c r="G258" s="131"/>
      <c r="H258" s="131"/>
      <c r="I258" s="131"/>
      <c r="J258" s="131"/>
      <c r="K258" s="131"/>
    </row>
    <row r="259" spans="2:11">
      <c r="B259" s="130"/>
      <c r="C259" s="131"/>
      <c r="D259" s="131"/>
      <c r="E259" s="131"/>
      <c r="F259" s="131"/>
      <c r="G259" s="131"/>
      <c r="H259" s="131"/>
      <c r="I259" s="131"/>
      <c r="J259" s="131"/>
      <c r="K259" s="131"/>
    </row>
    <row r="260" spans="2:11">
      <c r="B260" s="130"/>
      <c r="C260" s="131"/>
      <c r="D260" s="131"/>
      <c r="E260" s="131"/>
      <c r="F260" s="131"/>
      <c r="G260" s="131"/>
      <c r="H260" s="131"/>
      <c r="I260" s="131"/>
      <c r="J260" s="131"/>
      <c r="K260" s="131"/>
    </row>
    <row r="261" spans="2:11">
      <c r="B261" s="130"/>
      <c r="C261" s="131"/>
      <c r="D261" s="131"/>
      <c r="E261" s="131"/>
      <c r="F261" s="131"/>
      <c r="G261" s="131"/>
      <c r="H261" s="131"/>
      <c r="I261" s="131"/>
      <c r="J261" s="131"/>
      <c r="K261" s="131"/>
    </row>
    <row r="262" spans="2:11">
      <c r="B262" s="130"/>
      <c r="C262" s="131"/>
      <c r="D262" s="131"/>
      <c r="E262" s="131"/>
      <c r="F262" s="131"/>
      <c r="G262" s="131"/>
      <c r="H262" s="131"/>
      <c r="I262" s="131"/>
      <c r="J262" s="131"/>
      <c r="K262" s="131"/>
    </row>
    <row r="263" spans="2:11">
      <c r="B263" s="130"/>
      <c r="C263" s="131"/>
      <c r="D263" s="131"/>
      <c r="E263" s="131"/>
      <c r="F263" s="131"/>
      <c r="G263" s="131"/>
      <c r="H263" s="131"/>
      <c r="I263" s="131"/>
      <c r="J263" s="131"/>
      <c r="K263" s="131"/>
    </row>
    <row r="264" spans="2:11">
      <c r="B264" s="130"/>
      <c r="C264" s="131"/>
      <c r="D264" s="131"/>
      <c r="E264" s="131"/>
      <c r="F264" s="131"/>
      <c r="G264" s="131"/>
      <c r="H264" s="131"/>
      <c r="I264" s="131"/>
      <c r="J264" s="131"/>
      <c r="K264" s="131"/>
    </row>
    <row r="265" spans="2:11">
      <c r="B265" s="130"/>
      <c r="C265" s="131"/>
      <c r="D265" s="131"/>
      <c r="E265" s="131"/>
      <c r="F265" s="131"/>
      <c r="G265" s="131"/>
      <c r="H265" s="131"/>
      <c r="I265" s="131"/>
      <c r="J265" s="131"/>
      <c r="K265" s="131"/>
    </row>
    <row r="266" spans="2:11">
      <c r="B266" s="130"/>
      <c r="C266" s="131"/>
      <c r="D266" s="131"/>
      <c r="E266" s="131"/>
      <c r="F266" s="131"/>
      <c r="G266" s="131"/>
      <c r="H266" s="131"/>
      <c r="I266" s="131"/>
      <c r="J266" s="131"/>
      <c r="K266" s="131"/>
    </row>
    <row r="267" spans="2:11">
      <c r="B267" s="130"/>
      <c r="C267" s="131"/>
      <c r="D267" s="131"/>
      <c r="E267" s="131"/>
      <c r="F267" s="131"/>
      <c r="G267" s="131"/>
      <c r="H267" s="131"/>
      <c r="I267" s="131"/>
      <c r="J267" s="131"/>
      <c r="K267" s="131"/>
    </row>
    <row r="268" spans="2:11">
      <c r="B268" s="130"/>
      <c r="C268" s="131"/>
      <c r="D268" s="131"/>
      <c r="E268" s="131"/>
      <c r="F268" s="131"/>
      <c r="G268" s="131"/>
      <c r="H268" s="131"/>
      <c r="I268" s="131"/>
      <c r="J268" s="131"/>
      <c r="K268" s="131"/>
    </row>
    <row r="269" spans="2:11">
      <c r="B269" s="130"/>
      <c r="C269" s="131"/>
      <c r="D269" s="131"/>
      <c r="E269" s="131"/>
      <c r="F269" s="131"/>
      <c r="G269" s="131"/>
      <c r="H269" s="131"/>
      <c r="I269" s="131"/>
      <c r="J269" s="131"/>
      <c r="K269" s="131"/>
    </row>
    <row r="270" spans="2:11">
      <c r="B270" s="130"/>
      <c r="C270" s="131"/>
      <c r="D270" s="131"/>
      <c r="E270" s="131"/>
      <c r="F270" s="131"/>
      <c r="G270" s="131"/>
      <c r="H270" s="131"/>
      <c r="I270" s="131"/>
      <c r="J270" s="131"/>
      <c r="K270" s="131"/>
    </row>
    <row r="271" spans="2:11">
      <c r="B271" s="130"/>
      <c r="C271" s="131"/>
      <c r="D271" s="131"/>
      <c r="E271" s="131"/>
      <c r="F271" s="131"/>
      <c r="G271" s="131"/>
      <c r="H271" s="131"/>
      <c r="I271" s="131"/>
      <c r="J271" s="131"/>
      <c r="K271" s="131"/>
    </row>
    <row r="272" spans="2:11">
      <c r="B272" s="130"/>
      <c r="C272" s="131"/>
      <c r="D272" s="131"/>
      <c r="E272" s="131"/>
      <c r="F272" s="131"/>
      <c r="G272" s="131"/>
      <c r="H272" s="131"/>
      <c r="I272" s="131"/>
      <c r="J272" s="131"/>
      <c r="K272" s="131"/>
    </row>
    <row r="273" spans="2:11">
      <c r="B273" s="130"/>
      <c r="C273" s="131"/>
      <c r="D273" s="131"/>
      <c r="E273" s="131"/>
      <c r="F273" s="131"/>
      <c r="G273" s="131"/>
      <c r="H273" s="131"/>
      <c r="I273" s="131"/>
      <c r="J273" s="131"/>
      <c r="K273" s="131"/>
    </row>
    <row r="274" spans="2:11">
      <c r="B274" s="130"/>
      <c r="C274" s="131"/>
      <c r="D274" s="131"/>
      <c r="E274" s="131"/>
      <c r="F274" s="131"/>
      <c r="G274" s="131"/>
      <c r="H274" s="131"/>
      <c r="I274" s="131"/>
      <c r="J274" s="131"/>
      <c r="K274" s="131"/>
    </row>
    <row r="275" spans="2:11">
      <c r="B275" s="130"/>
      <c r="C275" s="131"/>
      <c r="D275" s="131"/>
      <c r="E275" s="131"/>
      <c r="F275" s="131"/>
      <c r="G275" s="131"/>
      <c r="H275" s="131"/>
      <c r="I275" s="131"/>
      <c r="J275" s="131"/>
      <c r="K275" s="131"/>
    </row>
    <row r="276" spans="2:11">
      <c r="B276" s="130"/>
      <c r="C276" s="131"/>
      <c r="D276" s="131"/>
      <c r="E276" s="131"/>
      <c r="F276" s="131"/>
      <c r="G276" s="131"/>
      <c r="H276" s="131"/>
      <c r="I276" s="131"/>
      <c r="J276" s="131"/>
      <c r="K276" s="131"/>
    </row>
    <row r="277" spans="2:11">
      <c r="B277" s="130"/>
      <c r="C277" s="131"/>
      <c r="D277" s="131"/>
      <c r="E277" s="131"/>
      <c r="F277" s="131"/>
      <c r="G277" s="131"/>
      <c r="H277" s="131"/>
      <c r="I277" s="131"/>
      <c r="J277" s="131"/>
      <c r="K277" s="131"/>
    </row>
    <row r="278" spans="2:11">
      <c r="B278" s="130"/>
      <c r="C278" s="131"/>
      <c r="D278" s="131"/>
      <c r="E278" s="131"/>
      <c r="F278" s="131"/>
      <c r="G278" s="131"/>
      <c r="H278" s="131"/>
      <c r="I278" s="131"/>
      <c r="J278" s="131"/>
      <c r="K278" s="131"/>
    </row>
    <row r="279" spans="2:11">
      <c r="B279" s="130"/>
      <c r="C279" s="131"/>
      <c r="D279" s="131"/>
      <c r="E279" s="131"/>
      <c r="F279" s="131"/>
      <c r="G279" s="131"/>
      <c r="H279" s="131"/>
      <c r="I279" s="131"/>
      <c r="J279" s="131"/>
      <c r="K279" s="131"/>
    </row>
    <row r="280" spans="2:11">
      <c r="B280" s="130"/>
      <c r="C280" s="131"/>
      <c r="D280" s="131"/>
      <c r="E280" s="131"/>
      <c r="F280" s="131"/>
      <c r="G280" s="131"/>
      <c r="H280" s="131"/>
      <c r="I280" s="131"/>
      <c r="J280" s="131"/>
      <c r="K280" s="131"/>
    </row>
    <row r="281" spans="2:11">
      <c r="B281" s="130"/>
      <c r="C281" s="131"/>
      <c r="D281" s="131"/>
      <c r="E281" s="131"/>
      <c r="F281" s="131"/>
      <c r="G281" s="131"/>
      <c r="H281" s="131"/>
      <c r="I281" s="131"/>
      <c r="J281" s="131"/>
      <c r="K281" s="131"/>
    </row>
    <row r="282" spans="2:11">
      <c r="B282" s="130"/>
      <c r="C282" s="131"/>
      <c r="D282" s="131"/>
      <c r="E282" s="131"/>
      <c r="F282" s="131"/>
      <c r="G282" s="131"/>
      <c r="H282" s="131"/>
      <c r="I282" s="131"/>
      <c r="J282" s="131"/>
      <c r="K282" s="131"/>
    </row>
    <row r="283" spans="2:11">
      <c r="B283" s="130"/>
      <c r="C283" s="131"/>
      <c r="D283" s="131"/>
      <c r="E283" s="131"/>
      <c r="F283" s="131"/>
      <c r="G283" s="131"/>
      <c r="H283" s="131"/>
      <c r="I283" s="131"/>
      <c r="J283" s="131"/>
      <c r="K283" s="131"/>
    </row>
    <row r="284" spans="2:11">
      <c r="B284" s="130"/>
      <c r="C284" s="131"/>
      <c r="D284" s="131"/>
      <c r="E284" s="131"/>
      <c r="F284" s="131"/>
      <c r="G284" s="131"/>
      <c r="H284" s="131"/>
      <c r="I284" s="131"/>
      <c r="J284" s="131"/>
      <c r="K284" s="131"/>
    </row>
    <row r="285" spans="2:11">
      <c r="B285" s="130"/>
      <c r="C285" s="131"/>
      <c r="D285" s="131"/>
      <c r="E285" s="131"/>
      <c r="F285" s="131"/>
      <c r="G285" s="131"/>
      <c r="H285" s="131"/>
      <c r="I285" s="131"/>
      <c r="J285" s="131"/>
      <c r="K285" s="131"/>
    </row>
    <row r="286" spans="2:11">
      <c r="B286" s="130"/>
      <c r="C286" s="131"/>
      <c r="D286" s="131"/>
      <c r="E286" s="131"/>
      <c r="F286" s="131"/>
      <c r="G286" s="131"/>
      <c r="H286" s="131"/>
      <c r="I286" s="131"/>
      <c r="J286" s="131"/>
      <c r="K286" s="131"/>
    </row>
    <row r="287" spans="2:11">
      <c r="B287" s="130"/>
      <c r="C287" s="131"/>
      <c r="D287" s="131"/>
      <c r="E287" s="131"/>
      <c r="F287" s="131"/>
      <c r="G287" s="131"/>
      <c r="H287" s="131"/>
      <c r="I287" s="131"/>
      <c r="J287" s="131"/>
      <c r="K287" s="131"/>
    </row>
    <row r="288" spans="2:11">
      <c r="B288" s="130"/>
      <c r="C288" s="131"/>
      <c r="D288" s="131"/>
      <c r="E288" s="131"/>
      <c r="F288" s="131"/>
      <c r="G288" s="131"/>
      <c r="H288" s="131"/>
      <c r="I288" s="131"/>
      <c r="J288" s="131"/>
      <c r="K288" s="131"/>
    </row>
    <row r="289" spans="2:11">
      <c r="B289" s="130"/>
      <c r="C289" s="131"/>
      <c r="D289" s="131"/>
      <c r="E289" s="131"/>
      <c r="F289" s="131"/>
      <c r="G289" s="131"/>
      <c r="H289" s="131"/>
      <c r="I289" s="131"/>
      <c r="J289" s="131"/>
      <c r="K289" s="131"/>
    </row>
    <row r="290" spans="2:11">
      <c r="B290" s="130"/>
      <c r="C290" s="131"/>
      <c r="D290" s="131"/>
      <c r="E290" s="131"/>
      <c r="F290" s="131"/>
      <c r="G290" s="131"/>
      <c r="H290" s="131"/>
      <c r="I290" s="131"/>
      <c r="J290" s="131"/>
      <c r="K290" s="131"/>
    </row>
    <row r="291" spans="2:11">
      <c r="B291" s="130"/>
      <c r="C291" s="131"/>
      <c r="D291" s="131"/>
      <c r="E291" s="131"/>
      <c r="F291" s="131"/>
      <c r="G291" s="131"/>
      <c r="H291" s="131"/>
      <c r="I291" s="131"/>
      <c r="J291" s="131"/>
      <c r="K291" s="131"/>
    </row>
    <row r="292" spans="2:11">
      <c r="B292" s="130"/>
      <c r="C292" s="131"/>
      <c r="D292" s="131"/>
      <c r="E292" s="131"/>
      <c r="F292" s="131"/>
      <c r="G292" s="131"/>
      <c r="H292" s="131"/>
      <c r="I292" s="131"/>
      <c r="J292" s="131"/>
      <c r="K292" s="131"/>
    </row>
    <row r="293" spans="2:11">
      <c r="B293" s="130"/>
      <c r="C293" s="131"/>
      <c r="D293" s="131"/>
      <c r="E293" s="131"/>
      <c r="F293" s="131"/>
      <c r="G293" s="131"/>
      <c r="H293" s="131"/>
      <c r="I293" s="131"/>
      <c r="J293" s="131"/>
      <c r="K293" s="131"/>
    </row>
    <row r="294" spans="2:11">
      <c r="B294" s="130"/>
      <c r="C294" s="131"/>
      <c r="D294" s="131"/>
      <c r="E294" s="131"/>
      <c r="F294" s="131"/>
      <c r="G294" s="131"/>
      <c r="H294" s="131"/>
      <c r="I294" s="131"/>
      <c r="J294" s="131"/>
      <c r="K294" s="131"/>
    </row>
    <row r="295" spans="2:11">
      <c r="B295" s="130"/>
      <c r="C295" s="131"/>
      <c r="D295" s="131"/>
      <c r="E295" s="131"/>
      <c r="F295" s="131"/>
      <c r="G295" s="131"/>
      <c r="H295" s="131"/>
      <c r="I295" s="131"/>
      <c r="J295" s="131"/>
      <c r="K295" s="131"/>
    </row>
    <row r="296" spans="2:11">
      <c r="B296" s="130"/>
      <c r="C296" s="131"/>
      <c r="D296" s="131"/>
      <c r="E296" s="131"/>
      <c r="F296" s="131"/>
      <c r="G296" s="131"/>
      <c r="H296" s="131"/>
      <c r="I296" s="131"/>
      <c r="J296" s="131"/>
      <c r="K296" s="131"/>
    </row>
    <row r="297" spans="2:11">
      <c r="B297" s="130"/>
      <c r="C297" s="131"/>
      <c r="D297" s="131"/>
      <c r="E297" s="131"/>
      <c r="F297" s="131"/>
      <c r="G297" s="131"/>
      <c r="H297" s="131"/>
      <c r="I297" s="131"/>
      <c r="J297" s="131"/>
      <c r="K297" s="131"/>
    </row>
    <row r="298" spans="2:11">
      <c r="B298" s="130"/>
      <c r="C298" s="131"/>
      <c r="D298" s="131"/>
      <c r="E298" s="131"/>
      <c r="F298" s="131"/>
      <c r="G298" s="131"/>
      <c r="H298" s="131"/>
      <c r="I298" s="131"/>
      <c r="J298" s="131"/>
      <c r="K298" s="131"/>
    </row>
    <row r="299" spans="2:11">
      <c r="B299" s="130"/>
      <c r="C299" s="131"/>
      <c r="D299" s="131"/>
      <c r="E299" s="131"/>
      <c r="F299" s="131"/>
      <c r="G299" s="131"/>
      <c r="H299" s="131"/>
      <c r="I299" s="131"/>
      <c r="J299" s="131"/>
      <c r="K299" s="131"/>
    </row>
    <row r="300" spans="2:11">
      <c r="B300" s="130"/>
      <c r="C300" s="131"/>
      <c r="D300" s="131"/>
      <c r="E300" s="131"/>
      <c r="F300" s="131"/>
      <c r="G300" s="131"/>
      <c r="H300" s="131"/>
      <c r="I300" s="131"/>
      <c r="J300" s="131"/>
      <c r="K300" s="131"/>
    </row>
    <row r="301" spans="2:11">
      <c r="B301" s="130"/>
      <c r="C301" s="131"/>
      <c r="D301" s="131"/>
      <c r="E301" s="131"/>
      <c r="F301" s="131"/>
      <c r="G301" s="131"/>
      <c r="H301" s="131"/>
      <c r="I301" s="131"/>
      <c r="J301" s="131"/>
      <c r="K301" s="131"/>
    </row>
    <row r="302" spans="2:11">
      <c r="B302" s="130"/>
      <c r="C302" s="131"/>
      <c r="D302" s="131"/>
      <c r="E302" s="131"/>
      <c r="F302" s="131"/>
      <c r="G302" s="131"/>
      <c r="H302" s="131"/>
      <c r="I302" s="131"/>
      <c r="J302" s="131"/>
      <c r="K302" s="131"/>
    </row>
    <row r="303" spans="2:11">
      <c r="B303" s="130"/>
      <c r="C303" s="131"/>
      <c r="D303" s="131"/>
      <c r="E303" s="131"/>
      <c r="F303" s="131"/>
      <c r="G303" s="131"/>
      <c r="H303" s="131"/>
      <c r="I303" s="131"/>
      <c r="J303" s="131"/>
      <c r="K303" s="131"/>
    </row>
    <row r="304" spans="2:11">
      <c r="B304" s="130"/>
      <c r="C304" s="131"/>
      <c r="D304" s="131"/>
      <c r="E304" s="131"/>
      <c r="F304" s="131"/>
      <c r="G304" s="131"/>
      <c r="H304" s="131"/>
      <c r="I304" s="131"/>
      <c r="J304" s="131"/>
      <c r="K304" s="131"/>
    </row>
    <row r="305" spans="2:11">
      <c r="B305" s="130"/>
      <c r="C305" s="131"/>
      <c r="D305" s="131"/>
      <c r="E305" s="131"/>
      <c r="F305" s="131"/>
      <c r="G305" s="131"/>
      <c r="H305" s="131"/>
      <c r="I305" s="131"/>
      <c r="J305" s="131"/>
      <c r="K305" s="131"/>
    </row>
    <row r="306" spans="2:11">
      <c r="B306" s="130"/>
      <c r="C306" s="131"/>
      <c r="D306" s="131"/>
      <c r="E306" s="131"/>
      <c r="F306" s="131"/>
      <c r="G306" s="131"/>
      <c r="H306" s="131"/>
      <c r="I306" s="131"/>
      <c r="J306" s="131"/>
      <c r="K306" s="131"/>
    </row>
    <row r="307" spans="2:11">
      <c r="B307" s="130"/>
      <c r="C307" s="131"/>
      <c r="D307" s="131"/>
      <c r="E307" s="131"/>
      <c r="F307" s="131"/>
      <c r="G307" s="131"/>
      <c r="H307" s="131"/>
      <c r="I307" s="131"/>
      <c r="J307" s="131"/>
      <c r="K307" s="131"/>
    </row>
    <row r="308" spans="2:11">
      <c r="B308" s="130"/>
      <c r="C308" s="131"/>
      <c r="D308" s="131"/>
      <c r="E308" s="131"/>
      <c r="F308" s="131"/>
      <c r="G308" s="131"/>
      <c r="H308" s="131"/>
      <c r="I308" s="131"/>
      <c r="J308" s="131"/>
      <c r="K308" s="131"/>
    </row>
    <row r="309" spans="2:11">
      <c r="B309" s="130"/>
      <c r="C309" s="131"/>
      <c r="D309" s="131"/>
      <c r="E309" s="131"/>
      <c r="F309" s="131"/>
      <c r="G309" s="131"/>
      <c r="H309" s="131"/>
      <c r="I309" s="131"/>
      <c r="J309" s="131"/>
      <c r="K309" s="131"/>
    </row>
    <row r="310" spans="2:11">
      <c r="B310" s="130"/>
      <c r="C310" s="131"/>
      <c r="D310" s="131"/>
      <c r="E310" s="131"/>
      <c r="F310" s="131"/>
      <c r="G310" s="131"/>
      <c r="H310" s="131"/>
      <c r="I310" s="131"/>
      <c r="J310" s="131"/>
      <c r="K310" s="131"/>
    </row>
    <row r="311" spans="2:11">
      <c r="B311" s="130"/>
      <c r="C311" s="131"/>
      <c r="D311" s="131"/>
      <c r="E311" s="131"/>
      <c r="F311" s="131"/>
      <c r="G311" s="131"/>
      <c r="H311" s="131"/>
      <c r="I311" s="131"/>
      <c r="J311" s="131"/>
      <c r="K311" s="131"/>
    </row>
    <row r="312" spans="2:11">
      <c r="B312" s="130"/>
      <c r="C312" s="131"/>
      <c r="D312" s="131"/>
      <c r="E312" s="131"/>
      <c r="F312" s="131"/>
      <c r="G312" s="131"/>
      <c r="H312" s="131"/>
      <c r="I312" s="131"/>
      <c r="J312" s="131"/>
      <c r="K312" s="131"/>
    </row>
    <row r="313" spans="2:11">
      <c r="B313" s="130"/>
      <c r="C313" s="131"/>
      <c r="D313" s="131"/>
      <c r="E313" s="131"/>
      <c r="F313" s="131"/>
      <c r="G313" s="131"/>
      <c r="H313" s="131"/>
      <c r="I313" s="131"/>
      <c r="J313" s="131"/>
      <c r="K313" s="131"/>
    </row>
    <row r="314" spans="2:11">
      <c r="B314" s="130"/>
      <c r="C314" s="131"/>
      <c r="D314" s="131"/>
      <c r="E314" s="131"/>
      <c r="F314" s="131"/>
      <c r="G314" s="131"/>
      <c r="H314" s="131"/>
      <c r="I314" s="131"/>
      <c r="J314" s="131"/>
      <c r="K314" s="131"/>
    </row>
    <row r="315" spans="2:11">
      <c r="B315" s="130"/>
      <c r="C315" s="131"/>
      <c r="D315" s="131"/>
      <c r="E315" s="131"/>
      <c r="F315" s="131"/>
      <c r="G315" s="131"/>
      <c r="H315" s="131"/>
      <c r="I315" s="131"/>
      <c r="J315" s="131"/>
      <c r="K315" s="131"/>
    </row>
    <row r="316" spans="2:11">
      <c r="B316" s="130"/>
      <c r="C316" s="131"/>
      <c r="D316" s="131"/>
      <c r="E316" s="131"/>
      <c r="F316" s="131"/>
      <c r="G316" s="131"/>
      <c r="H316" s="131"/>
      <c r="I316" s="131"/>
      <c r="J316" s="131"/>
      <c r="K316" s="131"/>
    </row>
    <row r="317" spans="2:11">
      <c r="B317" s="130"/>
      <c r="C317" s="131"/>
      <c r="D317" s="131"/>
      <c r="E317" s="131"/>
      <c r="F317" s="131"/>
      <c r="G317" s="131"/>
      <c r="H317" s="131"/>
      <c r="I317" s="131"/>
      <c r="J317" s="131"/>
      <c r="K317" s="131"/>
    </row>
    <row r="318" spans="2:11">
      <c r="B318" s="130"/>
      <c r="C318" s="131"/>
      <c r="D318" s="131"/>
      <c r="E318" s="131"/>
      <c r="F318" s="131"/>
      <c r="G318" s="131"/>
      <c r="H318" s="131"/>
      <c r="I318" s="131"/>
      <c r="J318" s="131"/>
      <c r="K318" s="131"/>
    </row>
    <row r="319" spans="2:11">
      <c r="B319" s="130"/>
      <c r="C319" s="131"/>
      <c r="D319" s="131"/>
      <c r="E319" s="131"/>
      <c r="F319" s="131"/>
      <c r="G319" s="131"/>
      <c r="H319" s="131"/>
      <c r="I319" s="131"/>
      <c r="J319" s="131"/>
      <c r="K319" s="131"/>
    </row>
    <row r="320" spans="2:11">
      <c r="B320" s="130"/>
      <c r="C320" s="131"/>
      <c r="D320" s="131"/>
      <c r="E320" s="131"/>
      <c r="F320" s="131"/>
      <c r="G320" s="131"/>
      <c r="H320" s="131"/>
      <c r="I320" s="131"/>
      <c r="J320" s="131"/>
      <c r="K320" s="131"/>
    </row>
    <row r="321" spans="2:11">
      <c r="B321" s="130"/>
      <c r="C321" s="131"/>
      <c r="D321" s="131"/>
      <c r="E321" s="131"/>
      <c r="F321" s="131"/>
      <c r="G321" s="131"/>
      <c r="H321" s="131"/>
      <c r="I321" s="131"/>
      <c r="J321" s="131"/>
      <c r="K321" s="131"/>
    </row>
    <row r="322" spans="2:11">
      <c r="B322" s="130"/>
      <c r="C322" s="131"/>
      <c r="D322" s="131"/>
      <c r="E322" s="131"/>
      <c r="F322" s="131"/>
      <c r="G322" s="131"/>
      <c r="H322" s="131"/>
      <c r="I322" s="131"/>
      <c r="J322" s="131"/>
      <c r="K322" s="131"/>
    </row>
    <row r="323" spans="2:11">
      <c r="B323" s="130"/>
      <c r="C323" s="131"/>
      <c r="D323" s="131"/>
      <c r="E323" s="131"/>
      <c r="F323" s="131"/>
      <c r="G323" s="131"/>
      <c r="H323" s="131"/>
      <c r="I323" s="131"/>
      <c r="J323" s="131"/>
      <c r="K323" s="131"/>
    </row>
    <row r="324" spans="2:11">
      <c r="B324" s="130"/>
      <c r="C324" s="131"/>
      <c r="D324" s="131"/>
      <c r="E324" s="131"/>
      <c r="F324" s="131"/>
      <c r="G324" s="131"/>
      <c r="H324" s="131"/>
      <c r="I324" s="131"/>
      <c r="J324" s="131"/>
      <c r="K324" s="131"/>
    </row>
    <row r="325" spans="2:11">
      <c r="B325" s="130"/>
      <c r="C325" s="131"/>
      <c r="D325" s="131"/>
      <c r="E325" s="131"/>
      <c r="F325" s="131"/>
      <c r="G325" s="131"/>
      <c r="H325" s="131"/>
      <c r="I325" s="131"/>
      <c r="J325" s="131"/>
      <c r="K325" s="131"/>
    </row>
    <row r="326" spans="2:11">
      <c r="B326" s="130"/>
      <c r="C326" s="131"/>
      <c r="D326" s="131"/>
      <c r="E326" s="131"/>
      <c r="F326" s="131"/>
      <c r="G326" s="131"/>
      <c r="H326" s="131"/>
      <c r="I326" s="131"/>
      <c r="J326" s="131"/>
      <c r="K326" s="131"/>
    </row>
    <row r="327" spans="2:11">
      <c r="B327" s="130"/>
      <c r="C327" s="131"/>
      <c r="D327" s="131"/>
      <c r="E327" s="131"/>
      <c r="F327" s="131"/>
      <c r="G327" s="131"/>
      <c r="H327" s="131"/>
      <c r="I327" s="131"/>
      <c r="J327" s="131"/>
      <c r="K327" s="131"/>
    </row>
    <row r="328" spans="2:11">
      <c r="B328" s="130"/>
      <c r="C328" s="131"/>
      <c r="D328" s="131"/>
      <c r="E328" s="131"/>
      <c r="F328" s="131"/>
      <c r="G328" s="131"/>
      <c r="H328" s="131"/>
      <c r="I328" s="131"/>
      <c r="J328" s="131"/>
      <c r="K328" s="131"/>
    </row>
    <row r="329" spans="2:11">
      <c r="B329" s="130"/>
      <c r="C329" s="131"/>
      <c r="D329" s="131"/>
      <c r="E329" s="131"/>
      <c r="F329" s="131"/>
      <c r="G329" s="131"/>
      <c r="H329" s="131"/>
      <c r="I329" s="131"/>
      <c r="J329" s="131"/>
      <c r="K329" s="131"/>
    </row>
    <row r="330" spans="2:11">
      <c r="B330" s="130"/>
      <c r="C330" s="131"/>
      <c r="D330" s="131"/>
      <c r="E330" s="131"/>
      <c r="F330" s="131"/>
      <c r="G330" s="131"/>
      <c r="H330" s="131"/>
      <c r="I330" s="131"/>
      <c r="J330" s="131"/>
      <c r="K330" s="131"/>
    </row>
    <row r="331" spans="2:11">
      <c r="B331" s="130"/>
      <c r="C331" s="131"/>
      <c r="D331" s="131"/>
      <c r="E331" s="131"/>
      <c r="F331" s="131"/>
      <c r="G331" s="131"/>
      <c r="H331" s="131"/>
      <c r="I331" s="131"/>
      <c r="J331" s="131"/>
      <c r="K331" s="131"/>
    </row>
    <row r="332" spans="2:11">
      <c r="B332" s="130"/>
      <c r="C332" s="131"/>
      <c r="D332" s="131"/>
      <c r="E332" s="131"/>
      <c r="F332" s="131"/>
      <c r="G332" s="131"/>
      <c r="H332" s="131"/>
      <c r="I332" s="131"/>
      <c r="J332" s="131"/>
      <c r="K332" s="131"/>
    </row>
    <row r="333" spans="2:11">
      <c r="B333" s="130"/>
      <c r="C333" s="131"/>
      <c r="D333" s="131"/>
      <c r="E333" s="131"/>
      <c r="F333" s="131"/>
      <c r="G333" s="131"/>
      <c r="H333" s="131"/>
      <c r="I333" s="131"/>
      <c r="J333" s="131"/>
      <c r="K333" s="131"/>
    </row>
    <row r="334" spans="2:11">
      <c r="B334" s="130"/>
      <c r="C334" s="131"/>
      <c r="D334" s="131"/>
      <c r="E334" s="131"/>
      <c r="F334" s="131"/>
      <c r="G334" s="131"/>
      <c r="H334" s="131"/>
      <c r="I334" s="131"/>
      <c r="J334" s="131"/>
      <c r="K334" s="131"/>
    </row>
    <row r="335" spans="2:11">
      <c r="B335" s="130"/>
      <c r="C335" s="131"/>
      <c r="D335" s="131"/>
      <c r="E335" s="131"/>
      <c r="F335" s="131"/>
      <c r="G335" s="131"/>
      <c r="H335" s="131"/>
      <c r="I335" s="131"/>
      <c r="J335" s="131"/>
      <c r="K335" s="131"/>
    </row>
    <row r="336" spans="2:11">
      <c r="B336" s="130"/>
      <c r="C336" s="131"/>
      <c r="D336" s="131"/>
      <c r="E336" s="131"/>
      <c r="F336" s="131"/>
      <c r="G336" s="131"/>
      <c r="H336" s="131"/>
      <c r="I336" s="131"/>
      <c r="J336" s="131"/>
      <c r="K336" s="131"/>
    </row>
    <row r="337" spans="2:11">
      <c r="B337" s="130"/>
      <c r="C337" s="131"/>
      <c r="D337" s="131"/>
      <c r="E337" s="131"/>
      <c r="F337" s="131"/>
      <c r="G337" s="131"/>
      <c r="H337" s="131"/>
      <c r="I337" s="131"/>
      <c r="J337" s="131"/>
      <c r="K337" s="131"/>
    </row>
    <row r="338" spans="2:11">
      <c r="B338" s="130"/>
      <c r="C338" s="131"/>
      <c r="D338" s="131"/>
      <c r="E338" s="131"/>
      <c r="F338" s="131"/>
      <c r="G338" s="131"/>
      <c r="H338" s="131"/>
      <c r="I338" s="131"/>
      <c r="J338" s="131"/>
      <c r="K338" s="131"/>
    </row>
    <row r="339" spans="2:11">
      <c r="B339" s="130"/>
      <c r="C339" s="131"/>
      <c r="D339" s="131"/>
      <c r="E339" s="131"/>
      <c r="F339" s="131"/>
      <c r="G339" s="131"/>
      <c r="H339" s="131"/>
      <c r="I339" s="131"/>
      <c r="J339" s="131"/>
      <c r="K339" s="131"/>
    </row>
    <row r="340" spans="2:11">
      <c r="B340" s="130"/>
      <c r="C340" s="131"/>
      <c r="D340" s="131"/>
      <c r="E340" s="131"/>
      <c r="F340" s="131"/>
      <c r="G340" s="131"/>
      <c r="H340" s="131"/>
      <c r="I340" s="131"/>
      <c r="J340" s="131"/>
      <c r="K340" s="131"/>
    </row>
    <row r="341" spans="2:11">
      <c r="B341" s="130"/>
      <c r="C341" s="131"/>
      <c r="D341" s="131"/>
      <c r="E341" s="131"/>
      <c r="F341" s="131"/>
      <c r="G341" s="131"/>
      <c r="H341" s="131"/>
      <c r="I341" s="131"/>
      <c r="J341" s="131"/>
      <c r="K341" s="131"/>
    </row>
    <row r="342" spans="2:11">
      <c r="B342" s="130"/>
      <c r="C342" s="131"/>
      <c r="D342" s="131"/>
      <c r="E342" s="131"/>
      <c r="F342" s="131"/>
      <c r="G342" s="131"/>
      <c r="H342" s="131"/>
      <c r="I342" s="131"/>
      <c r="J342" s="131"/>
      <c r="K342" s="131"/>
    </row>
    <row r="343" spans="2:11">
      <c r="B343" s="130"/>
      <c r="C343" s="131"/>
      <c r="D343" s="131"/>
      <c r="E343" s="131"/>
      <c r="F343" s="131"/>
      <c r="G343" s="131"/>
      <c r="H343" s="131"/>
      <c r="I343" s="131"/>
      <c r="J343" s="131"/>
      <c r="K343" s="131"/>
    </row>
    <row r="344" spans="2:11">
      <c r="B344" s="130"/>
      <c r="C344" s="131"/>
      <c r="D344" s="131"/>
      <c r="E344" s="131"/>
      <c r="F344" s="131"/>
      <c r="G344" s="131"/>
      <c r="H344" s="131"/>
      <c r="I344" s="131"/>
      <c r="J344" s="131"/>
      <c r="K344" s="131"/>
    </row>
    <row r="345" spans="2:11">
      <c r="B345" s="130"/>
      <c r="C345" s="131"/>
      <c r="D345" s="131"/>
      <c r="E345" s="131"/>
      <c r="F345" s="131"/>
      <c r="G345" s="131"/>
      <c r="H345" s="131"/>
      <c r="I345" s="131"/>
      <c r="J345" s="131"/>
      <c r="K345" s="131"/>
    </row>
    <row r="346" spans="2:11">
      <c r="B346" s="130"/>
      <c r="C346" s="131"/>
      <c r="D346" s="131"/>
      <c r="E346" s="131"/>
      <c r="F346" s="131"/>
      <c r="G346" s="131"/>
      <c r="H346" s="131"/>
      <c r="I346" s="131"/>
      <c r="J346" s="131"/>
      <c r="K346" s="131"/>
    </row>
    <row r="347" spans="2:11">
      <c r="B347" s="130"/>
      <c r="C347" s="131"/>
      <c r="D347" s="131"/>
      <c r="E347" s="131"/>
      <c r="F347" s="131"/>
      <c r="G347" s="131"/>
      <c r="H347" s="131"/>
      <c r="I347" s="131"/>
      <c r="J347" s="131"/>
      <c r="K347" s="131"/>
    </row>
    <row r="348" spans="2:11">
      <c r="B348" s="130"/>
      <c r="C348" s="131"/>
      <c r="D348" s="131"/>
      <c r="E348" s="131"/>
      <c r="F348" s="131"/>
      <c r="G348" s="131"/>
      <c r="H348" s="131"/>
      <c r="I348" s="131"/>
      <c r="J348" s="131"/>
      <c r="K348" s="131"/>
    </row>
    <row r="349" spans="2:11">
      <c r="B349" s="130"/>
      <c r="C349" s="131"/>
      <c r="D349" s="131"/>
      <c r="E349" s="131"/>
      <c r="F349" s="131"/>
      <c r="G349" s="131"/>
      <c r="H349" s="131"/>
      <c r="I349" s="131"/>
      <c r="J349" s="131"/>
      <c r="K349" s="131"/>
    </row>
    <row r="350" spans="2:11">
      <c r="B350" s="130"/>
      <c r="C350" s="131"/>
      <c r="D350" s="131"/>
      <c r="E350" s="131"/>
      <c r="F350" s="131"/>
      <c r="G350" s="131"/>
      <c r="H350" s="131"/>
      <c r="I350" s="131"/>
      <c r="J350" s="131"/>
      <c r="K350" s="131"/>
    </row>
    <row r="351" spans="2:11">
      <c r="B351" s="130"/>
      <c r="C351" s="131"/>
      <c r="D351" s="131"/>
      <c r="E351" s="131"/>
      <c r="F351" s="131"/>
      <c r="G351" s="131"/>
      <c r="H351" s="131"/>
      <c r="I351" s="131"/>
      <c r="J351" s="131"/>
      <c r="K351" s="131"/>
    </row>
    <row r="352" spans="2:11">
      <c r="B352" s="130"/>
      <c r="C352" s="131"/>
      <c r="D352" s="131"/>
      <c r="E352" s="131"/>
      <c r="F352" s="131"/>
      <c r="G352" s="131"/>
      <c r="H352" s="131"/>
      <c r="I352" s="131"/>
      <c r="J352" s="131"/>
      <c r="K352" s="131"/>
    </row>
    <row r="353" spans="2:11">
      <c r="B353" s="130"/>
      <c r="C353" s="131"/>
      <c r="D353" s="131"/>
      <c r="E353" s="131"/>
      <c r="F353" s="131"/>
      <c r="G353" s="131"/>
      <c r="H353" s="131"/>
      <c r="I353" s="131"/>
      <c r="J353" s="131"/>
      <c r="K353" s="131"/>
    </row>
    <row r="354" spans="2:11">
      <c r="B354" s="130"/>
      <c r="C354" s="131"/>
      <c r="D354" s="131"/>
      <c r="E354" s="131"/>
      <c r="F354" s="131"/>
      <c r="G354" s="131"/>
      <c r="H354" s="131"/>
      <c r="I354" s="131"/>
      <c r="J354" s="131"/>
      <c r="K354" s="131"/>
    </row>
    <row r="355" spans="2:11">
      <c r="B355" s="130"/>
      <c r="C355" s="131"/>
      <c r="D355" s="131"/>
      <c r="E355" s="131"/>
      <c r="F355" s="131"/>
      <c r="G355" s="131"/>
      <c r="H355" s="131"/>
      <c r="I355" s="131"/>
      <c r="J355" s="131"/>
      <c r="K355" s="131"/>
    </row>
    <row r="356" spans="2:11">
      <c r="B356" s="130"/>
      <c r="C356" s="131"/>
      <c r="D356" s="131"/>
      <c r="E356" s="131"/>
      <c r="F356" s="131"/>
      <c r="G356" s="131"/>
      <c r="H356" s="131"/>
      <c r="I356" s="131"/>
      <c r="J356" s="131"/>
      <c r="K356" s="131"/>
    </row>
    <row r="357" spans="2:11">
      <c r="B357" s="130"/>
      <c r="C357" s="131"/>
      <c r="D357" s="131"/>
      <c r="E357" s="131"/>
      <c r="F357" s="131"/>
      <c r="G357" s="131"/>
      <c r="H357" s="131"/>
      <c r="I357" s="131"/>
      <c r="J357" s="131"/>
      <c r="K357" s="131"/>
    </row>
    <row r="358" spans="2:11">
      <c r="B358" s="130"/>
      <c r="C358" s="131"/>
      <c r="D358" s="131"/>
      <c r="E358" s="131"/>
      <c r="F358" s="131"/>
      <c r="G358" s="131"/>
      <c r="H358" s="131"/>
      <c r="I358" s="131"/>
      <c r="J358" s="131"/>
      <c r="K358" s="131"/>
    </row>
    <row r="359" spans="2:11">
      <c r="B359" s="130"/>
      <c r="C359" s="131"/>
      <c r="D359" s="131"/>
      <c r="E359" s="131"/>
      <c r="F359" s="131"/>
      <c r="G359" s="131"/>
      <c r="H359" s="131"/>
      <c r="I359" s="131"/>
      <c r="J359" s="131"/>
      <c r="K359" s="131"/>
    </row>
    <row r="360" spans="2:11">
      <c r="B360" s="130"/>
      <c r="C360" s="131"/>
      <c r="D360" s="131"/>
      <c r="E360" s="131"/>
      <c r="F360" s="131"/>
      <c r="G360" s="131"/>
      <c r="H360" s="131"/>
      <c r="I360" s="131"/>
      <c r="J360" s="131"/>
      <c r="K360" s="131"/>
    </row>
    <row r="361" spans="2:11">
      <c r="B361" s="130"/>
      <c r="C361" s="131"/>
      <c r="D361" s="131"/>
      <c r="E361" s="131"/>
      <c r="F361" s="131"/>
      <c r="G361" s="131"/>
      <c r="H361" s="131"/>
      <c r="I361" s="131"/>
      <c r="J361" s="131"/>
      <c r="K361" s="131"/>
    </row>
    <row r="362" spans="2:11">
      <c r="B362" s="130"/>
      <c r="C362" s="131"/>
      <c r="D362" s="131"/>
      <c r="E362" s="131"/>
      <c r="F362" s="131"/>
      <c r="G362" s="131"/>
      <c r="H362" s="131"/>
      <c r="I362" s="131"/>
      <c r="J362" s="131"/>
      <c r="K362" s="131"/>
    </row>
    <row r="363" spans="2:11">
      <c r="B363" s="130"/>
      <c r="C363" s="131"/>
      <c r="D363" s="131"/>
      <c r="E363" s="131"/>
      <c r="F363" s="131"/>
      <c r="G363" s="131"/>
      <c r="H363" s="131"/>
      <c r="I363" s="131"/>
      <c r="J363" s="131"/>
      <c r="K363" s="131"/>
    </row>
    <row r="364" spans="2:11">
      <c r="B364" s="130"/>
      <c r="C364" s="131"/>
      <c r="D364" s="131"/>
      <c r="E364" s="131"/>
      <c r="F364" s="131"/>
      <c r="G364" s="131"/>
      <c r="H364" s="131"/>
      <c r="I364" s="131"/>
      <c r="J364" s="131"/>
      <c r="K364" s="131"/>
    </row>
    <row r="365" spans="2:11">
      <c r="B365" s="130"/>
      <c r="C365" s="131"/>
      <c r="D365" s="131"/>
      <c r="E365" s="131"/>
      <c r="F365" s="131"/>
      <c r="G365" s="131"/>
      <c r="H365" s="131"/>
      <c r="I365" s="131"/>
      <c r="J365" s="131"/>
      <c r="K365" s="131"/>
    </row>
    <row r="366" spans="2:11">
      <c r="B366" s="130"/>
      <c r="C366" s="131"/>
      <c r="D366" s="131"/>
      <c r="E366" s="131"/>
      <c r="F366" s="131"/>
      <c r="G366" s="131"/>
      <c r="H366" s="131"/>
      <c r="I366" s="131"/>
      <c r="J366" s="131"/>
      <c r="K366" s="131"/>
    </row>
    <row r="367" spans="2:11">
      <c r="B367" s="130"/>
      <c r="C367" s="131"/>
      <c r="D367" s="131"/>
      <c r="E367" s="131"/>
      <c r="F367" s="131"/>
      <c r="G367" s="131"/>
      <c r="H367" s="131"/>
      <c r="I367" s="131"/>
      <c r="J367" s="131"/>
      <c r="K367" s="131"/>
    </row>
    <row r="368" spans="2:11">
      <c r="B368" s="130"/>
      <c r="C368" s="131"/>
      <c r="D368" s="131"/>
      <c r="E368" s="131"/>
      <c r="F368" s="131"/>
      <c r="G368" s="131"/>
      <c r="H368" s="131"/>
      <c r="I368" s="131"/>
      <c r="J368" s="131"/>
      <c r="K368" s="131"/>
    </row>
    <row r="369" spans="2:11">
      <c r="B369" s="130"/>
      <c r="C369" s="131"/>
      <c r="D369" s="131"/>
      <c r="E369" s="131"/>
      <c r="F369" s="131"/>
      <c r="G369" s="131"/>
      <c r="H369" s="131"/>
      <c r="I369" s="131"/>
      <c r="J369" s="131"/>
      <c r="K369" s="131"/>
    </row>
    <row r="370" spans="2:11">
      <c r="B370" s="130"/>
      <c r="C370" s="131"/>
      <c r="D370" s="131"/>
      <c r="E370" s="131"/>
      <c r="F370" s="131"/>
      <c r="G370" s="131"/>
      <c r="H370" s="131"/>
      <c r="I370" s="131"/>
      <c r="J370" s="131"/>
      <c r="K370" s="131"/>
    </row>
    <row r="371" spans="2:11">
      <c r="B371" s="130"/>
      <c r="C371" s="131"/>
      <c r="D371" s="131"/>
      <c r="E371" s="131"/>
      <c r="F371" s="131"/>
      <c r="G371" s="131"/>
      <c r="H371" s="131"/>
      <c r="I371" s="131"/>
      <c r="J371" s="131"/>
      <c r="K371" s="131"/>
    </row>
    <row r="372" spans="2:11">
      <c r="B372" s="130"/>
      <c r="C372" s="131"/>
      <c r="D372" s="131"/>
      <c r="E372" s="131"/>
      <c r="F372" s="131"/>
      <c r="G372" s="131"/>
      <c r="H372" s="131"/>
      <c r="I372" s="131"/>
      <c r="J372" s="131"/>
      <c r="K372" s="131"/>
    </row>
    <row r="373" spans="2:11">
      <c r="B373" s="130"/>
      <c r="C373" s="131"/>
      <c r="D373" s="131"/>
      <c r="E373" s="131"/>
      <c r="F373" s="131"/>
      <c r="G373" s="131"/>
      <c r="H373" s="131"/>
      <c r="I373" s="131"/>
      <c r="J373" s="131"/>
      <c r="K373" s="131"/>
    </row>
    <row r="374" spans="2:11">
      <c r="B374" s="130"/>
      <c r="C374" s="131"/>
      <c r="D374" s="131"/>
      <c r="E374" s="131"/>
      <c r="F374" s="131"/>
      <c r="G374" s="131"/>
      <c r="H374" s="131"/>
      <c r="I374" s="131"/>
      <c r="J374" s="131"/>
      <c r="K374" s="131"/>
    </row>
    <row r="375" spans="2:11">
      <c r="B375" s="130"/>
      <c r="C375" s="131"/>
      <c r="D375" s="131"/>
      <c r="E375" s="131"/>
      <c r="F375" s="131"/>
      <c r="G375" s="131"/>
      <c r="H375" s="131"/>
      <c r="I375" s="131"/>
      <c r="J375" s="131"/>
      <c r="K375" s="131"/>
    </row>
    <row r="376" spans="2:11">
      <c r="B376" s="130"/>
      <c r="C376" s="131"/>
      <c r="D376" s="131"/>
      <c r="E376" s="131"/>
      <c r="F376" s="131"/>
      <c r="G376" s="131"/>
      <c r="H376" s="131"/>
      <c r="I376" s="131"/>
      <c r="J376" s="131"/>
      <c r="K376" s="131"/>
    </row>
    <row r="377" spans="2:11">
      <c r="B377" s="130"/>
      <c r="C377" s="131"/>
      <c r="D377" s="131"/>
      <c r="E377" s="131"/>
      <c r="F377" s="131"/>
      <c r="G377" s="131"/>
      <c r="H377" s="131"/>
      <c r="I377" s="131"/>
      <c r="J377" s="131"/>
      <c r="K377" s="131"/>
    </row>
    <row r="378" spans="2:11">
      <c r="B378" s="130"/>
      <c r="C378" s="131"/>
      <c r="D378" s="131"/>
      <c r="E378" s="131"/>
      <c r="F378" s="131"/>
      <c r="G378" s="131"/>
      <c r="H378" s="131"/>
      <c r="I378" s="131"/>
      <c r="J378" s="131"/>
      <c r="K378" s="131"/>
    </row>
    <row r="379" spans="2:11">
      <c r="B379" s="130"/>
      <c r="C379" s="131"/>
      <c r="D379" s="131"/>
      <c r="E379" s="131"/>
      <c r="F379" s="131"/>
      <c r="G379" s="131"/>
      <c r="H379" s="131"/>
      <c r="I379" s="131"/>
      <c r="J379" s="131"/>
      <c r="K379" s="131"/>
    </row>
    <row r="380" spans="2:11">
      <c r="B380" s="130"/>
      <c r="C380" s="131"/>
      <c r="D380" s="131"/>
      <c r="E380" s="131"/>
      <c r="F380" s="131"/>
      <c r="G380" s="131"/>
      <c r="H380" s="131"/>
      <c r="I380" s="131"/>
      <c r="J380" s="131"/>
      <c r="K380" s="131"/>
    </row>
    <row r="381" spans="2:11">
      <c r="B381" s="130"/>
      <c r="C381" s="131"/>
      <c r="D381" s="131"/>
      <c r="E381" s="131"/>
      <c r="F381" s="131"/>
      <c r="G381" s="131"/>
      <c r="H381" s="131"/>
      <c r="I381" s="131"/>
      <c r="J381" s="131"/>
      <c r="K381" s="131"/>
    </row>
    <row r="382" spans="2:11">
      <c r="B382" s="130"/>
      <c r="C382" s="131"/>
      <c r="D382" s="131"/>
      <c r="E382" s="131"/>
      <c r="F382" s="131"/>
      <c r="G382" s="131"/>
      <c r="H382" s="131"/>
      <c r="I382" s="131"/>
      <c r="J382" s="131"/>
      <c r="K382" s="131"/>
    </row>
    <row r="383" spans="2:11">
      <c r="B383" s="130"/>
      <c r="C383" s="131"/>
      <c r="D383" s="131"/>
      <c r="E383" s="131"/>
      <c r="F383" s="131"/>
      <c r="G383" s="131"/>
      <c r="H383" s="131"/>
      <c r="I383" s="131"/>
      <c r="J383" s="131"/>
      <c r="K383" s="131"/>
    </row>
    <row r="384" spans="2:11">
      <c r="B384" s="130"/>
      <c r="C384" s="131"/>
      <c r="D384" s="131"/>
      <c r="E384" s="131"/>
      <c r="F384" s="131"/>
      <c r="G384" s="131"/>
      <c r="H384" s="131"/>
      <c r="I384" s="131"/>
      <c r="J384" s="131"/>
      <c r="K384" s="131"/>
    </row>
    <row r="385" spans="2:11">
      <c r="B385" s="130"/>
      <c r="C385" s="131"/>
      <c r="D385" s="131"/>
      <c r="E385" s="131"/>
      <c r="F385" s="131"/>
      <c r="G385" s="131"/>
      <c r="H385" s="131"/>
      <c r="I385" s="131"/>
      <c r="J385" s="131"/>
      <c r="K385" s="131"/>
    </row>
    <row r="386" spans="2:11">
      <c r="B386" s="130"/>
      <c r="C386" s="131"/>
      <c r="D386" s="131"/>
      <c r="E386" s="131"/>
      <c r="F386" s="131"/>
      <c r="G386" s="131"/>
      <c r="H386" s="131"/>
      <c r="I386" s="131"/>
      <c r="J386" s="131"/>
      <c r="K386" s="131"/>
    </row>
    <row r="387" spans="2:11">
      <c r="B387" s="130"/>
      <c r="C387" s="131"/>
      <c r="D387" s="131"/>
      <c r="E387" s="131"/>
      <c r="F387" s="131"/>
      <c r="G387" s="131"/>
      <c r="H387" s="131"/>
      <c r="I387" s="131"/>
      <c r="J387" s="131"/>
      <c r="K387" s="131"/>
    </row>
    <row r="388" spans="2:11">
      <c r="B388" s="130"/>
      <c r="C388" s="131"/>
      <c r="D388" s="131"/>
      <c r="E388" s="131"/>
      <c r="F388" s="131"/>
      <c r="G388" s="131"/>
      <c r="H388" s="131"/>
      <c r="I388" s="131"/>
      <c r="J388" s="131"/>
      <c r="K388" s="131"/>
    </row>
    <row r="389" spans="2:11">
      <c r="B389" s="130"/>
      <c r="C389" s="131"/>
      <c r="D389" s="131"/>
      <c r="E389" s="131"/>
      <c r="F389" s="131"/>
      <c r="G389" s="131"/>
      <c r="H389" s="131"/>
      <c r="I389" s="131"/>
      <c r="J389" s="131"/>
      <c r="K389" s="131"/>
    </row>
    <row r="390" spans="2:11">
      <c r="B390" s="130"/>
      <c r="C390" s="131"/>
      <c r="D390" s="131"/>
      <c r="E390" s="131"/>
      <c r="F390" s="131"/>
      <c r="G390" s="131"/>
      <c r="H390" s="131"/>
      <c r="I390" s="131"/>
      <c r="J390" s="131"/>
      <c r="K390" s="131"/>
    </row>
    <row r="391" spans="2:11">
      <c r="B391" s="130"/>
      <c r="C391" s="131"/>
      <c r="D391" s="131"/>
      <c r="E391" s="131"/>
      <c r="F391" s="131"/>
      <c r="G391" s="131"/>
      <c r="H391" s="131"/>
      <c r="I391" s="131"/>
      <c r="J391" s="131"/>
      <c r="K391" s="131"/>
    </row>
    <row r="392" spans="2:11">
      <c r="B392" s="130"/>
      <c r="C392" s="131"/>
      <c r="D392" s="131"/>
      <c r="E392" s="131"/>
      <c r="F392" s="131"/>
      <c r="G392" s="131"/>
      <c r="H392" s="131"/>
      <c r="I392" s="131"/>
      <c r="J392" s="131"/>
      <c r="K392" s="131"/>
    </row>
    <row r="393" spans="2:11">
      <c r="B393" s="130"/>
      <c r="C393" s="131"/>
      <c r="D393" s="131"/>
      <c r="E393" s="131"/>
      <c r="F393" s="131"/>
      <c r="G393" s="131"/>
      <c r="H393" s="131"/>
      <c r="I393" s="131"/>
      <c r="J393" s="131"/>
      <c r="K393" s="131"/>
    </row>
    <row r="394" spans="2:11">
      <c r="B394" s="130"/>
      <c r="C394" s="131"/>
      <c r="D394" s="131"/>
      <c r="E394" s="131"/>
      <c r="F394" s="131"/>
      <c r="G394" s="131"/>
      <c r="H394" s="131"/>
      <c r="I394" s="131"/>
      <c r="J394" s="131"/>
      <c r="K394" s="131"/>
    </row>
    <row r="395" spans="2:11">
      <c r="B395" s="130"/>
      <c r="C395" s="131"/>
      <c r="D395" s="131"/>
      <c r="E395" s="131"/>
      <c r="F395" s="131"/>
      <c r="G395" s="131"/>
      <c r="H395" s="131"/>
      <c r="I395" s="131"/>
      <c r="J395" s="131"/>
      <c r="K395" s="131"/>
    </row>
    <row r="396" spans="2:11">
      <c r="B396" s="130"/>
      <c r="C396" s="131"/>
      <c r="D396" s="131"/>
      <c r="E396" s="131"/>
      <c r="F396" s="131"/>
      <c r="G396" s="131"/>
      <c r="H396" s="131"/>
      <c r="I396" s="131"/>
      <c r="J396" s="131"/>
      <c r="K396" s="131"/>
    </row>
    <row r="397" spans="2:11">
      <c r="B397" s="130"/>
      <c r="C397" s="131"/>
      <c r="D397" s="131"/>
      <c r="E397" s="131"/>
      <c r="F397" s="131"/>
      <c r="G397" s="131"/>
      <c r="H397" s="131"/>
      <c r="I397" s="131"/>
      <c r="J397" s="131"/>
      <c r="K397" s="131"/>
    </row>
    <row r="398" spans="2:11">
      <c r="B398" s="130"/>
      <c r="C398" s="131"/>
      <c r="D398" s="131"/>
      <c r="E398" s="131"/>
      <c r="F398" s="131"/>
      <c r="G398" s="131"/>
      <c r="H398" s="131"/>
      <c r="I398" s="131"/>
      <c r="J398" s="131"/>
      <c r="K398" s="131"/>
    </row>
    <row r="399" spans="2:11">
      <c r="B399" s="130"/>
      <c r="C399" s="131"/>
      <c r="D399" s="131"/>
      <c r="E399" s="131"/>
      <c r="F399" s="131"/>
      <c r="G399" s="131"/>
      <c r="H399" s="131"/>
      <c r="I399" s="131"/>
      <c r="J399" s="131"/>
      <c r="K399" s="131"/>
    </row>
    <row r="400" spans="2:11">
      <c r="B400" s="130"/>
      <c r="C400" s="131"/>
      <c r="D400" s="131"/>
      <c r="E400" s="131"/>
      <c r="F400" s="131"/>
      <c r="G400" s="131"/>
      <c r="H400" s="131"/>
      <c r="I400" s="131"/>
      <c r="J400" s="131"/>
      <c r="K400" s="131"/>
    </row>
    <row r="401" spans="2:11">
      <c r="B401" s="130"/>
      <c r="C401" s="131"/>
      <c r="D401" s="131"/>
      <c r="E401" s="131"/>
      <c r="F401" s="131"/>
      <c r="G401" s="131"/>
      <c r="H401" s="131"/>
      <c r="I401" s="131"/>
      <c r="J401" s="131"/>
      <c r="K401" s="131"/>
    </row>
    <row r="402" spans="2:11">
      <c r="B402" s="130"/>
      <c r="C402" s="131"/>
      <c r="D402" s="131"/>
      <c r="E402" s="131"/>
      <c r="F402" s="131"/>
      <c r="G402" s="131"/>
      <c r="H402" s="131"/>
      <c r="I402" s="131"/>
      <c r="J402" s="131"/>
      <c r="K402" s="131"/>
    </row>
    <row r="403" spans="2:11">
      <c r="B403" s="130"/>
      <c r="C403" s="131"/>
      <c r="D403" s="131"/>
      <c r="E403" s="131"/>
      <c r="F403" s="131"/>
      <c r="G403" s="131"/>
      <c r="H403" s="131"/>
      <c r="I403" s="131"/>
      <c r="J403" s="131"/>
      <c r="K403" s="131"/>
    </row>
    <row r="404" spans="2:11">
      <c r="B404" s="130"/>
      <c r="C404" s="131"/>
      <c r="D404" s="131"/>
      <c r="E404" s="131"/>
      <c r="F404" s="131"/>
      <c r="G404" s="131"/>
      <c r="H404" s="131"/>
      <c r="I404" s="131"/>
      <c r="J404" s="131"/>
      <c r="K404" s="131"/>
    </row>
    <row r="405" spans="2:11">
      <c r="B405" s="130"/>
      <c r="C405" s="131"/>
      <c r="D405" s="131"/>
      <c r="E405" s="131"/>
      <c r="F405" s="131"/>
      <c r="G405" s="131"/>
      <c r="H405" s="131"/>
      <c r="I405" s="131"/>
      <c r="J405" s="131"/>
      <c r="K405" s="131"/>
    </row>
    <row r="406" spans="2:11">
      <c r="B406" s="130"/>
      <c r="C406" s="131"/>
      <c r="D406" s="131"/>
      <c r="E406" s="131"/>
      <c r="F406" s="131"/>
      <c r="G406" s="131"/>
      <c r="H406" s="131"/>
      <c r="I406" s="131"/>
      <c r="J406" s="131"/>
      <c r="K406" s="131"/>
    </row>
    <row r="407" spans="2:11">
      <c r="B407" s="130"/>
      <c r="C407" s="131"/>
      <c r="D407" s="131"/>
      <c r="E407" s="131"/>
      <c r="F407" s="131"/>
      <c r="G407" s="131"/>
      <c r="H407" s="131"/>
      <c r="I407" s="131"/>
      <c r="J407" s="131"/>
      <c r="K407" s="131"/>
    </row>
    <row r="408" spans="2:11">
      <c r="B408" s="130"/>
      <c r="C408" s="131"/>
      <c r="D408" s="131"/>
      <c r="E408" s="131"/>
      <c r="F408" s="131"/>
      <c r="G408" s="131"/>
      <c r="H408" s="131"/>
      <c r="I408" s="131"/>
      <c r="J408" s="131"/>
      <c r="K408" s="131"/>
    </row>
    <row r="409" spans="2:11">
      <c r="B409" s="130"/>
      <c r="C409" s="131"/>
      <c r="D409" s="131"/>
      <c r="E409" s="131"/>
      <c r="F409" s="131"/>
      <c r="G409" s="131"/>
      <c r="H409" s="131"/>
      <c r="I409" s="131"/>
      <c r="J409" s="131"/>
      <c r="K409" s="131"/>
    </row>
    <row r="410" spans="2:11">
      <c r="B410" s="130"/>
      <c r="C410" s="131"/>
      <c r="D410" s="131"/>
      <c r="E410" s="131"/>
      <c r="F410" s="131"/>
      <c r="G410" s="131"/>
      <c r="H410" s="131"/>
      <c r="I410" s="131"/>
      <c r="J410" s="131"/>
      <c r="K410" s="131"/>
    </row>
    <row r="411" spans="2:11">
      <c r="B411" s="130"/>
      <c r="C411" s="131"/>
      <c r="D411" s="131"/>
      <c r="E411" s="131"/>
      <c r="F411" s="131"/>
      <c r="G411" s="131"/>
      <c r="H411" s="131"/>
      <c r="I411" s="131"/>
      <c r="J411" s="131"/>
      <c r="K411" s="131"/>
    </row>
    <row r="412" spans="2:11">
      <c r="B412" s="130"/>
      <c r="C412" s="131"/>
      <c r="D412" s="131"/>
      <c r="E412" s="131"/>
      <c r="F412" s="131"/>
      <c r="G412" s="131"/>
      <c r="H412" s="131"/>
      <c r="I412" s="131"/>
      <c r="J412" s="131"/>
      <c r="K412" s="131"/>
    </row>
    <row r="413" spans="2:11">
      <c r="B413" s="130"/>
      <c r="C413" s="131"/>
      <c r="D413" s="131"/>
      <c r="E413" s="131"/>
      <c r="F413" s="131"/>
      <c r="G413" s="131"/>
      <c r="H413" s="131"/>
      <c r="I413" s="131"/>
      <c r="J413" s="131"/>
      <c r="K413" s="131"/>
    </row>
    <row r="414" spans="2:11">
      <c r="B414" s="130"/>
      <c r="C414" s="131"/>
      <c r="D414" s="131"/>
      <c r="E414" s="131"/>
      <c r="F414" s="131"/>
      <c r="G414" s="131"/>
      <c r="H414" s="131"/>
      <c r="I414" s="131"/>
      <c r="J414" s="131"/>
      <c r="K414" s="131"/>
    </row>
    <row r="415" spans="2:11">
      <c r="B415" s="130"/>
      <c r="C415" s="131"/>
      <c r="D415" s="131"/>
      <c r="E415" s="131"/>
      <c r="F415" s="131"/>
      <c r="G415" s="131"/>
      <c r="H415" s="131"/>
      <c r="I415" s="131"/>
      <c r="J415" s="131"/>
      <c r="K415" s="131"/>
    </row>
    <row r="416" spans="2:11">
      <c r="B416" s="130"/>
      <c r="C416" s="131"/>
      <c r="D416" s="131"/>
      <c r="E416" s="131"/>
      <c r="F416" s="131"/>
      <c r="G416" s="131"/>
      <c r="H416" s="131"/>
      <c r="I416" s="131"/>
      <c r="J416" s="131"/>
      <c r="K416" s="131"/>
    </row>
    <row r="417" spans="2:11">
      <c r="B417" s="130"/>
      <c r="C417" s="131"/>
      <c r="D417" s="131"/>
      <c r="E417" s="131"/>
      <c r="F417" s="131"/>
      <c r="G417" s="131"/>
      <c r="H417" s="131"/>
      <c r="I417" s="131"/>
      <c r="J417" s="131"/>
      <c r="K417" s="131"/>
    </row>
    <row r="418" spans="2:11">
      <c r="B418" s="130"/>
      <c r="C418" s="131"/>
      <c r="D418" s="131"/>
      <c r="E418" s="131"/>
      <c r="F418" s="131"/>
      <c r="G418" s="131"/>
      <c r="H418" s="131"/>
      <c r="I418" s="131"/>
      <c r="J418" s="131"/>
      <c r="K418" s="131"/>
    </row>
    <row r="419" spans="2:11">
      <c r="B419" s="130"/>
      <c r="C419" s="131"/>
      <c r="D419" s="131"/>
      <c r="E419" s="131"/>
      <c r="F419" s="131"/>
      <c r="G419" s="131"/>
      <c r="H419" s="131"/>
      <c r="I419" s="131"/>
      <c r="J419" s="131"/>
      <c r="K419" s="131"/>
    </row>
    <row r="420" spans="2:11">
      <c r="B420" s="130"/>
      <c r="C420" s="131"/>
      <c r="D420" s="131"/>
      <c r="E420" s="131"/>
      <c r="F420" s="131"/>
      <c r="G420" s="131"/>
      <c r="H420" s="131"/>
      <c r="I420" s="131"/>
      <c r="J420" s="131"/>
      <c r="K420" s="131"/>
    </row>
    <row r="421" spans="2:11">
      <c r="B421" s="130"/>
      <c r="C421" s="131"/>
      <c r="D421" s="131"/>
      <c r="E421" s="131"/>
      <c r="F421" s="131"/>
      <c r="G421" s="131"/>
      <c r="H421" s="131"/>
      <c r="I421" s="131"/>
      <c r="J421" s="131"/>
      <c r="K421" s="131"/>
    </row>
    <row r="422" spans="2:11">
      <c r="B422" s="130"/>
      <c r="C422" s="131"/>
      <c r="D422" s="131"/>
      <c r="E422" s="131"/>
      <c r="F422" s="131"/>
      <c r="G422" s="131"/>
      <c r="H422" s="131"/>
      <c r="I422" s="131"/>
      <c r="J422" s="131"/>
      <c r="K422" s="131"/>
    </row>
    <row r="423" spans="2:11">
      <c r="B423" s="130"/>
      <c r="C423" s="131"/>
      <c r="D423" s="131"/>
      <c r="E423" s="131"/>
      <c r="F423" s="131"/>
      <c r="G423" s="131"/>
      <c r="H423" s="131"/>
      <c r="I423" s="131"/>
      <c r="J423" s="131"/>
      <c r="K423" s="131"/>
    </row>
    <row r="424" spans="2:11">
      <c r="B424" s="130"/>
      <c r="C424" s="131"/>
      <c r="D424" s="131"/>
      <c r="E424" s="131"/>
      <c r="F424" s="131"/>
      <c r="G424" s="131"/>
      <c r="H424" s="131"/>
      <c r="I424" s="131"/>
      <c r="J424" s="131"/>
      <c r="K424" s="131"/>
    </row>
    <row r="425" spans="2:11">
      <c r="B425" s="130"/>
      <c r="C425" s="131"/>
      <c r="D425" s="131"/>
      <c r="E425" s="131"/>
      <c r="F425" s="131"/>
      <c r="G425" s="131"/>
      <c r="H425" s="131"/>
      <c r="I425" s="131"/>
      <c r="J425" s="131"/>
      <c r="K425" s="131"/>
    </row>
    <row r="426" spans="2:11">
      <c r="B426" s="130"/>
      <c r="C426" s="131"/>
      <c r="D426" s="131"/>
      <c r="E426" s="131"/>
      <c r="F426" s="131"/>
      <c r="G426" s="131"/>
      <c r="H426" s="131"/>
      <c r="I426" s="131"/>
      <c r="J426" s="131"/>
      <c r="K426" s="131"/>
    </row>
    <row r="427" spans="2:11">
      <c r="B427" s="130"/>
      <c r="C427" s="131"/>
      <c r="D427" s="131"/>
      <c r="E427" s="131"/>
      <c r="F427" s="131"/>
      <c r="G427" s="131"/>
      <c r="H427" s="131"/>
      <c r="I427" s="131"/>
      <c r="J427" s="131"/>
      <c r="K427" s="131"/>
    </row>
    <row r="428" spans="2:11">
      <c r="B428" s="130"/>
      <c r="C428" s="131"/>
      <c r="D428" s="131"/>
      <c r="E428" s="131"/>
      <c r="F428" s="131"/>
      <c r="G428" s="131"/>
      <c r="H428" s="131"/>
      <c r="I428" s="131"/>
      <c r="J428" s="131"/>
      <c r="K428" s="131"/>
    </row>
    <row r="429" spans="2:11">
      <c r="B429" s="130"/>
      <c r="C429" s="131"/>
      <c r="D429" s="131"/>
      <c r="E429" s="131"/>
      <c r="F429" s="131"/>
      <c r="G429" s="131"/>
      <c r="H429" s="131"/>
      <c r="I429" s="131"/>
      <c r="J429" s="131"/>
      <c r="K429" s="131"/>
    </row>
    <row r="430" spans="2:11">
      <c r="B430" s="130"/>
      <c r="C430" s="131"/>
      <c r="D430" s="131"/>
      <c r="E430" s="131"/>
      <c r="F430" s="131"/>
      <c r="G430" s="131"/>
      <c r="H430" s="131"/>
      <c r="I430" s="131"/>
      <c r="J430" s="131"/>
      <c r="K430" s="131"/>
    </row>
    <row r="431" spans="2:11">
      <c r="B431" s="130"/>
      <c r="C431" s="131"/>
      <c r="D431" s="131"/>
      <c r="E431" s="131"/>
      <c r="F431" s="131"/>
      <c r="G431" s="131"/>
      <c r="H431" s="131"/>
      <c r="I431" s="131"/>
      <c r="J431" s="131"/>
      <c r="K431" s="131"/>
    </row>
    <row r="432" spans="2:11">
      <c r="B432" s="130"/>
      <c r="C432" s="131"/>
      <c r="D432" s="131"/>
      <c r="E432" s="131"/>
      <c r="F432" s="131"/>
      <c r="G432" s="131"/>
      <c r="H432" s="131"/>
      <c r="I432" s="131"/>
      <c r="J432" s="131"/>
      <c r="K432" s="131"/>
    </row>
    <row r="433" spans="2:11">
      <c r="B433" s="130"/>
      <c r="C433" s="131"/>
      <c r="D433" s="131"/>
      <c r="E433" s="131"/>
      <c r="F433" s="131"/>
      <c r="G433" s="131"/>
      <c r="H433" s="131"/>
      <c r="I433" s="131"/>
      <c r="J433" s="131"/>
      <c r="K433" s="131"/>
    </row>
    <row r="434" spans="2:11">
      <c r="B434" s="130"/>
      <c r="C434" s="131"/>
      <c r="D434" s="131"/>
      <c r="E434" s="131"/>
      <c r="F434" s="131"/>
      <c r="G434" s="131"/>
      <c r="H434" s="131"/>
      <c r="I434" s="131"/>
      <c r="J434" s="131"/>
      <c r="K434" s="131"/>
    </row>
    <row r="435" spans="2:11">
      <c r="B435" s="130"/>
      <c r="C435" s="131"/>
      <c r="D435" s="131"/>
      <c r="E435" s="131"/>
      <c r="F435" s="131"/>
      <c r="G435" s="131"/>
      <c r="H435" s="131"/>
      <c r="I435" s="131"/>
      <c r="J435" s="131"/>
      <c r="K435" s="131"/>
    </row>
    <row r="436" spans="2:11">
      <c r="B436" s="130"/>
      <c r="C436" s="131"/>
      <c r="D436" s="131"/>
      <c r="E436" s="131"/>
      <c r="F436" s="131"/>
      <c r="G436" s="131"/>
      <c r="H436" s="131"/>
      <c r="I436" s="131"/>
      <c r="J436" s="131"/>
      <c r="K436" s="131"/>
    </row>
    <row r="437" spans="2:11">
      <c r="B437" s="130"/>
      <c r="C437" s="131"/>
      <c r="D437" s="131"/>
      <c r="E437" s="131"/>
      <c r="F437" s="131"/>
      <c r="G437" s="131"/>
      <c r="H437" s="131"/>
      <c r="I437" s="131"/>
      <c r="J437" s="131"/>
      <c r="K437" s="131"/>
    </row>
    <row r="438" spans="2:11">
      <c r="B438" s="130"/>
      <c r="C438" s="131"/>
      <c r="D438" s="131"/>
      <c r="E438" s="131"/>
      <c r="F438" s="131"/>
      <c r="G438" s="131"/>
      <c r="H438" s="131"/>
      <c r="I438" s="131"/>
      <c r="J438" s="131"/>
      <c r="K438" s="131"/>
    </row>
    <row r="439" spans="2:11">
      <c r="B439" s="130"/>
      <c r="C439" s="131"/>
      <c r="D439" s="131"/>
      <c r="E439" s="131"/>
      <c r="F439" s="131"/>
      <c r="G439" s="131"/>
      <c r="H439" s="131"/>
      <c r="I439" s="131"/>
      <c r="J439" s="131"/>
      <c r="K439" s="131"/>
    </row>
    <row r="440" spans="2:11">
      <c r="B440" s="130"/>
      <c r="C440" s="131"/>
      <c r="D440" s="131"/>
      <c r="E440" s="131"/>
      <c r="F440" s="131"/>
      <c r="G440" s="131"/>
      <c r="H440" s="131"/>
      <c r="I440" s="131"/>
      <c r="J440" s="131"/>
      <c r="K440" s="131"/>
    </row>
    <row r="441" spans="2:11">
      <c r="B441" s="130"/>
      <c r="C441" s="131"/>
      <c r="D441" s="131"/>
      <c r="E441" s="131"/>
      <c r="F441" s="131"/>
      <c r="G441" s="131"/>
      <c r="H441" s="131"/>
      <c r="I441" s="131"/>
      <c r="J441" s="131"/>
      <c r="K441" s="131"/>
    </row>
    <row r="442" spans="2:11">
      <c r="B442" s="130"/>
      <c r="C442" s="131"/>
      <c r="D442" s="131"/>
      <c r="E442" s="131"/>
      <c r="F442" s="131"/>
      <c r="G442" s="131"/>
      <c r="H442" s="131"/>
      <c r="I442" s="131"/>
      <c r="J442" s="131"/>
      <c r="K442" s="131"/>
    </row>
    <row r="443" spans="2:11">
      <c r="B443" s="130"/>
      <c r="C443" s="131"/>
      <c r="D443" s="131"/>
      <c r="E443" s="131"/>
      <c r="F443" s="131"/>
      <c r="G443" s="131"/>
      <c r="H443" s="131"/>
      <c r="I443" s="131"/>
      <c r="J443" s="131"/>
      <c r="K443" s="131"/>
    </row>
    <row r="444" spans="2:11">
      <c r="B444" s="130"/>
      <c r="C444" s="131"/>
      <c r="D444" s="131"/>
      <c r="E444" s="131"/>
      <c r="F444" s="131"/>
      <c r="G444" s="131"/>
      <c r="H444" s="131"/>
      <c r="I444" s="131"/>
      <c r="J444" s="131"/>
      <c r="K444" s="131"/>
    </row>
    <row r="445" spans="2:11">
      <c r="B445" s="130"/>
      <c r="C445" s="131"/>
      <c r="D445" s="131"/>
      <c r="E445" s="131"/>
      <c r="F445" s="131"/>
      <c r="G445" s="131"/>
      <c r="H445" s="131"/>
      <c r="I445" s="131"/>
      <c r="J445" s="131"/>
      <c r="K445" s="131"/>
    </row>
    <row r="446" spans="2:11">
      <c r="B446" s="130"/>
      <c r="C446" s="131"/>
      <c r="D446" s="131"/>
      <c r="E446" s="131"/>
      <c r="F446" s="131"/>
      <c r="G446" s="131"/>
      <c r="H446" s="131"/>
      <c r="I446" s="131"/>
      <c r="J446" s="131"/>
      <c r="K446" s="131"/>
    </row>
    <row r="447" spans="2:11">
      <c r="B447" s="130"/>
      <c r="C447" s="131"/>
      <c r="D447" s="131"/>
      <c r="E447" s="131"/>
      <c r="F447" s="131"/>
      <c r="G447" s="131"/>
      <c r="H447" s="131"/>
      <c r="I447" s="131"/>
      <c r="J447" s="131"/>
      <c r="K447" s="131"/>
    </row>
    <row r="448" spans="2:11">
      <c r="B448" s="130"/>
      <c r="C448" s="131"/>
      <c r="D448" s="131"/>
      <c r="E448" s="131"/>
      <c r="F448" s="131"/>
      <c r="G448" s="131"/>
      <c r="H448" s="131"/>
      <c r="I448" s="131"/>
      <c r="J448" s="131"/>
      <c r="K448" s="131"/>
    </row>
    <row r="449" spans="2:11">
      <c r="B449" s="130"/>
      <c r="C449" s="131"/>
      <c r="D449" s="131"/>
      <c r="E449" s="131"/>
      <c r="F449" s="131"/>
      <c r="G449" s="131"/>
      <c r="H449" s="131"/>
      <c r="I449" s="131"/>
      <c r="J449" s="131"/>
      <c r="K449" s="131"/>
    </row>
    <row r="450" spans="2:11">
      <c r="B450" s="130"/>
      <c r="C450" s="131"/>
      <c r="D450" s="131"/>
      <c r="E450" s="131"/>
      <c r="F450" s="131"/>
      <c r="G450" s="131"/>
      <c r="H450" s="131"/>
      <c r="I450" s="131"/>
      <c r="J450" s="131"/>
      <c r="K450" s="131"/>
    </row>
    <row r="451" spans="2:11">
      <c r="B451" s="130"/>
      <c r="C451" s="131"/>
      <c r="D451" s="131"/>
      <c r="E451" s="131"/>
      <c r="F451" s="131"/>
      <c r="G451" s="131"/>
      <c r="H451" s="131"/>
      <c r="I451" s="131"/>
      <c r="J451" s="131"/>
      <c r="K451" s="131"/>
    </row>
    <row r="452" spans="2:11">
      <c r="B452" s="130"/>
      <c r="C452" s="131"/>
      <c r="D452" s="131"/>
      <c r="E452" s="131"/>
      <c r="F452" s="131"/>
      <c r="G452" s="131"/>
      <c r="H452" s="131"/>
      <c r="I452" s="131"/>
      <c r="J452" s="131"/>
      <c r="K452" s="131"/>
    </row>
    <row r="453" spans="2:11">
      <c r="B453" s="130"/>
      <c r="C453" s="131"/>
      <c r="D453" s="131"/>
      <c r="E453" s="131"/>
      <c r="F453" s="131"/>
      <c r="G453" s="131"/>
      <c r="H453" s="131"/>
      <c r="I453" s="131"/>
      <c r="J453" s="131"/>
      <c r="K453" s="131"/>
    </row>
    <row r="454" spans="2:11">
      <c r="B454" s="130"/>
      <c r="C454" s="131"/>
      <c r="D454" s="131"/>
      <c r="E454" s="131"/>
      <c r="F454" s="131"/>
      <c r="G454" s="131"/>
      <c r="H454" s="131"/>
      <c r="I454" s="131"/>
      <c r="J454" s="131"/>
      <c r="K454" s="131"/>
    </row>
    <row r="455" spans="2:11">
      <c r="B455" s="130"/>
      <c r="C455" s="131"/>
      <c r="D455" s="131"/>
      <c r="E455" s="131"/>
      <c r="F455" s="131"/>
      <c r="G455" s="131"/>
      <c r="H455" s="131"/>
      <c r="I455" s="131"/>
      <c r="J455" s="131"/>
      <c r="K455" s="131"/>
    </row>
    <row r="456" spans="2:11">
      <c r="B456" s="130"/>
      <c r="C456" s="131"/>
      <c r="D456" s="131"/>
      <c r="E456" s="131"/>
      <c r="F456" s="131"/>
      <c r="G456" s="131"/>
      <c r="H456" s="131"/>
      <c r="I456" s="131"/>
      <c r="J456" s="131"/>
      <c r="K456" s="131"/>
    </row>
    <row r="457" spans="2:11">
      <c r="B457" s="130"/>
      <c r="C457" s="131"/>
      <c r="D457" s="131"/>
      <c r="E457" s="131"/>
      <c r="F457" s="131"/>
      <c r="G457" s="131"/>
      <c r="H457" s="131"/>
      <c r="I457" s="131"/>
      <c r="J457" s="131"/>
      <c r="K457" s="131"/>
    </row>
    <row r="458" spans="2:11">
      <c r="B458" s="130"/>
      <c r="C458" s="131"/>
      <c r="D458" s="131"/>
      <c r="E458" s="131"/>
      <c r="F458" s="131"/>
      <c r="G458" s="131"/>
      <c r="H458" s="131"/>
      <c r="I458" s="131"/>
      <c r="J458" s="131"/>
      <c r="K458" s="131"/>
    </row>
    <row r="459" spans="2:11">
      <c r="B459" s="130"/>
      <c r="C459" s="131"/>
      <c r="D459" s="131"/>
      <c r="E459" s="131"/>
      <c r="F459" s="131"/>
      <c r="G459" s="131"/>
      <c r="H459" s="131"/>
      <c r="I459" s="131"/>
      <c r="J459" s="131"/>
      <c r="K459" s="131"/>
    </row>
    <row r="460" spans="2:11">
      <c r="B460" s="130"/>
      <c r="C460" s="131"/>
      <c r="D460" s="131"/>
      <c r="E460" s="131"/>
      <c r="F460" s="131"/>
      <c r="G460" s="131"/>
      <c r="H460" s="131"/>
      <c r="I460" s="131"/>
      <c r="J460" s="131"/>
      <c r="K460" s="131"/>
    </row>
    <row r="461" spans="2:11">
      <c r="B461" s="130"/>
      <c r="C461" s="131"/>
      <c r="D461" s="131"/>
      <c r="E461" s="131"/>
      <c r="F461" s="131"/>
      <c r="G461" s="131"/>
      <c r="H461" s="131"/>
      <c r="I461" s="131"/>
      <c r="J461" s="131"/>
      <c r="K461" s="131"/>
    </row>
    <row r="462" spans="2:11">
      <c r="B462" s="130"/>
      <c r="C462" s="131"/>
      <c r="D462" s="131"/>
      <c r="E462" s="131"/>
      <c r="F462" s="131"/>
      <c r="G462" s="131"/>
      <c r="H462" s="131"/>
      <c r="I462" s="131"/>
      <c r="J462" s="131"/>
      <c r="K462" s="131"/>
    </row>
    <row r="463" spans="2:11">
      <c r="B463" s="130"/>
      <c r="C463" s="131"/>
      <c r="D463" s="131"/>
      <c r="E463" s="131"/>
      <c r="F463" s="131"/>
      <c r="G463" s="131"/>
      <c r="H463" s="131"/>
      <c r="I463" s="131"/>
      <c r="J463" s="131"/>
      <c r="K463" s="131"/>
    </row>
    <row r="464" spans="2:11">
      <c r="B464" s="130"/>
      <c r="C464" s="131"/>
      <c r="D464" s="131"/>
      <c r="E464" s="131"/>
      <c r="F464" s="131"/>
      <c r="G464" s="131"/>
      <c r="H464" s="131"/>
      <c r="I464" s="131"/>
      <c r="J464" s="131"/>
      <c r="K464" s="131"/>
    </row>
    <row r="465" spans="2:11">
      <c r="B465" s="130"/>
      <c r="C465" s="131"/>
      <c r="D465" s="131"/>
      <c r="E465" s="131"/>
      <c r="F465" s="131"/>
      <c r="G465" s="131"/>
      <c r="H465" s="131"/>
      <c r="I465" s="131"/>
      <c r="J465" s="131"/>
      <c r="K465" s="131"/>
    </row>
    <row r="466" spans="2:11">
      <c r="B466" s="130"/>
      <c r="C466" s="131"/>
      <c r="D466" s="131"/>
      <c r="E466" s="131"/>
      <c r="F466" s="131"/>
      <c r="G466" s="131"/>
      <c r="H466" s="131"/>
      <c r="I466" s="131"/>
      <c r="J466" s="131"/>
      <c r="K466" s="131"/>
    </row>
    <row r="467" spans="2:11">
      <c r="B467" s="130"/>
      <c r="C467" s="131"/>
      <c r="D467" s="131"/>
      <c r="E467" s="131"/>
      <c r="F467" s="131"/>
      <c r="G467" s="131"/>
      <c r="H467" s="131"/>
      <c r="I467" s="131"/>
      <c r="J467" s="131"/>
      <c r="K467" s="131"/>
    </row>
    <row r="468" spans="2:11">
      <c r="B468" s="130"/>
      <c r="C468" s="131"/>
      <c r="D468" s="131"/>
      <c r="E468" s="131"/>
      <c r="F468" s="131"/>
      <c r="G468" s="131"/>
      <c r="H468" s="131"/>
      <c r="I468" s="131"/>
      <c r="J468" s="131"/>
      <c r="K468" s="131"/>
    </row>
    <row r="469" spans="2:11">
      <c r="B469" s="130"/>
      <c r="C469" s="131"/>
      <c r="D469" s="131"/>
      <c r="E469" s="131"/>
      <c r="F469" s="131"/>
      <c r="G469" s="131"/>
      <c r="H469" s="131"/>
      <c r="I469" s="131"/>
      <c r="J469" s="131"/>
      <c r="K469" s="131"/>
    </row>
    <row r="470" spans="2:11">
      <c r="B470" s="130"/>
      <c r="C470" s="131"/>
      <c r="D470" s="131"/>
      <c r="E470" s="131"/>
      <c r="F470" s="131"/>
      <c r="G470" s="131"/>
      <c r="H470" s="131"/>
      <c r="I470" s="131"/>
      <c r="J470" s="131"/>
      <c r="K470" s="131"/>
    </row>
    <row r="471" spans="2:11">
      <c r="B471" s="130"/>
      <c r="C471" s="131"/>
      <c r="D471" s="131"/>
      <c r="E471" s="131"/>
      <c r="F471" s="131"/>
      <c r="G471" s="131"/>
      <c r="H471" s="131"/>
      <c r="I471" s="131"/>
      <c r="J471" s="131"/>
      <c r="K471" s="131"/>
    </row>
    <row r="472" spans="2:11">
      <c r="B472" s="130"/>
      <c r="C472" s="131"/>
      <c r="D472" s="131"/>
      <c r="E472" s="131"/>
      <c r="F472" s="131"/>
      <c r="G472" s="131"/>
      <c r="H472" s="131"/>
      <c r="I472" s="131"/>
      <c r="J472" s="131"/>
      <c r="K472" s="131"/>
    </row>
    <row r="473" spans="2:11">
      <c r="B473" s="130"/>
      <c r="C473" s="131"/>
      <c r="D473" s="131"/>
      <c r="E473" s="131"/>
      <c r="F473" s="131"/>
      <c r="G473" s="131"/>
      <c r="H473" s="131"/>
      <c r="I473" s="131"/>
      <c r="J473" s="131"/>
      <c r="K473" s="131"/>
    </row>
    <row r="474" spans="2:11">
      <c r="B474" s="130"/>
      <c r="C474" s="131"/>
      <c r="D474" s="131"/>
      <c r="E474" s="131"/>
      <c r="F474" s="131"/>
      <c r="G474" s="131"/>
      <c r="H474" s="131"/>
      <c r="I474" s="131"/>
      <c r="J474" s="131"/>
      <c r="K474" s="131"/>
    </row>
    <row r="475" spans="2:11">
      <c r="B475" s="130"/>
      <c r="C475" s="131"/>
      <c r="D475" s="131"/>
      <c r="E475" s="131"/>
      <c r="F475" s="131"/>
      <c r="G475" s="131"/>
      <c r="H475" s="131"/>
      <c r="I475" s="131"/>
      <c r="J475" s="131"/>
      <c r="K475" s="131"/>
    </row>
    <row r="476" spans="2:11">
      <c r="B476" s="130"/>
      <c r="C476" s="131"/>
      <c r="D476" s="131"/>
      <c r="E476" s="131"/>
      <c r="F476" s="131"/>
      <c r="G476" s="131"/>
      <c r="H476" s="131"/>
      <c r="I476" s="131"/>
      <c r="J476" s="131"/>
      <c r="K476" s="131"/>
    </row>
    <row r="477" spans="2:11">
      <c r="B477" s="130"/>
      <c r="C477" s="131"/>
      <c r="D477" s="131"/>
      <c r="E477" s="131"/>
      <c r="F477" s="131"/>
      <c r="G477" s="131"/>
      <c r="H477" s="131"/>
      <c r="I477" s="131"/>
      <c r="J477" s="131"/>
      <c r="K477" s="131"/>
    </row>
    <row r="478" spans="2:11">
      <c r="B478" s="130"/>
      <c r="C478" s="131"/>
      <c r="D478" s="131"/>
      <c r="E478" s="131"/>
      <c r="F478" s="131"/>
      <c r="G478" s="131"/>
      <c r="H478" s="131"/>
      <c r="I478" s="131"/>
      <c r="J478" s="131"/>
      <c r="K478" s="131"/>
    </row>
    <row r="479" spans="2:11">
      <c r="B479" s="130"/>
      <c r="C479" s="131"/>
      <c r="D479" s="131"/>
      <c r="E479" s="131"/>
      <c r="F479" s="131"/>
      <c r="G479" s="131"/>
      <c r="H479" s="131"/>
      <c r="I479" s="131"/>
      <c r="J479" s="131"/>
      <c r="K479" s="131"/>
    </row>
    <row r="480" spans="2:11">
      <c r="B480" s="130"/>
      <c r="C480" s="131"/>
      <c r="D480" s="131"/>
      <c r="E480" s="131"/>
      <c r="F480" s="131"/>
      <c r="G480" s="131"/>
      <c r="H480" s="131"/>
      <c r="I480" s="131"/>
      <c r="J480" s="131"/>
      <c r="K480" s="131"/>
    </row>
    <row r="481" spans="2:11">
      <c r="B481" s="130"/>
      <c r="C481" s="131"/>
      <c r="D481" s="131"/>
      <c r="E481" s="131"/>
      <c r="F481" s="131"/>
      <c r="G481" s="131"/>
      <c r="H481" s="131"/>
      <c r="I481" s="131"/>
      <c r="J481" s="131"/>
      <c r="K481" s="131"/>
    </row>
    <row r="482" spans="2:11">
      <c r="B482" s="130"/>
      <c r="C482" s="131"/>
      <c r="D482" s="131"/>
      <c r="E482" s="131"/>
      <c r="F482" s="131"/>
      <c r="G482" s="131"/>
      <c r="H482" s="131"/>
      <c r="I482" s="131"/>
      <c r="J482" s="131"/>
      <c r="K482" s="131"/>
    </row>
    <row r="483" spans="2:11">
      <c r="B483" s="130"/>
      <c r="C483" s="131"/>
      <c r="D483" s="131"/>
      <c r="E483" s="131"/>
      <c r="F483" s="131"/>
      <c r="G483" s="131"/>
      <c r="H483" s="131"/>
      <c r="I483" s="131"/>
      <c r="J483" s="131"/>
      <c r="K483" s="131"/>
    </row>
    <row r="484" spans="2:11">
      <c r="B484" s="130"/>
      <c r="C484" s="131"/>
      <c r="D484" s="131"/>
      <c r="E484" s="131"/>
      <c r="F484" s="131"/>
      <c r="G484" s="131"/>
      <c r="H484" s="131"/>
      <c r="I484" s="131"/>
      <c r="J484" s="131"/>
      <c r="K484" s="131"/>
    </row>
    <row r="485" spans="2:11">
      <c r="B485" s="130"/>
      <c r="C485" s="131"/>
      <c r="D485" s="131"/>
      <c r="E485" s="131"/>
      <c r="F485" s="131"/>
      <c r="G485" s="131"/>
      <c r="H485" s="131"/>
      <c r="I485" s="131"/>
      <c r="J485" s="131"/>
      <c r="K485" s="131"/>
    </row>
    <row r="486" spans="2:11">
      <c r="B486" s="130"/>
      <c r="C486" s="131"/>
      <c r="D486" s="131"/>
      <c r="E486" s="131"/>
      <c r="F486" s="131"/>
      <c r="G486" s="131"/>
      <c r="H486" s="131"/>
      <c r="I486" s="131"/>
      <c r="J486" s="131"/>
      <c r="K486" s="131"/>
    </row>
    <row r="487" spans="2:11">
      <c r="B487" s="130"/>
      <c r="C487" s="131"/>
      <c r="D487" s="131"/>
      <c r="E487" s="131"/>
      <c r="F487" s="131"/>
      <c r="G487" s="131"/>
      <c r="H487" s="131"/>
      <c r="I487" s="131"/>
      <c r="J487" s="131"/>
      <c r="K487" s="131"/>
    </row>
    <row r="488" spans="2:11">
      <c r="B488" s="130"/>
      <c r="C488" s="131"/>
      <c r="D488" s="131"/>
      <c r="E488" s="131"/>
      <c r="F488" s="131"/>
      <c r="G488" s="131"/>
      <c r="H488" s="131"/>
      <c r="I488" s="131"/>
      <c r="J488" s="131"/>
      <c r="K488" s="131"/>
    </row>
    <row r="489" spans="2:11">
      <c r="B489" s="130"/>
      <c r="C489" s="131"/>
      <c r="D489" s="131"/>
      <c r="E489" s="131"/>
      <c r="F489" s="131"/>
      <c r="G489" s="131"/>
      <c r="H489" s="131"/>
      <c r="I489" s="131"/>
      <c r="J489" s="131"/>
      <c r="K489" s="131"/>
    </row>
    <row r="490" spans="2:11">
      <c r="B490" s="130"/>
      <c r="C490" s="131"/>
      <c r="D490" s="131"/>
      <c r="E490" s="131"/>
      <c r="F490" s="131"/>
      <c r="G490" s="131"/>
      <c r="H490" s="131"/>
      <c r="I490" s="131"/>
      <c r="J490" s="131"/>
      <c r="K490" s="131"/>
    </row>
    <row r="491" spans="2:11">
      <c r="B491" s="130"/>
      <c r="C491" s="131"/>
      <c r="D491" s="131"/>
      <c r="E491" s="131"/>
      <c r="F491" s="131"/>
      <c r="G491" s="131"/>
      <c r="H491" s="131"/>
      <c r="I491" s="131"/>
      <c r="J491" s="131"/>
      <c r="K491" s="131"/>
    </row>
    <row r="492" spans="2:11">
      <c r="B492" s="130"/>
      <c r="C492" s="131"/>
      <c r="D492" s="131"/>
      <c r="E492" s="131"/>
      <c r="F492" s="131"/>
      <c r="G492" s="131"/>
      <c r="H492" s="131"/>
      <c r="I492" s="131"/>
      <c r="J492" s="131"/>
      <c r="K492" s="131"/>
    </row>
    <row r="493" spans="2:11">
      <c r="B493" s="130"/>
      <c r="C493" s="131"/>
      <c r="D493" s="131"/>
      <c r="E493" s="131"/>
      <c r="F493" s="131"/>
      <c r="G493" s="131"/>
      <c r="H493" s="131"/>
      <c r="I493" s="131"/>
      <c r="J493" s="131"/>
      <c r="K493" s="131"/>
    </row>
    <row r="494" spans="2:11">
      <c r="B494" s="130"/>
      <c r="C494" s="131"/>
      <c r="D494" s="131"/>
      <c r="E494" s="131"/>
      <c r="F494" s="131"/>
      <c r="G494" s="131"/>
      <c r="H494" s="131"/>
      <c r="I494" s="131"/>
      <c r="J494" s="131"/>
      <c r="K494" s="131"/>
    </row>
    <row r="495" spans="2:11">
      <c r="B495" s="130"/>
      <c r="C495" s="131"/>
      <c r="D495" s="131"/>
      <c r="E495" s="131"/>
      <c r="F495" s="131"/>
      <c r="G495" s="131"/>
      <c r="H495" s="131"/>
      <c r="I495" s="131"/>
      <c r="J495" s="131"/>
      <c r="K495" s="131"/>
    </row>
    <row r="496" spans="2:11">
      <c r="B496" s="130"/>
      <c r="C496" s="131"/>
      <c r="D496" s="131"/>
      <c r="E496" s="131"/>
      <c r="F496" s="131"/>
      <c r="G496" s="131"/>
      <c r="H496" s="131"/>
      <c r="I496" s="131"/>
      <c r="J496" s="131"/>
      <c r="K496" s="131"/>
    </row>
    <row r="497" spans="2:11">
      <c r="B497" s="130"/>
      <c r="C497" s="131"/>
      <c r="D497" s="131"/>
      <c r="E497" s="131"/>
      <c r="F497" s="131"/>
      <c r="G497" s="131"/>
      <c r="H497" s="131"/>
      <c r="I497" s="131"/>
      <c r="J497" s="131"/>
      <c r="K497" s="131"/>
    </row>
    <row r="498" spans="2:11">
      <c r="B498" s="130"/>
      <c r="C498" s="131"/>
      <c r="D498" s="131"/>
      <c r="E498" s="131"/>
      <c r="F498" s="131"/>
      <c r="G498" s="131"/>
      <c r="H498" s="131"/>
      <c r="I498" s="131"/>
      <c r="J498" s="131"/>
      <c r="K498" s="131"/>
    </row>
    <row r="499" spans="2:11">
      <c r="B499" s="130"/>
      <c r="C499" s="131"/>
      <c r="D499" s="131"/>
      <c r="E499" s="131"/>
      <c r="F499" s="131"/>
      <c r="G499" s="131"/>
      <c r="H499" s="131"/>
      <c r="I499" s="131"/>
      <c r="J499" s="131"/>
      <c r="K499" s="131"/>
    </row>
    <row r="500" spans="2:11">
      <c r="B500" s="130"/>
      <c r="C500" s="131"/>
      <c r="D500" s="131"/>
      <c r="E500" s="131"/>
      <c r="F500" s="131"/>
      <c r="G500" s="131"/>
      <c r="H500" s="131"/>
      <c r="I500" s="131"/>
      <c r="J500" s="131"/>
      <c r="K500" s="131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L57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2">
      <c r="B1" s="56" t="s">
        <v>146</v>
      </c>
      <c r="C1" s="77" t="s" vm="1">
        <v>224</v>
      </c>
    </row>
    <row r="2" spans="2:12">
      <c r="B2" s="56" t="s">
        <v>145</v>
      </c>
      <c r="C2" s="77" t="s">
        <v>225</v>
      </c>
    </row>
    <row r="3" spans="2:12">
      <c r="B3" s="56" t="s">
        <v>147</v>
      </c>
      <c r="C3" s="77" t="s">
        <v>226</v>
      </c>
    </row>
    <row r="4" spans="2:12">
      <c r="B4" s="56" t="s">
        <v>148</v>
      </c>
      <c r="C4" s="77">
        <v>9455</v>
      </c>
    </row>
    <row r="6" spans="2:12" ht="26.25" customHeight="1">
      <c r="B6" s="157" t="s">
        <v>175</v>
      </c>
      <c r="C6" s="158"/>
      <c r="D6" s="158"/>
      <c r="E6" s="158"/>
      <c r="F6" s="158"/>
      <c r="G6" s="158"/>
      <c r="H6" s="158"/>
      <c r="I6" s="158"/>
      <c r="J6" s="158"/>
      <c r="K6" s="158"/>
      <c r="L6" s="159"/>
    </row>
    <row r="7" spans="2:12" ht="26.25" customHeight="1">
      <c r="B7" s="157" t="s">
        <v>97</v>
      </c>
      <c r="C7" s="158"/>
      <c r="D7" s="158"/>
      <c r="E7" s="158"/>
      <c r="F7" s="158"/>
      <c r="G7" s="158"/>
      <c r="H7" s="158"/>
      <c r="I7" s="158"/>
      <c r="J7" s="158"/>
      <c r="K7" s="158"/>
      <c r="L7" s="159"/>
    </row>
    <row r="8" spans="2:12" s="3" customFormat="1" ht="78.75">
      <c r="B8" s="22" t="s">
        <v>116</v>
      </c>
      <c r="C8" s="30" t="s">
        <v>46</v>
      </c>
      <c r="D8" s="30" t="s">
        <v>67</v>
      </c>
      <c r="E8" s="30" t="s">
        <v>101</v>
      </c>
      <c r="F8" s="30" t="s">
        <v>102</v>
      </c>
      <c r="G8" s="30" t="s">
        <v>200</v>
      </c>
      <c r="H8" s="30" t="s">
        <v>199</v>
      </c>
      <c r="I8" s="30" t="s">
        <v>110</v>
      </c>
      <c r="J8" s="30" t="s">
        <v>61</v>
      </c>
      <c r="K8" s="30" t="s">
        <v>149</v>
      </c>
      <c r="L8" s="31" t="s">
        <v>151</v>
      </c>
    </row>
    <row r="9" spans="2:12" s="3" customFormat="1" ht="24" customHeight="1">
      <c r="B9" s="15"/>
      <c r="C9" s="16"/>
      <c r="D9" s="16"/>
      <c r="E9" s="16"/>
      <c r="F9" s="16" t="s">
        <v>22</v>
      </c>
      <c r="G9" s="16" t="s">
        <v>207</v>
      </c>
      <c r="H9" s="16"/>
      <c r="I9" s="16" t="s">
        <v>203</v>
      </c>
      <c r="J9" s="32" t="s">
        <v>20</v>
      </c>
      <c r="K9" s="32" t="s">
        <v>20</v>
      </c>
      <c r="L9" s="33" t="s">
        <v>20</v>
      </c>
    </row>
    <row r="10" spans="2:1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</row>
    <row r="11" spans="2:12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2" spans="2:12" ht="21" customHeight="1">
      <c r="B12" s="138"/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2:12">
      <c r="B13" s="138"/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4" spans="2:12">
      <c r="B14" s="138"/>
      <c r="C14" s="98"/>
      <c r="D14" s="98"/>
      <c r="E14" s="98"/>
      <c r="F14" s="98"/>
      <c r="G14" s="98"/>
      <c r="H14" s="98"/>
      <c r="I14" s="98"/>
      <c r="J14" s="98"/>
      <c r="K14" s="98"/>
      <c r="L14" s="98"/>
    </row>
    <row r="15" spans="2:12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</row>
    <row r="16" spans="2:12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</row>
    <row r="17" spans="2:12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</row>
    <row r="18" spans="2:12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</row>
    <row r="19" spans="2:12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</row>
    <row r="20" spans="2:12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</row>
    <row r="21" spans="2:12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</row>
    <row r="22" spans="2:12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2:12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</row>
    <row r="24" spans="2:12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</row>
    <row r="25" spans="2:12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</row>
    <row r="26" spans="2:12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</row>
    <row r="27" spans="2:12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</row>
    <row r="28" spans="2:12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</row>
    <row r="29" spans="2:12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</row>
    <row r="30" spans="2:12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</row>
    <row r="31" spans="2:12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</row>
    <row r="32" spans="2:12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</row>
    <row r="33" spans="2:12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</row>
    <row r="34" spans="2:12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</row>
    <row r="35" spans="2:12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</row>
    <row r="36" spans="2:12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</row>
    <row r="37" spans="2:12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</row>
    <row r="38" spans="2:12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</row>
    <row r="39" spans="2:12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</row>
    <row r="40" spans="2:12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</row>
    <row r="41" spans="2:12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</row>
    <row r="42" spans="2:12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</row>
    <row r="43" spans="2:12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</row>
    <row r="44" spans="2:12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</row>
    <row r="45" spans="2:12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</row>
    <row r="46" spans="2:12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</row>
    <row r="47" spans="2:12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</row>
    <row r="48" spans="2:12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</row>
    <row r="49" spans="2:12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</row>
    <row r="50" spans="2:12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</row>
    <row r="51" spans="2:12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</row>
    <row r="52" spans="2:12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</row>
    <row r="53" spans="2:12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</row>
    <row r="54" spans="2:12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</row>
    <row r="55" spans="2:12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</row>
    <row r="56" spans="2:12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</row>
    <row r="57" spans="2:12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</row>
    <row r="58" spans="2:12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</row>
    <row r="59" spans="2:12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</row>
    <row r="60" spans="2:12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</row>
    <row r="61" spans="2:12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</row>
    <row r="62" spans="2:12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</row>
    <row r="63" spans="2:12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</row>
    <row r="64" spans="2:12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</row>
    <row r="65" spans="2:12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</row>
    <row r="66" spans="2:12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</row>
    <row r="67" spans="2:12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</row>
    <row r="68" spans="2:12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</row>
    <row r="69" spans="2:12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</row>
    <row r="70" spans="2:12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</row>
    <row r="71" spans="2:12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</row>
    <row r="72" spans="2:12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</row>
    <row r="73" spans="2:12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</row>
    <row r="74" spans="2:12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</row>
    <row r="75" spans="2:12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</row>
    <row r="76" spans="2:12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</row>
    <row r="77" spans="2:12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</row>
    <row r="78" spans="2:12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</row>
    <row r="79" spans="2:12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</row>
    <row r="80" spans="2:12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</row>
    <row r="81" spans="2:12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</row>
    <row r="82" spans="2:12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</row>
    <row r="83" spans="2:12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</row>
    <row r="84" spans="2:12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</row>
    <row r="85" spans="2:12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</row>
    <row r="86" spans="2:12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</row>
    <row r="87" spans="2:12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</row>
    <row r="88" spans="2:12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</row>
    <row r="89" spans="2:12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</row>
    <row r="90" spans="2:12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</row>
    <row r="91" spans="2:12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</row>
    <row r="92" spans="2:12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</row>
    <row r="93" spans="2:12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</row>
    <row r="94" spans="2:12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</row>
    <row r="95" spans="2:12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</row>
    <row r="96" spans="2:12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</row>
    <row r="97" spans="2:12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</row>
    <row r="98" spans="2:12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</row>
    <row r="99" spans="2:12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</row>
    <row r="100" spans="2:12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</row>
    <row r="101" spans="2:12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</row>
    <row r="102" spans="2:12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</row>
    <row r="103" spans="2:12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</row>
    <row r="104" spans="2:12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</row>
    <row r="105" spans="2:12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</row>
    <row r="106" spans="2:12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</row>
    <row r="107" spans="2:12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</row>
    <row r="108" spans="2:12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</row>
    <row r="109" spans="2:12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</row>
    <row r="110" spans="2:12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</row>
    <row r="111" spans="2:12">
      <c r="B111" s="130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</row>
    <row r="112" spans="2:12">
      <c r="B112" s="130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</row>
    <row r="113" spans="2:12">
      <c r="B113" s="130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</row>
    <row r="114" spans="2:12">
      <c r="B114" s="130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</row>
    <row r="115" spans="2:12">
      <c r="B115" s="130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</row>
    <row r="116" spans="2:12">
      <c r="B116" s="130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</row>
    <row r="117" spans="2:12">
      <c r="B117" s="130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</row>
    <row r="118" spans="2:12">
      <c r="B118" s="130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</row>
    <row r="119" spans="2:12">
      <c r="B119" s="130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</row>
    <row r="120" spans="2:12">
      <c r="B120" s="130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</row>
    <row r="121" spans="2:12">
      <c r="B121" s="130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</row>
    <row r="122" spans="2:12">
      <c r="B122" s="130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</row>
    <row r="123" spans="2:12">
      <c r="B123" s="130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</row>
    <row r="124" spans="2:12">
      <c r="B124" s="130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</row>
    <row r="125" spans="2:12">
      <c r="B125" s="130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</row>
    <row r="126" spans="2:12">
      <c r="B126" s="130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</row>
    <row r="127" spans="2:12">
      <c r="B127" s="130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</row>
    <row r="128" spans="2:12">
      <c r="B128" s="130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</row>
    <row r="129" spans="2:12">
      <c r="B129" s="130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</row>
    <row r="130" spans="2:12">
      <c r="B130" s="130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</row>
    <row r="131" spans="2:12">
      <c r="B131" s="130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</row>
    <row r="132" spans="2:12">
      <c r="B132" s="130"/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</row>
    <row r="133" spans="2:12">
      <c r="B133" s="130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</row>
    <row r="134" spans="2:12">
      <c r="B134" s="130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</row>
    <row r="135" spans="2:12">
      <c r="B135" s="130"/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</row>
    <row r="136" spans="2:12">
      <c r="B136" s="130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</row>
    <row r="137" spans="2:12">
      <c r="B137" s="130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</row>
    <row r="138" spans="2:12">
      <c r="B138" s="130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</row>
    <row r="139" spans="2:12">
      <c r="B139" s="130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</row>
    <row r="140" spans="2:12">
      <c r="B140" s="130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</row>
    <row r="141" spans="2:12">
      <c r="B141" s="130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</row>
    <row r="142" spans="2:12">
      <c r="B142" s="130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</row>
    <row r="143" spans="2:12">
      <c r="B143" s="130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</row>
    <row r="144" spans="2:12">
      <c r="B144" s="130"/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</row>
    <row r="145" spans="2:12">
      <c r="B145" s="130"/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</row>
    <row r="146" spans="2:12">
      <c r="B146" s="130"/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</row>
    <row r="147" spans="2:12">
      <c r="B147" s="130"/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</row>
    <row r="148" spans="2:12">
      <c r="B148" s="130"/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</row>
    <row r="149" spans="2:12">
      <c r="B149" s="130"/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</row>
    <row r="150" spans="2:12">
      <c r="B150" s="130"/>
      <c r="C150" s="131"/>
      <c r="D150" s="131"/>
      <c r="E150" s="131"/>
      <c r="F150" s="131"/>
      <c r="G150" s="131"/>
      <c r="H150" s="131"/>
      <c r="I150" s="131"/>
      <c r="J150" s="131"/>
      <c r="K150" s="131"/>
      <c r="L150" s="131"/>
    </row>
    <row r="151" spans="2:12">
      <c r="B151" s="130"/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</row>
    <row r="152" spans="2:12">
      <c r="B152" s="130"/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</row>
    <row r="153" spans="2:12">
      <c r="B153" s="130"/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</row>
    <row r="154" spans="2:12">
      <c r="B154" s="130"/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</row>
    <row r="155" spans="2:12">
      <c r="B155" s="130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</row>
    <row r="156" spans="2:12">
      <c r="B156" s="130"/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</row>
    <row r="157" spans="2:12">
      <c r="B157" s="130"/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</row>
    <row r="158" spans="2:12">
      <c r="B158" s="130"/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</row>
    <row r="159" spans="2:12">
      <c r="B159" s="130"/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</row>
    <row r="160" spans="2:12">
      <c r="B160" s="130"/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</row>
    <row r="161" spans="2:12">
      <c r="B161" s="130"/>
      <c r="C161" s="131"/>
      <c r="D161" s="131"/>
      <c r="E161" s="131"/>
      <c r="F161" s="131"/>
      <c r="G161" s="131"/>
      <c r="H161" s="131"/>
      <c r="I161" s="131"/>
      <c r="J161" s="131"/>
      <c r="K161" s="131"/>
      <c r="L161" s="131"/>
    </row>
    <row r="162" spans="2:12">
      <c r="B162" s="130"/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</row>
    <row r="163" spans="2:12">
      <c r="B163" s="130"/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</row>
    <row r="164" spans="2:12">
      <c r="B164" s="130"/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</row>
    <row r="165" spans="2:12">
      <c r="B165" s="130"/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</row>
    <row r="166" spans="2:12">
      <c r="B166" s="130"/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</row>
    <row r="167" spans="2:12">
      <c r="B167" s="130"/>
      <c r="C167" s="131"/>
      <c r="D167" s="131"/>
      <c r="E167" s="131"/>
      <c r="F167" s="131"/>
      <c r="G167" s="131"/>
      <c r="H167" s="131"/>
      <c r="I167" s="131"/>
      <c r="J167" s="131"/>
      <c r="K167" s="131"/>
      <c r="L167" s="131"/>
    </row>
    <row r="168" spans="2:12">
      <c r="B168" s="130"/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</row>
    <row r="169" spans="2:12">
      <c r="B169" s="130"/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</row>
    <row r="170" spans="2:12">
      <c r="B170" s="130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</row>
    <row r="171" spans="2:12">
      <c r="B171" s="130"/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</row>
    <row r="172" spans="2:12">
      <c r="B172" s="130"/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</row>
    <row r="173" spans="2:12">
      <c r="B173" s="130"/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</row>
    <row r="174" spans="2:12">
      <c r="B174" s="130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</row>
    <row r="175" spans="2:12">
      <c r="B175" s="130"/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</row>
    <row r="176" spans="2:12">
      <c r="B176" s="130"/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</row>
    <row r="177" spans="2:12">
      <c r="B177" s="130"/>
      <c r="C177" s="131"/>
      <c r="D177" s="131"/>
      <c r="E177" s="131"/>
      <c r="F177" s="131"/>
      <c r="G177" s="131"/>
      <c r="H177" s="131"/>
      <c r="I177" s="131"/>
      <c r="J177" s="131"/>
      <c r="K177" s="131"/>
      <c r="L177" s="131"/>
    </row>
    <row r="178" spans="2:12">
      <c r="B178" s="130"/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</row>
    <row r="179" spans="2:12">
      <c r="B179" s="130"/>
      <c r="C179" s="131"/>
      <c r="D179" s="131"/>
      <c r="E179" s="131"/>
      <c r="F179" s="131"/>
      <c r="G179" s="131"/>
      <c r="H179" s="131"/>
      <c r="I179" s="131"/>
      <c r="J179" s="131"/>
      <c r="K179" s="131"/>
      <c r="L179" s="131"/>
    </row>
    <row r="180" spans="2:12">
      <c r="B180" s="130"/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</row>
    <row r="181" spans="2:12">
      <c r="B181" s="130"/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</row>
    <row r="182" spans="2:12">
      <c r="B182" s="130"/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</row>
    <row r="183" spans="2:12">
      <c r="B183" s="130"/>
      <c r="C183" s="131"/>
      <c r="D183" s="131"/>
      <c r="E183" s="131"/>
      <c r="F183" s="131"/>
      <c r="G183" s="131"/>
      <c r="H183" s="131"/>
      <c r="I183" s="131"/>
      <c r="J183" s="131"/>
      <c r="K183" s="131"/>
      <c r="L183" s="131"/>
    </row>
    <row r="184" spans="2:12">
      <c r="B184" s="130"/>
      <c r="C184" s="131"/>
      <c r="D184" s="131"/>
      <c r="E184" s="131"/>
      <c r="F184" s="131"/>
      <c r="G184" s="131"/>
      <c r="H184" s="131"/>
      <c r="I184" s="131"/>
      <c r="J184" s="131"/>
      <c r="K184" s="131"/>
      <c r="L184" s="131"/>
    </row>
    <row r="185" spans="2:12">
      <c r="B185" s="130"/>
      <c r="C185" s="131"/>
      <c r="D185" s="131"/>
      <c r="E185" s="131"/>
      <c r="F185" s="131"/>
      <c r="G185" s="131"/>
      <c r="H185" s="131"/>
      <c r="I185" s="131"/>
      <c r="J185" s="131"/>
      <c r="K185" s="131"/>
      <c r="L185" s="131"/>
    </row>
    <row r="186" spans="2:12">
      <c r="B186" s="130"/>
      <c r="C186" s="131"/>
      <c r="D186" s="131"/>
      <c r="E186" s="131"/>
      <c r="F186" s="131"/>
      <c r="G186" s="131"/>
      <c r="H186" s="131"/>
      <c r="I186" s="131"/>
      <c r="J186" s="131"/>
      <c r="K186" s="131"/>
      <c r="L186" s="131"/>
    </row>
    <row r="187" spans="2:12">
      <c r="B187" s="130"/>
      <c r="C187" s="131"/>
      <c r="D187" s="131"/>
      <c r="E187" s="131"/>
      <c r="F187" s="131"/>
      <c r="G187" s="131"/>
      <c r="H187" s="131"/>
      <c r="I187" s="131"/>
      <c r="J187" s="131"/>
      <c r="K187" s="131"/>
      <c r="L187" s="131"/>
    </row>
    <row r="188" spans="2:12">
      <c r="B188" s="130"/>
      <c r="C188" s="131"/>
      <c r="D188" s="131"/>
      <c r="E188" s="131"/>
      <c r="F188" s="131"/>
      <c r="G188" s="131"/>
      <c r="H188" s="131"/>
      <c r="I188" s="131"/>
      <c r="J188" s="131"/>
      <c r="K188" s="131"/>
      <c r="L188" s="131"/>
    </row>
    <row r="189" spans="2:12">
      <c r="B189" s="130"/>
      <c r="C189" s="131"/>
      <c r="D189" s="131"/>
      <c r="E189" s="131"/>
      <c r="F189" s="131"/>
      <c r="G189" s="131"/>
      <c r="H189" s="131"/>
      <c r="I189" s="131"/>
      <c r="J189" s="131"/>
      <c r="K189" s="131"/>
      <c r="L189" s="131"/>
    </row>
    <row r="190" spans="2:12">
      <c r="B190" s="130"/>
      <c r="C190" s="131"/>
      <c r="D190" s="131"/>
      <c r="E190" s="131"/>
      <c r="F190" s="131"/>
      <c r="G190" s="131"/>
      <c r="H190" s="131"/>
      <c r="I190" s="131"/>
      <c r="J190" s="131"/>
      <c r="K190" s="131"/>
      <c r="L190" s="131"/>
    </row>
    <row r="191" spans="2:12">
      <c r="B191" s="130"/>
      <c r="C191" s="131"/>
      <c r="D191" s="131"/>
      <c r="E191" s="131"/>
      <c r="F191" s="131"/>
      <c r="G191" s="131"/>
      <c r="H191" s="131"/>
      <c r="I191" s="131"/>
      <c r="J191" s="131"/>
      <c r="K191" s="131"/>
      <c r="L191" s="131"/>
    </row>
    <row r="192" spans="2:12">
      <c r="B192" s="130"/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</row>
    <row r="193" spans="2:12">
      <c r="B193" s="130"/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</row>
    <row r="194" spans="2:12">
      <c r="B194" s="130"/>
      <c r="C194" s="131"/>
      <c r="D194" s="131"/>
      <c r="E194" s="131"/>
      <c r="F194" s="131"/>
      <c r="G194" s="131"/>
      <c r="H194" s="131"/>
      <c r="I194" s="131"/>
      <c r="J194" s="131"/>
      <c r="K194" s="131"/>
      <c r="L194" s="131"/>
    </row>
    <row r="195" spans="2:12">
      <c r="B195" s="130"/>
      <c r="C195" s="131"/>
      <c r="D195" s="131"/>
      <c r="E195" s="131"/>
      <c r="F195" s="131"/>
      <c r="G195" s="131"/>
      <c r="H195" s="131"/>
      <c r="I195" s="131"/>
      <c r="J195" s="131"/>
      <c r="K195" s="131"/>
      <c r="L195" s="131"/>
    </row>
    <row r="196" spans="2:12">
      <c r="B196" s="130"/>
      <c r="C196" s="131"/>
      <c r="D196" s="131"/>
      <c r="E196" s="131"/>
      <c r="F196" s="131"/>
      <c r="G196" s="131"/>
      <c r="H196" s="131"/>
      <c r="I196" s="131"/>
      <c r="J196" s="131"/>
      <c r="K196" s="131"/>
      <c r="L196" s="131"/>
    </row>
    <row r="197" spans="2:12">
      <c r="B197" s="130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</row>
    <row r="198" spans="2:12">
      <c r="B198" s="130"/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</row>
    <row r="199" spans="2:12">
      <c r="B199" s="130"/>
      <c r="C199" s="131"/>
      <c r="D199" s="131"/>
      <c r="E199" s="131"/>
      <c r="F199" s="131"/>
      <c r="G199" s="131"/>
      <c r="H199" s="131"/>
      <c r="I199" s="131"/>
      <c r="J199" s="131"/>
      <c r="K199" s="131"/>
      <c r="L199" s="131"/>
    </row>
    <row r="200" spans="2:12">
      <c r="B200" s="130"/>
      <c r="C200" s="131"/>
      <c r="D200" s="131"/>
      <c r="E200" s="131"/>
      <c r="F200" s="131"/>
      <c r="G200" s="131"/>
      <c r="H200" s="131"/>
      <c r="I200" s="131"/>
      <c r="J200" s="131"/>
      <c r="K200" s="131"/>
      <c r="L200" s="131"/>
    </row>
    <row r="201" spans="2:12">
      <c r="B201" s="130"/>
      <c r="C201" s="131"/>
      <c r="D201" s="131"/>
      <c r="E201" s="131"/>
      <c r="F201" s="131"/>
      <c r="G201" s="131"/>
      <c r="H201" s="131"/>
      <c r="I201" s="131"/>
      <c r="J201" s="131"/>
      <c r="K201" s="131"/>
      <c r="L201" s="131"/>
    </row>
    <row r="202" spans="2:12">
      <c r="B202" s="130"/>
      <c r="C202" s="131"/>
      <c r="D202" s="131"/>
      <c r="E202" s="131"/>
      <c r="F202" s="131"/>
      <c r="G202" s="131"/>
      <c r="H202" s="131"/>
      <c r="I202" s="131"/>
      <c r="J202" s="131"/>
      <c r="K202" s="131"/>
      <c r="L202" s="131"/>
    </row>
    <row r="203" spans="2:12">
      <c r="B203" s="130"/>
      <c r="C203" s="131"/>
      <c r="D203" s="131"/>
      <c r="E203" s="131"/>
      <c r="F203" s="131"/>
      <c r="G203" s="131"/>
      <c r="H203" s="131"/>
      <c r="I203" s="131"/>
      <c r="J203" s="131"/>
      <c r="K203" s="131"/>
      <c r="L203" s="131"/>
    </row>
    <row r="204" spans="2:12">
      <c r="B204" s="130"/>
      <c r="C204" s="131"/>
      <c r="D204" s="131"/>
      <c r="E204" s="131"/>
      <c r="F204" s="131"/>
      <c r="G204" s="131"/>
      <c r="H204" s="131"/>
      <c r="I204" s="131"/>
      <c r="J204" s="131"/>
      <c r="K204" s="131"/>
      <c r="L204" s="131"/>
    </row>
    <row r="205" spans="2:12">
      <c r="B205" s="130"/>
      <c r="C205" s="131"/>
      <c r="D205" s="131"/>
      <c r="E205" s="131"/>
      <c r="F205" s="131"/>
      <c r="G205" s="131"/>
      <c r="H205" s="131"/>
      <c r="I205" s="131"/>
      <c r="J205" s="131"/>
      <c r="K205" s="131"/>
      <c r="L205" s="131"/>
    </row>
    <row r="206" spans="2:12">
      <c r="B206" s="130"/>
      <c r="C206" s="131"/>
      <c r="D206" s="131"/>
      <c r="E206" s="131"/>
      <c r="F206" s="131"/>
      <c r="G206" s="131"/>
      <c r="H206" s="131"/>
      <c r="I206" s="131"/>
      <c r="J206" s="131"/>
      <c r="K206" s="131"/>
      <c r="L206" s="131"/>
    </row>
    <row r="207" spans="2:12">
      <c r="B207" s="130"/>
      <c r="C207" s="131"/>
      <c r="D207" s="131"/>
      <c r="E207" s="131"/>
      <c r="F207" s="131"/>
      <c r="G207" s="131"/>
      <c r="H207" s="131"/>
      <c r="I207" s="131"/>
      <c r="J207" s="131"/>
      <c r="K207" s="131"/>
      <c r="L207" s="131"/>
    </row>
    <row r="208" spans="2:12">
      <c r="B208" s="130"/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</row>
    <row r="209" spans="2:12">
      <c r="B209" s="130"/>
      <c r="C209" s="131"/>
      <c r="D209" s="131"/>
      <c r="E209" s="131"/>
      <c r="F209" s="131"/>
      <c r="G209" s="131"/>
      <c r="H209" s="131"/>
      <c r="I209" s="131"/>
      <c r="J209" s="131"/>
      <c r="K209" s="131"/>
      <c r="L209" s="131"/>
    </row>
    <row r="210" spans="2:12">
      <c r="B210" s="130"/>
      <c r="C210" s="131"/>
      <c r="D210" s="131"/>
      <c r="E210" s="131"/>
      <c r="F210" s="131"/>
      <c r="G210" s="131"/>
      <c r="H210" s="131"/>
      <c r="I210" s="131"/>
      <c r="J210" s="131"/>
      <c r="K210" s="131"/>
      <c r="L210" s="131"/>
    </row>
    <row r="211" spans="2:12">
      <c r="B211" s="130"/>
      <c r="C211" s="131"/>
      <c r="D211" s="131"/>
      <c r="E211" s="131"/>
      <c r="F211" s="131"/>
      <c r="G211" s="131"/>
      <c r="H211" s="131"/>
      <c r="I211" s="131"/>
      <c r="J211" s="131"/>
      <c r="K211" s="131"/>
      <c r="L211" s="131"/>
    </row>
    <row r="212" spans="2:12">
      <c r="B212" s="130"/>
      <c r="C212" s="131"/>
      <c r="D212" s="131"/>
      <c r="E212" s="131"/>
      <c r="F212" s="131"/>
      <c r="G212" s="131"/>
      <c r="H212" s="131"/>
      <c r="I212" s="131"/>
      <c r="J212" s="131"/>
      <c r="K212" s="131"/>
      <c r="L212" s="131"/>
    </row>
    <row r="213" spans="2:12">
      <c r="B213" s="130"/>
      <c r="C213" s="131"/>
      <c r="D213" s="131"/>
      <c r="E213" s="131"/>
      <c r="F213" s="131"/>
      <c r="G213" s="131"/>
      <c r="H213" s="131"/>
      <c r="I213" s="131"/>
      <c r="J213" s="131"/>
      <c r="K213" s="131"/>
      <c r="L213" s="131"/>
    </row>
    <row r="214" spans="2:12">
      <c r="B214" s="130"/>
      <c r="C214" s="131"/>
      <c r="D214" s="131"/>
      <c r="E214" s="131"/>
      <c r="F214" s="131"/>
      <c r="G214" s="131"/>
      <c r="H214" s="131"/>
      <c r="I214" s="131"/>
      <c r="J214" s="131"/>
      <c r="K214" s="131"/>
      <c r="L214" s="131"/>
    </row>
    <row r="215" spans="2:12">
      <c r="B215" s="130"/>
      <c r="C215" s="131"/>
      <c r="D215" s="131"/>
      <c r="E215" s="131"/>
      <c r="F215" s="131"/>
      <c r="G215" s="131"/>
      <c r="H215" s="131"/>
      <c r="I215" s="131"/>
      <c r="J215" s="131"/>
      <c r="K215" s="131"/>
      <c r="L215" s="131"/>
    </row>
    <row r="216" spans="2:12">
      <c r="B216" s="130"/>
      <c r="C216" s="131"/>
      <c r="D216" s="131"/>
      <c r="E216" s="131"/>
      <c r="F216" s="131"/>
      <c r="G216" s="131"/>
      <c r="H216" s="131"/>
      <c r="I216" s="131"/>
      <c r="J216" s="131"/>
      <c r="K216" s="131"/>
      <c r="L216" s="131"/>
    </row>
    <row r="217" spans="2:12">
      <c r="B217" s="130"/>
      <c r="C217" s="131"/>
      <c r="D217" s="131"/>
      <c r="E217" s="131"/>
      <c r="F217" s="131"/>
      <c r="G217" s="131"/>
      <c r="H217" s="131"/>
      <c r="I217" s="131"/>
      <c r="J217" s="131"/>
      <c r="K217" s="131"/>
      <c r="L217" s="131"/>
    </row>
    <row r="218" spans="2:12">
      <c r="B218" s="130"/>
      <c r="C218" s="131"/>
      <c r="D218" s="131"/>
      <c r="E218" s="131"/>
      <c r="F218" s="131"/>
      <c r="G218" s="131"/>
      <c r="H218" s="131"/>
      <c r="I218" s="131"/>
      <c r="J218" s="131"/>
      <c r="K218" s="131"/>
      <c r="L218" s="131"/>
    </row>
    <row r="219" spans="2:12">
      <c r="B219" s="130"/>
      <c r="C219" s="131"/>
      <c r="D219" s="131"/>
      <c r="E219" s="131"/>
      <c r="F219" s="131"/>
      <c r="G219" s="131"/>
      <c r="H219" s="131"/>
      <c r="I219" s="131"/>
      <c r="J219" s="131"/>
      <c r="K219" s="131"/>
      <c r="L219" s="131"/>
    </row>
    <row r="220" spans="2:12">
      <c r="B220" s="130"/>
      <c r="C220" s="131"/>
      <c r="D220" s="131"/>
      <c r="E220" s="131"/>
      <c r="F220" s="131"/>
      <c r="G220" s="131"/>
      <c r="H220" s="131"/>
      <c r="I220" s="131"/>
      <c r="J220" s="131"/>
      <c r="K220" s="131"/>
      <c r="L220" s="131"/>
    </row>
    <row r="221" spans="2:12">
      <c r="B221" s="130"/>
      <c r="C221" s="131"/>
      <c r="D221" s="131"/>
      <c r="E221" s="131"/>
      <c r="F221" s="131"/>
      <c r="G221" s="131"/>
      <c r="H221" s="131"/>
      <c r="I221" s="131"/>
      <c r="J221" s="131"/>
      <c r="K221" s="131"/>
      <c r="L221" s="131"/>
    </row>
    <row r="222" spans="2:12">
      <c r="B222" s="130"/>
      <c r="C222" s="131"/>
      <c r="D222" s="131"/>
      <c r="E222" s="131"/>
      <c r="F222" s="131"/>
      <c r="G222" s="131"/>
      <c r="H222" s="131"/>
      <c r="I222" s="131"/>
      <c r="J222" s="131"/>
      <c r="K222" s="131"/>
      <c r="L222" s="131"/>
    </row>
    <row r="223" spans="2:12">
      <c r="B223" s="130"/>
      <c r="C223" s="131"/>
      <c r="D223" s="131"/>
      <c r="E223" s="131"/>
      <c r="F223" s="131"/>
      <c r="G223" s="131"/>
      <c r="H223" s="131"/>
      <c r="I223" s="131"/>
      <c r="J223" s="131"/>
      <c r="K223" s="131"/>
      <c r="L223" s="131"/>
    </row>
    <row r="224" spans="2:12">
      <c r="B224" s="130"/>
      <c r="C224" s="131"/>
      <c r="D224" s="131"/>
      <c r="E224" s="131"/>
      <c r="F224" s="131"/>
      <c r="G224" s="131"/>
      <c r="H224" s="131"/>
      <c r="I224" s="131"/>
      <c r="J224" s="131"/>
      <c r="K224" s="131"/>
      <c r="L224" s="131"/>
    </row>
    <row r="225" spans="2:12">
      <c r="B225" s="130"/>
      <c r="C225" s="131"/>
      <c r="D225" s="131"/>
      <c r="E225" s="131"/>
      <c r="F225" s="131"/>
      <c r="G225" s="131"/>
      <c r="H225" s="131"/>
      <c r="I225" s="131"/>
      <c r="J225" s="131"/>
      <c r="K225" s="131"/>
      <c r="L225" s="131"/>
    </row>
    <row r="226" spans="2:12">
      <c r="B226" s="130"/>
      <c r="C226" s="131"/>
      <c r="D226" s="131"/>
      <c r="E226" s="131"/>
      <c r="F226" s="131"/>
      <c r="G226" s="131"/>
      <c r="H226" s="131"/>
      <c r="I226" s="131"/>
      <c r="J226" s="131"/>
      <c r="K226" s="131"/>
      <c r="L226" s="131"/>
    </row>
    <row r="227" spans="2:12">
      <c r="B227" s="130"/>
      <c r="C227" s="131"/>
      <c r="D227" s="131"/>
      <c r="E227" s="131"/>
      <c r="F227" s="131"/>
      <c r="G227" s="131"/>
      <c r="H227" s="131"/>
      <c r="I227" s="131"/>
      <c r="J227" s="131"/>
      <c r="K227" s="131"/>
      <c r="L227" s="131"/>
    </row>
    <row r="228" spans="2:12">
      <c r="B228" s="130"/>
      <c r="C228" s="131"/>
      <c r="D228" s="131"/>
      <c r="E228" s="131"/>
      <c r="F228" s="131"/>
      <c r="G228" s="131"/>
      <c r="H228" s="131"/>
      <c r="I228" s="131"/>
      <c r="J228" s="131"/>
      <c r="K228" s="131"/>
      <c r="L228" s="131"/>
    </row>
    <row r="229" spans="2:12">
      <c r="B229" s="130"/>
      <c r="C229" s="131"/>
      <c r="D229" s="131"/>
      <c r="E229" s="131"/>
      <c r="F229" s="131"/>
      <c r="G229" s="131"/>
      <c r="H229" s="131"/>
      <c r="I229" s="131"/>
      <c r="J229" s="131"/>
      <c r="K229" s="131"/>
      <c r="L229" s="131"/>
    </row>
    <row r="230" spans="2:12">
      <c r="B230" s="130"/>
      <c r="C230" s="131"/>
      <c r="D230" s="131"/>
      <c r="E230" s="131"/>
      <c r="F230" s="131"/>
      <c r="G230" s="131"/>
      <c r="H230" s="131"/>
      <c r="I230" s="131"/>
      <c r="J230" s="131"/>
      <c r="K230" s="131"/>
      <c r="L230" s="131"/>
    </row>
    <row r="231" spans="2:12">
      <c r="B231" s="130"/>
      <c r="C231" s="131"/>
      <c r="D231" s="131"/>
      <c r="E231" s="131"/>
      <c r="F231" s="131"/>
      <c r="G231" s="131"/>
      <c r="H231" s="131"/>
      <c r="I231" s="131"/>
      <c r="J231" s="131"/>
      <c r="K231" s="131"/>
      <c r="L231" s="131"/>
    </row>
    <row r="232" spans="2:12">
      <c r="B232" s="130"/>
      <c r="C232" s="131"/>
      <c r="D232" s="131"/>
      <c r="E232" s="131"/>
      <c r="F232" s="131"/>
      <c r="G232" s="131"/>
      <c r="H232" s="131"/>
      <c r="I232" s="131"/>
      <c r="J232" s="131"/>
      <c r="K232" s="131"/>
      <c r="L232" s="131"/>
    </row>
    <row r="233" spans="2:12">
      <c r="B233" s="130"/>
      <c r="C233" s="131"/>
      <c r="D233" s="131"/>
      <c r="E233" s="131"/>
      <c r="F233" s="131"/>
      <c r="G233" s="131"/>
      <c r="H233" s="131"/>
      <c r="I233" s="131"/>
      <c r="J233" s="131"/>
      <c r="K233" s="131"/>
      <c r="L233" s="131"/>
    </row>
    <row r="234" spans="2:12">
      <c r="B234" s="130"/>
      <c r="C234" s="131"/>
      <c r="D234" s="131"/>
      <c r="E234" s="131"/>
      <c r="F234" s="131"/>
      <c r="G234" s="131"/>
      <c r="H234" s="131"/>
      <c r="I234" s="131"/>
      <c r="J234" s="131"/>
      <c r="K234" s="131"/>
      <c r="L234" s="131"/>
    </row>
    <row r="235" spans="2:12">
      <c r="B235" s="130"/>
      <c r="C235" s="131"/>
      <c r="D235" s="131"/>
      <c r="E235" s="131"/>
      <c r="F235" s="131"/>
      <c r="G235" s="131"/>
      <c r="H235" s="131"/>
      <c r="I235" s="131"/>
      <c r="J235" s="131"/>
      <c r="K235" s="131"/>
      <c r="L235" s="131"/>
    </row>
    <row r="236" spans="2:12">
      <c r="B236" s="130"/>
      <c r="C236" s="131"/>
      <c r="D236" s="131"/>
      <c r="E236" s="131"/>
      <c r="F236" s="131"/>
      <c r="G236" s="131"/>
      <c r="H236" s="131"/>
      <c r="I236" s="131"/>
      <c r="J236" s="131"/>
      <c r="K236" s="131"/>
      <c r="L236" s="131"/>
    </row>
    <row r="237" spans="2:12">
      <c r="B237" s="130"/>
      <c r="C237" s="131"/>
      <c r="D237" s="131"/>
      <c r="E237" s="131"/>
      <c r="F237" s="131"/>
      <c r="G237" s="131"/>
      <c r="H237" s="131"/>
      <c r="I237" s="131"/>
      <c r="J237" s="131"/>
      <c r="K237" s="131"/>
      <c r="L237" s="131"/>
    </row>
    <row r="238" spans="2:12">
      <c r="B238" s="130"/>
      <c r="C238" s="131"/>
      <c r="D238" s="131"/>
      <c r="E238" s="131"/>
      <c r="F238" s="131"/>
      <c r="G238" s="131"/>
      <c r="H238" s="131"/>
      <c r="I238" s="131"/>
      <c r="J238" s="131"/>
      <c r="K238" s="131"/>
      <c r="L238" s="131"/>
    </row>
    <row r="239" spans="2:12">
      <c r="B239" s="130"/>
      <c r="C239" s="131"/>
      <c r="D239" s="131"/>
      <c r="E239" s="131"/>
      <c r="F239" s="131"/>
      <c r="G239" s="131"/>
      <c r="H239" s="131"/>
      <c r="I239" s="131"/>
      <c r="J239" s="131"/>
      <c r="K239" s="131"/>
      <c r="L239" s="131"/>
    </row>
    <row r="240" spans="2:12">
      <c r="B240" s="130"/>
      <c r="C240" s="131"/>
      <c r="D240" s="131"/>
      <c r="E240" s="131"/>
      <c r="F240" s="131"/>
      <c r="G240" s="131"/>
      <c r="H240" s="131"/>
      <c r="I240" s="131"/>
      <c r="J240" s="131"/>
      <c r="K240" s="131"/>
      <c r="L240" s="131"/>
    </row>
    <row r="241" spans="2:12">
      <c r="B241" s="130"/>
      <c r="C241" s="131"/>
      <c r="D241" s="131"/>
      <c r="E241" s="131"/>
      <c r="F241" s="131"/>
      <c r="G241" s="131"/>
      <c r="H241" s="131"/>
      <c r="I241" s="131"/>
      <c r="J241" s="131"/>
      <c r="K241" s="131"/>
      <c r="L241" s="131"/>
    </row>
    <row r="242" spans="2:12">
      <c r="B242" s="130"/>
      <c r="C242" s="131"/>
      <c r="D242" s="131"/>
      <c r="E242" s="131"/>
      <c r="F242" s="131"/>
      <c r="G242" s="131"/>
      <c r="H242" s="131"/>
      <c r="I242" s="131"/>
      <c r="J242" s="131"/>
      <c r="K242" s="131"/>
      <c r="L242" s="131"/>
    </row>
    <row r="243" spans="2:12">
      <c r="B243" s="130"/>
      <c r="C243" s="131"/>
      <c r="D243" s="131"/>
      <c r="E243" s="131"/>
      <c r="F243" s="131"/>
      <c r="G243" s="131"/>
      <c r="H243" s="131"/>
      <c r="I243" s="131"/>
      <c r="J243" s="131"/>
      <c r="K243" s="131"/>
      <c r="L243" s="131"/>
    </row>
    <row r="244" spans="2:12">
      <c r="B244" s="130"/>
      <c r="C244" s="131"/>
      <c r="D244" s="131"/>
      <c r="E244" s="131"/>
      <c r="F244" s="131"/>
      <c r="G244" s="131"/>
      <c r="H244" s="131"/>
      <c r="I244" s="131"/>
      <c r="J244" s="131"/>
      <c r="K244" s="131"/>
      <c r="L244" s="131"/>
    </row>
    <row r="245" spans="2:12">
      <c r="B245" s="130"/>
      <c r="C245" s="131"/>
      <c r="D245" s="131"/>
      <c r="E245" s="131"/>
      <c r="F245" s="131"/>
      <c r="G245" s="131"/>
      <c r="H245" s="131"/>
      <c r="I245" s="131"/>
      <c r="J245" s="131"/>
      <c r="K245" s="131"/>
      <c r="L245" s="131"/>
    </row>
    <row r="246" spans="2:12">
      <c r="B246" s="130"/>
      <c r="C246" s="131"/>
      <c r="D246" s="131"/>
      <c r="E246" s="131"/>
      <c r="F246" s="131"/>
      <c r="G246" s="131"/>
      <c r="H246" s="131"/>
      <c r="I246" s="131"/>
      <c r="J246" s="131"/>
      <c r="K246" s="131"/>
      <c r="L246" s="131"/>
    </row>
    <row r="247" spans="2:12">
      <c r="B247" s="130"/>
      <c r="C247" s="131"/>
      <c r="D247" s="131"/>
      <c r="E247" s="131"/>
      <c r="F247" s="131"/>
      <c r="G247" s="131"/>
      <c r="H247" s="131"/>
      <c r="I247" s="131"/>
      <c r="J247" s="131"/>
      <c r="K247" s="131"/>
      <c r="L247" s="131"/>
    </row>
    <row r="248" spans="2:12">
      <c r="B248" s="130"/>
      <c r="C248" s="131"/>
      <c r="D248" s="131"/>
      <c r="E248" s="131"/>
      <c r="F248" s="131"/>
      <c r="G248" s="131"/>
      <c r="H248" s="131"/>
      <c r="I248" s="131"/>
      <c r="J248" s="131"/>
      <c r="K248" s="131"/>
      <c r="L248" s="131"/>
    </row>
    <row r="249" spans="2:12">
      <c r="B249" s="130"/>
      <c r="C249" s="131"/>
      <c r="D249" s="131"/>
      <c r="E249" s="131"/>
      <c r="F249" s="131"/>
      <c r="G249" s="131"/>
      <c r="H249" s="131"/>
      <c r="I249" s="131"/>
      <c r="J249" s="131"/>
      <c r="K249" s="131"/>
      <c r="L249" s="131"/>
    </row>
    <row r="250" spans="2:12">
      <c r="B250" s="130"/>
      <c r="C250" s="131"/>
      <c r="D250" s="131"/>
      <c r="E250" s="131"/>
      <c r="F250" s="131"/>
      <c r="G250" s="131"/>
      <c r="H250" s="131"/>
      <c r="I250" s="131"/>
      <c r="J250" s="131"/>
      <c r="K250" s="131"/>
      <c r="L250" s="131"/>
    </row>
    <row r="251" spans="2:12">
      <c r="B251" s="130"/>
      <c r="C251" s="131"/>
      <c r="D251" s="131"/>
      <c r="E251" s="131"/>
      <c r="F251" s="131"/>
      <c r="G251" s="131"/>
      <c r="H251" s="131"/>
      <c r="I251" s="131"/>
      <c r="J251" s="131"/>
      <c r="K251" s="131"/>
      <c r="L251" s="131"/>
    </row>
    <row r="252" spans="2:12">
      <c r="B252" s="130"/>
      <c r="C252" s="131"/>
      <c r="D252" s="131"/>
      <c r="E252" s="131"/>
      <c r="F252" s="131"/>
      <c r="G252" s="131"/>
      <c r="H252" s="131"/>
      <c r="I252" s="131"/>
      <c r="J252" s="131"/>
      <c r="K252" s="131"/>
      <c r="L252" s="131"/>
    </row>
    <row r="253" spans="2:12">
      <c r="B253" s="130"/>
      <c r="C253" s="131"/>
      <c r="D253" s="131"/>
      <c r="E253" s="131"/>
      <c r="F253" s="131"/>
      <c r="G253" s="131"/>
      <c r="H253" s="131"/>
      <c r="I253" s="131"/>
      <c r="J253" s="131"/>
      <c r="K253" s="131"/>
      <c r="L253" s="131"/>
    </row>
    <row r="254" spans="2:12">
      <c r="B254" s="130"/>
      <c r="C254" s="131"/>
      <c r="D254" s="131"/>
      <c r="E254" s="131"/>
      <c r="F254" s="131"/>
      <c r="G254" s="131"/>
      <c r="H254" s="131"/>
      <c r="I254" s="131"/>
      <c r="J254" s="131"/>
      <c r="K254" s="131"/>
      <c r="L254" s="131"/>
    </row>
    <row r="255" spans="2:12">
      <c r="B255" s="130"/>
      <c r="C255" s="131"/>
      <c r="D255" s="131"/>
      <c r="E255" s="131"/>
      <c r="F255" s="131"/>
      <c r="G255" s="131"/>
      <c r="H255" s="131"/>
      <c r="I255" s="131"/>
      <c r="J255" s="131"/>
      <c r="K255" s="131"/>
      <c r="L255" s="131"/>
    </row>
    <row r="256" spans="2:12">
      <c r="B256" s="130"/>
      <c r="C256" s="131"/>
      <c r="D256" s="131"/>
      <c r="E256" s="131"/>
      <c r="F256" s="131"/>
      <c r="G256" s="131"/>
      <c r="H256" s="131"/>
      <c r="I256" s="131"/>
      <c r="J256" s="131"/>
      <c r="K256" s="131"/>
      <c r="L256" s="131"/>
    </row>
    <row r="257" spans="2:12">
      <c r="B257" s="130"/>
      <c r="C257" s="131"/>
      <c r="D257" s="131"/>
      <c r="E257" s="131"/>
      <c r="F257" s="131"/>
      <c r="G257" s="131"/>
      <c r="H257" s="131"/>
      <c r="I257" s="131"/>
      <c r="J257" s="131"/>
      <c r="K257" s="131"/>
      <c r="L257" s="131"/>
    </row>
    <row r="258" spans="2:12">
      <c r="B258" s="130"/>
      <c r="C258" s="131"/>
      <c r="D258" s="131"/>
      <c r="E258" s="131"/>
      <c r="F258" s="131"/>
      <c r="G258" s="131"/>
      <c r="H258" s="131"/>
      <c r="I258" s="131"/>
      <c r="J258" s="131"/>
      <c r="K258" s="131"/>
      <c r="L258" s="131"/>
    </row>
    <row r="259" spans="2:12">
      <c r="B259" s="130"/>
      <c r="C259" s="131"/>
      <c r="D259" s="131"/>
      <c r="E259" s="131"/>
      <c r="F259" s="131"/>
      <c r="G259" s="131"/>
      <c r="H259" s="131"/>
      <c r="I259" s="131"/>
      <c r="J259" s="131"/>
      <c r="K259" s="131"/>
      <c r="L259" s="131"/>
    </row>
    <row r="260" spans="2:12">
      <c r="B260" s="130"/>
      <c r="C260" s="131"/>
      <c r="D260" s="131"/>
      <c r="E260" s="131"/>
      <c r="F260" s="131"/>
      <c r="G260" s="131"/>
      <c r="H260" s="131"/>
      <c r="I260" s="131"/>
      <c r="J260" s="131"/>
      <c r="K260" s="131"/>
      <c r="L260" s="131"/>
    </row>
    <row r="261" spans="2:12">
      <c r="B261" s="130"/>
      <c r="C261" s="131"/>
      <c r="D261" s="131"/>
      <c r="E261" s="131"/>
      <c r="F261" s="131"/>
      <c r="G261" s="131"/>
      <c r="H261" s="131"/>
      <c r="I261" s="131"/>
      <c r="J261" s="131"/>
      <c r="K261" s="131"/>
      <c r="L261" s="131"/>
    </row>
    <row r="262" spans="2:12">
      <c r="B262" s="130"/>
      <c r="C262" s="131"/>
      <c r="D262" s="131"/>
      <c r="E262" s="131"/>
      <c r="F262" s="131"/>
      <c r="G262" s="131"/>
      <c r="H262" s="131"/>
      <c r="I262" s="131"/>
      <c r="J262" s="131"/>
      <c r="K262" s="131"/>
      <c r="L262" s="131"/>
    </row>
    <row r="263" spans="2:12">
      <c r="B263" s="130"/>
      <c r="C263" s="131"/>
      <c r="D263" s="131"/>
      <c r="E263" s="131"/>
      <c r="F263" s="131"/>
      <c r="G263" s="131"/>
      <c r="H263" s="131"/>
      <c r="I263" s="131"/>
      <c r="J263" s="131"/>
      <c r="K263" s="131"/>
      <c r="L263" s="131"/>
    </row>
    <row r="264" spans="2:12">
      <c r="B264" s="130"/>
      <c r="C264" s="131"/>
      <c r="D264" s="131"/>
      <c r="E264" s="131"/>
      <c r="F264" s="131"/>
      <c r="G264" s="131"/>
      <c r="H264" s="131"/>
      <c r="I264" s="131"/>
      <c r="J264" s="131"/>
      <c r="K264" s="131"/>
      <c r="L264" s="131"/>
    </row>
    <row r="265" spans="2:12">
      <c r="B265" s="130"/>
      <c r="C265" s="131"/>
      <c r="D265" s="131"/>
      <c r="E265" s="131"/>
      <c r="F265" s="131"/>
      <c r="G265" s="131"/>
      <c r="H265" s="131"/>
      <c r="I265" s="131"/>
      <c r="J265" s="131"/>
      <c r="K265" s="131"/>
      <c r="L265" s="131"/>
    </row>
    <row r="266" spans="2:12">
      <c r="B266" s="130"/>
      <c r="C266" s="131"/>
      <c r="D266" s="131"/>
      <c r="E266" s="131"/>
      <c r="F266" s="131"/>
      <c r="G266" s="131"/>
      <c r="H266" s="131"/>
      <c r="I266" s="131"/>
      <c r="J266" s="131"/>
      <c r="K266" s="131"/>
      <c r="L266" s="131"/>
    </row>
    <row r="267" spans="2:12">
      <c r="B267" s="130"/>
      <c r="C267" s="131"/>
      <c r="D267" s="131"/>
      <c r="E267" s="131"/>
      <c r="F267" s="131"/>
      <c r="G267" s="131"/>
      <c r="H267" s="131"/>
      <c r="I267" s="131"/>
      <c r="J267" s="131"/>
      <c r="K267" s="131"/>
      <c r="L267" s="131"/>
    </row>
    <row r="268" spans="2:12">
      <c r="B268" s="130"/>
      <c r="C268" s="131"/>
      <c r="D268" s="131"/>
      <c r="E268" s="131"/>
      <c r="F268" s="131"/>
      <c r="G268" s="131"/>
      <c r="H268" s="131"/>
      <c r="I268" s="131"/>
      <c r="J268" s="131"/>
      <c r="K268" s="131"/>
      <c r="L268" s="131"/>
    </row>
    <row r="269" spans="2:12">
      <c r="B269" s="130"/>
      <c r="C269" s="131"/>
      <c r="D269" s="131"/>
      <c r="E269" s="131"/>
      <c r="F269" s="131"/>
      <c r="G269" s="131"/>
      <c r="H269" s="131"/>
      <c r="I269" s="131"/>
      <c r="J269" s="131"/>
      <c r="K269" s="131"/>
      <c r="L269" s="131"/>
    </row>
    <row r="270" spans="2:12">
      <c r="B270" s="130"/>
      <c r="C270" s="131"/>
      <c r="D270" s="131"/>
      <c r="E270" s="131"/>
      <c r="F270" s="131"/>
      <c r="G270" s="131"/>
      <c r="H270" s="131"/>
      <c r="I270" s="131"/>
      <c r="J270" s="131"/>
      <c r="K270" s="131"/>
      <c r="L270" s="131"/>
    </row>
    <row r="271" spans="2:12">
      <c r="B271" s="130"/>
      <c r="C271" s="131"/>
      <c r="D271" s="131"/>
      <c r="E271" s="131"/>
      <c r="F271" s="131"/>
      <c r="G271" s="131"/>
      <c r="H271" s="131"/>
      <c r="I271" s="131"/>
      <c r="J271" s="131"/>
      <c r="K271" s="131"/>
      <c r="L271" s="131"/>
    </row>
    <row r="272" spans="2:12">
      <c r="B272" s="130"/>
      <c r="C272" s="131"/>
      <c r="D272" s="131"/>
      <c r="E272" s="131"/>
      <c r="F272" s="131"/>
      <c r="G272" s="131"/>
      <c r="H272" s="131"/>
      <c r="I272" s="131"/>
      <c r="J272" s="131"/>
      <c r="K272" s="131"/>
      <c r="L272" s="131"/>
    </row>
    <row r="273" spans="2:12">
      <c r="B273" s="130"/>
      <c r="C273" s="131"/>
      <c r="D273" s="131"/>
      <c r="E273" s="131"/>
      <c r="F273" s="131"/>
      <c r="G273" s="131"/>
      <c r="H273" s="131"/>
      <c r="I273" s="131"/>
      <c r="J273" s="131"/>
      <c r="K273" s="131"/>
      <c r="L273" s="131"/>
    </row>
    <row r="274" spans="2:12">
      <c r="B274" s="130"/>
      <c r="C274" s="131"/>
      <c r="D274" s="131"/>
      <c r="E274" s="131"/>
      <c r="F274" s="131"/>
      <c r="G274" s="131"/>
      <c r="H274" s="131"/>
      <c r="I274" s="131"/>
      <c r="J274" s="131"/>
      <c r="K274" s="131"/>
      <c r="L274" s="131"/>
    </row>
    <row r="275" spans="2:12">
      <c r="B275" s="130"/>
      <c r="C275" s="131"/>
      <c r="D275" s="131"/>
      <c r="E275" s="131"/>
      <c r="F275" s="131"/>
      <c r="G275" s="131"/>
      <c r="H275" s="131"/>
      <c r="I275" s="131"/>
      <c r="J275" s="131"/>
      <c r="K275" s="131"/>
      <c r="L275" s="131"/>
    </row>
    <row r="276" spans="2:12">
      <c r="B276" s="130"/>
      <c r="C276" s="131"/>
      <c r="D276" s="131"/>
      <c r="E276" s="131"/>
      <c r="F276" s="131"/>
      <c r="G276" s="131"/>
      <c r="H276" s="131"/>
      <c r="I276" s="131"/>
      <c r="J276" s="131"/>
      <c r="K276" s="131"/>
      <c r="L276" s="131"/>
    </row>
    <row r="277" spans="2:12">
      <c r="B277" s="130"/>
      <c r="C277" s="131"/>
      <c r="D277" s="131"/>
      <c r="E277" s="131"/>
      <c r="F277" s="131"/>
      <c r="G277" s="131"/>
      <c r="H277" s="131"/>
      <c r="I277" s="131"/>
      <c r="J277" s="131"/>
      <c r="K277" s="131"/>
      <c r="L277" s="131"/>
    </row>
    <row r="278" spans="2:12">
      <c r="B278" s="130"/>
      <c r="C278" s="131"/>
      <c r="D278" s="131"/>
      <c r="E278" s="131"/>
      <c r="F278" s="131"/>
      <c r="G278" s="131"/>
      <c r="H278" s="131"/>
      <c r="I278" s="131"/>
      <c r="J278" s="131"/>
      <c r="K278" s="131"/>
      <c r="L278" s="131"/>
    </row>
    <row r="279" spans="2:12">
      <c r="B279" s="130"/>
      <c r="C279" s="131"/>
      <c r="D279" s="131"/>
      <c r="E279" s="131"/>
      <c r="F279" s="131"/>
      <c r="G279" s="131"/>
      <c r="H279" s="131"/>
      <c r="I279" s="131"/>
      <c r="J279" s="131"/>
      <c r="K279" s="131"/>
      <c r="L279" s="131"/>
    </row>
    <row r="280" spans="2:12">
      <c r="B280" s="130"/>
      <c r="C280" s="131"/>
      <c r="D280" s="131"/>
      <c r="E280" s="131"/>
      <c r="F280" s="131"/>
      <c r="G280" s="131"/>
      <c r="H280" s="131"/>
      <c r="I280" s="131"/>
      <c r="J280" s="131"/>
      <c r="K280" s="131"/>
      <c r="L280" s="131"/>
    </row>
    <row r="281" spans="2:12">
      <c r="B281" s="130"/>
      <c r="C281" s="131"/>
      <c r="D281" s="131"/>
      <c r="E281" s="131"/>
      <c r="F281" s="131"/>
      <c r="G281" s="131"/>
      <c r="H281" s="131"/>
      <c r="I281" s="131"/>
      <c r="J281" s="131"/>
      <c r="K281" s="131"/>
      <c r="L281" s="131"/>
    </row>
    <row r="282" spans="2:12">
      <c r="B282" s="130"/>
      <c r="C282" s="131"/>
      <c r="D282" s="131"/>
      <c r="E282" s="131"/>
      <c r="F282" s="131"/>
      <c r="G282" s="131"/>
      <c r="H282" s="131"/>
      <c r="I282" s="131"/>
      <c r="J282" s="131"/>
      <c r="K282" s="131"/>
      <c r="L282" s="131"/>
    </row>
    <row r="283" spans="2:12">
      <c r="B283" s="130"/>
      <c r="C283" s="131"/>
      <c r="D283" s="131"/>
      <c r="E283" s="131"/>
      <c r="F283" s="131"/>
      <c r="G283" s="131"/>
      <c r="H283" s="131"/>
      <c r="I283" s="131"/>
      <c r="J283" s="131"/>
      <c r="K283" s="131"/>
      <c r="L283" s="131"/>
    </row>
    <row r="284" spans="2:12">
      <c r="B284" s="130"/>
      <c r="C284" s="131"/>
      <c r="D284" s="131"/>
      <c r="E284" s="131"/>
      <c r="F284" s="131"/>
      <c r="G284" s="131"/>
      <c r="H284" s="131"/>
      <c r="I284" s="131"/>
      <c r="J284" s="131"/>
      <c r="K284" s="131"/>
      <c r="L284" s="131"/>
    </row>
    <row r="285" spans="2:12">
      <c r="B285" s="130"/>
      <c r="C285" s="131"/>
      <c r="D285" s="131"/>
      <c r="E285" s="131"/>
      <c r="F285" s="131"/>
      <c r="G285" s="131"/>
      <c r="H285" s="131"/>
      <c r="I285" s="131"/>
      <c r="J285" s="131"/>
      <c r="K285" s="131"/>
      <c r="L285" s="131"/>
    </row>
    <row r="286" spans="2:12">
      <c r="B286" s="130"/>
      <c r="C286" s="131"/>
      <c r="D286" s="131"/>
      <c r="E286" s="131"/>
      <c r="F286" s="131"/>
      <c r="G286" s="131"/>
      <c r="H286" s="131"/>
      <c r="I286" s="131"/>
      <c r="J286" s="131"/>
      <c r="K286" s="131"/>
      <c r="L286" s="131"/>
    </row>
    <row r="287" spans="2:12">
      <c r="B287" s="130"/>
      <c r="C287" s="131"/>
      <c r="D287" s="131"/>
      <c r="E287" s="131"/>
      <c r="F287" s="131"/>
      <c r="G287" s="131"/>
      <c r="H287" s="131"/>
      <c r="I287" s="131"/>
      <c r="J287" s="131"/>
      <c r="K287" s="131"/>
      <c r="L287" s="131"/>
    </row>
    <row r="288" spans="2:12">
      <c r="B288" s="130"/>
      <c r="C288" s="131"/>
      <c r="D288" s="131"/>
      <c r="E288" s="131"/>
      <c r="F288" s="131"/>
      <c r="G288" s="131"/>
      <c r="H288" s="131"/>
      <c r="I288" s="131"/>
      <c r="J288" s="131"/>
      <c r="K288" s="131"/>
      <c r="L288" s="131"/>
    </row>
    <row r="289" spans="2:12">
      <c r="B289" s="130"/>
      <c r="C289" s="131"/>
      <c r="D289" s="131"/>
      <c r="E289" s="131"/>
      <c r="F289" s="131"/>
      <c r="G289" s="131"/>
      <c r="H289" s="131"/>
      <c r="I289" s="131"/>
      <c r="J289" s="131"/>
      <c r="K289" s="131"/>
      <c r="L289" s="131"/>
    </row>
    <row r="290" spans="2:12">
      <c r="B290" s="130"/>
      <c r="C290" s="131"/>
      <c r="D290" s="131"/>
      <c r="E290" s="131"/>
      <c r="F290" s="131"/>
      <c r="G290" s="131"/>
      <c r="H290" s="131"/>
      <c r="I290" s="131"/>
      <c r="J290" s="131"/>
      <c r="K290" s="131"/>
      <c r="L290" s="131"/>
    </row>
    <row r="291" spans="2:12">
      <c r="B291" s="130"/>
      <c r="C291" s="131"/>
      <c r="D291" s="131"/>
      <c r="E291" s="131"/>
      <c r="F291" s="131"/>
      <c r="G291" s="131"/>
      <c r="H291" s="131"/>
      <c r="I291" s="131"/>
      <c r="J291" s="131"/>
      <c r="K291" s="131"/>
      <c r="L291" s="131"/>
    </row>
    <row r="292" spans="2:12">
      <c r="B292" s="130"/>
      <c r="C292" s="131"/>
      <c r="D292" s="131"/>
      <c r="E292" s="131"/>
      <c r="F292" s="131"/>
      <c r="G292" s="131"/>
      <c r="H292" s="131"/>
      <c r="I292" s="131"/>
      <c r="J292" s="131"/>
      <c r="K292" s="131"/>
      <c r="L292" s="131"/>
    </row>
    <row r="293" spans="2:12">
      <c r="B293" s="130"/>
      <c r="C293" s="131"/>
      <c r="D293" s="131"/>
      <c r="E293" s="131"/>
      <c r="F293" s="131"/>
      <c r="G293" s="131"/>
      <c r="H293" s="131"/>
      <c r="I293" s="131"/>
      <c r="J293" s="131"/>
      <c r="K293" s="131"/>
      <c r="L293" s="131"/>
    </row>
    <row r="294" spans="2:12">
      <c r="B294" s="130"/>
      <c r="C294" s="131"/>
      <c r="D294" s="131"/>
      <c r="E294" s="131"/>
      <c r="F294" s="131"/>
      <c r="G294" s="131"/>
      <c r="H294" s="131"/>
      <c r="I294" s="131"/>
      <c r="J294" s="131"/>
      <c r="K294" s="131"/>
      <c r="L294" s="131"/>
    </row>
    <row r="295" spans="2:12">
      <c r="B295" s="130"/>
      <c r="C295" s="131"/>
      <c r="D295" s="131"/>
      <c r="E295" s="131"/>
      <c r="F295" s="131"/>
      <c r="G295" s="131"/>
      <c r="H295" s="131"/>
      <c r="I295" s="131"/>
      <c r="J295" s="131"/>
      <c r="K295" s="131"/>
      <c r="L295" s="131"/>
    </row>
    <row r="296" spans="2:12">
      <c r="B296" s="130"/>
      <c r="C296" s="131"/>
      <c r="D296" s="131"/>
      <c r="E296" s="131"/>
      <c r="F296" s="131"/>
      <c r="G296" s="131"/>
      <c r="H296" s="131"/>
      <c r="I296" s="131"/>
      <c r="J296" s="131"/>
      <c r="K296" s="131"/>
      <c r="L296" s="131"/>
    </row>
    <row r="297" spans="2:12">
      <c r="B297" s="130"/>
      <c r="C297" s="131"/>
      <c r="D297" s="131"/>
      <c r="E297" s="131"/>
      <c r="F297" s="131"/>
      <c r="G297" s="131"/>
      <c r="H297" s="131"/>
      <c r="I297" s="131"/>
      <c r="J297" s="131"/>
      <c r="K297" s="131"/>
      <c r="L297" s="131"/>
    </row>
    <row r="298" spans="2:12">
      <c r="B298" s="130"/>
      <c r="C298" s="131"/>
      <c r="D298" s="131"/>
      <c r="E298" s="131"/>
      <c r="F298" s="131"/>
      <c r="G298" s="131"/>
      <c r="H298" s="131"/>
      <c r="I298" s="131"/>
      <c r="J298" s="131"/>
      <c r="K298" s="131"/>
      <c r="L298" s="131"/>
    </row>
    <row r="299" spans="2:12">
      <c r="B299" s="130"/>
      <c r="C299" s="131"/>
      <c r="D299" s="131"/>
      <c r="E299" s="131"/>
      <c r="F299" s="131"/>
      <c r="G299" s="131"/>
      <c r="H299" s="131"/>
      <c r="I299" s="131"/>
      <c r="J299" s="131"/>
      <c r="K299" s="131"/>
      <c r="L299" s="131"/>
    </row>
    <row r="300" spans="2:12">
      <c r="B300" s="130"/>
      <c r="C300" s="131"/>
      <c r="D300" s="131"/>
      <c r="E300" s="131"/>
      <c r="F300" s="131"/>
      <c r="G300" s="131"/>
      <c r="H300" s="131"/>
      <c r="I300" s="131"/>
      <c r="J300" s="131"/>
      <c r="K300" s="131"/>
      <c r="L300" s="131"/>
    </row>
    <row r="301" spans="2:12">
      <c r="B301" s="130"/>
      <c r="C301" s="131"/>
      <c r="D301" s="131"/>
      <c r="E301" s="131"/>
      <c r="F301" s="131"/>
      <c r="G301" s="131"/>
      <c r="H301" s="131"/>
      <c r="I301" s="131"/>
      <c r="J301" s="131"/>
      <c r="K301" s="131"/>
      <c r="L301" s="131"/>
    </row>
    <row r="302" spans="2:12">
      <c r="B302" s="130"/>
      <c r="C302" s="131"/>
      <c r="D302" s="131"/>
      <c r="E302" s="131"/>
      <c r="F302" s="131"/>
      <c r="G302" s="131"/>
      <c r="H302" s="131"/>
      <c r="I302" s="131"/>
      <c r="J302" s="131"/>
      <c r="K302" s="131"/>
      <c r="L302" s="131"/>
    </row>
    <row r="303" spans="2:12">
      <c r="B303" s="130"/>
      <c r="C303" s="131"/>
      <c r="D303" s="131"/>
      <c r="E303" s="131"/>
      <c r="F303" s="131"/>
      <c r="G303" s="131"/>
      <c r="H303" s="131"/>
      <c r="I303" s="131"/>
      <c r="J303" s="131"/>
      <c r="K303" s="131"/>
      <c r="L303" s="131"/>
    </row>
    <row r="304" spans="2:12">
      <c r="B304" s="130"/>
      <c r="C304" s="131"/>
      <c r="D304" s="131"/>
      <c r="E304" s="131"/>
      <c r="F304" s="131"/>
      <c r="G304" s="131"/>
      <c r="H304" s="131"/>
      <c r="I304" s="131"/>
      <c r="J304" s="131"/>
      <c r="K304" s="131"/>
      <c r="L304" s="131"/>
    </row>
    <row r="305" spans="2:12">
      <c r="B305" s="130"/>
      <c r="C305" s="131"/>
      <c r="D305" s="131"/>
      <c r="E305" s="131"/>
      <c r="F305" s="131"/>
      <c r="G305" s="131"/>
      <c r="H305" s="131"/>
      <c r="I305" s="131"/>
      <c r="J305" s="131"/>
      <c r="K305" s="131"/>
      <c r="L305" s="131"/>
    </row>
    <row r="306" spans="2:12">
      <c r="B306" s="130"/>
      <c r="C306" s="131"/>
      <c r="D306" s="131"/>
      <c r="E306" s="131"/>
      <c r="F306" s="131"/>
      <c r="G306" s="131"/>
      <c r="H306" s="131"/>
      <c r="I306" s="131"/>
      <c r="J306" s="131"/>
      <c r="K306" s="131"/>
      <c r="L306" s="131"/>
    </row>
    <row r="307" spans="2:12">
      <c r="B307" s="130"/>
      <c r="C307" s="131"/>
      <c r="D307" s="131"/>
      <c r="E307" s="131"/>
      <c r="F307" s="131"/>
      <c r="G307" s="131"/>
      <c r="H307" s="131"/>
      <c r="I307" s="131"/>
      <c r="J307" s="131"/>
      <c r="K307" s="131"/>
      <c r="L307" s="131"/>
    </row>
    <row r="308" spans="2:12">
      <c r="B308" s="130"/>
      <c r="C308" s="131"/>
      <c r="D308" s="131"/>
      <c r="E308" s="131"/>
      <c r="F308" s="131"/>
      <c r="G308" s="131"/>
      <c r="H308" s="131"/>
      <c r="I308" s="131"/>
      <c r="J308" s="131"/>
      <c r="K308" s="131"/>
      <c r="L308" s="131"/>
    </row>
    <row r="309" spans="2:12">
      <c r="B309" s="130"/>
      <c r="C309" s="131"/>
      <c r="D309" s="131"/>
      <c r="E309" s="131"/>
      <c r="F309" s="131"/>
      <c r="G309" s="131"/>
      <c r="H309" s="131"/>
      <c r="I309" s="131"/>
      <c r="J309" s="131"/>
      <c r="K309" s="131"/>
      <c r="L309" s="131"/>
    </row>
    <row r="310" spans="2:12">
      <c r="B310" s="130"/>
      <c r="C310" s="131"/>
      <c r="D310" s="131"/>
      <c r="E310" s="131"/>
      <c r="F310" s="131"/>
      <c r="G310" s="131"/>
      <c r="H310" s="131"/>
      <c r="I310" s="131"/>
      <c r="J310" s="131"/>
      <c r="K310" s="131"/>
      <c r="L310" s="131"/>
    </row>
    <row r="311" spans="2:12">
      <c r="B311" s="130"/>
      <c r="C311" s="131"/>
      <c r="D311" s="131"/>
      <c r="E311" s="131"/>
      <c r="F311" s="131"/>
      <c r="G311" s="131"/>
      <c r="H311" s="131"/>
      <c r="I311" s="131"/>
      <c r="J311" s="131"/>
      <c r="K311" s="131"/>
      <c r="L311" s="131"/>
    </row>
    <row r="312" spans="2:12">
      <c r="B312" s="130"/>
      <c r="C312" s="131"/>
      <c r="D312" s="131"/>
      <c r="E312" s="131"/>
      <c r="F312" s="131"/>
      <c r="G312" s="131"/>
      <c r="H312" s="131"/>
      <c r="I312" s="131"/>
      <c r="J312" s="131"/>
      <c r="K312" s="131"/>
      <c r="L312" s="131"/>
    </row>
    <row r="313" spans="2:12">
      <c r="B313" s="130"/>
      <c r="C313" s="131"/>
      <c r="D313" s="131"/>
      <c r="E313" s="131"/>
      <c r="F313" s="131"/>
      <c r="G313" s="131"/>
      <c r="H313" s="131"/>
      <c r="I313" s="131"/>
      <c r="J313" s="131"/>
      <c r="K313" s="131"/>
      <c r="L313" s="131"/>
    </row>
    <row r="314" spans="2:12">
      <c r="B314" s="130"/>
      <c r="C314" s="131"/>
      <c r="D314" s="131"/>
      <c r="E314" s="131"/>
      <c r="F314" s="131"/>
      <c r="G314" s="131"/>
      <c r="H314" s="131"/>
      <c r="I314" s="131"/>
      <c r="J314" s="131"/>
      <c r="K314" s="131"/>
      <c r="L314" s="131"/>
    </row>
    <row r="315" spans="2:12">
      <c r="B315" s="130"/>
      <c r="C315" s="131"/>
      <c r="D315" s="131"/>
      <c r="E315" s="131"/>
      <c r="F315" s="131"/>
      <c r="G315" s="131"/>
      <c r="H315" s="131"/>
      <c r="I315" s="131"/>
      <c r="J315" s="131"/>
      <c r="K315" s="131"/>
      <c r="L315" s="131"/>
    </row>
    <row r="316" spans="2:12">
      <c r="B316" s="130"/>
      <c r="C316" s="131"/>
      <c r="D316" s="131"/>
      <c r="E316" s="131"/>
      <c r="F316" s="131"/>
      <c r="G316" s="131"/>
      <c r="H316" s="131"/>
      <c r="I316" s="131"/>
      <c r="J316" s="131"/>
      <c r="K316" s="131"/>
      <c r="L316" s="131"/>
    </row>
    <row r="317" spans="2:12">
      <c r="B317" s="130"/>
      <c r="C317" s="131"/>
      <c r="D317" s="131"/>
      <c r="E317" s="131"/>
      <c r="F317" s="131"/>
      <c r="G317" s="131"/>
      <c r="H317" s="131"/>
      <c r="I317" s="131"/>
      <c r="J317" s="131"/>
      <c r="K317" s="131"/>
      <c r="L317" s="131"/>
    </row>
    <row r="318" spans="2:12">
      <c r="B318" s="130"/>
      <c r="C318" s="131"/>
      <c r="D318" s="131"/>
      <c r="E318" s="131"/>
      <c r="F318" s="131"/>
      <c r="G318" s="131"/>
      <c r="H318" s="131"/>
      <c r="I318" s="131"/>
      <c r="J318" s="131"/>
      <c r="K318" s="131"/>
      <c r="L318" s="131"/>
    </row>
    <row r="319" spans="2:12">
      <c r="B319" s="130"/>
      <c r="C319" s="131"/>
      <c r="D319" s="131"/>
      <c r="E319" s="131"/>
      <c r="F319" s="131"/>
      <c r="G319" s="131"/>
      <c r="H319" s="131"/>
      <c r="I319" s="131"/>
      <c r="J319" s="131"/>
      <c r="K319" s="131"/>
      <c r="L319" s="131"/>
    </row>
    <row r="320" spans="2:12">
      <c r="B320" s="130"/>
      <c r="C320" s="131"/>
      <c r="D320" s="131"/>
      <c r="E320" s="131"/>
      <c r="F320" s="131"/>
      <c r="G320" s="131"/>
      <c r="H320" s="131"/>
      <c r="I320" s="131"/>
      <c r="J320" s="131"/>
      <c r="K320" s="131"/>
      <c r="L320" s="131"/>
    </row>
    <row r="321" spans="2:12">
      <c r="B321" s="130"/>
      <c r="C321" s="131"/>
      <c r="D321" s="131"/>
      <c r="E321" s="131"/>
      <c r="F321" s="131"/>
      <c r="G321" s="131"/>
      <c r="H321" s="131"/>
      <c r="I321" s="131"/>
      <c r="J321" s="131"/>
      <c r="K321" s="131"/>
      <c r="L321" s="131"/>
    </row>
    <row r="322" spans="2:12">
      <c r="B322" s="130"/>
      <c r="C322" s="131"/>
      <c r="D322" s="131"/>
      <c r="E322" s="131"/>
      <c r="F322" s="131"/>
      <c r="G322" s="131"/>
      <c r="H322" s="131"/>
      <c r="I322" s="131"/>
      <c r="J322" s="131"/>
      <c r="K322" s="131"/>
      <c r="L322" s="131"/>
    </row>
    <row r="323" spans="2:12">
      <c r="B323" s="130"/>
      <c r="C323" s="131"/>
      <c r="D323" s="131"/>
      <c r="E323" s="131"/>
      <c r="F323" s="131"/>
      <c r="G323" s="131"/>
      <c r="H323" s="131"/>
      <c r="I323" s="131"/>
      <c r="J323" s="131"/>
      <c r="K323" s="131"/>
      <c r="L323" s="131"/>
    </row>
    <row r="324" spans="2:12">
      <c r="B324" s="130"/>
      <c r="C324" s="131"/>
      <c r="D324" s="131"/>
      <c r="E324" s="131"/>
      <c r="F324" s="131"/>
      <c r="G324" s="131"/>
      <c r="H324" s="131"/>
      <c r="I324" s="131"/>
      <c r="J324" s="131"/>
      <c r="K324" s="131"/>
      <c r="L324" s="131"/>
    </row>
    <row r="325" spans="2:12">
      <c r="B325" s="130"/>
      <c r="C325" s="131"/>
      <c r="D325" s="131"/>
      <c r="E325" s="131"/>
      <c r="F325" s="131"/>
      <c r="G325" s="131"/>
      <c r="H325" s="131"/>
      <c r="I325" s="131"/>
      <c r="J325" s="131"/>
      <c r="K325" s="131"/>
      <c r="L325" s="131"/>
    </row>
    <row r="326" spans="2:12">
      <c r="B326" s="130"/>
      <c r="C326" s="131"/>
      <c r="D326" s="131"/>
      <c r="E326" s="131"/>
      <c r="F326" s="131"/>
      <c r="G326" s="131"/>
      <c r="H326" s="131"/>
      <c r="I326" s="131"/>
      <c r="J326" s="131"/>
      <c r="K326" s="131"/>
      <c r="L326" s="131"/>
    </row>
    <row r="327" spans="2:12">
      <c r="B327" s="130"/>
      <c r="C327" s="131"/>
      <c r="D327" s="131"/>
      <c r="E327" s="131"/>
      <c r="F327" s="131"/>
      <c r="G327" s="131"/>
      <c r="H327" s="131"/>
      <c r="I327" s="131"/>
      <c r="J327" s="131"/>
      <c r="K327" s="131"/>
      <c r="L327" s="131"/>
    </row>
    <row r="328" spans="2:12">
      <c r="B328" s="130"/>
      <c r="C328" s="131"/>
      <c r="D328" s="131"/>
      <c r="E328" s="131"/>
      <c r="F328" s="131"/>
      <c r="G328" s="131"/>
      <c r="H328" s="131"/>
      <c r="I328" s="131"/>
      <c r="J328" s="131"/>
      <c r="K328" s="131"/>
      <c r="L328" s="131"/>
    </row>
    <row r="329" spans="2:12">
      <c r="B329" s="130"/>
      <c r="C329" s="131"/>
      <c r="D329" s="131"/>
      <c r="E329" s="131"/>
      <c r="F329" s="131"/>
      <c r="G329" s="131"/>
      <c r="H329" s="131"/>
      <c r="I329" s="131"/>
      <c r="J329" s="131"/>
      <c r="K329" s="131"/>
      <c r="L329" s="131"/>
    </row>
    <row r="330" spans="2:12">
      <c r="B330" s="130"/>
      <c r="C330" s="131"/>
      <c r="D330" s="131"/>
      <c r="E330" s="131"/>
      <c r="F330" s="131"/>
      <c r="G330" s="131"/>
      <c r="H330" s="131"/>
      <c r="I330" s="131"/>
      <c r="J330" s="131"/>
      <c r="K330" s="131"/>
      <c r="L330" s="131"/>
    </row>
    <row r="331" spans="2:12">
      <c r="B331" s="130"/>
      <c r="C331" s="131"/>
      <c r="D331" s="131"/>
      <c r="E331" s="131"/>
      <c r="F331" s="131"/>
      <c r="G331" s="131"/>
      <c r="H331" s="131"/>
      <c r="I331" s="131"/>
      <c r="J331" s="131"/>
      <c r="K331" s="131"/>
      <c r="L331" s="131"/>
    </row>
    <row r="332" spans="2:12">
      <c r="B332" s="130"/>
      <c r="C332" s="131"/>
      <c r="D332" s="131"/>
      <c r="E332" s="131"/>
      <c r="F332" s="131"/>
      <c r="G332" s="131"/>
      <c r="H332" s="131"/>
      <c r="I332" s="131"/>
      <c r="J332" s="131"/>
      <c r="K332" s="131"/>
      <c r="L332" s="131"/>
    </row>
    <row r="333" spans="2:12">
      <c r="B333" s="130"/>
      <c r="C333" s="131"/>
      <c r="D333" s="131"/>
      <c r="E333" s="131"/>
      <c r="F333" s="131"/>
      <c r="G333" s="131"/>
      <c r="H333" s="131"/>
      <c r="I333" s="131"/>
      <c r="J333" s="131"/>
      <c r="K333" s="131"/>
      <c r="L333" s="131"/>
    </row>
    <row r="334" spans="2:12">
      <c r="B334" s="130"/>
      <c r="C334" s="131"/>
      <c r="D334" s="131"/>
      <c r="E334" s="131"/>
      <c r="F334" s="131"/>
      <c r="G334" s="131"/>
      <c r="H334" s="131"/>
      <c r="I334" s="131"/>
      <c r="J334" s="131"/>
      <c r="K334" s="131"/>
      <c r="L334" s="131"/>
    </row>
    <row r="335" spans="2:12">
      <c r="B335" s="130"/>
      <c r="C335" s="131"/>
      <c r="D335" s="131"/>
      <c r="E335" s="131"/>
      <c r="F335" s="131"/>
      <c r="G335" s="131"/>
      <c r="H335" s="131"/>
      <c r="I335" s="131"/>
      <c r="J335" s="131"/>
      <c r="K335" s="131"/>
      <c r="L335" s="131"/>
    </row>
    <row r="336" spans="2:12">
      <c r="B336" s="130"/>
      <c r="C336" s="131"/>
      <c r="D336" s="131"/>
      <c r="E336" s="131"/>
      <c r="F336" s="131"/>
      <c r="G336" s="131"/>
      <c r="H336" s="131"/>
      <c r="I336" s="131"/>
      <c r="J336" s="131"/>
      <c r="K336" s="131"/>
      <c r="L336" s="131"/>
    </row>
    <row r="337" spans="2:12">
      <c r="B337" s="130"/>
      <c r="C337" s="131"/>
      <c r="D337" s="131"/>
      <c r="E337" s="131"/>
      <c r="F337" s="131"/>
      <c r="G337" s="131"/>
      <c r="H337" s="131"/>
      <c r="I337" s="131"/>
      <c r="J337" s="131"/>
      <c r="K337" s="131"/>
      <c r="L337" s="131"/>
    </row>
    <row r="338" spans="2:12">
      <c r="B338" s="130"/>
      <c r="C338" s="131"/>
      <c r="D338" s="131"/>
      <c r="E338" s="131"/>
      <c r="F338" s="131"/>
      <c r="G338" s="131"/>
      <c r="H338" s="131"/>
      <c r="I338" s="131"/>
      <c r="J338" s="131"/>
      <c r="K338" s="131"/>
      <c r="L338" s="131"/>
    </row>
    <row r="339" spans="2:12">
      <c r="B339" s="130"/>
      <c r="C339" s="131"/>
      <c r="D339" s="131"/>
      <c r="E339" s="131"/>
      <c r="F339" s="131"/>
      <c r="G339" s="131"/>
      <c r="H339" s="131"/>
      <c r="I339" s="131"/>
      <c r="J339" s="131"/>
      <c r="K339" s="131"/>
      <c r="L339" s="131"/>
    </row>
    <row r="340" spans="2:12">
      <c r="B340" s="130"/>
      <c r="C340" s="131"/>
      <c r="D340" s="131"/>
      <c r="E340" s="131"/>
      <c r="F340" s="131"/>
      <c r="G340" s="131"/>
      <c r="H340" s="131"/>
      <c r="I340" s="131"/>
      <c r="J340" s="131"/>
      <c r="K340" s="131"/>
      <c r="L340" s="131"/>
    </row>
    <row r="341" spans="2:12">
      <c r="B341" s="130"/>
      <c r="C341" s="131"/>
      <c r="D341" s="131"/>
      <c r="E341" s="131"/>
      <c r="F341" s="131"/>
      <c r="G341" s="131"/>
      <c r="H341" s="131"/>
      <c r="I341" s="131"/>
      <c r="J341" s="131"/>
      <c r="K341" s="131"/>
      <c r="L341" s="131"/>
    </row>
    <row r="342" spans="2:12">
      <c r="B342" s="130"/>
      <c r="C342" s="131"/>
      <c r="D342" s="131"/>
      <c r="E342" s="131"/>
      <c r="F342" s="131"/>
      <c r="G342" s="131"/>
      <c r="H342" s="131"/>
      <c r="I342" s="131"/>
      <c r="J342" s="131"/>
      <c r="K342" s="131"/>
      <c r="L342" s="131"/>
    </row>
    <row r="343" spans="2:12">
      <c r="B343" s="130"/>
      <c r="C343" s="131"/>
      <c r="D343" s="131"/>
      <c r="E343" s="131"/>
      <c r="F343" s="131"/>
      <c r="G343" s="131"/>
      <c r="H343" s="131"/>
      <c r="I343" s="131"/>
      <c r="J343" s="131"/>
      <c r="K343" s="131"/>
      <c r="L343" s="131"/>
    </row>
    <row r="344" spans="2:12">
      <c r="B344" s="130"/>
      <c r="C344" s="131"/>
      <c r="D344" s="131"/>
      <c r="E344" s="131"/>
      <c r="F344" s="131"/>
      <c r="G344" s="131"/>
      <c r="H344" s="131"/>
      <c r="I344" s="131"/>
      <c r="J344" s="131"/>
      <c r="K344" s="131"/>
      <c r="L344" s="131"/>
    </row>
    <row r="345" spans="2:12">
      <c r="B345" s="130"/>
      <c r="C345" s="131"/>
      <c r="D345" s="131"/>
      <c r="E345" s="131"/>
      <c r="F345" s="131"/>
      <c r="G345" s="131"/>
      <c r="H345" s="131"/>
      <c r="I345" s="131"/>
      <c r="J345" s="131"/>
      <c r="K345" s="131"/>
      <c r="L345" s="131"/>
    </row>
    <row r="346" spans="2:12">
      <c r="B346" s="130"/>
      <c r="C346" s="131"/>
      <c r="D346" s="131"/>
      <c r="E346" s="131"/>
      <c r="F346" s="131"/>
      <c r="G346" s="131"/>
      <c r="H346" s="131"/>
      <c r="I346" s="131"/>
      <c r="J346" s="131"/>
      <c r="K346" s="131"/>
      <c r="L346" s="131"/>
    </row>
    <row r="347" spans="2:12">
      <c r="B347" s="130"/>
      <c r="C347" s="131"/>
      <c r="D347" s="131"/>
      <c r="E347" s="131"/>
      <c r="F347" s="131"/>
      <c r="G347" s="131"/>
      <c r="H347" s="131"/>
      <c r="I347" s="131"/>
      <c r="J347" s="131"/>
      <c r="K347" s="131"/>
      <c r="L347" s="131"/>
    </row>
    <row r="348" spans="2:12">
      <c r="B348" s="130"/>
      <c r="C348" s="131"/>
      <c r="D348" s="131"/>
      <c r="E348" s="131"/>
      <c r="F348" s="131"/>
      <c r="G348" s="131"/>
      <c r="H348" s="131"/>
      <c r="I348" s="131"/>
      <c r="J348" s="131"/>
      <c r="K348" s="131"/>
      <c r="L348" s="131"/>
    </row>
    <row r="349" spans="2:12">
      <c r="B349" s="130"/>
      <c r="C349" s="131"/>
      <c r="D349" s="131"/>
      <c r="E349" s="131"/>
      <c r="F349" s="131"/>
      <c r="G349" s="131"/>
      <c r="H349" s="131"/>
      <c r="I349" s="131"/>
      <c r="J349" s="131"/>
      <c r="K349" s="131"/>
      <c r="L349" s="131"/>
    </row>
    <row r="350" spans="2:12">
      <c r="B350" s="130"/>
      <c r="C350" s="131"/>
      <c r="D350" s="131"/>
      <c r="E350" s="131"/>
      <c r="F350" s="131"/>
      <c r="G350" s="131"/>
      <c r="H350" s="131"/>
      <c r="I350" s="131"/>
      <c r="J350" s="131"/>
      <c r="K350" s="131"/>
      <c r="L350" s="131"/>
    </row>
    <row r="351" spans="2:12">
      <c r="B351" s="130"/>
      <c r="C351" s="131"/>
      <c r="D351" s="131"/>
      <c r="E351" s="131"/>
      <c r="F351" s="131"/>
      <c r="G351" s="131"/>
      <c r="H351" s="131"/>
      <c r="I351" s="131"/>
      <c r="J351" s="131"/>
      <c r="K351" s="131"/>
      <c r="L351" s="131"/>
    </row>
    <row r="352" spans="2:12">
      <c r="B352" s="130"/>
      <c r="C352" s="131"/>
      <c r="D352" s="131"/>
      <c r="E352" s="131"/>
      <c r="F352" s="131"/>
      <c r="G352" s="131"/>
      <c r="H352" s="131"/>
      <c r="I352" s="131"/>
      <c r="J352" s="131"/>
      <c r="K352" s="131"/>
      <c r="L352" s="131"/>
    </row>
    <row r="353" spans="2:12">
      <c r="B353" s="130"/>
      <c r="C353" s="131"/>
      <c r="D353" s="131"/>
      <c r="E353" s="131"/>
      <c r="F353" s="131"/>
      <c r="G353" s="131"/>
      <c r="H353" s="131"/>
      <c r="I353" s="131"/>
      <c r="J353" s="131"/>
      <c r="K353" s="131"/>
      <c r="L353" s="131"/>
    </row>
    <row r="354" spans="2:12">
      <c r="B354" s="130"/>
      <c r="C354" s="131"/>
      <c r="D354" s="131"/>
      <c r="E354" s="131"/>
      <c r="F354" s="131"/>
      <c r="G354" s="131"/>
      <c r="H354" s="131"/>
      <c r="I354" s="131"/>
      <c r="J354" s="131"/>
      <c r="K354" s="131"/>
      <c r="L354" s="131"/>
    </row>
    <row r="355" spans="2:12">
      <c r="B355" s="130"/>
      <c r="C355" s="131"/>
      <c r="D355" s="131"/>
      <c r="E355" s="131"/>
      <c r="F355" s="131"/>
      <c r="G355" s="131"/>
      <c r="H355" s="131"/>
      <c r="I355" s="131"/>
      <c r="J355" s="131"/>
      <c r="K355" s="131"/>
      <c r="L355" s="131"/>
    </row>
    <row r="356" spans="2:12">
      <c r="B356" s="130"/>
      <c r="C356" s="131"/>
      <c r="D356" s="131"/>
      <c r="E356" s="131"/>
      <c r="F356" s="131"/>
      <c r="G356" s="131"/>
      <c r="H356" s="131"/>
      <c r="I356" s="131"/>
      <c r="J356" s="131"/>
      <c r="K356" s="131"/>
      <c r="L356" s="131"/>
    </row>
    <row r="357" spans="2:12">
      <c r="B357" s="130"/>
      <c r="C357" s="131"/>
      <c r="D357" s="131"/>
      <c r="E357" s="131"/>
      <c r="F357" s="131"/>
      <c r="G357" s="131"/>
      <c r="H357" s="131"/>
      <c r="I357" s="131"/>
      <c r="J357" s="131"/>
      <c r="K357" s="131"/>
      <c r="L357" s="131"/>
    </row>
    <row r="358" spans="2:12">
      <c r="B358" s="130"/>
      <c r="C358" s="131"/>
      <c r="D358" s="131"/>
      <c r="E358" s="131"/>
      <c r="F358" s="131"/>
      <c r="G358" s="131"/>
      <c r="H358" s="131"/>
      <c r="I358" s="131"/>
      <c r="J358" s="131"/>
      <c r="K358" s="131"/>
      <c r="L358" s="131"/>
    </row>
    <row r="359" spans="2:12">
      <c r="B359" s="130"/>
      <c r="C359" s="131"/>
      <c r="D359" s="131"/>
      <c r="E359" s="131"/>
      <c r="F359" s="131"/>
      <c r="G359" s="131"/>
      <c r="H359" s="131"/>
      <c r="I359" s="131"/>
      <c r="J359" s="131"/>
      <c r="K359" s="131"/>
      <c r="L359" s="131"/>
    </row>
    <row r="360" spans="2:12">
      <c r="B360" s="130"/>
      <c r="C360" s="131"/>
      <c r="D360" s="131"/>
      <c r="E360" s="131"/>
      <c r="F360" s="131"/>
      <c r="G360" s="131"/>
      <c r="H360" s="131"/>
      <c r="I360" s="131"/>
      <c r="J360" s="131"/>
      <c r="K360" s="131"/>
      <c r="L360" s="131"/>
    </row>
    <row r="361" spans="2:12">
      <c r="B361" s="130"/>
      <c r="C361" s="131"/>
      <c r="D361" s="131"/>
      <c r="E361" s="131"/>
      <c r="F361" s="131"/>
      <c r="G361" s="131"/>
      <c r="H361" s="131"/>
      <c r="I361" s="131"/>
      <c r="J361" s="131"/>
      <c r="K361" s="131"/>
      <c r="L361" s="131"/>
    </row>
    <row r="362" spans="2:12">
      <c r="B362" s="130"/>
      <c r="C362" s="131"/>
      <c r="D362" s="131"/>
      <c r="E362" s="131"/>
      <c r="F362" s="131"/>
      <c r="G362" s="131"/>
      <c r="H362" s="131"/>
      <c r="I362" s="131"/>
      <c r="J362" s="131"/>
      <c r="K362" s="131"/>
      <c r="L362" s="131"/>
    </row>
    <row r="363" spans="2:12">
      <c r="B363" s="130"/>
      <c r="C363" s="131"/>
      <c r="D363" s="131"/>
      <c r="E363" s="131"/>
      <c r="F363" s="131"/>
      <c r="G363" s="131"/>
      <c r="H363" s="131"/>
      <c r="I363" s="131"/>
      <c r="J363" s="131"/>
      <c r="K363" s="131"/>
      <c r="L363" s="131"/>
    </row>
    <row r="364" spans="2:12">
      <c r="B364" s="130"/>
      <c r="C364" s="131"/>
      <c r="D364" s="131"/>
      <c r="E364" s="131"/>
      <c r="F364" s="131"/>
      <c r="G364" s="131"/>
      <c r="H364" s="131"/>
      <c r="I364" s="131"/>
      <c r="J364" s="131"/>
      <c r="K364" s="131"/>
      <c r="L364" s="131"/>
    </row>
    <row r="365" spans="2:12">
      <c r="B365" s="130"/>
      <c r="C365" s="131"/>
      <c r="D365" s="131"/>
      <c r="E365" s="131"/>
      <c r="F365" s="131"/>
      <c r="G365" s="131"/>
      <c r="H365" s="131"/>
      <c r="I365" s="131"/>
      <c r="J365" s="131"/>
      <c r="K365" s="131"/>
      <c r="L365" s="131"/>
    </row>
    <row r="366" spans="2:12">
      <c r="B366" s="130"/>
      <c r="C366" s="131"/>
      <c r="D366" s="131"/>
      <c r="E366" s="131"/>
      <c r="F366" s="131"/>
      <c r="G366" s="131"/>
      <c r="H366" s="131"/>
      <c r="I366" s="131"/>
      <c r="J366" s="131"/>
      <c r="K366" s="131"/>
      <c r="L366" s="131"/>
    </row>
    <row r="367" spans="2:12">
      <c r="B367" s="130"/>
      <c r="C367" s="131"/>
      <c r="D367" s="131"/>
      <c r="E367" s="131"/>
      <c r="F367" s="131"/>
      <c r="G367" s="131"/>
      <c r="H367" s="131"/>
      <c r="I367" s="131"/>
      <c r="J367" s="131"/>
      <c r="K367" s="131"/>
      <c r="L367" s="131"/>
    </row>
    <row r="368" spans="2:12">
      <c r="B368" s="130"/>
      <c r="C368" s="131"/>
      <c r="D368" s="131"/>
      <c r="E368" s="131"/>
      <c r="F368" s="131"/>
      <c r="G368" s="131"/>
      <c r="H368" s="131"/>
      <c r="I368" s="131"/>
      <c r="J368" s="131"/>
      <c r="K368" s="131"/>
      <c r="L368" s="131"/>
    </row>
    <row r="369" spans="2:12">
      <c r="B369" s="130"/>
      <c r="C369" s="131"/>
      <c r="D369" s="131"/>
      <c r="E369" s="131"/>
      <c r="F369" s="131"/>
      <c r="G369" s="131"/>
      <c r="H369" s="131"/>
      <c r="I369" s="131"/>
      <c r="J369" s="131"/>
      <c r="K369" s="131"/>
      <c r="L369" s="131"/>
    </row>
    <row r="370" spans="2:12">
      <c r="B370" s="130"/>
      <c r="C370" s="131"/>
      <c r="D370" s="131"/>
      <c r="E370" s="131"/>
      <c r="F370" s="131"/>
      <c r="G370" s="131"/>
      <c r="H370" s="131"/>
      <c r="I370" s="131"/>
      <c r="J370" s="131"/>
      <c r="K370" s="131"/>
      <c r="L370" s="131"/>
    </row>
    <row r="371" spans="2:12">
      <c r="B371" s="130"/>
      <c r="C371" s="131"/>
      <c r="D371" s="131"/>
      <c r="E371" s="131"/>
      <c r="F371" s="131"/>
      <c r="G371" s="131"/>
      <c r="H371" s="131"/>
      <c r="I371" s="131"/>
      <c r="J371" s="131"/>
      <c r="K371" s="131"/>
      <c r="L371" s="131"/>
    </row>
    <row r="372" spans="2:12">
      <c r="B372" s="130"/>
      <c r="C372" s="131"/>
      <c r="D372" s="131"/>
      <c r="E372" s="131"/>
      <c r="F372" s="131"/>
      <c r="G372" s="131"/>
      <c r="H372" s="131"/>
      <c r="I372" s="131"/>
      <c r="J372" s="131"/>
      <c r="K372" s="131"/>
      <c r="L372" s="131"/>
    </row>
    <row r="373" spans="2:12">
      <c r="B373" s="130"/>
      <c r="C373" s="131"/>
      <c r="D373" s="131"/>
      <c r="E373" s="131"/>
      <c r="F373" s="131"/>
      <c r="G373" s="131"/>
      <c r="H373" s="131"/>
      <c r="I373" s="131"/>
      <c r="J373" s="131"/>
      <c r="K373" s="131"/>
      <c r="L373" s="131"/>
    </row>
    <row r="374" spans="2:12">
      <c r="B374" s="130"/>
      <c r="C374" s="131"/>
      <c r="D374" s="131"/>
      <c r="E374" s="131"/>
      <c r="F374" s="131"/>
      <c r="G374" s="131"/>
      <c r="H374" s="131"/>
      <c r="I374" s="131"/>
      <c r="J374" s="131"/>
      <c r="K374" s="131"/>
      <c r="L374" s="131"/>
    </row>
    <row r="375" spans="2:12">
      <c r="B375" s="130"/>
      <c r="C375" s="131"/>
      <c r="D375" s="131"/>
      <c r="E375" s="131"/>
      <c r="F375" s="131"/>
      <c r="G375" s="131"/>
      <c r="H375" s="131"/>
      <c r="I375" s="131"/>
      <c r="J375" s="131"/>
      <c r="K375" s="131"/>
      <c r="L375" s="131"/>
    </row>
    <row r="376" spans="2:12">
      <c r="B376" s="130"/>
      <c r="C376" s="131"/>
      <c r="D376" s="131"/>
      <c r="E376" s="131"/>
      <c r="F376" s="131"/>
      <c r="G376" s="131"/>
      <c r="H376" s="131"/>
      <c r="I376" s="131"/>
      <c r="J376" s="131"/>
      <c r="K376" s="131"/>
      <c r="L376" s="131"/>
    </row>
    <row r="377" spans="2:12">
      <c r="B377" s="130"/>
      <c r="C377" s="131"/>
      <c r="D377" s="131"/>
      <c r="E377" s="131"/>
      <c r="F377" s="131"/>
      <c r="G377" s="131"/>
      <c r="H377" s="131"/>
      <c r="I377" s="131"/>
      <c r="J377" s="131"/>
      <c r="K377" s="131"/>
      <c r="L377" s="131"/>
    </row>
    <row r="378" spans="2:12">
      <c r="B378" s="130"/>
      <c r="C378" s="131"/>
      <c r="D378" s="131"/>
      <c r="E378" s="131"/>
      <c r="F378" s="131"/>
      <c r="G378" s="131"/>
      <c r="H378" s="131"/>
      <c r="I378" s="131"/>
      <c r="J378" s="131"/>
      <c r="K378" s="131"/>
      <c r="L378" s="131"/>
    </row>
    <row r="379" spans="2:12">
      <c r="B379" s="130"/>
      <c r="C379" s="131"/>
      <c r="D379" s="131"/>
      <c r="E379" s="131"/>
      <c r="F379" s="131"/>
      <c r="G379" s="131"/>
      <c r="H379" s="131"/>
      <c r="I379" s="131"/>
      <c r="J379" s="131"/>
      <c r="K379" s="131"/>
      <c r="L379" s="131"/>
    </row>
    <row r="380" spans="2:12">
      <c r="B380" s="130"/>
      <c r="C380" s="131"/>
      <c r="D380" s="131"/>
      <c r="E380" s="131"/>
      <c r="F380" s="131"/>
      <c r="G380" s="131"/>
      <c r="H380" s="131"/>
      <c r="I380" s="131"/>
      <c r="J380" s="131"/>
      <c r="K380" s="131"/>
      <c r="L380" s="131"/>
    </row>
    <row r="381" spans="2:12">
      <c r="B381" s="130"/>
      <c r="C381" s="131"/>
      <c r="D381" s="131"/>
      <c r="E381" s="131"/>
      <c r="F381" s="131"/>
      <c r="G381" s="131"/>
      <c r="H381" s="131"/>
      <c r="I381" s="131"/>
      <c r="J381" s="131"/>
      <c r="K381" s="131"/>
      <c r="L381" s="131"/>
    </row>
    <row r="382" spans="2:12">
      <c r="B382" s="130"/>
      <c r="C382" s="131"/>
      <c r="D382" s="131"/>
      <c r="E382" s="131"/>
      <c r="F382" s="131"/>
      <c r="G382" s="131"/>
      <c r="H382" s="131"/>
      <c r="I382" s="131"/>
      <c r="J382" s="131"/>
      <c r="K382" s="131"/>
      <c r="L382" s="131"/>
    </row>
    <row r="383" spans="2:12">
      <c r="B383" s="130"/>
      <c r="C383" s="131"/>
      <c r="D383" s="131"/>
      <c r="E383" s="131"/>
      <c r="F383" s="131"/>
      <c r="G383" s="131"/>
      <c r="H383" s="131"/>
      <c r="I383" s="131"/>
      <c r="J383" s="131"/>
      <c r="K383" s="131"/>
      <c r="L383" s="131"/>
    </row>
    <row r="384" spans="2:12">
      <c r="B384" s="130"/>
      <c r="C384" s="131"/>
      <c r="D384" s="131"/>
      <c r="E384" s="131"/>
      <c r="F384" s="131"/>
      <c r="G384" s="131"/>
      <c r="H384" s="131"/>
      <c r="I384" s="131"/>
      <c r="J384" s="131"/>
      <c r="K384" s="131"/>
      <c r="L384" s="131"/>
    </row>
    <row r="385" spans="2:12">
      <c r="B385" s="130"/>
      <c r="C385" s="131"/>
      <c r="D385" s="131"/>
      <c r="E385" s="131"/>
      <c r="F385" s="131"/>
      <c r="G385" s="131"/>
      <c r="H385" s="131"/>
      <c r="I385" s="131"/>
      <c r="J385" s="131"/>
      <c r="K385" s="131"/>
      <c r="L385" s="131"/>
    </row>
    <row r="386" spans="2:12">
      <c r="B386" s="130"/>
      <c r="C386" s="131"/>
      <c r="D386" s="131"/>
      <c r="E386" s="131"/>
      <c r="F386" s="131"/>
      <c r="G386" s="131"/>
      <c r="H386" s="131"/>
      <c r="I386" s="131"/>
      <c r="J386" s="131"/>
      <c r="K386" s="131"/>
      <c r="L386" s="131"/>
    </row>
    <row r="387" spans="2:12">
      <c r="B387" s="130"/>
      <c r="C387" s="131"/>
      <c r="D387" s="131"/>
      <c r="E387" s="131"/>
      <c r="F387" s="131"/>
      <c r="G387" s="131"/>
      <c r="H387" s="131"/>
      <c r="I387" s="131"/>
      <c r="J387" s="131"/>
      <c r="K387" s="131"/>
      <c r="L387" s="131"/>
    </row>
    <row r="388" spans="2:12">
      <c r="B388" s="130"/>
      <c r="C388" s="131"/>
      <c r="D388" s="131"/>
      <c r="E388" s="131"/>
      <c r="F388" s="131"/>
      <c r="G388" s="131"/>
      <c r="H388" s="131"/>
      <c r="I388" s="131"/>
      <c r="J388" s="131"/>
      <c r="K388" s="131"/>
      <c r="L388" s="131"/>
    </row>
    <row r="389" spans="2:12">
      <c r="B389" s="130"/>
      <c r="C389" s="131"/>
      <c r="D389" s="131"/>
      <c r="E389" s="131"/>
      <c r="F389" s="131"/>
      <c r="G389" s="131"/>
      <c r="H389" s="131"/>
      <c r="I389" s="131"/>
      <c r="J389" s="131"/>
      <c r="K389" s="131"/>
      <c r="L389" s="131"/>
    </row>
    <row r="390" spans="2:12">
      <c r="B390" s="130"/>
      <c r="C390" s="131"/>
      <c r="D390" s="131"/>
      <c r="E390" s="131"/>
      <c r="F390" s="131"/>
      <c r="G390" s="131"/>
      <c r="H390" s="131"/>
      <c r="I390" s="131"/>
      <c r="J390" s="131"/>
      <c r="K390" s="131"/>
      <c r="L390" s="131"/>
    </row>
    <row r="391" spans="2:12">
      <c r="B391" s="130"/>
      <c r="C391" s="131"/>
      <c r="D391" s="131"/>
      <c r="E391" s="131"/>
      <c r="F391" s="131"/>
      <c r="G391" s="131"/>
      <c r="H391" s="131"/>
      <c r="I391" s="131"/>
      <c r="J391" s="131"/>
      <c r="K391" s="131"/>
      <c r="L391" s="131"/>
    </row>
    <row r="392" spans="2:12">
      <c r="B392" s="130"/>
      <c r="C392" s="131"/>
      <c r="D392" s="131"/>
      <c r="E392" s="131"/>
      <c r="F392" s="131"/>
      <c r="G392" s="131"/>
      <c r="H392" s="131"/>
      <c r="I392" s="131"/>
      <c r="J392" s="131"/>
      <c r="K392" s="131"/>
      <c r="L392" s="131"/>
    </row>
    <row r="393" spans="2:12">
      <c r="B393" s="130"/>
      <c r="C393" s="131"/>
      <c r="D393" s="131"/>
      <c r="E393" s="131"/>
      <c r="F393" s="131"/>
      <c r="G393" s="131"/>
      <c r="H393" s="131"/>
      <c r="I393" s="131"/>
      <c r="J393" s="131"/>
      <c r="K393" s="131"/>
      <c r="L393" s="131"/>
    </row>
    <row r="394" spans="2:12">
      <c r="B394" s="130"/>
      <c r="C394" s="131"/>
      <c r="D394" s="131"/>
      <c r="E394" s="131"/>
      <c r="F394" s="131"/>
      <c r="G394" s="131"/>
      <c r="H394" s="131"/>
      <c r="I394" s="131"/>
      <c r="J394" s="131"/>
      <c r="K394" s="131"/>
      <c r="L394" s="131"/>
    </row>
    <row r="395" spans="2:12">
      <c r="B395" s="130"/>
      <c r="C395" s="131"/>
      <c r="D395" s="131"/>
      <c r="E395" s="131"/>
      <c r="F395" s="131"/>
      <c r="G395" s="131"/>
      <c r="H395" s="131"/>
      <c r="I395" s="131"/>
      <c r="J395" s="131"/>
      <c r="K395" s="131"/>
      <c r="L395" s="131"/>
    </row>
    <row r="396" spans="2:12">
      <c r="B396" s="130"/>
      <c r="C396" s="131"/>
      <c r="D396" s="131"/>
      <c r="E396" s="131"/>
      <c r="F396" s="131"/>
      <c r="G396" s="131"/>
      <c r="H396" s="131"/>
      <c r="I396" s="131"/>
      <c r="J396" s="131"/>
      <c r="K396" s="131"/>
      <c r="L396" s="131"/>
    </row>
    <row r="397" spans="2:12">
      <c r="B397" s="130"/>
      <c r="C397" s="131"/>
      <c r="D397" s="131"/>
      <c r="E397" s="131"/>
      <c r="F397" s="131"/>
      <c r="G397" s="131"/>
      <c r="H397" s="131"/>
      <c r="I397" s="131"/>
      <c r="J397" s="131"/>
      <c r="K397" s="131"/>
      <c r="L397" s="131"/>
    </row>
    <row r="398" spans="2:12">
      <c r="B398" s="130"/>
      <c r="C398" s="131"/>
      <c r="D398" s="131"/>
      <c r="E398" s="131"/>
      <c r="F398" s="131"/>
      <c r="G398" s="131"/>
      <c r="H398" s="131"/>
      <c r="I398" s="131"/>
      <c r="J398" s="131"/>
      <c r="K398" s="131"/>
      <c r="L398" s="131"/>
    </row>
    <row r="399" spans="2:12">
      <c r="B399" s="130"/>
      <c r="C399" s="131"/>
      <c r="D399" s="131"/>
      <c r="E399" s="131"/>
      <c r="F399" s="131"/>
      <c r="G399" s="131"/>
      <c r="H399" s="131"/>
      <c r="I399" s="131"/>
      <c r="J399" s="131"/>
      <c r="K399" s="131"/>
      <c r="L399" s="131"/>
    </row>
    <row r="400" spans="2:12">
      <c r="B400" s="130"/>
      <c r="C400" s="131"/>
      <c r="D400" s="131"/>
      <c r="E400" s="131"/>
      <c r="F400" s="131"/>
      <c r="G400" s="131"/>
      <c r="H400" s="131"/>
      <c r="I400" s="131"/>
      <c r="J400" s="131"/>
      <c r="K400" s="131"/>
      <c r="L400" s="131"/>
    </row>
    <row r="401" spans="2:12">
      <c r="B401" s="130"/>
      <c r="C401" s="131"/>
      <c r="D401" s="131"/>
      <c r="E401" s="131"/>
      <c r="F401" s="131"/>
      <c r="G401" s="131"/>
      <c r="H401" s="131"/>
      <c r="I401" s="131"/>
      <c r="J401" s="131"/>
      <c r="K401" s="131"/>
      <c r="L401" s="131"/>
    </row>
    <row r="402" spans="2:12">
      <c r="B402" s="130"/>
      <c r="C402" s="131"/>
      <c r="D402" s="131"/>
      <c r="E402" s="131"/>
      <c r="F402" s="131"/>
      <c r="G402" s="131"/>
      <c r="H402" s="131"/>
      <c r="I402" s="131"/>
      <c r="J402" s="131"/>
      <c r="K402" s="131"/>
      <c r="L402" s="131"/>
    </row>
    <row r="403" spans="2:12">
      <c r="B403" s="130"/>
      <c r="C403" s="131"/>
      <c r="D403" s="131"/>
      <c r="E403" s="131"/>
      <c r="F403" s="131"/>
      <c r="G403" s="131"/>
      <c r="H403" s="131"/>
      <c r="I403" s="131"/>
      <c r="J403" s="131"/>
      <c r="K403" s="131"/>
      <c r="L403" s="131"/>
    </row>
    <row r="404" spans="2:12">
      <c r="B404" s="130"/>
      <c r="C404" s="131"/>
      <c r="D404" s="131"/>
      <c r="E404" s="131"/>
      <c r="F404" s="131"/>
      <c r="G404" s="131"/>
      <c r="H404" s="131"/>
      <c r="I404" s="131"/>
      <c r="J404" s="131"/>
      <c r="K404" s="131"/>
      <c r="L404" s="131"/>
    </row>
    <row r="405" spans="2:12">
      <c r="B405" s="130"/>
      <c r="C405" s="131"/>
      <c r="D405" s="131"/>
      <c r="E405" s="131"/>
      <c r="F405" s="131"/>
      <c r="G405" s="131"/>
      <c r="H405" s="131"/>
      <c r="I405" s="131"/>
      <c r="J405" s="131"/>
      <c r="K405" s="131"/>
      <c r="L405" s="131"/>
    </row>
    <row r="406" spans="2:12">
      <c r="B406" s="130"/>
      <c r="C406" s="131"/>
      <c r="D406" s="131"/>
      <c r="E406" s="131"/>
      <c r="F406" s="131"/>
      <c r="G406" s="131"/>
      <c r="H406" s="131"/>
      <c r="I406" s="131"/>
      <c r="J406" s="131"/>
      <c r="K406" s="131"/>
      <c r="L406" s="131"/>
    </row>
    <row r="407" spans="2:12">
      <c r="B407" s="130"/>
      <c r="C407" s="131"/>
      <c r="D407" s="131"/>
      <c r="E407" s="131"/>
      <c r="F407" s="131"/>
      <c r="G407" s="131"/>
      <c r="H407" s="131"/>
      <c r="I407" s="131"/>
      <c r="J407" s="131"/>
      <c r="K407" s="131"/>
      <c r="L407" s="131"/>
    </row>
    <row r="408" spans="2:12">
      <c r="B408" s="130"/>
      <c r="C408" s="131"/>
      <c r="D408" s="131"/>
      <c r="E408" s="131"/>
      <c r="F408" s="131"/>
      <c r="G408" s="131"/>
      <c r="H408" s="131"/>
      <c r="I408" s="131"/>
      <c r="J408" s="131"/>
      <c r="K408" s="131"/>
      <c r="L408" s="131"/>
    </row>
    <row r="409" spans="2:12">
      <c r="B409" s="130"/>
      <c r="C409" s="131"/>
      <c r="D409" s="131"/>
      <c r="E409" s="131"/>
      <c r="F409" s="131"/>
      <c r="G409" s="131"/>
      <c r="H409" s="131"/>
      <c r="I409" s="131"/>
      <c r="J409" s="131"/>
      <c r="K409" s="131"/>
      <c r="L409" s="131"/>
    </row>
    <row r="410" spans="2:12">
      <c r="B410" s="130"/>
      <c r="C410" s="131"/>
      <c r="D410" s="131"/>
      <c r="E410" s="131"/>
      <c r="F410" s="131"/>
      <c r="G410" s="131"/>
      <c r="H410" s="131"/>
      <c r="I410" s="131"/>
      <c r="J410" s="131"/>
      <c r="K410" s="131"/>
      <c r="L410" s="131"/>
    </row>
    <row r="411" spans="2:12">
      <c r="B411" s="130"/>
      <c r="C411" s="131"/>
      <c r="D411" s="131"/>
      <c r="E411" s="131"/>
      <c r="F411" s="131"/>
      <c r="G411" s="131"/>
      <c r="H411" s="131"/>
      <c r="I411" s="131"/>
      <c r="J411" s="131"/>
      <c r="K411" s="131"/>
      <c r="L411" s="131"/>
    </row>
    <row r="412" spans="2:12">
      <c r="B412" s="130"/>
      <c r="C412" s="131"/>
      <c r="D412" s="131"/>
      <c r="E412" s="131"/>
      <c r="F412" s="131"/>
      <c r="G412" s="131"/>
      <c r="H412" s="131"/>
      <c r="I412" s="131"/>
      <c r="J412" s="131"/>
      <c r="K412" s="131"/>
      <c r="L412" s="131"/>
    </row>
    <row r="413" spans="2:12">
      <c r="B413" s="130"/>
      <c r="C413" s="131"/>
      <c r="D413" s="131"/>
      <c r="E413" s="131"/>
      <c r="F413" s="131"/>
      <c r="G413" s="131"/>
      <c r="H413" s="131"/>
      <c r="I413" s="131"/>
      <c r="J413" s="131"/>
      <c r="K413" s="131"/>
      <c r="L413" s="131"/>
    </row>
    <row r="414" spans="2:12">
      <c r="B414" s="130"/>
      <c r="C414" s="131"/>
      <c r="D414" s="131"/>
      <c r="E414" s="131"/>
      <c r="F414" s="131"/>
      <c r="G414" s="131"/>
      <c r="H414" s="131"/>
      <c r="I414" s="131"/>
      <c r="J414" s="131"/>
      <c r="K414" s="131"/>
      <c r="L414" s="131"/>
    </row>
    <row r="415" spans="2:12">
      <c r="B415" s="130"/>
      <c r="C415" s="131"/>
      <c r="D415" s="131"/>
      <c r="E415" s="131"/>
      <c r="F415" s="131"/>
      <c r="G415" s="131"/>
      <c r="H415" s="131"/>
      <c r="I415" s="131"/>
      <c r="J415" s="131"/>
      <c r="K415" s="131"/>
      <c r="L415" s="131"/>
    </row>
    <row r="416" spans="2:12">
      <c r="B416" s="130"/>
      <c r="C416" s="131"/>
      <c r="D416" s="131"/>
      <c r="E416" s="131"/>
      <c r="F416" s="131"/>
      <c r="G416" s="131"/>
      <c r="H416" s="131"/>
      <c r="I416" s="131"/>
      <c r="J416" s="131"/>
      <c r="K416" s="131"/>
      <c r="L416" s="131"/>
    </row>
    <row r="417" spans="2:12">
      <c r="B417" s="130"/>
      <c r="C417" s="131"/>
      <c r="D417" s="131"/>
      <c r="E417" s="131"/>
      <c r="F417" s="131"/>
      <c r="G417" s="131"/>
      <c r="H417" s="131"/>
      <c r="I417" s="131"/>
      <c r="J417" s="131"/>
      <c r="K417" s="131"/>
      <c r="L417" s="131"/>
    </row>
    <row r="418" spans="2:12">
      <c r="B418" s="130"/>
      <c r="C418" s="131"/>
      <c r="D418" s="131"/>
      <c r="E418" s="131"/>
      <c r="F418" s="131"/>
      <c r="G418" s="131"/>
      <c r="H418" s="131"/>
      <c r="I418" s="131"/>
      <c r="J418" s="131"/>
      <c r="K418" s="131"/>
      <c r="L418" s="131"/>
    </row>
    <row r="419" spans="2:12">
      <c r="B419" s="130"/>
      <c r="C419" s="131"/>
      <c r="D419" s="131"/>
      <c r="E419" s="131"/>
      <c r="F419" s="131"/>
      <c r="G419" s="131"/>
      <c r="H419" s="131"/>
      <c r="I419" s="131"/>
      <c r="J419" s="131"/>
      <c r="K419" s="131"/>
      <c r="L419" s="131"/>
    </row>
    <row r="420" spans="2:12">
      <c r="B420" s="130"/>
      <c r="C420" s="131"/>
      <c r="D420" s="131"/>
      <c r="E420" s="131"/>
      <c r="F420" s="131"/>
      <c r="G420" s="131"/>
      <c r="H420" s="131"/>
      <c r="I420" s="131"/>
      <c r="J420" s="131"/>
      <c r="K420" s="131"/>
      <c r="L420" s="131"/>
    </row>
    <row r="421" spans="2:12">
      <c r="B421" s="130"/>
      <c r="C421" s="131"/>
      <c r="D421" s="131"/>
      <c r="E421" s="131"/>
      <c r="F421" s="131"/>
      <c r="G421" s="131"/>
      <c r="H421" s="131"/>
      <c r="I421" s="131"/>
      <c r="J421" s="131"/>
      <c r="K421" s="131"/>
      <c r="L421" s="131"/>
    </row>
    <row r="422" spans="2:12">
      <c r="B422" s="130"/>
      <c r="C422" s="131"/>
      <c r="D422" s="131"/>
      <c r="E422" s="131"/>
      <c r="F422" s="131"/>
      <c r="G422" s="131"/>
      <c r="H422" s="131"/>
      <c r="I422" s="131"/>
      <c r="J422" s="131"/>
      <c r="K422" s="131"/>
      <c r="L422" s="131"/>
    </row>
    <row r="423" spans="2:12">
      <c r="B423" s="130"/>
      <c r="C423" s="131"/>
      <c r="D423" s="131"/>
      <c r="E423" s="131"/>
      <c r="F423" s="131"/>
      <c r="G423" s="131"/>
      <c r="H423" s="131"/>
      <c r="I423" s="131"/>
      <c r="J423" s="131"/>
      <c r="K423" s="131"/>
      <c r="L423" s="131"/>
    </row>
    <row r="424" spans="2:12">
      <c r="B424" s="130"/>
      <c r="C424" s="131"/>
      <c r="D424" s="131"/>
      <c r="E424" s="131"/>
      <c r="F424" s="131"/>
      <c r="G424" s="131"/>
      <c r="H424" s="131"/>
      <c r="I424" s="131"/>
      <c r="J424" s="131"/>
      <c r="K424" s="131"/>
      <c r="L424" s="131"/>
    </row>
    <row r="425" spans="2:12">
      <c r="B425" s="130"/>
      <c r="C425" s="131"/>
      <c r="D425" s="131"/>
      <c r="E425" s="131"/>
      <c r="F425" s="131"/>
      <c r="G425" s="131"/>
      <c r="H425" s="131"/>
      <c r="I425" s="131"/>
      <c r="J425" s="131"/>
      <c r="K425" s="131"/>
      <c r="L425" s="131"/>
    </row>
    <row r="426" spans="2:12">
      <c r="B426" s="130"/>
      <c r="C426" s="131"/>
      <c r="D426" s="131"/>
      <c r="E426" s="131"/>
      <c r="F426" s="131"/>
      <c r="G426" s="131"/>
      <c r="H426" s="131"/>
      <c r="I426" s="131"/>
      <c r="J426" s="131"/>
      <c r="K426" s="131"/>
      <c r="L426" s="131"/>
    </row>
    <row r="427" spans="2:12">
      <c r="B427" s="130"/>
      <c r="C427" s="131"/>
      <c r="D427" s="131"/>
      <c r="E427" s="131"/>
      <c r="F427" s="131"/>
      <c r="G427" s="131"/>
      <c r="H427" s="131"/>
      <c r="I427" s="131"/>
      <c r="J427" s="131"/>
      <c r="K427" s="131"/>
      <c r="L427" s="131"/>
    </row>
    <row r="428" spans="2:12">
      <c r="B428" s="130"/>
      <c r="C428" s="131"/>
      <c r="D428" s="131"/>
      <c r="E428" s="131"/>
      <c r="F428" s="131"/>
      <c r="G428" s="131"/>
      <c r="H428" s="131"/>
      <c r="I428" s="131"/>
      <c r="J428" s="131"/>
      <c r="K428" s="131"/>
      <c r="L428" s="131"/>
    </row>
    <row r="429" spans="2:12">
      <c r="B429" s="130"/>
      <c r="C429" s="131"/>
      <c r="D429" s="131"/>
      <c r="E429" s="131"/>
      <c r="F429" s="131"/>
      <c r="G429" s="131"/>
      <c r="H429" s="131"/>
      <c r="I429" s="131"/>
      <c r="J429" s="131"/>
      <c r="K429" s="131"/>
      <c r="L429" s="131"/>
    </row>
    <row r="430" spans="2:12">
      <c r="B430" s="130"/>
      <c r="C430" s="131"/>
      <c r="D430" s="131"/>
      <c r="E430" s="131"/>
      <c r="F430" s="131"/>
      <c r="G430" s="131"/>
      <c r="H430" s="131"/>
      <c r="I430" s="131"/>
      <c r="J430" s="131"/>
      <c r="K430" s="131"/>
      <c r="L430" s="131"/>
    </row>
    <row r="431" spans="2:12">
      <c r="B431" s="130"/>
      <c r="C431" s="131"/>
      <c r="D431" s="131"/>
      <c r="E431" s="131"/>
      <c r="F431" s="131"/>
      <c r="G431" s="131"/>
      <c r="H431" s="131"/>
      <c r="I431" s="131"/>
      <c r="J431" s="131"/>
      <c r="K431" s="131"/>
      <c r="L431" s="131"/>
    </row>
    <row r="432" spans="2:12">
      <c r="B432" s="130"/>
      <c r="C432" s="131"/>
      <c r="D432" s="131"/>
      <c r="E432" s="131"/>
      <c r="F432" s="131"/>
      <c r="G432" s="131"/>
      <c r="H432" s="131"/>
      <c r="I432" s="131"/>
      <c r="J432" s="131"/>
      <c r="K432" s="131"/>
      <c r="L432" s="131"/>
    </row>
    <row r="433" spans="2:12">
      <c r="B433" s="130"/>
      <c r="C433" s="131"/>
      <c r="D433" s="131"/>
      <c r="E433" s="131"/>
      <c r="F433" s="131"/>
      <c r="G433" s="131"/>
      <c r="H433" s="131"/>
      <c r="I433" s="131"/>
      <c r="J433" s="131"/>
      <c r="K433" s="131"/>
      <c r="L433" s="131"/>
    </row>
    <row r="434" spans="2:12">
      <c r="B434" s="130"/>
      <c r="C434" s="131"/>
      <c r="D434" s="131"/>
      <c r="E434" s="131"/>
      <c r="F434" s="131"/>
      <c r="G434" s="131"/>
      <c r="H434" s="131"/>
      <c r="I434" s="131"/>
      <c r="J434" s="131"/>
      <c r="K434" s="131"/>
      <c r="L434" s="131"/>
    </row>
    <row r="435" spans="2:12">
      <c r="B435" s="130"/>
      <c r="C435" s="131"/>
      <c r="D435" s="131"/>
      <c r="E435" s="131"/>
      <c r="F435" s="131"/>
      <c r="G435" s="131"/>
      <c r="H435" s="131"/>
      <c r="I435" s="131"/>
      <c r="J435" s="131"/>
      <c r="K435" s="131"/>
      <c r="L435" s="131"/>
    </row>
    <row r="436" spans="2:12">
      <c r="B436" s="130"/>
      <c r="C436" s="131"/>
      <c r="D436" s="131"/>
      <c r="E436" s="131"/>
      <c r="F436" s="131"/>
      <c r="G436" s="131"/>
      <c r="H436" s="131"/>
      <c r="I436" s="131"/>
      <c r="J436" s="131"/>
      <c r="K436" s="131"/>
      <c r="L436" s="131"/>
    </row>
    <row r="437" spans="2:12">
      <c r="B437" s="130"/>
      <c r="C437" s="131"/>
      <c r="D437" s="131"/>
      <c r="E437" s="131"/>
      <c r="F437" s="131"/>
      <c r="G437" s="131"/>
      <c r="H437" s="131"/>
      <c r="I437" s="131"/>
      <c r="J437" s="131"/>
      <c r="K437" s="131"/>
      <c r="L437" s="131"/>
    </row>
    <row r="438" spans="2:12">
      <c r="B438" s="130"/>
      <c r="C438" s="131"/>
      <c r="D438" s="131"/>
      <c r="E438" s="131"/>
      <c r="F438" s="131"/>
      <c r="G438" s="131"/>
      <c r="H438" s="131"/>
      <c r="I438" s="131"/>
      <c r="J438" s="131"/>
      <c r="K438" s="131"/>
      <c r="L438" s="131"/>
    </row>
    <row r="439" spans="2:12">
      <c r="B439" s="130"/>
      <c r="C439" s="131"/>
      <c r="D439" s="131"/>
      <c r="E439" s="131"/>
      <c r="F439" s="131"/>
      <c r="G439" s="131"/>
      <c r="H439" s="131"/>
      <c r="I439" s="131"/>
      <c r="J439" s="131"/>
      <c r="K439" s="131"/>
      <c r="L439" s="131"/>
    </row>
    <row r="440" spans="2:12">
      <c r="B440" s="130"/>
      <c r="C440" s="131"/>
      <c r="D440" s="131"/>
      <c r="E440" s="131"/>
      <c r="F440" s="131"/>
      <c r="G440" s="131"/>
      <c r="H440" s="131"/>
      <c r="I440" s="131"/>
      <c r="J440" s="131"/>
      <c r="K440" s="131"/>
      <c r="L440" s="131"/>
    </row>
    <row r="441" spans="2:12">
      <c r="B441" s="130"/>
      <c r="C441" s="131"/>
      <c r="D441" s="131"/>
      <c r="E441" s="131"/>
      <c r="F441" s="131"/>
      <c r="G441" s="131"/>
      <c r="H441" s="131"/>
      <c r="I441" s="131"/>
      <c r="J441" s="131"/>
      <c r="K441" s="131"/>
      <c r="L441" s="131"/>
    </row>
    <row r="442" spans="2:12">
      <c r="B442" s="130"/>
      <c r="C442" s="131"/>
      <c r="D442" s="131"/>
      <c r="E442" s="131"/>
      <c r="F442" s="131"/>
      <c r="G442" s="131"/>
      <c r="H442" s="131"/>
      <c r="I442" s="131"/>
      <c r="J442" s="131"/>
      <c r="K442" s="131"/>
      <c r="L442" s="131"/>
    </row>
    <row r="443" spans="2:12">
      <c r="B443" s="130"/>
      <c r="C443" s="131"/>
      <c r="D443" s="131"/>
      <c r="E443" s="131"/>
      <c r="F443" s="131"/>
      <c r="G443" s="131"/>
      <c r="H443" s="131"/>
      <c r="I443" s="131"/>
      <c r="J443" s="131"/>
      <c r="K443" s="131"/>
      <c r="L443" s="131"/>
    </row>
    <row r="444" spans="2:12">
      <c r="B444" s="130"/>
      <c r="C444" s="131"/>
      <c r="D444" s="131"/>
      <c r="E444" s="131"/>
      <c r="F444" s="131"/>
      <c r="G444" s="131"/>
      <c r="H444" s="131"/>
      <c r="I444" s="131"/>
      <c r="J444" s="131"/>
      <c r="K444" s="131"/>
      <c r="L444" s="131"/>
    </row>
    <row r="445" spans="2:12">
      <c r="B445" s="130"/>
      <c r="C445" s="131"/>
      <c r="D445" s="131"/>
      <c r="E445" s="131"/>
      <c r="F445" s="131"/>
      <c r="G445" s="131"/>
      <c r="H445" s="131"/>
      <c r="I445" s="131"/>
      <c r="J445" s="131"/>
      <c r="K445" s="131"/>
      <c r="L445" s="131"/>
    </row>
    <row r="446" spans="2:12">
      <c r="B446" s="130"/>
      <c r="C446" s="131"/>
      <c r="D446" s="131"/>
      <c r="E446" s="131"/>
      <c r="F446" s="131"/>
      <c r="G446" s="131"/>
      <c r="H446" s="131"/>
      <c r="I446" s="131"/>
      <c r="J446" s="131"/>
      <c r="K446" s="131"/>
      <c r="L446" s="131"/>
    </row>
    <row r="447" spans="2:12">
      <c r="B447" s="130"/>
      <c r="C447" s="131"/>
      <c r="D447" s="131"/>
      <c r="E447" s="131"/>
      <c r="F447" s="131"/>
      <c r="G447" s="131"/>
      <c r="H447" s="131"/>
      <c r="I447" s="131"/>
      <c r="J447" s="131"/>
      <c r="K447" s="131"/>
      <c r="L447" s="131"/>
    </row>
    <row r="448" spans="2:12">
      <c r="B448" s="130"/>
      <c r="C448" s="131"/>
      <c r="D448" s="131"/>
      <c r="E448" s="131"/>
      <c r="F448" s="131"/>
      <c r="G448" s="131"/>
      <c r="H448" s="131"/>
      <c r="I448" s="131"/>
      <c r="J448" s="131"/>
      <c r="K448" s="131"/>
      <c r="L448" s="131"/>
    </row>
    <row r="449" spans="2:12">
      <c r="B449" s="130"/>
      <c r="C449" s="131"/>
      <c r="D449" s="131"/>
      <c r="E449" s="131"/>
      <c r="F449" s="131"/>
      <c r="G449" s="131"/>
      <c r="H449" s="131"/>
      <c r="I449" s="131"/>
      <c r="J449" s="131"/>
      <c r="K449" s="131"/>
      <c r="L449" s="131"/>
    </row>
    <row r="450" spans="2:12">
      <c r="B450" s="130"/>
      <c r="C450" s="131"/>
      <c r="D450" s="131"/>
      <c r="E450" s="131"/>
      <c r="F450" s="131"/>
      <c r="G450" s="131"/>
      <c r="H450" s="131"/>
      <c r="I450" s="131"/>
      <c r="J450" s="131"/>
      <c r="K450" s="131"/>
      <c r="L450" s="131"/>
    </row>
    <row r="451" spans="2:12">
      <c r="B451" s="130"/>
      <c r="C451" s="131"/>
      <c r="D451" s="131"/>
      <c r="E451" s="131"/>
      <c r="F451" s="131"/>
      <c r="G451" s="131"/>
      <c r="H451" s="131"/>
      <c r="I451" s="131"/>
      <c r="J451" s="131"/>
      <c r="K451" s="131"/>
      <c r="L451" s="131"/>
    </row>
    <row r="452" spans="2:12">
      <c r="B452" s="130"/>
      <c r="C452" s="131"/>
      <c r="D452" s="131"/>
      <c r="E452" s="131"/>
      <c r="F452" s="131"/>
      <c r="G452" s="131"/>
      <c r="H452" s="131"/>
      <c r="I452" s="131"/>
      <c r="J452" s="131"/>
      <c r="K452" s="131"/>
      <c r="L452" s="131"/>
    </row>
    <row r="453" spans="2:12">
      <c r="B453" s="130"/>
      <c r="C453" s="131"/>
      <c r="D453" s="131"/>
      <c r="E453" s="131"/>
      <c r="F453" s="131"/>
      <c r="G453" s="131"/>
      <c r="H453" s="131"/>
      <c r="I453" s="131"/>
      <c r="J453" s="131"/>
      <c r="K453" s="131"/>
      <c r="L453" s="131"/>
    </row>
    <row r="454" spans="2:12">
      <c r="B454" s="130"/>
      <c r="C454" s="131"/>
      <c r="D454" s="131"/>
      <c r="E454" s="131"/>
      <c r="F454" s="131"/>
      <c r="G454" s="131"/>
      <c r="H454" s="131"/>
      <c r="I454" s="131"/>
      <c r="J454" s="131"/>
      <c r="K454" s="131"/>
      <c r="L454" s="131"/>
    </row>
    <row r="455" spans="2:12">
      <c r="B455" s="130"/>
      <c r="C455" s="131"/>
      <c r="D455" s="131"/>
      <c r="E455" s="131"/>
      <c r="F455" s="131"/>
      <c r="G455" s="131"/>
      <c r="H455" s="131"/>
      <c r="I455" s="131"/>
      <c r="J455" s="131"/>
      <c r="K455" s="131"/>
      <c r="L455" s="131"/>
    </row>
    <row r="456" spans="2:12">
      <c r="B456" s="130"/>
      <c r="C456" s="131"/>
      <c r="D456" s="131"/>
      <c r="E456" s="131"/>
      <c r="F456" s="131"/>
      <c r="G456" s="131"/>
      <c r="H456" s="131"/>
      <c r="I456" s="131"/>
      <c r="J456" s="131"/>
      <c r="K456" s="131"/>
      <c r="L456" s="131"/>
    </row>
    <row r="457" spans="2:12">
      <c r="B457" s="130"/>
      <c r="C457" s="131"/>
      <c r="D457" s="131"/>
      <c r="E457" s="131"/>
      <c r="F457" s="131"/>
      <c r="G457" s="131"/>
      <c r="H457" s="131"/>
      <c r="I457" s="131"/>
      <c r="J457" s="131"/>
      <c r="K457" s="131"/>
      <c r="L457" s="131"/>
    </row>
    <row r="458" spans="2:12">
      <c r="B458" s="130"/>
      <c r="C458" s="131"/>
      <c r="D458" s="131"/>
      <c r="E458" s="131"/>
      <c r="F458" s="131"/>
      <c r="G458" s="131"/>
      <c r="H458" s="131"/>
      <c r="I458" s="131"/>
      <c r="J458" s="131"/>
      <c r="K458" s="131"/>
      <c r="L458" s="131"/>
    </row>
    <row r="459" spans="2:12">
      <c r="B459" s="130"/>
      <c r="C459" s="131"/>
      <c r="D459" s="131"/>
      <c r="E459" s="131"/>
      <c r="F459" s="131"/>
      <c r="G459" s="131"/>
      <c r="H459" s="131"/>
      <c r="I459" s="131"/>
      <c r="J459" s="131"/>
      <c r="K459" s="131"/>
      <c r="L459" s="131"/>
    </row>
    <row r="460" spans="2:12">
      <c r="B460" s="130"/>
      <c r="C460" s="131"/>
      <c r="D460" s="131"/>
      <c r="E460" s="131"/>
      <c r="F460" s="131"/>
      <c r="G460" s="131"/>
      <c r="H460" s="131"/>
      <c r="I460" s="131"/>
      <c r="J460" s="131"/>
      <c r="K460" s="131"/>
      <c r="L460" s="131"/>
    </row>
    <row r="461" spans="2:12">
      <c r="B461" s="130"/>
      <c r="C461" s="131"/>
      <c r="D461" s="131"/>
      <c r="E461" s="131"/>
      <c r="F461" s="131"/>
      <c r="G461" s="131"/>
      <c r="H461" s="131"/>
      <c r="I461" s="131"/>
      <c r="J461" s="131"/>
      <c r="K461" s="131"/>
      <c r="L461" s="131"/>
    </row>
    <row r="462" spans="2:12">
      <c r="B462" s="130"/>
      <c r="C462" s="131"/>
      <c r="D462" s="131"/>
      <c r="E462" s="131"/>
      <c r="F462" s="131"/>
      <c r="G462" s="131"/>
      <c r="H462" s="131"/>
      <c r="I462" s="131"/>
      <c r="J462" s="131"/>
      <c r="K462" s="131"/>
      <c r="L462" s="131"/>
    </row>
    <row r="463" spans="2:12">
      <c r="B463" s="130"/>
      <c r="C463" s="131"/>
      <c r="D463" s="131"/>
      <c r="E463" s="131"/>
      <c r="F463" s="131"/>
      <c r="G463" s="131"/>
      <c r="H463" s="131"/>
      <c r="I463" s="131"/>
      <c r="J463" s="131"/>
      <c r="K463" s="131"/>
      <c r="L463" s="131"/>
    </row>
    <row r="464" spans="2:12">
      <c r="B464" s="130"/>
      <c r="C464" s="131"/>
      <c r="D464" s="131"/>
      <c r="E464" s="131"/>
      <c r="F464" s="131"/>
      <c r="G464" s="131"/>
      <c r="H464" s="131"/>
      <c r="I464" s="131"/>
      <c r="J464" s="131"/>
      <c r="K464" s="131"/>
      <c r="L464" s="131"/>
    </row>
    <row r="465" spans="2:12">
      <c r="B465" s="130"/>
      <c r="C465" s="131"/>
      <c r="D465" s="131"/>
      <c r="E465" s="131"/>
      <c r="F465" s="131"/>
      <c r="G465" s="131"/>
      <c r="H465" s="131"/>
      <c r="I465" s="131"/>
      <c r="J465" s="131"/>
      <c r="K465" s="131"/>
      <c r="L465" s="131"/>
    </row>
    <row r="466" spans="2:12">
      <c r="B466" s="130"/>
      <c r="C466" s="131"/>
      <c r="D466" s="131"/>
      <c r="E466" s="131"/>
      <c r="F466" s="131"/>
      <c r="G466" s="131"/>
      <c r="H466" s="131"/>
      <c r="I466" s="131"/>
      <c r="J466" s="131"/>
      <c r="K466" s="131"/>
      <c r="L466" s="131"/>
    </row>
    <row r="467" spans="2:12">
      <c r="B467" s="130"/>
      <c r="C467" s="131"/>
      <c r="D467" s="131"/>
      <c r="E467" s="131"/>
      <c r="F467" s="131"/>
      <c r="G467" s="131"/>
      <c r="H467" s="131"/>
      <c r="I467" s="131"/>
      <c r="J467" s="131"/>
      <c r="K467" s="131"/>
      <c r="L467" s="131"/>
    </row>
    <row r="468" spans="2:12">
      <c r="B468" s="130"/>
      <c r="C468" s="131"/>
      <c r="D468" s="131"/>
      <c r="E468" s="131"/>
      <c r="F468" s="131"/>
      <c r="G468" s="131"/>
      <c r="H468" s="131"/>
      <c r="I468" s="131"/>
      <c r="J468" s="131"/>
      <c r="K468" s="131"/>
      <c r="L468" s="131"/>
    </row>
    <row r="469" spans="2:12">
      <c r="B469" s="130"/>
      <c r="C469" s="131"/>
      <c r="D469" s="131"/>
      <c r="E469" s="131"/>
      <c r="F469" s="131"/>
      <c r="G469" s="131"/>
      <c r="H469" s="131"/>
      <c r="I469" s="131"/>
      <c r="J469" s="131"/>
      <c r="K469" s="131"/>
      <c r="L469" s="131"/>
    </row>
    <row r="470" spans="2:12">
      <c r="B470" s="130"/>
      <c r="C470" s="131"/>
      <c r="D470" s="131"/>
      <c r="E470" s="131"/>
      <c r="F470" s="131"/>
      <c r="G470" s="131"/>
      <c r="H470" s="131"/>
      <c r="I470" s="131"/>
      <c r="J470" s="131"/>
      <c r="K470" s="131"/>
      <c r="L470" s="131"/>
    </row>
    <row r="471" spans="2:12">
      <c r="B471" s="130"/>
      <c r="C471" s="131"/>
      <c r="D471" s="131"/>
      <c r="E471" s="131"/>
      <c r="F471" s="131"/>
      <c r="G471" s="131"/>
      <c r="H471" s="131"/>
      <c r="I471" s="131"/>
      <c r="J471" s="131"/>
      <c r="K471" s="131"/>
      <c r="L471" s="131"/>
    </row>
    <row r="472" spans="2:12">
      <c r="B472" s="130"/>
      <c r="C472" s="131"/>
      <c r="D472" s="131"/>
      <c r="E472" s="131"/>
      <c r="F472" s="131"/>
      <c r="G472" s="131"/>
      <c r="H472" s="131"/>
      <c r="I472" s="131"/>
      <c r="J472" s="131"/>
      <c r="K472" s="131"/>
      <c r="L472" s="131"/>
    </row>
    <row r="473" spans="2:12">
      <c r="B473" s="130"/>
      <c r="C473" s="131"/>
      <c r="D473" s="131"/>
      <c r="E473" s="131"/>
      <c r="F473" s="131"/>
      <c r="G473" s="131"/>
      <c r="H473" s="131"/>
      <c r="I473" s="131"/>
      <c r="J473" s="131"/>
      <c r="K473" s="131"/>
      <c r="L473" s="131"/>
    </row>
    <row r="474" spans="2:12">
      <c r="B474" s="130"/>
      <c r="C474" s="131"/>
      <c r="D474" s="131"/>
      <c r="E474" s="131"/>
      <c r="F474" s="131"/>
      <c r="G474" s="131"/>
      <c r="H474" s="131"/>
      <c r="I474" s="131"/>
      <c r="J474" s="131"/>
      <c r="K474" s="131"/>
      <c r="L474" s="131"/>
    </row>
    <row r="475" spans="2:12">
      <c r="B475" s="130"/>
      <c r="C475" s="131"/>
      <c r="D475" s="131"/>
      <c r="E475" s="131"/>
      <c r="F475" s="131"/>
      <c r="G475" s="131"/>
      <c r="H475" s="131"/>
      <c r="I475" s="131"/>
      <c r="J475" s="131"/>
      <c r="K475" s="131"/>
      <c r="L475" s="131"/>
    </row>
    <row r="476" spans="2:12">
      <c r="B476" s="130"/>
      <c r="C476" s="131"/>
      <c r="D476" s="131"/>
      <c r="E476" s="131"/>
      <c r="F476" s="131"/>
      <c r="G476" s="131"/>
      <c r="H476" s="131"/>
      <c r="I476" s="131"/>
      <c r="J476" s="131"/>
      <c r="K476" s="131"/>
      <c r="L476" s="131"/>
    </row>
    <row r="477" spans="2:12">
      <c r="B477" s="130"/>
      <c r="C477" s="131"/>
      <c r="D477" s="131"/>
      <c r="E477" s="131"/>
      <c r="F477" s="131"/>
      <c r="G477" s="131"/>
      <c r="H477" s="131"/>
      <c r="I477" s="131"/>
      <c r="J477" s="131"/>
      <c r="K477" s="131"/>
      <c r="L477" s="131"/>
    </row>
    <row r="478" spans="2:12">
      <c r="B478" s="130"/>
      <c r="C478" s="131"/>
      <c r="D478" s="131"/>
      <c r="E478" s="131"/>
      <c r="F478" s="131"/>
      <c r="G478" s="131"/>
      <c r="H478" s="131"/>
      <c r="I478" s="131"/>
      <c r="J478" s="131"/>
      <c r="K478" s="131"/>
      <c r="L478" s="131"/>
    </row>
    <row r="479" spans="2:12">
      <c r="B479" s="130"/>
      <c r="C479" s="131"/>
      <c r="D479" s="131"/>
      <c r="E479" s="131"/>
      <c r="F479" s="131"/>
      <c r="G479" s="131"/>
      <c r="H479" s="131"/>
      <c r="I479" s="131"/>
      <c r="J479" s="131"/>
      <c r="K479" s="131"/>
      <c r="L479" s="131"/>
    </row>
    <row r="480" spans="2:12">
      <c r="B480" s="130"/>
      <c r="C480" s="131"/>
      <c r="D480" s="131"/>
      <c r="E480" s="131"/>
      <c r="F480" s="131"/>
      <c r="G480" s="131"/>
      <c r="H480" s="131"/>
      <c r="I480" s="131"/>
      <c r="J480" s="131"/>
      <c r="K480" s="131"/>
      <c r="L480" s="131"/>
    </row>
    <row r="481" spans="2:12">
      <c r="B481" s="130"/>
      <c r="C481" s="131"/>
      <c r="D481" s="131"/>
      <c r="E481" s="131"/>
      <c r="F481" s="131"/>
      <c r="G481" s="131"/>
      <c r="H481" s="131"/>
      <c r="I481" s="131"/>
      <c r="J481" s="131"/>
      <c r="K481" s="131"/>
      <c r="L481" s="131"/>
    </row>
    <row r="482" spans="2:12">
      <c r="B482" s="130"/>
      <c r="C482" s="131"/>
      <c r="D482" s="131"/>
      <c r="E482" s="131"/>
      <c r="F482" s="131"/>
      <c r="G482" s="131"/>
      <c r="H482" s="131"/>
      <c r="I482" s="131"/>
      <c r="J482" s="131"/>
      <c r="K482" s="131"/>
      <c r="L482" s="131"/>
    </row>
    <row r="483" spans="2:12">
      <c r="B483" s="130"/>
      <c r="C483" s="131"/>
      <c r="D483" s="131"/>
      <c r="E483" s="131"/>
      <c r="F483" s="131"/>
      <c r="G483" s="131"/>
      <c r="H483" s="131"/>
      <c r="I483" s="131"/>
      <c r="J483" s="131"/>
      <c r="K483" s="131"/>
      <c r="L483" s="131"/>
    </row>
    <row r="484" spans="2:12">
      <c r="B484" s="130"/>
      <c r="C484" s="131"/>
      <c r="D484" s="131"/>
      <c r="E484" s="131"/>
      <c r="F484" s="131"/>
      <c r="G484" s="131"/>
      <c r="H484" s="131"/>
      <c r="I484" s="131"/>
      <c r="J484" s="131"/>
      <c r="K484" s="131"/>
      <c r="L484" s="131"/>
    </row>
    <row r="485" spans="2:12">
      <c r="B485" s="130"/>
      <c r="C485" s="131"/>
      <c r="D485" s="131"/>
      <c r="E485" s="131"/>
      <c r="F485" s="131"/>
      <c r="G485" s="131"/>
      <c r="H485" s="131"/>
      <c r="I485" s="131"/>
      <c r="J485" s="131"/>
      <c r="K485" s="131"/>
      <c r="L485" s="131"/>
    </row>
    <row r="486" spans="2:12">
      <c r="B486" s="130"/>
      <c r="C486" s="131"/>
      <c r="D486" s="131"/>
      <c r="E486" s="131"/>
      <c r="F486" s="131"/>
      <c r="G486" s="131"/>
      <c r="H486" s="131"/>
      <c r="I486" s="131"/>
      <c r="J486" s="131"/>
      <c r="K486" s="131"/>
      <c r="L486" s="131"/>
    </row>
    <row r="487" spans="2:12">
      <c r="B487" s="130"/>
      <c r="C487" s="131"/>
      <c r="D487" s="131"/>
      <c r="E487" s="131"/>
      <c r="F487" s="131"/>
      <c r="G487" s="131"/>
      <c r="H487" s="131"/>
      <c r="I487" s="131"/>
      <c r="J487" s="131"/>
      <c r="K487" s="131"/>
      <c r="L487" s="131"/>
    </row>
    <row r="488" spans="2:12">
      <c r="B488" s="130"/>
      <c r="C488" s="131"/>
      <c r="D488" s="131"/>
      <c r="E488" s="131"/>
      <c r="F488" s="131"/>
      <c r="G488" s="131"/>
      <c r="H488" s="131"/>
      <c r="I488" s="131"/>
      <c r="J488" s="131"/>
      <c r="K488" s="131"/>
      <c r="L488" s="131"/>
    </row>
    <row r="489" spans="2:12">
      <c r="B489" s="130"/>
      <c r="C489" s="131"/>
      <c r="D489" s="131"/>
      <c r="E489" s="131"/>
      <c r="F489" s="131"/>
      <c r="G489" s="131"/>
      <c r="H489" s="131"/>
      <c r="I489" s="131"/>
      <c r="J489" s="131"/>
      <c r="K489" s="131"/>
      <c r="L489" s="131"/>
    </row>
    <row r="490" spans="2:12">
      <c r="B490" s="130"/>
      <c r="C490" s="131"/>
      <c r="D490" s="131"/>
      <c r="E490" s="131"/>
      <c r="F490" s="131"/>
      <c r="G490" s="131"/>
      <c r="H490" s="131"/>
      <c r="I490" s="131"/>
      <c r="J490" s="131"/>
      <c r="K490" s="131"/>
      <c r="L490" s="131"/>
    </row>
    <row r="491" spans="2:12">
      <c r="B491" s="130"/>
      <c r="C491" s="131"/>
      <c r="D491" s="131"/>
      <c r="E491" s="131"/>
      <c r="F491" s="131"/>
      <c r="G491" s="131"/>
      <c r="H491" s="131"/>
      <c r="I491" s="131"/>
      <c r="J491" s="131"/>
      <c r="K491" s="131"/>
      <c r="L491" s="131"/>
    </row>
    <row r="492" spans="2:12">
      <c r="B492" s="130"/>
      <c r="C492" s="131"/>
      <c r="D492" s="131"/>
      <c r="E492" s="131"/>
      <c r="F492" s="131"/>
      <c r="G492" s="131"/>
      <c r="H492" s="131"/>
      <c r="I492" s="131"/>
      <c r="J492" s="131"/>
      <c r="K492" s="131"/>
      <c r="L492" s="131"/>
    </row>
    <row r="493" spans="2:12">
      <c r="B493" s="130"/>
      <c r="C493" s="131"/>
      <c r="D493" s="131"/>
      <c r="E493" s="131"/>
      <c r="F493" s="131"/>
      <c r="G493" s="131"/>
      <c r="H493" s="131"/>
      <c r="I493" s="131"/>
      <c r="J493" s="131"/>
      <c r="K493" s="131"/>
      <c r="L493" s="131"/>
    </row>
    <row r="494" spans="2:12">
      <c r="B494" s="130"/>
      <c r="C494" s="131"/>
      <c r="D494" s="131"/>
      <c r="E494" s="131"/>
      <c r="F494" s="131"/>
      <c r="G494" s="131"/>
      <c r="H494" s="131"/>
      <c r="I494" s="131"/>
      <c r="J494" s="131"/>
      <c r="K494" s="131"/>
      <c r="L494" s="131"/>
    </row>
    <row r="495" spans="2:12">
      <c r="B495" s="130"/>
      <c r="C495" s="131"/>
      <c r="D495" s="131"/>
      <c r="E495" s="131"/>
      <c r="F495" s="131"/>
      <c r="G495" s="131"/>
      <c r="H495" s="131"/>
      <c r="I495" s="131"/>
      <c r="J495" s="131"/>
      <c r="K495" s="131"/>
      <c r="L495" s="131"/>
    </row>
    <row r="496" spans="2:12">
      <c r="B496" s="130"/>
      <c r="C496" s="131"/>
      <c r="D496" s="131"/>
      <c r="E496" s="131"/>
      <c r="F496" s="131"/>
      <c r="G496" s="131"/>
      <c r="H496" s="131"/>
      <c r="I496" s="131"/>
      <c r="J496" s="131"/>
      <c r="K496" s="131"/>
      <c r="L496" s="131"/>
    </row>
    <row r="497" spans="2:12">
      <c r="B497" s="130"/>
      <c r="C497" s="131"/>
      <c r="D497" s="131"/>
      <c r="E497" s="131"/>
      <c r="F497" s="131"/>
      <c r="G497" s="131"/>
      <c r="H497" s="131"/>
      <c r="I497" s="131"/>
      <c r="J497" s="131"/>
      <c r="K497" s="131"/>
      <c r="L497" s="131"/>
    </row>
    <row r="498" spans="2:12">
      <c r="B498" s="130"/>
      <c r="C498" s="131"/>
      <c r="D498" s="131"/>
      <c r="E498" s="131"/>
      <c r="F498" s="131"/>
      <c r="G498" s="131"/>
      <c r="H498" s="131"/>
      <c r="I498" s="131"/>
      <c r="J498" s="131"/>
      <c r="K498" s="131"/>
      <c r="L498" s="131"/>
    </row>
    <row r="499" spans="2:12">
      <c r="B499" s="130"/>
      <c r="C499" s="131"/>
      <c r="D499" s="131"/>
      <c r="E499" s="131"/>
      <c r="F499" s="131"/>
      <c r="G499" s="131"/>
      <c r="H499" s="131"/>
      <c r="I499" s="131"/>
      <c r="J499" s="131"/>
      <c r="K499" s="131"/>
      <c r="L499" s="131"/>
    </row>
    <row r="500" spans="2:12">
      <c r="B500" s="130"/>
      <c r="C500" s="131"/>
      <c r="D500" s="131"/>
      <c r="E500" s="131"/>
      <c r="F500" s="131"/>
      <c r="G500" s="131"/>
      <c r="H500" s="131"/>
      <c r="I500" s="131"/>
      <c r="J500" s="131"/>
      <c r="K500" s="131"/>
      <c r="L500" s="131"/>
    </row>
    <row r="501" spans="2:12">
      <c r="B501" s="130"/>
      <c r="C501" s="131"/>
      <c r="D501" s="131"/>
      <c r="E501" s="131"/>
      <c r="F501" s="131"/>
      <c r="G501" s="131"/>
      <c r="H501" s="131"/>
      <c r="I501" s="131"/>
      <c r="J501" s="131"/>
      <c r="K501" s="131"/>
      <c r="L501" s="131"/>
    </row>
    <row r="502" spans="2:12">
      <c r="B502" s="130"/>
      <c r="C502" s="131"/>
      <c r="D502" s="131"/>
      <c r="E502" s="131"/>
      <c r="F502" s="131"/>
      <c r="G502" s="131"/>
      <c r="H502" s="131"/>
      <c r="I502" s="131"/>
      <c r="J502" s="131"/>
      <c r="K502" s="131"/>
      <c r="L502" s="131"/>
    </row>
    <row r="503" spans="2:12">
      <c r="B503" s="130"/>
      <c r="C503" s="131"/>
      <c r="D503" s="131"/>
      <c r="E503" s="131"/>
      <c r="F503" s="131"/>
      <c r="G503" s="131"/>
      <c r="H503" s="131"/>
      <c r="I503" s="131"/>
      <c r="J503" s="131"/>
      <c r="K503" s="131"/>
      <c r="L503" s="131"/>
    </row>
    <row r="504" spans="2:12">
      <c r="B504" s="130"/>
      <c r="C504" s="131"/>
      <c r="D504" s="131"/>
      <c r="E504" s="131"/>
      <c r="F504" s="131"/>
      <c r="G504" s="131"/>
      <c r="H504" s="131"/>
      <c r="I504" s="131"/>
      <c r="J504" s="131"/>
      <c r="K504" s="131"/>
      <c r="L504" s="131"/>
    </row>
    <row r="505" spans="2:12">
      <c r="B505" s="130"/>
      <c r="C505" s="131"/>
      <c r="D505" s="131"/>
      <c r="E505" s="131"/>
      <c r="F505" s="131"/>
      <c r="G505" s="131"/>
      <c r="H505" s="131"/>
      <c r="I505" s="131"/>
      <c r="J505" s="131"/>
      <c r="K505" s="131"/>
      <c r="L505" s="131"/>
    </row>
    <row r="506" spans="2:12">
      <c r="B506" s="130"/>
      <c r="C506" s="131"/>
      <c r="D506" s="131"/>
      <c r="E506" s="131"/>
      <c r="F506" s="131"/>
      <c r="G506" s="131"/>
      <c r="H506" s="131"/>
      <c r="I506" s="131"/>
      <c r="J506" s="131"/>
      <c r="K506" s="131"/>
      <c r="L506" s="131"/>
    </row>
    <row r="507" spans="2:12">
      <c r="B507" s="130"/>
      <c r="C507" s="131"/>
      <c r="D507" s="131"/>
      <c r="E507" s="131"/>
      <c r="F507" s="131"/>
      <c r="G507" s="131"/>
      <c r="H507" s="131"/>
      <c r="I507" s="131"/>
      <c r="J507" s="131"/>
      <c r="K507" s="131"/>
      <c r="L507" s="131"/>
    </row>
    <row r="508" spans="2:12">
      <c r="B508" s="130"/>
      <c r="C508" s="131"/>
      <c r="D508" s="131"/>
      <c r="E508" s="131"/>
      <c r="F508" s="131"/>
      <c r="G508" s="131"/>
      <c r="H508" s="131"/>
      <c r="I508" s="131"/>
      <c r="J508" s="131"/>
      <c r="K508" s="131"/>
      <c r="L508" s="131"/>
    </row>
    <row r="509" spans="2:12">
      <c r="B509" s="130"/>
      <c r="C509" s="131"/>
      <c r="D509" s="131"/>
      <c r="E509" s="131"/>
      <c r="F509" s="131"/>
      <c r="G509" s="131"/>
      <c r="H509" s="131"/>
      <c r="I509" s="131"/>
      <c r="J509" s="131"/>
      <c r="K509" s="131"/>
      <c r="L509" s="131"/>
    </row>
    <row r="510" spans="2:12">
      <c r="B510" s="130"/>
      <c r="C510" s="131"/>
      <c r="D510" s="131"/>
      <c r="E510" s="131"/>
      <c r="F510" s="131"/>
      <c r="G510" s="131"/>
      <c r="H510" s="131"/>
      <c r="I510" s="131"/>
      <c r="J510" s="131"/>
      <c r="K510" s="131"/>
      <c r="L510" s="131"/>
    </row>
    <row r="511" spans="2:12">
      <c r="B511" s="130"/>
      <c r="C511" s="131"/>
      <c r="D511" s="131"/>
      <c r="E511" s="131"/>
      <c r="F511" s="131"/>
      <c r="G511" s="131"/>
      <c r="H511" s="131"/>
      <c r="I511" s="131"/>
      <c r="J511" s="131"/>
      <c r="K511" s="131"/>
      <c r="L511" s="131"/>
    </row>
    <row r="512" spans="2:12">
      <c r="B512" s="130"/>
      <c r="C512" s="131"/>
      <c r="D512" s="131"/>
      <c r="E512" s="131"/>
      <c r="F512" s="131"/>
      <c r="G512" s="131"/>
      <c r="H512" s="131"/>
      <c r="I512" s="131"/>
      <c r="J512" s="131"/>
      <c r="K512" s="131"/>
      <c r="L512" s="131"/>
    </row>
    <row r="513" spans="2:12">
      <c r="B513" s="130"/>
      <c r="C513" s="131"/>
      <c r="D513" s="131"/>
      <c r="E513" s="131"/>
      <c r="F513" s="131"/>
      <c r="G513" s="131"/>
      <c r="H513" s="131"/>
      <c r="I513" s="131"/>
      <c r="J513" s="131"/>
      <c r="K513" s="131"/>
      <c r="L513" s="131"/>
    </row>
    <row r="514" spans="2:12">
      <c r="B514" s="130"/>
      <c r="C514" s="131"/>
      <c r="D514" s="131"/>
      <c r="E514" s="131"/>
      <c r="F514" s="131"/>
      <c r="G514" s="131"/>
      <c r="H514" s="131"/>
      <c r="I514" s="131"/>
      <c r="J514" s="131"/>
      <c r="K514" s="131"/>
      <c r="L514" s="131"/>
    </row>
    <row r="515" spans="2:12">
      <c r="B515" s="130"/>
      <c r="C515" s="131"/>
      <c r="D515" s="131"/>
      <c r="E515" s="131"/>
      <c r="F515" s="131"/>
      <c r="G515" s="131"/>
      <c r="H515" s="131"/>
      <c r="I515" s="131"/>
      <c r="J515" s="131"/>
      <c r="K515" s="131"/>
      <c r="L515" s="131"/>
    </row>
    <row r="516" spans="2:12">
      <c r="B516" s="130"/>
      <c r="C516" s="131"/>
      <c r="D516" s="131"/>
      <c r="E516" s="131"/>
      <c r="F516" s="131"/>
      <c r="G516" s="131"/>
      <c r="H516" s="131"/>
      <c r="I516" s="131"/>
      <c r="J516" s="131"/>
      <c r="K516" s="131"/>
      <c r="L516" s="131"/>
    </row>
    <row r="517" spans="2:12">
      <c r="B517" s="130"/>
      <c r="C517" s="131"/>
      <c r="D517" s="131"/>
      <c r="E517" s="131"/>
      <c r="F517" s="131"/>
      <c r="G517" s="131"/>
      <c r="H517" s="131"/>
      <c r="I517" s="131"/>
      <c r="J517" s="131"/>
      <c r="K517" s="131"/>
      <c r="L517" s="131"/>
    </row>
    <row r="518" spans="2:12">
      <c r="B518" s="130"/>
      <c r="C518" s="131"/>
      <c r="D518" s="131"/>
      <c r="E518" s="131"/>
      <c r="F518" s="131"/>
      <c r="G518" s="131"/>
      <c r="H518" s="131"/>
      <c r="I518" s="131"/>
      <c r="J518" s="131"/>
      <c r="K518" s="131"/>
      <c r="L518" s="131"/>
    </row>
    <row r="519" spans="2:12">
      <c r="B519" s="130"/>
      <c r="C519" s="131"/>
      <c r="D519" s="131"/>
      <c r="E519" s="131"/>
      <c r="F519" s="131"/>
      <c r="G519" s="131"/>
      <c r="H519" s="131"/>
      <c r="I519" s="131"/>
      <c r="J519" s="131"/>
      <c r="K519" s="131"/>
      <c r="L519" s="131"/>
    </row>
    <row r="520" spans="2:12">
      <c r="B520" s="130"/>
      <c r="C520" s="131"/>
      <c r="D520" s="131"/>
      <c r="E520" s="131"/>
      <c r="F520" s="131"/>
      <c r="G520" s="131"/>
      <c r="H520" s="131"/>
      <c r="I520" s="131"/>
      <c r="J520" s="131"/>
      <c r="K520" s="131"/>
      <c r="L520" s="131"/>
    </row>
    <row r="521" spans="2:12">
      <c r="B521" s="130"/>
      <c r="C521" s="131"/>
      <c r="D521" s="131"/>
      <c r="E521" s="131"/>
      <c r="F521" s="131"/>
      <c r="G521" s="131"/>
      <c r="H521" s="131"/>
      <c r="I521" s="131"/>
      <c r="J521" s="131"/>
      <c r="K521" s="131"/>
      <c r="L521" s="131"/>
    </row>
    <row r="522" spans="2:12">
      <c r="B522" s="130"/>
      <c r="C522" s="131"/>
      <c r="D522" s="131"/>
      <c r="E522" s="131"/>
      <c r="F522" s="131"/>
      <c r="G522" s="131"/>
      <c r="H522" s="131"/>
      <c r="I522" s="131"/>
      <c r="J522" s="131"/>
      <c r="K522" s="131"/>
      <c r="L522" s="131"/>
    </row>
    <row r="523" spans="2:12">
      <c r="B523" s="130"/>
      <c r="C523" s="131"/>
      <c r="D523" s="131"/>
      <c r="E523" s="131"/>
      <c r="F523" s="131"/>
      <c r="G523" s="131"/>
      <c r="H523" s="131"/>
      <c r="I523" s="131"/>
      <c r="J523" s="131"/>
      <c r="K523" s="131"/>
      <c r="L523" s="131"/>
    </row>
    <row r="524" spans="2:12">
      <c r="B524" s="130"/>
      <c r="C524" s="131"/>
      <c r="D524" s="131"/>
      <c r="E524" s="131"/>
      <c r="F524" s="131"/>
      <c r="G524" s="131"/>
      <c r="H524" s="131"/>
      <c r="I524" s="131"/>
      <c r="J524" s="131"/>
      <c r="K524" s="131"/>
      <c r="L524" s="131"/>
    </row>
    <row r="525" spans="2:12">
      <c r="B525" s="130"/>
      <c r="C525" s="131"/>
      <c r="D525" s="131"/>
      <c r="E525" s="131"/>
      <c r="F525" s="131"/>
      <c r="G525" s="131"/>
      <c r="H525" s="131"/>
      <c r="I525" s="131"/>
      <c r="J525" s="131"/>
      <c r="K525" s="131"/>
      <c r="L525" s="131"/>
    </row>
    <row r="526" spans="2:12">
      <c r="B526" s="130"/>
      <c r="C526" s="131"/>
      <c r="D526" s="131"/>
      <c r="E526" s="131"/>
      <c r="F526" s="131"/>
      <c r="G526" s="131"/>
      <c r="H526" s="131"/>
      <c r="I526" s="131"/>
      <c r="J526" s="131"/>
      <c r="K526" s="131"/>
      <c r="L526" s="131"/>
    </row>
    <row r="527" spans="2:12">
      <c r="B527" s="130"/>
      <c r="C527" s="131"/>
      <c r="D527" s="131"/>
      <c r="E527" s="131"/>
      <c r="F527" s="131"/>
      <c r="G527" s="131"/>
      <c r="H527" s="131"/>
      <c r="I527" s="131"/>
      <c r="J527" s="131"/>
      <c r="K527" s="131"/>
      <c r="L527" s="131"/>
    </row>
    <row r="528" spans="2:12">
      <c r="B528" s="130"/>
      <c r="C528" s="131"/>
      <c r="D528" s="131"/>
      <c r="E528" s="131"/>
      <c r="F528" s="131"/>
      <c r="G528" s="131"/>
      <c r="H528" s="131"/>
      <c r="I528" s="131"/>
      <c r="J528" s="131"/>
      <c r="K528" s="131"/>
      <c r="L528" s="131"/>
    </row>
    <row r="529" spans="2:12">
      <c r="B529" s="130"/>
      <c r="C529" s="131"/>
      <c r="D529" s="131"/>
      <c r="E529" s="131"/>
      <c r="F529" s="131"/>
      <c r="G529" s="131"/>
      <c r="H529" s="131"/>
      <c r="I529" s="131"/>
      <c r="J529" s="131"/>
      <c r="K529" s="131"/>
      <c r="L529" s="131"/>
    </row>
    <row r="530" spans="2:12">
      <c r="B530" s="130"/>
      <c r="C530" s="131"/>
      <c r="D530" s="131"/>
      <c r="E530" s="131"/>
      <c r="F530" s="131"/>
      <c r="G530" s="131"/>
      <c r="H530" s="131"/>
      <c r="I530" s="131"/>
      <c r="J530" s="131"/>
      <c r="K530" s="131"/>
      <c r="L530" s="131"/>
    </row>
    <row r="531" spans="2:12">
      <c r="B531" s="130"/>
      <c r="C531" s="131"/>
      <c r="D531" s="131"/>
      <c r="E531" s="131"/>
      <c r="F531" s="131"/>
      <c r="G531" s="131"/>
      <c r="H531" s="131"/>
      <c r="I531" s="131"/>
      <c r="J531" s="131"/>
      <c r="K531" s="131"/>
      <c r="L531" s="131"/>
    </row>
    <row r="532" spans="2:12">
      <c r="B532" s="130"/>
      <c r="C532" s="131"/>
      <c r="D532" s="131"/>
      <c r="E532" s="131"/>
      <c r="F532" s="131"/>
      <c r="G532" s="131"/>
      <c r="H532" s="131"/>
      <c r="I532" s="131"/>
      <c r="J532" s="131"/>
      <c r="K532" s="131"/>
      <c r="L532" s="131"/>
    </row>
    <row r="533" spans="2:12">
      <c r="B533" s="130"/>
      <c r="C533" s="131"/>
      <c r="D533" s="131"/>
      <c r="E533" s="131"/>
      <c r="F533" s="131"/>
      <c r="G533" s="131"/>
      <c r="H533" s="131"/>
      <c r="I533" s="131"/>
      <c r="J533" s="131"/>
      <c r="K533" s="131"/>
      <c r="L533" s="131"/>
    </row>
    <row r="534" spans="2:12">
      <c r="B534" s="130"/>
      <c r="C534" s="131"/>
      <c r="D534" s="131"/>
      <c r="E534" s="131"/>
      <c r="F534" s="131"/>
      <c r="G534" s="131"/>
      <c r="H534" s="131"/>
      <c r="I534" s="131"/>
      <c r="J534" s="131"/>
      <c r="K534" s="131"/>
      <c r="L534" s="131"/>
    </row>
    <row r="535" spans="2:12">
      <c r="B535" s="130"/>
      <c r="C535" s="131"/>
      <c r="D535" s="131"/>
      <c r="E535" s="131"/>
      <c r="F535" s="131"/>
      <c r="G535" s="131"/>
      <c r="H535" s="131"/>
      <c r="I535" s="131"/>
      <c r="J535" s="131"/>
      <c r="K535" s="131"/>
      <c r="L535" s="131"/>
    </row>
    <row r="536" spans="2:12">
      <c r="B536" s="130"/>
      <c r="C536" s="131"/>
      <c r="D536" s="131"/>
      <c r="E536" s="131"/>
      <c r="F536" s="131"/>
      <c r="G536" s="131"/>
      <c r="H536" s="131"/>
      <c r="I536" s="131"/>
      <c r="J536" s="131"/>
      <c r="K536" s="131"/>
      <c r="L536" s="131"/>
    </row>
    <row r="537" spans="2:12">
      <c r="B537" s="130"/>
      <c r="C537" s="131"/>
      <c r="D537" s="131"/>
      <c r="E537" s="131"/>
      <c r="F537" s="131"/>
      <c r="G537" s="131"/>
      <c r="H537" s="131"/>
      <c r="I537" s="131"/>
      <c r="J537" s="131"/>
      <c r="K537" s="131"/>
      <c r="L537" s="131"/>
    </row>
    <row r="538" spans="2:12">
      <c r="B538" s="130"/>
      <c r="C538" s="131"/>
      <c r="D538" s="131"/>
      <c r="E538" s="131"/>
      <c r="F538" s="131"/>
      <c r="G538" s="131"/>
      <c r="H538" s="131"/>
      <c r="I538" s="131"/>
      <c r="J538" s="131"/>
      <c r="K538" s="131"/>
      <c r="L538" s="131"/>
    </row>
    <row r="539" spans="2:12">
      <c r="B539" s="130"/>
      <c r="C539" s="131"/>
      <c r="D539" s="131"/>
      <c r="E539" s="131"/>
      <c r="F539" s="131"/>
      <c r="G539" s="131"/>
      <c r="H539" s="131"/>
      <c r="I539" s="131"/>
      <c r="J539" s="131"/>
      <c r="K539" s="131"/>
      <c r="L539" s="131"/>
    </row>
    <row r="540" spans="2:12">
      <c r="B540" s="130"/>
      <c r="C540" s="131"/>
      <c r="D540" s="131"/>
      <c r="E540" s="131"/>
      <c r="F540" s="131"/>
      <c r="G540" s="131"/>
      <c r="H540" s="131"/>
      <c r="I540" s="131"/>
      <c r="J540" s="131"/>
      <c r="K540" s="131"/>
      <c r="L540" s="131"/>
    </row>
    <row r="541" spans="2:12">
      <c r="B541" s="130"/>
      <c r="C541" s="131"/>
      <c r="D541" s="131"/>
      <c r="E541" s="131"/>
      <c r="F541" s="131"/>
      <c r="G541" s="131"/>
      <c r="H541" s="131"/>
      <c r="I541" s="131"/>
      <c r="J541" s="131"/>
      <c r="K541" s="131"/>
      <c r="L541" s="131"/>
    </row>
    <row r="542" spans="2:12">
      <c r="B542" s="130"/>
      <c r="C542" s="131"/>
      <c r="D542" s="131"/>
      <c r="E542" s="131"/>
      <c r="F542" s="131"/>
      <c r="G542" s="131"/>
      <c r="H542" s="131"/>
      <c r="I542" s="131"/>
      <c r="J542" s="131"/>
      <c r="K542" s="131"/>
      <c r="L542" s="131"/>
    </row>
    <row r="543" spans="2:12">
      <c r="B543" s="130"/>
      <c r="C543" s="131"/>
      <c r="D543" s="131"/>
      <c r="E543" s="131"/>
      <c r="F543" s="131"/>
      <c r="G543" s="131"/>
      <c r="H543" s="131"/>
      <c r="I543" s="131"/>
      <c r="J543" s="131"/>
      <c r="K543" s="131"/>
      <c r="L543" s="131"/>
    </row>
    <row r="544" spans="2:12">
      <c r="B544" s="130"/>
      <c r="C544" s="131"/>
      <c r="D544" s="131"/>
      <c r="E544" s="131"/>
      <c r="F544" s="131"/>
      <c r="G544" s="131"/>
      <c r="H544" s="131"/>
      <c r="I544" s="131"/>
      <c r="J544" s="131"/>
      <c r="K544" s="131"/>
      <c r="L544" s="131"/>
    </row>
    <row r="545" spans="2:12">
      <c r="B545" s="130"/>
      <c r="C545" s="131"/>
      <c r="D545" s="131"/>
      <c r="E545" s="131"/>
      <c r="F545" s="131"/>
      <c r="G545" s="131"/>
      <c r="H545" s="131"/>
      <c r="I545" s="131"/>
      <c r="J545" s="131"/>
      <c r="K545" s="131"/>
      <c r="L545" s="131"/>
    </row>
    <row r="546" spans="2:12">
      <c r="B546" s="130"/>
      <c r="C546" s="131"/>
      <c r="D546" s="131"/>
      <c r="E546" s="131"/>
      <c r="F546" s="131"/>
      <c r="G546" s="131"/>
      <c r="H546" s="131"/>
      <c r="I546" s="131"/>
      <c r="J546" s="131"/>
      <c r="K546" s="131"/>
      <c r="L546" s="131"/>
    </row>
    <row r="547" spans="2:12">
      <c r="B547" s="130"/>
      <c r="C547" s="131"/>
      <c r="D547" s="131"/>
      <c r="E547" s="131"/>
      <c r="F547" s="131"/>
      <c r="G547" s="131"/>
      <c r="H547" s="131"/>
      <c r="I547" s="131"/>
      <c r="J547" s="131"/>
      <c r="K547" s="131"/>
      <c r="L547" s="131"/>
    </row>
    <row r="548" spans="2:12">
      <c r="B548" s="130"/>
      <c r="C548" s="131"/>
      <c r="D548" s="131"/>
      <c r="E548" s="131"/>
      <c r="F548" s="131"/>
      <c r="G548" s="131"/>
      <c r="H548" s="131"/>
      <c r="I548" s="131"/>
      <c r="J548" s="131"/>
      <c r="K548" s="131"/>
      <c r="L548" s="131"/>
    </row>
    <row r="549" spans="2:12">
      <c r="B549" s="130"/>
      <c r="C549" s="131"/>
      <c r="D549" s="131"/>
      <c r="E549" s="131"/>
      <c r="F549" s="131"/>
      <c r="G549" s="131"/>
      <c r="H549" s="131"/>
      <c r="I549" s="131"/>
      <c r="J549" s="131"/>
      <c r="K549" s="131"/>
      <c r="L549" s="131"/>
    </row>
    <row r="550" spans="2:12">
      <c r="B550" s="130"/>
      <c r="C550" s="131"/>
      <c r="D550" s="131"/>
      <c r="E550" s="131"/>
      <c r="F550" s="131"/>
      <c r="G550" s="131"/>
      <c r="H550" s="131"/>
      <c r="I550" s="131"/>
      <c r="J550" s="131"/>
      <c r="K550" s="131"/>
      <c r="L550" s="131"/>
    </row>
    <row r="551" spans="2:12">
      <c r="B551" s="130"/>
      <c r="C551" s="131"/>
      <c r="D551" s="131"/>
      <c r="E551" s="131"/>
      <c r="F551" s="131"/>
      <c r="G551" s="131"/>
      <c r="H551" s="131"/>
      <c r="I551" s="131"/>
      <c r="J551" s="131"/>
      <c r="K551" s="131"/>
      <c r="L551" s="131"/>
    </row>
    <row r="552" spans="2:12">
      <c r="B552" s="130"/>
      <c r="C552" s="131"/>
      <c r="D552" s="131"/>
      <c r="E552" s="131"/>
      <c r="F552" s="131"/>
      <c r="G552" s="131"/>
      <c r="H552" s="131"/>
      <c r="I552" s="131"/>
      <c r="J552" s="131"/>
      <c r="K552" s="131"/>
      <c r="L552" s="131"/>
    </row>
    <row r="553" spans="2:12">
      <c r="B553" s="130"/>
      <c r="C553" s="131"/>
      <c r="D553" s="131"/>
      <c r="E553" s="131"/>
      <c r="F553" s="131"/>
      <c r="G553" s="131"/>
      <c r="H553" s="131"/>
      <c r="I553" s="131"/>
      <c r="J553" s="131"/>
      <c r="K553" s="131"/>
      <c r="L553" s="131"/>
    </row>
    <row r="554" spans="2:12">
      <c r="B554" s="130"/>
      <c r="C554" s="131"/>
      <c r="D554" s="131"/>
      <c r="E554" s="131"/>
      <c r="F554" s="131"/>
      <c r="G554" s="131"/>
      <c r="H554" s="131"/>
      <c r="I554" s="131"/>
      <c r="J554" s="131"/>
      <c r="K554" s="131"/>
      <c r="L554" s="131"/>
    </row>
    <row r="555" spans="2:12">
      <c r="B555" s="130"/>
      <c r="C555" s="131"/>
      <c r="D555" s="131"/>
      <c r="E555" s="131"/>
      <c r="F555" s="131"/>
      <c r="G555" s="131"/>
      <c r="H555" s="131"/>
      <c r="I555" s="131"/>
      <c r="J555" s="131"/>
      <c r="K555" s="131"/>
      <c r="L555" s="131"/>
    </row>
    <row r="556" spans="2:12">
      <c r="B556" s="130"/>
      <c r="C556" s="131"/>
      <c r="D556" s="131"/>
      <c r="E556" s="131"/>
      <c r="F556" s="131"/>
      <c r="G556" s="131"/>
      <c r="H556" s="131"/>
      <c r="I556" s="131"/>
      <c r="J556" s="131"/>
      <c r="K556" s="131"/>
      <c r="L556" s="131"/>
    </row>
    <row r="557" spans="2:12">
      <c r="B557" s="130"/>
      <c r="C557" s="131"/>
      <c r="D557" s="131"/>
      <c r="E557" s="131"/>
      <c r="F557" s="131"/>
      <c r="G557" s="131"/>
      <c r="H557" s="131"/>
      <c r="I557" s="131"/>
      <c r="J557" s="131"/>
      <c r="K557" s="131"/>
      <c r="L557" s="131"/>
    </row>
    <row r="558" spans="2:12">
      <c r="B558" s="130"/>
      <c r="C558" s="131"/>
      <c r="D558" s="131"/>
      <c r="E558" s="131"/>
      <c r="F558" s="131"/>
      <c r="G558" s="131"/>
      <c r="H558" s="131"/>
      <c r="I558" s="131"/>
      <c r="J558" s="131"/>
      <c r="K558" s="131"/>
      <c r="L558" s="131"/>
    </row>
    <row r="559" spans="2:12">
      <c r="B559" s="130"/>
      <c r="C559" s="131"/>
      <c r="D559" s="131"/>
      <c r="E559" s="131"/>
      <c r="F559" s="131"/>
      <c r="G559" s="131"/>
      <c r="H559" s="131"/>
      <c r="I559" s="131"/>
      <c r="J559" s="131"/>
      <c r="K559" s="131"/>
      <c r="L559" s="131"/>
    </row>
    <row r="560" spans="2:12">
      <c r="B560" s="130"/>
      <c r="C560" s="131"/>
      <c r="D560" s="131"/>
      <c r="E560" s="131"/>
      <c r="F560" s="131"/>
      <c r="G560" s="131"/>
      <c r="H560" s="131"/>
      <c r="I560" s="131"/>
      <c r="J560" s="131"/>
      <c r="K560" s="131"/>
      <c r="L560" s="131"/>
    </row>
    <row r="561" spans="2:12">
      <c r="B561" s="130"/>
      <c r="C561" s="131"/>
      <c r="D561" s="131"/>
      <c r="E561" s="131"/>
      <c r="F561" s="131"/>
      <c r="G561" s="131"/>
      <c r="H561" s="131"/>
      <c r="I561" s="131"/>
      <c r="J561" s="131"/>
      <c r="K561" s="131"/>
      <c r="L561" s="131"/>
    </row>
    <row r="562" spans="2:12">
      <c r="B562" s="130"/>
      <c r="C562" s="131"/>
      <c r="D562" s="131"/>
      <c r="E562" s="131"/>
      <c r="F562" s="131"/>
      <c r="G562" s="131"/>
      <c r="H562" s="131"/>
      <c r="I562" s="131"/>
      <c r="J562" s="131"/>
      <c r="K562" s="131"/>
      <c r="L562" s="131"/>
    </row>
    <row r="563" spans="2:12">
      <c r="B563" s="130"/>
      <c r="C563" s="131"/>
      <c r="D563" s="131"/>
      <c r="E563" s="131"/>
      <c r="F563" s="131"/>
      <c r="G563" s="131"/>
      <c r="H563" s="131"/>
      <c r="I563" s="131"/>
      <c r="J563" s="131"/>
      <c r="K563" s="131"/>
      <c r="L563" s="131"/>
    </row>
    <row r="564" spans="2:12">
      <c r="B564" s="130"/>
      <c r="C564" s="131"/>
      <c r="D564" s="131"/>
      <c r="E564" s="131"/>
      <c r="F564" s="131"/>
      <c r="G564" s="131"/>
      <c r="H564" s="131"/>
      <c r="I564" s="131"/>
      <c r="J564" s="131"/>
      <c r="K564" s="131"/>
      <c r="L564" s="131"/>
    </row>
    <row r="565" spans="2:12">
      <c r="B565" s="130"/>
      <c r="C565" s="131"/>
      <c r="D565" s="131"/>
      <c r="E565" s="131"/>
      <c r="F565" s="131"/>
      <c r="G565" s="131"/>
      <c r="H565" s="131"/>
      <c r="I565" s="131"/>
      <c r="J565" s="131"/>
      <c r="K565" s="131"/>
      <c r="L565" s="131"/>
    </row>
    <row r="566" spans="2:12">
      <c r="B566" s="130"/>
      <c r="C566" s="131"/>
      <c r="D566" s="131"/>
      <c r="E566" s="131"/>
      <c r="F566" s="131"/>
      <c r="G566" s="131"/>
      <c r="H566" s="131"/>
      <c r="I566" s="131"/>
      <c r="J566" s="131"/>
      <c r="K566" s="131"/>
      <c r="L566" s="131"/>
    </row>
    <row r="567" spans="2:12">
      <c r="B567" s="130"/>
      <c r="C567" s="131"/>
      <c r="D567" s="131"/>
      <c r="E567" s="131"/>
      <c r="F567" s="131"/>
      <c r="G567" s="131"/>
      <c r="H567" s="131"/>
      <c r="I567" s="131"/>
      <c r="J567" s="131"/>
      <c r="K567" s="131"/>
      <c r="L567" s="131"/>
    </row>
    <row r="568" spans="2:12">
      <c r="B568" s="130"/>
      <c r="C568" s="131"/>
      <c r="D568" s="131"/>
      <c r="E568" s="131"/>
      <c r="F568" s="131"/>
      <c r="G568" s="131"/>
      <c r="H568" s="131"/>
      <c r="I568" s="131"/>
      <c r="J568" s="131"/>
      <c r="K568" s="131"/>
      <c r="L568" s="131"/>
    </row>
    <row r="569" spans="2:12">
      <c r="B569" s="130"/>
      <c r="C569" s="131"/>
      <c r="D569" s="131"/>
      <c r="E569" s="131"/>
      <c r="F569" s="131"/>
      <c r="G569" s="131"/>
      <c r="H569" s="131"/>
      <c r="I569" s="131"/>
      <c r="J569" s="131"/>
      <c r="K569" s="131"/>
      <c r="L569" s="131"/>
    </row>
    <row r="570" spans="2:12">
      <c r="B570" s="130"/>
      <c r="C570" s="131"/>
      <c r="D570" s="131"/>
      <c r="E570" s="131"/>
      <c r="F570" s="131"/>
      <c r="G570" s="131"/>
      <c r="H570" s="131"/>
      <c r="I570" s="131"/>
      <c r="J570" s="131"/>
      <c r="K570" s="131"/>
      <c r="L570" s="131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3" customFormat="1">
      <c r="C5" s="53">
        <v>1</v>
      </c>
      <c r="D5" s="53">
        <f>C5+1</f>
        <v>2</v>
      </c>
      <c r="E5" s="53">
        <f t="shared" ref="E5:Y5" si="0">D5+1</f>
        <v>3</v>
      </c>
      <c r="F5" s="53">
        <f t="shared" si="0"/>
        <v>4</v>
      </c>
      <c r="G5" s="53">
        <f t="shared" si="0"/>
        <v>5</v>
      </c>
      <c r="H5" s="53">
        <f t="shared" si="0"/>
        <v>6</v>
      </c>
      <c r="I5" s="53">
        <f t="shared" si="0"/>
        <v>7</v>
      </c>
      <c r="J5" s="53">
        <f t="shared" si="0"/>
        <v>8</v>
      </c>
      <c r="K5" s="53">
        <f t="shared" si="0"/>
        <v>9</v>
      </c>
      <c r="L5" s="53">
        <f t="shared" si="0"/>
        <v>10</v>
      </c>
      <c r="M5" s="53">
        <f t="shared" si="0"/>
        <v>11</v>
      </c>
      <c r="N5" s="53">
        <f t="shared" si="0"/>
        <v>12</v>
      </c>
      <c r="O5" s="53">
        <f t="shared" si="0"/>
        <v>13</v>
      </c>
      <c r="P5" s="53">
        <f t="shared" si="0"/>
        <v>14</v>
      </c>
      <c r="Q5" s="53">
        <f t="shared" si="0"/>
        <v>15</v>
      </c>
      <c r="R5" s="53">
        <f t="shared" si="0"/>
        <v>16</v>
      </c>
      <c r="S5" s="53">
        <f t="shared" si="0"/>
        <v>17</v>
      </c>
      <c r="T5" s="53">
        <f t="shared" si="0"/>
        <v>18</v>
      </c>
      <c r="U5" s="53">
        <f t="shared" si="0"/>
        <v>19</v>
      </c>
      <c r="V5" s="53">
        <f t="shared" si="0"/>
        <v>20</v>
      </c>
      <c r="W5" s="53">
        <f t="shared" si="0"/>
        <v>21</v>
      </c>
      <c r="X5" s="53">
        <f t="shared" si="0"/>
        <v>22</v>
      </c>
      <c r="Y5" s="53">
        <f t="shared" si="0"/>
        <v>23</v>
      </c>
    </row>
    <row r="6" spans="2:25" ht="31.5">
      <c r="B6" s="52" t="s">
        <v>85</v>
      </c>
      <c r="C6" s="13" t="s">
        <v>46</v>
      </c>
      <c r="E6" s="13" t="s">
        <v>117</v>
      </c>
      <c r="I6" s="13" t="s">
        <v>15</v>
      </c>
      <c r="J6" s="13" t="s">
        <v>68</v>
      </c>
      <c r="M6" s="13" t="s">
        <v>101</v>
      </c>
      <c r="Q6" s="13" t="s">
        <v>17</v>
      </c>
      <c r="R6" s="13" t="s">
        <v>19</v>
      </c>
      <c r="U6" s="13" t="s">
        <v>64</v>
      </c>
      <c r="W6" s="14" t="s">
        <v>60</v>
      </c>
    </row>
    <row r="7" spans="2:25" ht="18">
      <c r="B7" s="52" t="str">
        <f>'תעודות התחייבות ממשלתיות'!B6:R6</f>
        <v>1.ב. ניירות ערך סחירים</v>
      </c>
      <c r="C7" s="13"/>
      <c r="E7" s="46"/>
      <c r="I7" s="13"/>
      <c r="J7" s="13"/>
      <c r="K7" s="13"/>
      <c r="L7" s="13"/>
      <c r="M7" s="13"/>
      <c r="Q7" s="13"/>
      <c r="R7" s="51"/>
    </row>
    <row r="8" spans="2:25" ht="37.5">
      <c r="B8" s="47" t="s">
        <v>87</v>
      </c>
      <c r="C8" s="30" t="s">
        <v>46</v>
      </c>
      <c r="D8" s="30" t="s">
        <v>119</v>
      </c>
      <c r="I8" s="30" t="s">
        <v>15</v>
      </c>
      <c r="J8" s="30" t="s">
        <v>68</v>
      </c>
      <c r="K8" s="30" t="s">
        <v>102</v>
      </c>
      <c r="L8" s="30" t="s">
        <v>18</v>
      </c>
      <c r="M8" s="30" t="s">
        <v>101</v>
      </c>
      <c r="Q8" s="30" t="s">
        <v>17</v>
      </c>
      <c r="R8" s="30" t="s">
        <v>19</v>
      </c>
      <c r="S8" s="30" t="s">
        <v>0</v>
      </c>
      <c r="T8" s="30" t="s">
        <v>105</v>
      </c>
      <c r="U8" s="30" t="s">
        <v>64</v>
      </c>
      <c r="V8" s="30" t="s">
        <v>61</v>
      </c>
      <c r="W8" s="31" t="s">
        <v>111</v>
      </c>
    </row>
    <row r="9" spans="2:25" ht="31.5">
      <c r="B9" s="48" t="str">
        <f>'תעודות חוב מסחריות '!B7:T7</f>
        <v>2. תעודות חוב מסחריות</v>
      </c>
      <c r="C9" s="13" t="s">
        <v>46</v>
      </c>
      <c r="D9" s="13" t="s">
        <v>119</v>
      </c>
      <c r="E9" s="41" t="s">
        <v>117</v>
      </c>
      <c r="G9" s="13" t="s">
        <v>67</v>
      </c>
      <c r="I9" s="13" t="s">
        <v>15</v>
      </c>
      <c r="J9" s="13" t="s">
        <v>68</v>
      </c>
      <c r="K9" s="13" t="s">
        <v>102</v>
      </c>
      <c r="L9" s="13" t="s">
        <v>18</v>
      </c>
      <c r="M9" s="13" t="s">
        <v>101</v>
      </c>
      <c r="Q9" s="13" t="s">
        <v>17</v>
      </c>
      <c r="R9" s="13" t="s">
        <v>19</v>
      </c>
      <c r="S9" s="13" t="s">
        <v>0</v>
      </c>
      <c r="T9" s="13" t="s">
        <v>105</v>
      </c>
      <c r="U9" s="13" t="s">
        <v>64</v>
      </c>
      <c r="V9" s="13" t="s">
        <v>61</v>
      </c>
      <c r="W9" s="38" t="s">
        <v>111</v>
      </c>
    </row>
    <row r="10" spans="2:25" ht="31.5">
      <c r="B10" s="48" t="str">
        <f>'אג"ח קונצרני'!B7:U7</f>
        <v>3. אג"ח קונצרני</v>
      </c>
      <c r="C10" s="30" t="s">
        <v>46</v>
      </c>
      <c r="D10" s="13" t="s">
        <v>119</v>
      </c>
      <c r="E10" s="41" t="s">
        <v>117</v>
      </c>
      <c r="G10" s="30" t="s">
        <v>67</v>
      </c>
      <c r="I10" s="30" t="s">
        <v>15</v>
      </c>
      <c r="J10" s="30" t="s">
        <v>68</v>
      </c>
      <c r="K10" s="30" t="s">
        <v>102</v>
      </c>
      <c r="L10" s="30" t="s">
        <v>18</v>
      </c>
      <c r="M10" s="30" t="s">
        <v>101</v>
      </c>
      <c r="Q10" s="30" t="s">
        <v>17</v>
      </c>
      <c r="R10" s="30" t="s">
        <v>19</v>
      </c>
      <c r="S10" s="30" t="s">
        <v>0</v>
      </c>
      <c r="T10" s="30" t="s">
        <v>105</v>
      </c>
      <c r="U10" s="30" t="s">
        <v>64</v>
      </c>
      <c r="V10" s="13" t="s">
        <v>61</v>
      </c>
      <c r="W10" s="31" t="s">
        <v>111</v>
      </c>
    </row>
    <row r="11" spans="2:25" ht="31.5">
      <c r="B11" s="48" t="str">
        <f>מניות!B7</f>
        <v>4. מניות</v>
      </c>
      <c r="C11" s="30" t="s">
        <v>46</v>
      </c>
      <c r="D11" s="13" t="s">
        <v>119</v>
      </c>
      <c r="E11" s="41" t="s">
        <v>117</v>
      </c>
      <c r="H11" s="30" t="s">
        <v>101</v>
      </c>
      <c r="S11" s="30" t="s">
        <v>0</v>
      </c>
      <c r="T11" s="13" t="s">
        <v>105</v>
      </c>
      <c r="U11" s="13" t="s">
        <v>64</v>
      </c>
      <c r="V11" s="13" t="s">
        <v>61</v>
      </c>
      <c r="W11" s="14" t="s">
        <v>111</v>
      </c>
    </row>
    <row r="12" spans="2:25" ht="31.5">
      <c r="B12" s="48" t="str">
        <f>'קרנות סל'!B7:N7</f>
        <v>5. קרנות סל</v>
      </c>
      <c r="C12" s="30" t="s">
        <v>46</v>
      </c>
      <c r="D12" s="13" t="s">
        <v>119</v>
      </c>
      <c r="E12" s="41" t="s">
        <v>117</v>
      </c>
      <c r="H12" s="30" t="s">
        <v>101</v>
      </c>
      <c r="S12" s="30" t="s">
        <v>0</v>
      </c>
      <c r="T12" s="30" t="s">
        <v>105</v>
      </c>
      <c r="U12" s="30" t="s">
        <v>64</v>
      </c>
      <c r="V12" s="30" t="s">
        <v>61</v>
      </c>
      <c r="W12" s="31" t="s">
        <v>111</v>
      </c>
    </row>
    <row r="13" spans="2:25" ht="31.5">
      <c r="B13" s="48" t="str">
        <f>'קרנות נאמנות'!B7:O7</f>
        <v>6. קרנות נאמנות</v>
      </c>
      <c r="C13" s="30" t="s">
        <v>46</v>
      </c>
      <c r="D13" s="30" t="s">
        <v>119</v>
      </c>
      <c r="G13" s="30" t="s">
        <v>67</v>
      </c>
      <c r="H13" s="30" t="s">
        <v>101</v>
      </c>
      <c r="S13" s="30" t="s">
        <v>0</v>
      </c>
      <c r="T13" s="30" t="s">
        <v>105</v>
      </c>
      <c r="U13" s="30" t="s">
        <v>64</v>
      </c>
      <c r="V13" s="30" t="s">
        <v>61</v>
      </c>
      <c r="W13" s="31" t="s">
        <v>111</v>
      </c>
    </row>
    <row r="14" spans="2:25" ht="31.5">
      <c r="B14" s="48" t="str">
        <f>'כתבי אופציה'!B7:L7</f>
        <v>7. כתבי אופציה</v>
      </c>
      <c r="C14" s="30" t="s">
        <v>46</v>
      </c>
      <c r="D14" s="30" t="s">
        <v>119</v>
      </c>
      <c r="G14" s="30" t="s">
        <v>67</v>
      </c>
      <c r="H14" s="30" t="s">
        <v>101</v>
      </c>
      <c r="S14" s="30" t="s">
        <v>0</v>
      </c>
      <c r="T14" s="30" t="s">
        <v>105</v>
      </c>
      <c r="U14" s="30" t="s">
        <v>64</v>
      </c>
      <c r="V14" s="30" t="s">
        <v>61</v>
      </c>
      <c r="W14" s="31" t="s">
        <v>111</v>
      </c>
    </row>
    <row r="15" spans="2:25" ht="31.5">
      <c r="B15" s="48" t="str">
        <f>אופציות!B7</f>
        <v>8. אופציות</v>
      </c>
      <c r="C15" s="30" t="s">
        <v>46</v>
      </c>
      <c r="D15" s="30" t="s">
        <v>119</v>
      </c>
      <c r="G15" s="30" t="s">
        <v>67</v>
      </c>
      <c r="H15" s="30" t="s">
        <v>101</v>
      </c>
      <c r="S15" s="30" t="s">
        <v>0</v>
      </c>
      <c r="T15" s="30" t="s">
        <v>105</v>
      </c>
      <c r="U15" s="30" t="s">
        <v>64</v>
      </c>
      <c r="V15" s="30" t="s">
        <v>61</v>
      </c>
      <c r="W15" s="31" t="s">
        <v>111</v>
      </c>
    </row>
    <row r="16" spans="2:25" ht="31.5">
      <c r="B16" s="48" t="str">
        <f>'חוזים עתידיים'!B7:I7</f>
        <v>9. חוזים עתידיים</v>
      </c>
      <c r="C16" s="30" t="s">
        <v>46</v>
      </c>
      <c r="D16" s="30" t="s">
        <v>119</v>
      </c>
      <c r="G16" s="30" t="s">
        <v>67</v>
      </c>
      <c r="H16" s="30" t="s">
        <v>101</v>
      </c>
      <c r="S16" s="30" t="s">
        <v>0</v>
      </c>
      <c r="T16" s="31" t="s">
        <v>105</v>
      </c>
    </row>
    <row r="17" spans="2:25" ht="31.5">
      <c r="B17" s="48" t="str">
        <f>'מוצרים מובנים'!B7:Q7</f>
        <v>10. מוצרים מובנים</v>
      </c>
      <c r="C17" s="30" t="s">
        <v>46</v>
      </c>
      <c r="F17" s="13" t="s">
        <v>52</v>
      </c>
      <c r="I17" s="30" t="s">
        <v>15</v>
      </c>
      <c r="J17" s="30" t="s">
        <v>68</v>
      </c>
      <c r="K17" s="30" t="s">
        <v>102</v>
      </c>
      <c r="L17" s="30" t="s">
        <v>18</v>
      </c>
      <c r="M17" s="30" t="s">
        <v>101</v>
      </c>
      <c r="Q17" s="30" t="s">
        <v>17</v>
      </c>
      <c r="R17" s="30" t="s">
        <v>19</v>
      </c>
      <c r="S17" s="30" t="s">
        <v>0</v>
      </c>
      <c r="T17" s="30" t="s">
        <v>105</v>
      </c>
      <c r="U17" s="30" t="s">
        <v>64</v>
      </c>
      <c r="V17" s="30" t="s">
        <v>61</v>
      </c>
      <c r="W17" s="31" t="s">
        <v>111</v>
      </c>
    </row>
    <row r="18" spans="2:25" ht="18">
      <c r="B18" s="52" t="str">
        <f>'לא סחיר- תעודות התחייבות ממשלתי'!B6:P6</f>
        <v>1.ג. ניירות ערך לא סחירים</v>
      </c>
    </row>
    <row r="19" spans="2:25" ht="31.5">
      <c r="B19" s="48" t="str">
        <f>'לא סחיר- תעודות התחייבות ממשלתי'!B7:P7</f>
        <v>1. תעודות התחייבות ממשלתיות</v>
      </c>
      <c r="C19" s="30" t="s">
        <v>46</v>
      </c>
      <c r="I19" s="30" t="s">
        <v>15</v>
      </c>
      <c r="J19" s="30" t="s">
        <v>68</v>
      </c>
      <c r="K19" s="30" t="s">
        <v>102</v>
      </c>
      <c r="L19" s="30" t="s">
        <v>18</v>
      </c>
      <c r="M19" s="30" t="s">
        <v>101</v>
      </c>
      <c r="Q19" s="30" t="s">
        <v>17</v>
      </c>
      <c r="R19" s="30" t="s">
        <v>19</v>
      </c>
      <c r="S19" s="30" t="s">
        <v>0</v>
      </c>
      <c r="T19" s="30" t="s">
        <v>105</v>
      </c>
      <c r="U19" s="30" t="s">
        <v>110</v>
      </c>
      <c r="V19" s="30" t="s">
        <v>61</v>
      </c>
      <c r="W19" s="31" t="s">
        <v>111</v>
      </c>
    </row>
    <row r="20" spans="2:25" ht="31.5">
      <c r="B20" s="48" t="str">
        <f>'לא סחיר - תעודות חוב מסחריות'!B7:S7</f>
        <v>2. תעודות חוב מסחריות</v>
      </c>
      <c r="C20" s="30" t="s">
        <v>46</v>
      </c>
      <c r="D20" s="41" t="s">
        <v>118</v>
      </c>
      <c r="E20" s="41" t="s">
        <v>117</v>
      </c>
      <c r="G20" s="30" t="s">
        <v>67</v>
      </c>
      <c r="I20" s="30" t="s">
        <v>15</v>
      </c>
      <c r="J20" s="30" t="s">
        <v>68</v>
      </c>
      <c r="K20" s="30" t="s">
        <v>102</v>
      </c>
      <c r="L20" s="30" t="s">
        <v>18</v>
      </c>
      <c r="M20" s="30" t="s">
        <v>101</v>
      </c>
      <c r="Q20" s="30" t="s">
        <v>17</v>
      </c>
      <c r="R20" s="30" t="s">
        <v>19</v>
      </c>
      <c r="S20" s="30" t="s">
        <v>0</v>
      </c>
      <c r="T20" s="30" t="s">
        <v>105</v>
      </c>
      <c r="U20" s="30" t="s">
        <v>110</v>
      </c>
      <c r="V20" s="30" t="s">
        <v>61</v>
      </c>
      <c r="W20" s="31" t="s">
        <v>111</v>
      </c>
    </row>
    <row r="21" spans="2:25" ht="31.5">
      <c r="B21" s="48" t="str">
        <f>'לא סחיר - אג"ח קונצרני'!B7:S7</f>
        <v>3. אג"ח קונצרני</v>
      </c>
      <c r="C21" s="30" t="s">
        <v>46</v>
      </c>
      <c r="D21" s="41" t="s">
        <v>118</v>
      </c>
      <c r="E21" s="41" t="s">
        <v>117</v>
      </c>
      <c r="G21" s="30" t="s">
        <v>67</v>
      </c>
      <c r="I21" s="30" t="s">
        <v>15</v>
      </c>
      <c r="J21" s="30" t="s">
        <v>68</v>
      </c>
      <c r="K21" s="30" t="s">
        <v>102</v>
      </c>
      <c r="L21" s="30" t="s">
        <v>18</v>
      </c>
      <c r="M21" s="30" t="s">
        <v>101</v>
      </c>
      <c r="Q21" s="30" t="s">
        <v>17</v>
      </c>
      <c r="R21" s="30" t="s">
        <v>19</v>
      </c>
      <c r="S21" s="30" t="s">
        <v>0</v>
      </c>
      <c r="T21" s="30" t="s">
        <v>105</v>
      </c>
      <c r="U21" s="30" t="s">
        <v>110</v>
      </c>
      <c r="V21" s="30" t="s">
        <v>61</v>
      </c>
      <c r="W21" s="31" t="s">
        <v>111</v>
      </c>
    </row>
    <row r="22" spans="2:25" ht="31.5">
      <c r="B22" s="48" t="str">
        <f>'לא סחיר - מניות'!B7:M7</f>
        <v>4. מניות</v>
      </c>
      <c r="C22" s="30" t="s">
        <v>46</v>
      </c>
      <c r="D22" s="41" t="s">
        <v>118</v>
      </c>
      <c r="E22" s="41" t="s">
        <v>117</v>
      </c>
      <c r="G22" s="30" t="s">
        <v>67</v>
      </c>
      <c r="H22" s="30" t="s">
        <v>101</v>
      </c>
      <c r="S22" s="30" t="s">
        <v>0</v>
      </c>
      <c r="T22" s="30" t="s">
        <v>105</v>
      </c>
      <c r="U22" s="30" t="s">
        <v>110</v>
      </c>
      <c r="V22" s="30" t="s">
        <v>61</v>
      </c>
      <c r="W22" s="31" t="s">
        <v>111</v>
      </c>
    </row>
    <row r="23" spans="2:25" ht="31.5">
      <c r="B23" s="48" t="str">
        <f>'לא סחיר - קרנות השקעה'!B7:K7</f>
        <v>5. קרנות השקעה</v>
      </c>
      <c r="C23" s="30" t="s">
        <v>46</v>
      </c>
      <c r="G23" s="30" t="s">
        <v>67</v>
      </c>
      <c r="H23" s="30" t="s">
        <v>101</v>
      </c>
      <c r="K23" s="30" t="s">
        <v>102</v>
      </c>
      <c r="S23" s="30" t="s">
        <v>0</v>
      </c>
      <c r="T23" s="30" t="s">
        <v>105</v>
      </c>
      <c r="U23" s="30" t="s">
        <v>110</v>
      </c>
      <c r="V23" s="30" t="s">
        <v>61</v>
      </c>
      <c r="W23" s="31" t="s">
        <v>111</v>
      </c>
    </row>
    <row r="24" spans="2:25" ht="31.5">
      <c r="B24" s="48" t="str">
        <f>'לא סחיר - כתבי אופציה'!B7:L7</f>
        <v>6. כתבי אופציה</v>
      </c>
      <c r="C24" s="30" t="s">
        <v>46</v>
      </c>
      <c r="G24" s="30" t="s">
        <v>67</v>
      </c>
      <c r="H24" s="30" t="s">
        <v>101</v>
      </c>
      <c r="K24" s="30" t="s">
        <v>102</v>
      </c>
      <c r="S24" s="30" t="s">
        <v>0</v>
      </c>
      <c r="T24" s="30" t="s">
        <v>105</v>
      </c>
      <c r="U24" s="30" t="s">
        <v>110</v>
      </c>
      <c r="V24" s="30" t="s">
        <v>61</v>
      </c>
      <c r="W24" s="31" t="s">
        <v>111</v>
      </c>
    </row>
    <row r="25" spans="2:25" ht="31.5">
      <c r="B25" s="48" t="str">
        <f>'לא סחיר - אופציות'!B7:L7</f>
        <v>7. אופציות</v>
      </c>
      <c r="C25" s="30" t="s">
        <v>46</v>
      </c>
      <c r="G25" s="30" t="s">
        <v>67</v>
      </c>
      <c r="H25" s="30" t="s">
        <v>101</v>
      </c>
      <c r="K25" s="30" t="s">
        <v>102</v>
      </c>
      <c r="S25" s="30" t="s">
        <v>0</v>
      </c>
      <c r="T25" s="30" t="s">
        <v>105</v>
      </c>
      <c r="U25" s="30" t="s">
        <v>110</v>
      </c>
      <c r="V25" s="30" t="s">
        <v>61</v>
      </c>
      <c r="W25" s="31" t="s">
        <v>111</v>
      </c>
    </row>
    <row r="26" spans="2:25" ht="31.5">
      <c r="B26" s="48" t="str">
        <f>'לא סחיר - חוזים עתידיים'!B7:K7</f>
        <v>8. חוזים עתידיים</v>
      </c>
      <c r="C26" s="30" t="s">
        <v>46</v>
      </c>
      <c r="G26" s="30" t="s">
        <v>67</v>
      </c>
      <c r="H26" s="30" t="s">
        <v>101</v>
      </c>
      <c r="K26" s="30" t="s">
        <v>102</v>
      </c>
      <c r="S26" s="30" t="s">
        <v>0</v>
      </c>
      <c r="T26" s="30" t="s">
        <v>105</v>
      </c>
      <c r="U26" s="30" t="s">
        <v>110</v>
      </c>
      <c r="V26" s="31" t="s">
        <v>111</v>
      </c>
    </row>
    <row r="27" spans="2:25" ht="31.5">
      <c r="B27" s="48" t="str">
        <f>'לא סחיר - מוצרים מובנים'!B7:Q7</f>
        <v>9. מוצרים מובנים</v>
      </c>
      <c r="C27" s="30" t="s">
        <v>46</v>
      </c>
      <c r="F27" s="30" t="s">
        <v>52</v>
      </c>
      <c r="I27" s="30" t="s">
        <v>15</v>
      </c>
      <c r="J27" s="30" t="s">
        <v>68</v>
      </c>
      <c r="K27" s="30" t="s">
        <v>102</v>
      </c>
      <c r="L27" s="30" t="s">
        <v>18</v>
      </c>
      <c r="M27" s="30" t="s">
        <v>101</v>
      </c>
      <c r="Q27" s="30" t="s">
        <v>17</v>
      </c>
      <c r="R27" s="30" t="s">
        <v>19</v>
      </c>
      <c r="S27" s="30" t="s">
        <v>0</v>
      </c>
      <c r="T27" s="30" t="s">
        <v>105</v>
      </c>
      <c r="U27" s="30" t="s">
        <v>110</v>
      </c>
      <c r="V27" s="30" t="s">
        <v>61</v>
      </c>
      <c r="W27" s="31" t="s">
        <v>111</v>
      </c>
    </row>
    <row r="28" spans="2:25" ht="31.5">
      <c r="B28" s="52" t="str">
        <f>הלוואות!B6</f>
        <v>1.ד. הלוואות:</v>
      </c>
      <c r="C28" s="30" t="s">
        <v>46</v>
      </c>
      <c r="I28" s="30" t="s">
        <v>15</v>
      </c>
      <c r="J28" s="30" t="s">
        <v>68</v>
      </c>
      <c r="L28" s="30" t="s">
        <v>18</v>
      </c>
      <c r="M28" s="30" t="s">
        <v>101</v>
      </c>
      <c r="Q28" s="13" t="s">
        <v>37</v>
      </c>
      <c r="R28" s="30" t="s">
        <v>19</v>
      </c>
      <c r="S28" s="30" t="s">
        <v>0</v>
      </c>
      <c r="T28" s="30" t="s">
        <v>105</v>
      </c>
      <c r="U28" s="30" t="s">
        <v>110</v>
      </c>
      <c r="V28" s="31" t="s">
        <v>111</v>
      </c>
    </row>
    <row r="29" spans="2:25" ht="47.25">
      <c r="B29" s="52" t="str">
        <f>'פקדונות מעל 3 חודשים'!B6:O6</f>
        <v>1.ה. פקדונות מעל 3 חודשים:</v>
      </c>
      <c r="C29" s="30" t="s">
        <v>46</v>
      </c>
      <c r="E29" s="30" t="s">
        <v>117</v>
      </c>
      <c r="I29" s="30" t="s">
        <v>15</v>
      </c>
      <c r="J29" s="30" t="s">
        <v>68</v>
      </c>
      <c r="L29" s="30" t="s">
        <v>18</v>
      </c>
      <c r="M29" s="30" t="s">
        <v>101</v>
      </c>
      <c r="O29" s="49" t="s">
        <v>54</v>
      </c>
      <c r="P29" s="50"/>
      <c r="R29" s="30" t="s">
        <v>19</v>
      </c>
      <c r="S29" s="30" t="s">
        <v>0</v>
      </c>
      <c r="T29" s="30" t="s">
        <v>105</v>
      </c>
      <c r="U29" s="30" t="s">
        <v>110</v>
      </c>
      <c r="V29" s="31" t="s">
        <v>111</v>
      </c>
    </row>
    <row r="30" spans="2:25" ht="63">
      <c r="B30" s="52" t="str">
        <f>'זכויות מקרקעין'!B6</f>
        <v>1. ו. זכויות במקרקעין:</v>
      </c>
      <c r="C30" s="13" t="s">
        <v>56</v>
      </c>
      <c r="N30" s="49" t="s">
        <v>86</v>
      </c>
      <c r="P30" s="50" t="s">
        <v>57</v>
      </c>
      <c r="U30" s="30" t="s">
        <v>110</v>
      </c>
      <c r="V30" s="14" t="s">
        <v>60</v>
      </c>
    </row>
    <row r="31" spans="2:25" ht="31.5">
      <c r="B31" s="52" t="str">
        <f>'השקעות אחרות '!B6:K6</f>
        <v xml:space="preserve">1. ח. השקעות אחרות </v>
      </c>
      <c r="C31" s="13" t="s">
        <v>15</v>
      </c>
      <c r="J31" s="13" t="s">
        <v>16</v>
      </c>
      <c r="Q31" s="13" t="s">
        <v>59</v>
      </c>
      <c r="R31" s="13" t="s">
        <v>55</v>
      </c>
      <c r="U31" s="30" t="s">
        <v>110</v>
      </c>
      <c r="V31" s="14" t="s">
        <v>60</v>
      </c>
    </row>
    <row r="32" spans="2:25" ht="47.25">
      <c r="B32" s="52" t="str">
        <f>'יתרת התחייבות להשקעה'!B6:D6</f>
        <v>1. ט. יתרות התחייבות להשקעה:</v>
      </c>
      <c r="X32" s="13" t="s">
        <v>107</v>
      </c>
      <c r="Y32" s="14" t="s">
        <v>106</v>
      </c>
    </row>
  </sheetData>
  <sheetProtection sheet="1" objects="1" scenarios="1"/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L53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6384" width="9.140625" style="1"/>
  </cols>
  <sheetData>
    <row r="1" spans="2:12">
      <c r="B1" s="56" t="s">
        <v>146</v>
      </c>
      <c r="C1" s="77" t="s" vm="1">
        <v>224</v>
      </c>
    </row>
    <row r="2" spans="2:12">
      <c r="B2" s="56" t="s">
        <v>145</v>
      </c>
      <c r="C2" s="77" t="s">
        <v>225</v>
      </c>
    </row>
    <row r="3" spans="2:12">
      <c r="B3" s="56" t="s">
        <v>147</v>
      </c>
      <c r="C3" s="77" t="s">
        <v>226</v>
      </c>
    </row>
    <row r="4" spans="2:12">
      <c r="B4" s="56" t="s">
        <v>148</v>
      </c>
      <c r="C4" s="77">
        <v>9455</v>
      </c>
    </row>
    <row r="6" spans="2:12" ht="26.25" customHeight="1">
      <c r="B6" s="157" t="s">
        <v>175</v>
      </c>
      <c r="C6" s="158"/>
      <c r="D6" s="158"/>
      <c r="E6" s="158"/>
      <c r="F6" s="158"/>
      <c r="G6" s="158"/>
      <c r="H6" s="158"/>
      <c r="I6" s="158"/>
      <c r="J6" s="158"/>
      <c r="K6" s="158"/>
      <c r="L6" s="159"/>
    </row>
    <row r="7" spans="2:12" ht="26.25" customHeight="1">
      <c r="B7" s="157" t="s">
        <v>98</v>
      </c>
      <c r="C7" s="158"/>
      <c r="D7" s="158"/>
      <c r="E7" s="158"/>
      <c r="F7" s="158"/>
      <c r="G7" s="158"/>
      <c r="H7" s="158"/>
      <c r="I7" s="158"/>
      <c r="J7" s="158"/>
      <c r="K7" s="158"/>
      <c r="L7" s="159"/>
    </row>
    <row r="8" spans="2:12" s="3" customFormat="1" ht="78.75">
      <c r="B8" s="22" t="s">
        <v>116</v>
      </c>
      <c r="C8" s="30" t="s">
        <v>46</v>
      </c>
      <c r="D8" s="30" t="s">
        <v>67</v>
      </c>
      <c r="E8" s="30" t="s">
        <v>101</v>
      </c>
      <c r="F8" s="30" t="s">
        <v>102</v>
      </c>
      <c r="G8" s="30" t="s">
        <v>200</v>
      </c>
      <c r="H8" s="30" t="s">
        <v>199</v>
      </c>
      <c r="I8" s="30" t="s">
        <v>110</v>
      </c>
      <c r="J8" s="30" t="s">
        <v>61</v>
      </c>
      <c r="K8" s="30" t="s">
        <v>149</v>
      </c>
      <c r="L8" s="31" t="s">
        <v>151</v>
      </c>
    </row>
    <row r="9" spans="2:12" s="3" customFormat="1" ht="21" customHeight="1">
      <c r="B9" s="15"/>
      <c r="C9" s="16"/>
      <c r="D9" s="16"/>
      <c r="E9" s="16"/>
      <c r="F9" s="16" t="s">
        <v>22</v>
      </c>
      <c r="G9" s="16" t="s">
        <v>207</v>
      </c>
      <c r="H9" s="16"/>
      <c r="I9" s="16" t="s">
        <v>203</v>
      </c>
      <c r="J9" s="32" t="s">
        <v>20</v>
      </c>
      <c r="K9" s="32" t="s">
        <v>20</v>
      </c>
      <c r="L9" s="33" t="s">
        <v>20</v>
      </c>
    </row>
    <row r="10" spans="2:1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</row>
    <row r="11" spans="2:12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2" spans="2:12" ht="19.5" customHeight="1">
      <c r="B12" s="132" t="s">
        <v>216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2:12">
      <c r="B13" s="132" t="s">
        <v>112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4" spans="2:12">
      <c r="B14" s="132" t="s">
        <v>198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</row>
    <row r="15" spans="2:12">
      <c r="B15" s="132" t="s">
        <v>206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</row>
    <row r="16" spans="2:12" s="6" customFormat="1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</row>
    <row r="17" spans="2:12" s="6" customFormat="1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</row>
    <row r="18" spans="2:12" s="6" customFormat="1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</row>
    <row r="19" spans="2:12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</row>
    <row r="20" spans="2:12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</row>
    <row r="21" spans="2:12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</row>
    <row r="22" spans="2:12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2:12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</row>
    <row r="24" spans="2:12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</row>
    <row r="25" spans="2:12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</row>
    <row r="26" spans="2:12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</row>
    <row r="27" spans="2:12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</row>
    <row r="28" spans="2:12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</row>
    <row r="29" spans="2:12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</row>
    <row r="30" spans="2:12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</row>
    <row r="31" spans="2:12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</row>
    <row r="32" spans="2:12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</row>
    <row r="33" spans="2:12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</row>
    <row r="34" spans="2:12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</row>
    <row r="35" spans="2:12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</row>
    <row r="36" spans="2:12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</row>
    <row r="37" spans="2:12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</row>
    <row r="38" spans="2:12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</row>
    <row r="39" spans="2:12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</row>
    <row r="40" spans="2:12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</row>
    <row r="41" spans="2:12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</row>
    <row r="42" spans="2:12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</row>
    <row r="43" spans="2:12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</row>
    <row r="44" spans="2:12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</row>
    <row r="45" spans="2:12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</row>
    <row r="46" spans="2:12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</row>
    <row r="47" spans="2:12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</row>
    <row r="48" spans="2:12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</row>
    <row r="49" spans="2:12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</row>
    <row r="50" spans="2:12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</row>
    <row r="51" spans="2:12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</row>
    <row r="52" spans="2:12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</row>
    <row r="53" spans="2:12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</row>
    <row r="54" spans="2:12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</row>
    <row r="55" spans="2:12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</row>
    <row r="56" spans="2:12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</row>
    <row r="57" spans="2:12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</row>
    <row r="58" spans="2:12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</row>
    <row r="59" spans="2:12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</row>
    <row r="60" spans="2:12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</row>
    <row r="61" spans="2:12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</row>
    <row r="62" spans="2:12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</row>
    <row r="63" spans="2:12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</row>
    <row r="64" spans="2:12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</row>
    <row r="65" spans="2:12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</row>
    <row r="66" spans="2:12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</row>
    <row r="67" spans="2:12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</row>
    <row r="68" spans="2:12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</row>
    <row r="69" spans="2:12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</row>
    <row r="70" spans="2:12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</row>
    <row r="71" spans="2:12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</row>
    <row r="72" spans="2:12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</row>
    <row r="73" spans="2:12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</row>
    <row r="74" spans="2:12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</row>
    <row r="75" spans="2:12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</row>
    <row r="76" spans="2:12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</row>
    <row r="77" spans="2:12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</row>
    <row r="78" spans="2:12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</row>
    <row r="79" spans="2:12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</row>
    <row r="80" spans="2:12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</row>
    <row r="81" spans="2:12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</row>
    <row r="82" spans="2:12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</row>
    <row r="83" spans="2:12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</row>
    <row r="84" spans="2:12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</row>
    <row r="85" spans="2:12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</row>
    <row r="86" spans="2:12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</row>
    <row r="87" spans="2:12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</row>
    <row r="88" spans="2:12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</row>
    <row r="89" spans="2:12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</row>
    <row r="90" spans="2:12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</row>
    <row r="91" spans="2:12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</row>
    <row r="92" spans="2:12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</row>
    <row r="93" spans="2:12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</row>
    <row r="94" spans="2:12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</row>
    <row r="95" spans="2:12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</row>
    <row r="96" spans="2:12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</row>
    <row r="97" spans="2:12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</row>
    <row r="98" spans="2:12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</row>
    <row r="99" spans="2:12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</row>
    <row r="100" spans="2:12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</row>
    <row r="101" spans="2:12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</row>
    <row r="102" spans="2:12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</row>
    <row r="103" spans="2:12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</row>
    <row r="104" spans="2:12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</row>
    <row r="105" spans="2:12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</row>
    <row r="106" spans="2:12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</row>
    <row r="107" spans="2:12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</row>
    <row r="108" spans="2:12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</row>
    <row r="109" spans="2:12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</row>
    <row r="110" spans="2:12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</row>
    <row r="111" spans="2:12">
      <c r="B111" s="130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</row>
    <row r="112" spans="2:12">
      <c r="B112" s="130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</row>
    <row r="113" spans="2:12">
      <c r="B113" s="130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</row>
    <row r="114" spans="2:12">
      <c r="B114" s="130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</row>
    <row r="115" spans="2:12">
      <c r="B115" s="130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</row>
    <row r="116" spans="2:12">
      <c r="B116" s="130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</row>
    <row r="117" spans="2:12">
      <c r="B117" s="130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</row>
    <row r="118" spans="2:12">
      <c r="B118" s="130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</row>
    <row r="119" spans="2:12">
      <c r="B119" s="130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</row>
    <row r="120" spans="2:12">
      <c r="B120" s="130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</row>
    <row r="121" spans="2:12">
      <c r="B121" s="130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</row>
    <row r="122" spans="2:12">
      <c r="B122" s="130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</row>
    <row r="123" spans="2:12">
      <c r="B123" s="130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</row>
    <row r="124" spans="2:12">
      <c r="B124" s="130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</row>
    <row r="125" spans="2:12">
      <c r="B125" s="130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</row>
    <row r="126" spans="2:12">
      <c r="B126" s="130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</row>
    <row r="127" spans="2:12">
      <c r="B127" s="130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</row>
    <row r="128" spans="2:12">
      <c r="B128" s="130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</row>
    <row r="129" spans="2:12">
      <c r="B129" s="130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</row>
    <row r="130" spans="2:12">
      <c r="B130" s="130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</row>
    <row r="131" spans="2:12">
      <c r="B131" s="130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</row>
    <row r="132" spans="2:12">
      <c r="B132" s="130"/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</row>
    <row r="133" spans="2:12">
      <c r="B133" s="130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</row>
    <row r="134" spans="2:12">
      <c r="B134" s="130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</row>
    <row r="135" spans="2:12">
      <c r="B135" s="130"/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</row>
    <row r="136" spans="2:12">
      <c r="B136" s="130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</row>
    <row r="137" spans="2:12">
      <c r="B137" s="130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</row>
    <row r="138" spans="2:12">
      <c r="B138" s="130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</row>
    <row r="139" spans="2:12">
      <c r="B139" s="130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</row>
    <row r="140" spans="2:12">
      <c r="B140" s="130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</row>
    <row r="141" spans="2:12">
      <c r="B141" s="130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</row>
    <row r="142" spans="2:12">
      <c r="B142" s="130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</row>
    <row r="143" spans="2:12">
      <c r="B143" s="130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</row>
    <row r="144" spans="2:12">
      <c r="B144" s="130"/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</row>
    <row r="145" spans="2:12">
      <c r="B145" s="130"/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</row>
    <row r="146" spans="2:12">
      <c r="B146" s="130"/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</row>
    <row r="147" spans="2:12">
      <c r="B147" s="130"/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</row>
    <row r="148" spans="2:12">
      <c r="B148" s="130"/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</row>
    <row r="149" spans="2:12">
      <c r="B149" s="130"/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</row>
    <row r="150" spans="2:12">
      <c r="B150" s="130"/>
      <c r="C150" s="131"/>
      <c r="D150" s="131"/>
      <c r="E150" s="131"/>
      <c r="F150" s="131"/>
      <c r="G150" s="131"/>
      <c r="H150" s="131"/>
      <c r="I150" s="131"/>
      <c r="J150" s="131"/>
      <c r="K150" s="131"/>
      <c r="L150" s="131"/>
    </row>
    <row r="151" spans="2:12">
      <c r="B151" s="130"/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</row>
    <row r="152" spans="2:12">
      <c r="B152" s="130"/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</row>
    <row r="153" spans="2:12">
      <c r="B153" s="130"/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</row>
    <row r="154" spans="2:12">
      <c r="B154" s="130"/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</row>
    <row r="155" spans="2:12">
      <c r="B155" s="130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</row>
    <row r="156" spans="2:12">
      <c r="B156" s="130"/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</row>
    <row r="157" spans="2:12">
      <c r="B157" s="130"/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</row>
    <row r="158" spans="2:12">
      <c r="B158" s="130"/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</row>
    <row r="159" spans="2:12">
      <c r="B159" s="130"/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</row>
    <row r="160" spans="2:12">
      <c r="B160" s="130"/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</row>
    <row r="161" spans="2:12">
      <c r="B161" s="130"/>
      <c r="C161" s="131"/>
      <c r="D161" s="131"/>
      <c r="E161" s="131"/>
      <c r="F161" s="131"/>
      <c r="G161" s="131"/>
      <c r="H161" s="131"/>
      <c r="I161" s="131"/>
      <c r="J161" s="131"/>
      <c r="K161" s="131"/>
      <c r="L161" s="131"/>
    </row>
    <row r="162" spans="2:12">
      <c r="B162" s="130"/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</row>
    <row r="163" spans="2:12">
      <c r="B163" s="130"/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</row>
    <row r="164" spans="2:12">
      <c r="B164" s="130"/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</row>
    <row r="165" spans="2:12">
      <c r="B165" s="130"/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</row>
    <row r="166" spans="2:12">
      <c r="B166" s="130"/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</row>
    <row r="167" spans="2:12">
      <c r="B167" s="130"/>
      <c r="C167" s="131"/>
      <c r="D167" s="131"/>
      <c r="E167" s="131"/>
      <c r="F167" s="131"/>
      <c r="G167" s="131"/>
      <c r="H167" s="131"/>
      <c r="I167" s="131"/>
      <c r="J167" s="131"/>
      <c r="K167" s="131"/>
      <c r="L167" s="131"/>
    </row>
    <row r="168" spans="2:12">
      <c r="B168" s="130"/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</row>
    <row r="169" spans="2:12">
      <c r="B169" s="130"/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</row>
    <row r="170" spans="2:12">
      <c r="B170" s="130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</row>
    <row r="171" spans="2:12">
      <c r="B171" s="130"/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</row>
    <row r="172" spans="2:12">
      <c r="B172" s="130"/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</row>
    <row r="173" spans="2:12">
      <c r="B173" s="130"/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</row>
    <row r="174" spans="2:12">
      <c r="B174" s="130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</row>
    <row r="175" spans="2:12">
      <c r="B175" s="130"/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</row>
    <row r="176" spans="2:12">
      <c r="B176" s="130"/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</row>
    <row r="177" spans="2:12">
      <c r="B177" s="130"/>
      <c r="C177" s="131"/>
      <c r="D177" s="131"/>
      <c r="E177" s="131"/>
      <c r="F177" s="131"/>
      <c r="G177" s="131"/>
      <c r="H177" s="131"/>
      <c r="I177" s="131"/>
      <c r="J177" s="131"/>
      <c r="K177" s="131"/>
      <c r="L177" s="131"/>
    </row>
    <row r="178" spans="2:12">
      <c r="B178" s="130"/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</row>
    <row r="179" spans="2:12">
      <c r="B179" s="130"/>
      <c r="C179" s="131"/>
      <c r="D179" s="131"/>
      <c r="E179" s="131"/>
      <c r="F179" s="131"/>
      <c r="G179" s="131"/>
      <c r="H179" s="131"/>
      <c r="I179" s="131"/>
      <c r="J179" s="131"/>
      <c r="K179" s="131"/>
      <c r="L179" s="131"/>
    </row>
    <row r="180" spans="2:12">
      <c r="B180" s="130"/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</row>
    <row r="181" spans="2:12">
      <c r="B181" s="130"/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</row>
    <row r="182" spans="2:12">
      <c r="B182" s="130"/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</row>
    <row r="183" spans="2:12">
      <c r="B183" s="130"/>
      <c r="C183" s="131"/>
      <c r="D183" s="131"/>
      <c r="E183" s="131"/>
      <c r="F183" s="131"/>
      <c r="G183" s="131"/>
      <c r="H183" s="131"/>
      <c r="I183" s="131"/>
      <c r="J183" s="131"/>
      <c r="K183" s="131"/>
      <c r="L183" s="131"/>
    </row>
    <row r="184" spans="2:12">
      <c r="B184" s="130"/>
      <c r="C184" s="131"/>
      <c r="D184" s="131"/>
      <c r="E184" s="131"/>
      <c r="F184" s="131"/>
      <c r="G184" s="131"/>
      <c r="H184" s="131"/>
      <c r="I184" s="131"/>
      <c r="J184" s="131"/>
      <c r="K184" s="131"/>
      <c r="L184" s="131"/>
    </row>
    <row r="185" spans="2:12">
      <c r="B185" s="130"/>
      <c r="C185" s="131"/>
      <c r="D185" s="131"/>
      <c r="E185" s="131"/>
      <c r="F185" s="131"/>
      <c r="G185" s="131"/>
      <c r="H185" s="131"/>
      <c r="I185" s="131"/>
      <c r="J185" s="131"/>
      <c r="K185" s="131"/>
      <c r="L185" s="131"/>
    </row>
    <row r="186" spans="2:12">
      <c r="B186" s="130"/>
      <c r="C186" s="131"/>
      <c r="D186" s="131"/>
      <c r="E186" s="131"/>
      <c r="F186" s="131"/>
      <c r="G186" s="131"/>
      <c r="H186" s="131"/>
      <c r="I186" s="131"/>
      <c r="J186" s="131"/>
      <c r="K186" s="131"/>
      <c r="L186" s="131"/>
    </row>
    <row r="187" spans="2:12">
      <c r="B187" s="130"/>
      <c r="C187" s="131"/>
      <c r="D187" s="131"/>
      <c r="E187" s="131"/>
      <c r="F187" s="131"/>
      <c r="G187" s="131"/>
      <c r="H187" s="131"/>
      <c r="I187" s="131"/>
      <c r="J187" s="131"/>
      <c r="K187" s="131"/>
      <c r="L187" s="131"/>
    </row>
    <row r="188" spans="2:12">
      <c r="B188" s="130"/>
      <c r="C188" s="131"/>
      <c r="D188" s="131"/>
      <c r="E188" s="131"/>
      <c r="F188" s="131"/>
      <c r="G188" s="131"/>
      <c r="H188" s="131"/>
      <c r="I188" s="131"/>
      <c r="J188" s="131"/>
      <c r="K188" s="131"/>
      <c r="L188" s="131"/>
    </row>
    <row r="189" spans="2:12">
      <c r="B189" s="130"/>
      <c r="C189" s="131"/>
      <c r="D189" s="131"/>
      <c r="E189" s="131"/>
      <c r="F189" s="131"/>
      <c r="G189" s="131"/>
      <c r="H189" s="131"/>
      <c r="I189" s="131"/>
      <c r="J189" s="131"/>
      <c r="K189" s="131"/>
      <c r="L189" s="131"/>
    </row>
    <row r="190" spans="2:12">
      <c r="B190" s="130"/>
      <c r="C190" s="131"/>
      <c r="D190" s="131"/>
      <c r="E190" s="131"/>
      <c r="F190" s="131"/>
      <c r="G190" s="131"/>
      <c r="H190" s="131"/>
      <c r="I190" s="131"/>
      <c r="J190" s="131"/>
      <c r="K190" s="131"/>
      <c r="L190" s="131"/>
    </row>
    <row r="191" spans="2:12">
      <c r="B191" s="130"/>
      <c r="C191" s="131"/>
      <c r="D191" s="131"/>
      <c r="E191" s="131"/>
      <c r="F191" s="131"/>
      <c r="G191" s="131"/>
      <c r="H191" s="131"/>
      <c r="I191" s="131"/>
      <c r="J191" s="131"/>
      <c r="K191" s="131"/>
      <c r="L191" s="131"/>
    </row>
    <row r="192" spans="2:12">
      <c r="B192" s="130"/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</row>
    <row r="193" spans="2:12">
      <c r="B193" s="130"/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</row>
    <row r="194" spans="2:12">
      <c r="B194" s="130"/>
      <c r="C194" s="131"/>
      <c r="D194" s="131"/>
      <c r="E194" s="131"/>
      <c r="F194" s="131"/>
      <c r="G194" s="131"/>
      <c r="H194" s="131"/>
      <c r="I194" s="131"/>
      <c r="J194" s="131"/>
      <c r="K194" s="131"/>
      <c r="L194" s="131"/>
    </row>
    <row r="195" spans="2:12">
      <c r="B195" s="130"/>
      <c r="C195" s="131"/>
      <c r="D195" s="131"/>
      <c r="E195" s="131"/>
      <c r="F195" s="131"/>
      <c r="G195" s="131"/>
      <c r="H195" s="131"/>
      <c r="I195" s="131"/>
      <c r="J195" s="131"/>
      <c r="K195" s="131"/>
      <c r="L195" s="131"/>
    </row>
    <row r="196" spans="2:12">
      <c r="B196" s="130"/>
      <c r="C196" s="131"/>
      <c r="D196" s="131"/>
      <c r="E196" s="131"/>
      <c r="F196" s="131"/>
      <c r="G196" s="131"/>
      <c r="H196" s="131"/>
      <c r="I196" s="131"/>
      <c r="J196" s="131"/>
      <c r="K196" s="131"/>
      <c r="L196" s="131"/>
    </row>
    <row r="197" spans="2:12">
      <c r="B197" s="130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</row>
    <row r="198" spans="2:12">
      <c r="B198" s="130"/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</row>
    <row r="199" spans="2:12">
      <c r="B199" s="130"/>
      <c r="C199" s="131"/>
      <c r="D199" s="131"/>
      <c r="E199" s="131"/>
      <c r="F199" s="131"/>
      <c r="G199" s="131"/>
      <c r="H199" s="131"/>
      <c r="I199" s="131"/>
      <c r="J199" s="131"/>
      <c r="K199" s="131"/>
      <c r="L199" s="131"/>
    </row>
    <row r="200" spans="2:12">
      <c r="B200" s="130"/>
      <c r="C200" s="131"/>
      <c r="D200" s="131"/>
      <c r="E200" s="131"/>
      <c r="F200" s="131"/>
      <c r="G200" s="131"/>
      <c r="H200" s="131"/>
      <c r="I200" s="131"/>
      <c r="J200" s="131"/>
      <c r="K200" s="131"/>
      <c r="L200" s="131"/>
    </row>
    <row r="201" spans="2:12">
      <c r="B201" s="130"/>
      <c r="C201" s="131"/>
      <c r="D201" s="131"/>
      <c r="E201" s="131"/>
      <c r="F201" s="131"/>
      <c r="G201" s="131"/>
      <c r="H201" s="131"/>
      <c r="I201" s="131"/>
      <c r="J201" s="131"/>
      <c r="K201" s="131"/>
      <c r="L201" s="131"/>
    </row>
    <row r="202" spans="2:12">
      <c r="B202" s="130"/>
      <c r="C202" s="131"/>
      <c r="D202" s="131"/>
      <c r="E202" s="131"/>
      <c r="F202" s="131"/>
      <c r="G202" s="131"/>
      <c r="H202" s="131"/>
      <c r="I202" s="131"/>
      <c r="J202" s="131"/>
      <c r="K202" s="131"/>
      <c r="L202" s="131"/>
    </row>
    <row r="203" spans="2:12">
      <c r="B203" s="130"/>
      <c r="C203" s="131"/>
      <c r="D203" s="131"/>
      <c r="E203" s="131"/>
      <c r="F203" s="131"/>
      <c r="G203" s="131"/>
      <c r="H203" s="131"/>
      <c r="I203" s="131"/>
      <c r="J203" s="131"/>
      <c r="K203" s="131"/>
      <c r="L203" s="131"/>
    </row>
    <row r="204" spans="2:12">
      <c r="B204" s="130"/>
      <c r="C204" s="131"/>
      <c r="D204" s="131"/>
      <c r="E204" s="131"/>
      <c r="F204" s="131"/>
      <c r="G204" s="131"/>
      <c r="H204" s="131"/>
      <c r="I204" s="131"/>
      <c r="J204" s="131"/>
      <c r="K204" s="131"/>
      <c r="L204" s="131"/>
    </row>
    <row r="205" spans="2:12">
      <c r="B205" s="130"/>
      <c r="C205" s="131"/>
      <c r="D205" s="131"/>
      <c r="E205" s="131"/>
      <c r="F205" s="131"/>
      <c r="G205" s="131"/>
      <c r="H205" s="131"/>
      <c r="I205" s="131"/>
      <c r="J205" s="131"/>
      <c r="K205" s="131"/>
      <c r="L205" s="131"/>
    </row>
    <row r="206" spans="2:12">
      <c r="B206" s="130"/>
      <c r="C206" s="131"/>
      <c r="D206" s="131"/>
      <c r="E206" s="131"/>
      <c r="F206" s="131"/>
      <c r="G206" s="131"/>
      <c r="H206" s="131"/>
      <c r="I206" s="131"/>
      <c r="J206" s="131"/>
      <c r="K206" s="131"/>
      <c r="L206" s="131"/>
    </row>
    <row r="207" spans="2:12">
      <c r="B207" s="130"/>
      <c r="C207" s="131"/>
      <c r="D207" s="131"/>
      <c r="E207" s="131"/>
      <c r="F207" s="131"/>
      <c r="G207" s="131"/>
      <c r="H207" s="131"/>
      <c r="I207" s="131"/>
      <c r="J207" s="131"/>
      <c r="K207" s="131"/>
      <c r="L207" s="131"/>
    </row>
    <row r="208" spans="2:12">
      <c r="B208" s="130"/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</row>
    <row r="209" spans="2:12">
      <c r="B209" s="130"/>
      <c r="C209" s="131"/>
      <c r="D209" s="131"/>
      <c r="E209" s="131"/>
      <c r="F209" s="131"/>
      <c r="G209" s="131"/>
      <c r="H209" s="131"/>
      <c r="I209" s="131"/>
      <c r="J209" s="131"/>
      <c r="K209" s="131"/>
      <c r="L209" s="131"/>
    </row>
    <row r="210" spans="2:12">
      <c r="B210" s="130"/>
      <c r="C210" s="131"/>
      <c r="D210" s="131"/>
      <c r="E210" s="131"/>
      <c r="F210" s="131"/>
      <c r="G210" s="131"/>
      <c r="H210" s="131"/>
      <c r="I210" s="131"/>
      <c r="J210" s="131"/>
      <c r="K210" s="131"/>
      <c r="L210" s="131"/>
    </row>
    <row r="211" spans="2:12">
      <c r="B211" s="130"/>
      <c r="C211" s="131"/>
      <c r="D211" s="131"/>
      <c r="E211" s="131"/>
      <c r="F211" s="131"/>
      <c r="G211" s="131"/>
      <c r="H211" s="131"/>
      <c r="I211" s="131"/>
      <c r="J211" s="131"/>
      <c r="K211" s="131"/>
      <c r="L211" s="131"/>
    </row>
    <row r="212" spans="2:12">
      <c r="B212" s="130"/>
      <c r="C212" s="131"/>
      <c r="D212" s="131"/>
      <c r="E212" s="131"/>
      <c r="F212" s="131"/>
      <c r="G212" s="131"/>
      <c r="H212" s="131"/>
      <c r="I212" s="131"/>
      <c r="J212" s="131"/>
      <c r="K212" s="131"/>
      <c r="L212" s="131"/>
    </row>
    <row r="213" spans="2:12">
      <c r="B213" s="130"/>
      <c r="C213" s="131"/>
      <c r="D213" s="131"/>
      <c r="E213" s="131"/>
      <c r="F213" s="131"/>
      <c r="G213" s="131"/>
      <c r="H213" s="131"/>
      <c r="I213" s="131"/>
      <c r="J213" s="131"/>
      <c r="K213" s="131"/>
      <c r="L213" s="131"/>
    </row>
    <row r="214" spans="2:12">
      <c r="B214" s="130"/>
      <c r="C214" s="131"/>
      <c r="D214" s="131"/>
      <c r="E214" s="131"/>
      <c r="F214" s="131"/>
      <c r="G214" s="131"/>
      <c r="H214" s="131"/>
      <c r="I214" s="131"/>
      <c r="J214" s="131"/>
      <c r="K214" s="131"/>
      <c r="L214" s="131"/>
    </row>
    <row r="215" spans="2:12">
      <c r="B215" s="130"/>
      <c r="C215" s="131"/>
      <c r="D215" s="131"/>
      <c r="E215" s="131"/>
      <c r="F215" s="131"/>
      <c r="G215" s="131"/>
      <c r="H215" s="131"/>
      <c r="I215" s="131"/>
      <c r="J215" s="131"/>
      <c r="K215" s="131"/>
      <c r="L215" s="131"/>
    </row>
    <row r="216" spans="2:12">
      <c r="B216" s="130"/>
      <c r="C216" s="131"/>
      <c r="D216" s="131"/>
      <c r="E216" s="131"/>
      <c r="F216" s="131"/>
      <c r="G216" s="131"/>
      <c r="H216" s="131"/>
      <c r="I216" s="131"/>
      <c r="J216" s="131"/>
      <c r="K216" s="131"/>
      <c r="L216" s="131"/>
    </row>
    <row r="217" spans="2:12">
      <c r="B217" s="130"/>
      <c r="C217" s="131"/>
      <c r="D217" s="131"/>
      <c r="E217" s="131"/>
      <c r="F217" s="131"/>
      <c r="G217" s="131"/>
      <c r="H217" s="131"/>
      <c r="I217" s="131"/>
      <c r="J217" s="131"/>
      <c r="K217" s="131"/>
      <c r="L217" s="131"/>
    </row>
    <row r="218" spans="2:12">
      <c r="B218" s="130"/>
      <c r="C218" s="131"/>
      <c r="D218" s="131"/>
      <c r="E218" s="131"/>
      <c r="F218" s="131"/>
      <c r="G218" s="131"/>
      <c r="H218" s="131"/>
      <c r="I218" s="131"/>
      <c r="J218" s="131"/>
      <c r="K218" s="131"/>
      <c r="L218" s="131"/>
    </row>
    <row r="219" spans="2:12">
      <c r="B219" s="130"/>
      <c r="C219" s="131"/>
      <c r="D219" s="131"/>
      <c r="E219" s="131"/>
      <c r="F219" s="131"/>
      <c r="G219" s="131"/>
      <c r="H219" s="131"/>
      <c r="I219" s="131"/>
      <c r="J219" s="131"/>
      <c r="K219" s="131"/>
      <c r="L219" s="131"/>
    </row>
    <row r="220" spans="2:12">
      <c r="B220" s="130"/>
      <c r="C220" s="131"/>
      <c r="D220" s="131"/>
      <c r="E220" s="131"/>
      <c r="F220" s="131"/>
      <c r="G220" s="131"/>
      <c r="H220" s="131"/>
      <c r="I220" s="131"/>
      <c r="J220" s="131"/>
      <c r="K220" s="131"/>
      <c r="L220" s="131"/>
    </row>
    <row r="221" spans="2:12">
      <c r="B221" s="130"/>
      <c r="C221" s="131"/>
      <c r="D221" s="131"/>
      <c r="E221" s="131"/>
      <c r="F221" s="131"/>
      <c r="G221" s="131"/>
      <c r="H221" s="131"/>
      <c r="I221" s="131"/>
      <c r="J221" s="131"/>
      <c r="K221" s="131"/>
      <c r="L221" s="131"/>
    </row>
    <row r="222" spans="2:12">
      <c r="B222" s="130"/>
      <c r="C222" s="131"/>
      <c r="D222" s="131"/>
      <c r="E222" s="131"/>
      <c r="F222" s="131"/>
      <c r="G222" s="131"/>
      <c r="H222" s="131"/>
      <c r="I222" s="131"/>
      <c r="J222" s="131"/>
      <c r="K222" s="131"/>
      <c r="L222" s="131"/>
    </row>
    <row r="223" spans="2:12">
      <c r="B223" s="130"/>
      <c r="C223" s="131"/>
      <c r="D223" s="131"/>
      <c r="E223" s="131"/>
      <c r="F223" s="131"/>
      <c r="G223" s="131"/>
      <c r="H223" s="131"/>
      <c r="I223" s="131"/>
      <c r="J223" s="131"/>
      <c r="K223" s="131"/>
      <c r="L223" s="131"/>
    </row>
    <row r="224" spans="2:12">
      <c r="B224" s="130"/>
      <c r="C224" s="131"/>
      <c r="D224" s="131"/>
      <c r="E224" s="131"/>
      <c r="F224" s="131"/>
      <c r="G224" s="131"/>
      <c r="H224" s="131"/>
      <c r="I224" s="131"/>
      <c r="J224" s="131"/>
      <c r="K224" s="131"/>
      <c r="L224" s="131"/>
    </row>
    <row r="225" spans="2:12">
      <c r="B225" s="130"/>
      <c r="C225" s="131"/>
      <c r="D225" s="131"/>
      <c r="E225" s="131"/>
      <c r="F225" s="131"/>
      <c r="G225" s="131"/>
      <c r="H225" s="131"/>
      <c r="I225" s="131"/>
      <c r="J225" s="131"/>
      <c r="K225" s="131"/>
      <c r="L225" s="131"/>
    </row>
    <row r="226" spans="2:12">
      <c r="B226" s="130"/>
      <c r="C226" s="131"/>
      <c r="D226" s="131"/>
      <c r="E226" s="131"/>
      <c r="F226" s="131"/>
      <c r="G226" s="131"/>
      <c r="H226" s="131"/>
      <c r="I226" s="131"/>
      <c r="J226" s="131"/>
      <c r="K226" s="131"/>
      <c r="L226" s="131"/>
    </row>
    <row r="227" spans="2:12">
      <c r="B227" s="130"/>
      <c r="C227" s="131"/>
      <c r="D227" s="131"/>
      <c r="E227" s="131"/>
      <c r="F227" s="131"/>
      <c r="G227" s="131"/>
      <c r="H227" s="131"/>
      <c r="I227" s="131"/>
      <c r="J227" s="131"/>
      <c r="K227" s="131"/>
      <c r="L227" s="131"/>
    </row>
    <row r="228" spans="2:12">
      <c r="B228" s="130"/>
      <c r="C228" s="131"/>
      <c r="D228" s="131"/>
      <c r="E228" s="131"/>
      <c r="F228" s="131"/>
      <c r="G228" s="131"/>
      <c r="H228" s="131"/>
      <c r="I228" s="131"/>
      <c r="J228" s="131"/>
      <c r="K228" s="131"/>
      <c r="L228" s="131"/>
    </row>
    <row r="229" spans="2:12">
      <c r="B229" s="130"/>
      <c r="C229" s="131"/>
      <c r="D229" s="131"/>
      <c r="E229" s="131"/>
      <c r="F229" s="131"/>
      <c r="G229" s="131"/>
      <c r="H229" s="131"/>
      <c r="I229" s="131"/>
      <c r="J229" s="131"/>
      <c r="K229" s="131"/>
      <c r="L229" s="131"/>
    </row>
    <row r="230" spans="2:12">
      <c r="B230" s="130"/>
      <c r="C230" s="131"/>
      <c r="D230" s="131"/>
      <c r="E230" s="131"/>
      <c r="F230" s="131"/>
      <c r="G230" s="131"/>
      <c r="H230" s="131"/>
      <c r="I230" s="131"/>
      <c r="J230" s="131"/>
      <c r="K230" s="131"/>
      <c r="L230" s="131"/>
    </row>
    <row r="231" spans="2:12">
      <c r="B231" s="130"/>
      <c r="C231" s="131"/>
      <c r="D231" s="131"/>
      <c r="E231" s="131"/>
      <c r="F231" s="131"/>
      <c r="G231" s="131"/>
      <c r="H231" s="131"/>
      <c r="I231" s="131"/>
      <c r="J231" s="131"/>
      <c r="K231" s="131"/>
      <c r="L231" s="131"/>
    </row>
    <row r="232" spans="2:12">
      <c r="B232" s="130"/>
      <c r="C232" s="131"/>
      <c r="D232" s="131"/>
      <c r="E232" s="131"/>
      <c r="F232" s="131"/>
      <c r="G232" s="131"/>
      <c r="H232" s="131"/>
      <c r="I232" s="131"/>
      <c r="J232" s="131"/>
      <c r="K232" s="131"/>
      <c r="L232" s="131"/>
    </row>
    <row r="233" spans="2:12">
      <c r="B233" s="130"/>
      <c r="C233" s="131"/>
      <c r="D233" s="131"/>
      <c r="E233" s="131"/>
      <c r="F233" s="131"/>
      <c r="G233" s="131"/>
      <c r="H233" s="131"/>
      <c r="I233" s="131"/>
      <c r="J233" s="131"/>
      <c r="K233" s="131"/>
      <c r="L233" s="131"/>
    </row>
    <row r="234" spans="2:12">
      <c r="B234" s="130"/>
      <c r="C234" s="131"/>
      <c r="D234" s="131"/>
      <c r="E234" s="131"/>
      <c r="F234" s="131"/>
      <c r="G234" s="131"/>
      <c r="H234" s="131"/>
      <c r="I234" s="131"/>
      <c r="J234" s="131"/>
      <c r="K234" s="131"/>
      <c r="L234" s="131"/>
    </row>
    <row r="235" spans="2:12">
      <c r="B235" s="130"/>
      <c r="C235" s="131"/>
      <c r="D235" s="131"/>
      <c r="E235" s="131"/>
      <c r="F235" s="131"/>
      <c r="G235" s="131"/>
      <c r="H235" s="131"/>
      <c r="I235" s="131"/>
      <c r="J235" s="131"/>
      <c r="K235" s="131"/>
      <c r="L235" s="131"/>
    </row>
    <row r="236" spans="2:12">
      <c r="B236" s="130"/>
      <c r="C236" s="131"/>
      <c r="D236" s="131"/>
      <c r="E236" s="131"/>
      <c r="F236" s="131"/>
      <c r="G236" s="131"/>
      <c r="H236" s="131"/>
      <c r="I236" s="131"/>
      <c r="J236" s="131"/>
      <c r="K236" s="131"/>
      <c r="L236" s="131"/>
    </row>
    <row r="237" spans="2:12">
      <c r="B237" s="130"/>
      <c r="C237" s="131"/>
      <c r="D237" s="131"/>
      <c r="E237" s="131"/>
      <c r="F237" s="131"/>
      <c r="G237" s="131"/>
      <c r="H237" s="131"/>
      <c r="I237" s="131"/>
      <c r="J237" s="131"/>
      <c r="K237" s="131"/>
      <c r="L237" s="131"/>
    </row>
    <row r="238" spans="2:12">
      <c r="B238" s="130"/>
      <c r="C238" s="131"/>
      <c r="D238" s="131"/>
      <c r="E238" s="131"/>
      <c r="F238" s="131"/>
      <c r="G238" s="131"/>
      <c r="H238" s="131"/>
      <c r="I238" s="131"/>
      <c r="J238" s="131"/>
      <c r="K238" s="131"/>
      <c r="L238" s="131"/>
    </row>
    <row r="239" spans="2:12">
      <c r="B239" s="130"/>
      <c r="C239" s="131"/>
      <c r="D239" s="131"/>
      <c r="E239" s="131"/>
      <c r="F239" s="131"/>
      <c r="G239" s="131"/>
      <c r="H239" s="131"/>
      <c r="I239" s="131"/>
      <c r="J239" s="131"/>
      <c r="K239" s="131"/>
      <c r="L239" s="131"/>
    </row>
    <row r="240" spans="2:12">
      <c r="B240" s="130"/>
      <c r="C240" s="131"/>
      <c r="D240" s="131"/>
      <c r="E240" s="131"/>
      <c r="F240" s="131"/>
      <c r="G240" s="131"/>
      <c r="H240" s="131"/>
      <c r="I240" s="131"/>
      <c r="J240" s="131"/>
      <c r="K240" s="131"/>
      <c r="L240" s="131"/>
    </row>
    <row r="241" spans="2:12">
      <c r="B241" s="130"/>
      <c r="C241" s="131"/>
      <c r="D241" s="131"/>
      <c r="E241" s="131"/>
      <c r="F241" s="131"/>
      <c r="G241" s="131"/>
      <c r="H241" s="131"/>
      <c r="I241" s="131"/>
      <c r="J241" s="131"/>
      <c r="K241" s="131"/>
      <c r="L241" s="131"/>
    </row>
    <row r="242" spans="2:12">
      <c r="B242" s="130"/>
      <c r="C242" s="131"/>
      <c r="D242" s="131"/>
      <c r="E242" s="131"/>
      <c r="F242" s="131"/>
      <c r="G242" s="131"/>
      <c r="H242" s="131"/>
      <c r="I242" s="131"/>
      <c r="J242" s="131"/>
      <c r="K242" s="131"/>
      <c r="L242" s="131"/>
    </row>
    <row r="243" spans="2:12">
      <c r="B243" s="130"/>
      <c r="C243" s="131"/>
      <c r="D243" s="131"/>
      <c r="E243" s="131"/>
      <c r="F243" s="131"/>
      <c r="G243" s="131"/>
      <c r="H243" s="131"/>
      <c r="I243" s="131"/>
      <c r="J243" s="131"/>
      <c r="K243" s="131"/>
      <c r="L243" s="131"/>
    </row>
    <row r="244" spans="2:12">
      <c r="B244" s="130"/>
      <c r="C244" s="131"/>
      <c r="D244" s="131"/>
      <c r="E244" s="131"/>
      <c r="F244" s="131"/>
      <c r="G244" s="131"/>
      <c r="H244" s="131"/>
      <c r="I244" s="131"/>
      <c r="J244" s="131"/>
      <c r="K244" s="131"/>
      <c r="L244" s="131"/>
    </row>
    <row r="245" spans="2:12">
      <c r="B245" s="130"/>
      <c r="C245" s="131"/>
      <c r="D245" s="131"/>
      <c r="E245" s="131"/>
      <c r="F245" s="131"/>
      <c r="G245" s="131"/>
      <c r="H245" s="131"/>
      <c r="I245" s="131"/>
      <c r="J245" s="131"/>
      <c r="K245" s="131"/>
      <c r="L245" s="131"/>
    </row>
    <row r="246" spans="2:12">
      <c r="B246" s="130"/>
      <c r="C246" s="131"/>
      <c r="D246" s="131"/>
      <c r="E246" s="131"/>
      <c r="F246" s="131"/>
      <c r="G246" s="131"/>
      <c r="H246" s="131"/>
      <c r="I246" s="131"/>
      <c r="J246" s="131"/>
      <c r="K246" s="131"/>
      <c r="L246" s="131"/>
    </row>
    <row r="247" spans="2:12">
      <c r="B247" s="130"/>
      <c r="C247" s="131"/>
      <c r="D247" s="131"/>
      <c r="E247" s="131"/>
      <c r="F247" s="131"/>
      <c r="G247" s="131"/>
      <c r="H247" s="131"/>
      <c r="I247" s="131"/>
      <c r="J247" s="131"/>
      <c r="K247" s="131"/>
      <c r="L247" s="131"/>
    </row>
    <row r="248" spans="2:12">
      <c r="B248" s="130"/>
      <c r="C248" s="131"/>
      <c r="D248" s="131"/>
      <c r="E248" s="131"/>
      <c r="F248" s="131"/>
      <c r="G248" s="131"/>
      <c r="H248" s="131"/>
      <c r="I248" s="131"/>
      <c r="J248" s="131"/>
      <c r="K248" s="131"/>
      <c r="L248" s="131"/>
    </row>
    <row r="249" spans="2:12">
      <c r="B249" s="130"/>
      <c r="C249" s="131"/>
      <c r="D249" s="131"/>
      <c r="E249" s="131"/>
      <c r="F249" s="131"/>
      <c r="G249" s="131"/>
      <c r="H249" s="131"/>
      <c r="I249" s="131"/>
      <c r="J249" s="131"/>
      <c r="K249" s="131"/>
      <c r="L249" s="131"/>
    </row>
    <row r="250" spans="2:12">
      <c r="B250" s="130"/>
      <c r="C250" s="131"/>
      <c r="D250" s="131"/>
      <c r="E250" s="131"/>
      <c r="F250" s="131"/>
      <c r="G250" s="131"/>
      <c r="H250" s="131"/>
      <c r="I250" s="131"/>
      <c r="J250" s="131"/>
      <c r="K250" s="131"/>
      <c r="L250" s="131"/>
    </row>
    <row r="251" spans="2:12">
      <c r="B251" s="130"/>
      <c r="C251" s="131"/>
      <c r="D251" s="131"/>
      <c r="E251" s="131"/>
      <c r="F251" s="131"/>
      <c r="G251" s="131"/>
      <c r="H251" s="131"/>
      <c r="I251" s="131"/>
      <c r="J251" s="131"/>
      <c r="K251" s="131"/>
      <c r="L251" s="131"/>
    </row>
    <row r="252" spans="2:12">
      <c r="B252" s="130"/>
      <c r="C252" s="131"/>
      <c r="D252" s="131"/>
      <c r="E252" s="131"/>
      <c r="F252" s="131"/>
      <c r="G252" s="131"/>
      <c r="H252" s="131"/>
      <c r="I252" s="131"/>
      <c r="J252" s="131"/>
      <c r="K252" s="131"/>
      <c r="L252" s="131"/>
    </row>
    <row r="253" spans="2:12">
      <c r="B253" s="130"/>
      <c r="C253" s="131"/>
      <c r="D253" s="131"/>
      <c r="E253" s="131"/>
      <c r="F253" s="131"/>
      <c r="G253" s="131"/>
      <c r="H253" s="131"/>
      <c r="I253" s="131"/>
      <c r="J253" s="131"/>
      <c r="K253" s="131"/>
      <c r="L253" s="131"/>
    </row>
    <row r="254" spans="2:12">
      <c r="B254" s="130"/>
      <c r="C254" s="131"/>
      <c r="D254" s="131"/>
      <c r="E254" s="131"/>
      <c r="F254" s="131"/>
      <c r="G254" s="131"/>
      <c r="H254" s="131"/>
      <c r="I254" s="131"/>
      <c r="J254" s="131"/>
      <c r="K254" s="131"/>
      <c r="L254" s="131"/>
    </row>
    <row r="255" spans="2:12">
      <c r="B255" s="130"/>
      <c r="C255" s="131"/>
      <c r="D255" s="131"/>
      <c r="E255" s="131"/>
      <c r="F255" s="131"/>
      <c r="G255" s="131"/>
      <c r="H255" s="131"/>
      <c r="I255" s="131"/>
      <c r="J255" s="131"/>
      <c r="K255" s="131"/>
      <c r="L255" s="131"/>
    </row>
    <row r="256" spans="2:12">
      <c r="B256" s="130"/>
      <c r="C256" s="131"/>
      <c r="D256" s="131"/>
      <c r="E256" s="131"/>
      <c r="F256" s="131"/>
      <c r="G256" s="131"/>
      <c r="H256" s="131"/>
      <c r="I256" s="131"/>
      <c r="J256" s="131"/>
      <c r="K256" s="131"/>
      <c r="L256" s="131"/>
    </row>
    <row r="257" spans="2:12">
      <c r="B257" s="130"/>
      <c r="C257" s="131"/>
      <c r="D257" s="131"/>
      <c r="E257" s="131"/>
      <c r="F257" s="131"/>
      <c r="G257" s="131"/>
      <c r="H257" s="131"/>
      <c r="I257" s="131"/>
      <c r="J257" s="131"/>
      <c r="K257" s="131"/>
      <c r="L257" s="131"/>
    </row>
    <row r="258" spans="2:12">
      <c r="B258" s="130"/>
      <c r="C258" s="131"/>
      <c r="D258" s="131"/>
      <c r="E258" s="131"/>
      <c r="F258" s="131"/>
      <c r="G258" s="131"/>
      <c r="H258" s="131"/>
      <c r="I258" s="131"/>
      <c r="J258" s="131"/>
      <c r="K258" s="131"/>
      <c r="L258" s="131"/>
    </row>
    <row r="259" spans="2:12">
      <c r="B259" s="130"/>
      <c r="C259" s="131"/>
      <c r="D259" s="131"/>
      <c r="E259" s="131"/>
      <c r="F259" s="131"/>
      <c r="G259" s="131"/>
      <c r="H259" s="131"/>
      <c r="I259" s="131"/>
      <c r="J259" s="131"/>
      <c r="K259" s="131"/>
      <c r="L259" s="131"/>
    </row>
    <row r="260" spans="2:12">
      <c r="B260" s="130"/>
      <c r="C260" s="131"/>
      <c r="D260" s="131"/>
      <c r="E260" s="131"/>
      <c r="F260" s="131"/>
      <c r="G260" s="131"/>
      <c r="H260" s="131"/>
      <c r="I260" s="131"/>
      <c r="J260" s="131"/>
      <c r="K260" s="131"/>
      <c r="L260" s="131"/>
    </row>
    <row r="261" spans="2:12">
      <c r="B261" s="130"/>
      <c r="C261" s="131"/>
      <c r="D261" s="131"/>
      <c r="E261" s="131"/>
      <c r="F261" s="131"/>
      <c r="G261" s="131"/>
      <c r="H261" s="131"/>
      <c r="I261" s="131"/>
      <c r="J261" s="131"/>
      <c r="K261" s="131"/>
      <c r="L261" s="131"/>
    </row>
    <row r="262" spans="2:12">
      <c r="B262" s="130"/>
      <c r="C262" s="131"/>
      <c r="D262" s="131"/>
      <c r="E262" s="131"/>
      <c r="F262" s="131"/>
      <c r="G262" s="131"/>
      <c r="H262" s="131"/>
      <c r="I262" s="131"/>
      <c r="J262" s="131"/>
      <c r="K262" s="131"/>
      <c r="L262" s="131"/>
    </row>
    <row r="263" spans="2:12">
      <c r="B263" s="130"/>
      <c r="C263" s="131"/>
      <c r="D263" s="131"/>
      <c r="E263" s="131"/>
      <c r="F263" s="131"/>
      <c r="G263" s="131"/>
      <c r="H263" s="131"/>
      <c r="I263" s="131"/>
      <c r="J263" s="131"/>
      <c r="K263" s="131"/>
      <c r="L263" s="131"/>
    </row>
    <row r="264" spans="2:12">
      <c r="B264" s="130"/>
      <c r="C264" s="131"/>
      <c r="D264" s="131"/>
      <c r="E264" s="131"/>
      <c r="F264" s="131"/>
      <c r="G264" s="131"/>
      <c r="H264" s="131"/>
      <c r="I264" s="131"/>
      <c r="J264" s="131"/>
      <c r="K264" s="131"/>
      <c r="L264" s="131"/>
    </row>
    <row r="265" spans="2:12">
      <c r="B265" s="130"/>
      <c r="C265" s="131"/>
      <c r="D265" s="131"/>
      <c r="E265" s="131"/>
      <c r="F265" s="131"/>
      <c r="G265" s="131"/>
      <c r="H265" s="131"/>
      <c r="I265" s="131"/>
      <c r="J265" s="131"/>
      <c r="K265" s="131"/>
      <c r="L265" s="131"/>
    </row>
    <row r="266" spans="2:12">
      <c r="B266" s="130"/>
      <c r="C266" s="131"/>
      <c r="D266" s="131"/>
      <c r="E266" s="131"/>
      <c r="F266" s="131"/>
      <c r="G266" s="131"/>
      <c r="H266" s="131"/>
      <c r="I266" s="131"/>
      <c r="J266" s="131"/>
      <c r="K266" s="131"/>
      <c r="L266" s="131"/>
    </row>
    <row r="267" spans="2:12">
      <c r="B267" s="130"/>
      <c r="C267" s="131"/>
      <c r="D267" s="131"/>
      <c r="E267" s="131"/>
      <c r="F267" s="131"/>
      <c r="G267" s="131"/>
      <c r="H267" s="131"/>
      <c r="I267" s="131"/>
      <c r="J267" s="131"/>
      <c r="K267" s="131"/>
      <c r="L267" s="131"/>
    </row>
    <row r="268" spans="2:12">
      <c r="B268" s="130"/>
      <c r="C268" s="131"/>
      <c r="D268" s="131"/>
      <c r="E268" s="131"/>
      <c r="F268" s="131"/>
      <c r="G268" s="131"/>
      <c r="H268" s="131"/>
      <c r="I268" s="131"/>
      <c r="J268" s="131"/>
      <c r="K268" s="131"/>
      <c r="L268" s="131"/>
    </row>
    <row r="269" spans="2:12">
      <c r="B269" s="130"/>
      <c r="C269" s="131"/>
      <c r="D269" s="131"/>
      <c r="E269" s="131"/>
      <c r="F269" s="131"/>
      <c r="G269" s="131"/>
      <c r="H269" s="131"/>
      <c r="I269" s="131"/>
      <c r="J269" s="131"/>
      <c r="K269" s="131"/>
      <c r="L269" s="131"/>
    </row>
    <row r="270" spans="2:12">
      <c r="B270" s="130"/>
      <c r="C270" s="131"/>
      <c r="D270" s="131"/>
      <c r="E270" s="131"/>
      <c r="F270" s="131"/>
      <c r="G270" s="131"/>
      <c r="H270" s="131"/>
      <c r="I270" s="131"/>
      <c r="J270" s="131"/>
      <c r="K270" s="131"/>
      <c r="L270" s="131"/>
    </row>
    <row r="271" spans="2:12">
      <c r="B271" s="130"/>
      <c r="C271" s="131"/>
      <c r="D271" s="131"/>
      <c r="E271" s="131"/>
      <c r="F271" s="131"/>
      <c r="G271" s="131"/>
      <c r="H271" s="131"/>
      <c r="I271" s="131"/>
      <c r="J271" s="131"/>
      <c r="K271" s="131"/>
      <c r="L271" s="131"/>
    </row>
    <row r="272" spans="2:12">
      <c r="B272" s="130"/>
      <c r="C272" s="131"/>
      <c r="D272" s="131"/>
      <c r="E272" s="131"/>
      <c r="F272" s="131"/>
      <c r="G272" s="131"/>
      <c r="H272" s="131"/>
      <c r="I272" s="131"/>
      <c r="J272" s="131"/>
      <c r="K272" s="131"/>
      <c r="L272" s="131"/>
    </row>
    <row r="273" spans="2:12">
      <c r="B273" s="130"/>
      <c r="C273" s="131"/>
      <c r="D273" s="131"/>
      <c r="E273" s="131"/>
      <c r="F273" s="131"/>
      <c r="G273" s="131"/>
      <c r="H273" s="131"/>
      <c r="I273" s="131"/>
      <c r="J273" s="131"/>
      <c r="K273" s="131"/>
      <c r="L273" s="131"/>
    </row>
    <row r="274" spans="2:12">
      <c r="B274" s="130"/>
      <c r="C274" s="131"/>
      <c r="D274" s="131"/>
      <c r="E274" s="131"/>
      <c r="F274" s="131"/>
      <c r="G274" s="131"/>
      <c r="H274" s="131"/>
      <c r="I274" s="131"/>
      <c r="J274" s="131"/>
      <c r="K274" s="131"/>
      <c r="L274" s="131"/>
    </row>
    <row r="275" spans="2:12">
      <c r="B275" s="130"/>
      <c r="C275" s="131"/>
      <c r="D275" s="131"/>
      <c r="E275" s="131"/>
      <c r="F275" s="131"/>
      <c r="G275" s="131"/>
      <c r="H275" s="131"/>
      <c r="I275" s="131"/>
      <c r="J275" s="131"/>
      <c r="K275" s="131"/>
      <c r="L275" s="131"/>
    </row>
    <row r="276" spans="2:12">
      <c r="B276" s="130"/>
      <c r="C276" s="131"/>
      <c r="D276" s="131"/>
      <c r="E276" s="131"/>
      <c r="F276" s="131"/>
      <c r="G276" s="131"/>
      <c r="H276" s="131"/>
      <c r="I276" s="131"/>
      <c r="J276" s="131"/>
      <c r="K276" s="131"/>
      <c r="L276" s="131"/>
    </row>
    <row r="277" spans="2:12">
      <c r="B277" s="130"/>
      <c r="C277" s="131"/>
      <c r="D277" s="131"/>
      <c r="E277" s="131"/>
      <c r="F277" s="131"/>
      <c r="G277" s="131"/>
      <c r="H277" s="131"/>
      <c r="I277" s="131"/>
      <c r="J277" s="131"/>
      <c r="K277" s="131"/>
      <c r="L277" s="131"/>
    </row>
    <row r="278" spans="2:12">
      <c r="B278" s="130"/>
      <c r="C278" s="131"/>
      <c r="D278" s="131"/>
      <c r="E278" s="131"/>
      <c r="F278" s="131"/>
      <c r="G278" s="131"/>
      <c r="H278" s="131"/>
      <c r="I278" s="131"/>
      <c r="J278" s="131"/>
      <c r="K278" s="131"/>
      <c r="L278" s="131"/>
    </row>
    <row r="279" spans="2:12">
      <c r="B279" s="130"/>
      <c r="C279" s="131"/>
      <c r="D279" s="131"/>
      <c r="E279" s="131"/>
      <c r="F279" s="131"/>
      <c r="G279" s="131"/>
      <c r="H279" s="131"/>
      <c r="I279" s="131"/>
      <c r="J279" s="131"/>
      <c r="K279" s="131"/>
      <c r="L279" s="131"/>
    </row>
    <row r="280" spans="2:12">
      <c r="B280" s="130"/>
      <c r="C280" s="131"/>
      <c r="D280" s="131"/>
      <c r="E280" s="131"/>
      <c r="F280" s="131"/>
      <c r="G280" s="131"/>
      <c r="H280" s="131"/>
      <c r="I280" s="131"/>
      <c r="J280" s="131"/>
      <c r="K280" s="131"/>
      <c r="L280" s="131"/>
    </row>
    <row r="281" spans="2:12">
      <c r="B281" s="130"/>
      <c r="C281" s="131"/>
      <c r="D281" s="131"/>
      <c r="E281" s="131"/>
      <c r="F281" s="131"/>
      <c r="G281" s="131"/>
      <c r="H281" s="131"/>
      <c r="I281" s="131"/>
      <c r="J281" s="131"/>
      <c r="K281" s="131"/>
      <c r="L281" s="131"/>
    </row>
    <row r="282" spans="2:12">
      <c r="B282" s="130"/>
      <c r="C282" s="131"/>
      <c r="D282" s="131"/>
      <c r="E282" s="131"/>
      <c r="F282" s="131"/>
      <c r="G282" s="131"/>
      <c r="H282" s="131"/>
      <c r="I282" s="131"/>
      <c r="J282" s="131"/>
      <c r="K282" s="131"/>
      <c r="L282" s="131"/>
    </row>
    <row r="283" spans="2:12">
      <c r="B283" s="130"/>
      <c r="C283" s="131"/>
      <c r="D283" s="131"/>
      <c r="E283" s="131"/>
      <c r="F283" s="131"/>
      <c r="G283" s="131"/>
      <c r="H283" s="131"/>
      <c r="I283" s="131"/>
      <c r="J283" s="131"/>
      <c r="K283" s="131"/>
      <c r="L283" s="131"/>
    </row>
    <row r="284" spans="2:12">
      <c r="B284" s="130"/>
      <c r="C284" s="131"/>
      <c r="D284" s="131"/>
      <c r="E284" s="131"/>
      <c r="F284" s="131"/>
      <c r="G284" s="131"/>
      <c r="H284" s="131"/>
      <c r="I284" s="131"/>
      <c r="J284" s="131"/>
      <c r="K284" s="131"/>
      <c r="L284" s="131"/>
    </row>
    <row r="285" spans="2:12">
      <c r="B285" s="130"/>
      <c r="C285" s="131"/>
      <c r="D285" s="131"/>
      <c r="E285" s="131"/>
      <c r="F285" s="131"/>
      <c r="G285" s="131"/>
      <c r="H285" s="131"/>
      <c r="I285" s="131"/>
      <c r="J285" s="131"/>
      <c r="K285" s="131"/>
      <c r="L285" s="131"/>
    </row>
    <row r="286" spans="2:12">
      <c r="B286" s="130"/>
      <c r="C286" s="131"/>
      <c r="D286" s="131"/>
      <c r="E286" s="131"/>
      <c r="F286" s="131"/>
      <c r="G286" s="131"/>
      <c r="H286" s="131"/>
      <c r="I286" s="131"/>
      <c r="J286" s="131"/>
      <c r="K286" s="131"/>
      <c r="L286" s="131"/>
    </row>
    <row r="287" spans="2:12">
      <c r="B287" s="130"/>
      <c r="C287" s="131"/>
      <c r="D287" s="131"/>
      <c r="E287" s="131"/>
      <c r="F287" s="131"/>
      <c r="G287" s="131"/>
      <c r="H287" s="131"/>
      <c r="I287" s="131"/>
      <c r="J287" s="131"/>
      <c r="K287" s="131"/>
      <c r="L287" s="131"/>
    </row>
    <row r="288" spans="2:12">
      <c r="B288" s="130"/>
      <c r="C288" s="131"/>
      <c r="D288" s="131"/>
      <c r="E288" s="131"/>
      <c r="F288" s="131"/>
      <c r="G288" s="131"/>
      <c r="H288" s="131"/>
      <c r="I288" s="131"/>
      <c r="J288" s="131"/>
      <c r="K288" s="131"/>
      <c r="L288" s="131"/>
    </row>
    <row r="289" spans="2:12">
      <c r="B289" s="130"/>
      <c r="C289" s="131"/>
      <c r="D289" s="131"/>
      <c r="E289" s="131"/>
      <c r="F289" s="131"/>
      <c r="G289" s="131"/>
      <c r="H289" s="131"/>
      <c r="I289" s="131"/>
      <c r="J289" s="131"/>
      <c r="K289" s="131"/>
      <c r="L289" s="131"/>
    </row>
    <row r="290" spans="2:12">
      <c r="B290" s="130"/>
      <c r="C290" s="131"/>
      <c r="D290" s="131"/>
      <c r="E290" s="131"/>
      <c r="F290" s="131"/>
      <c r="G290" s="131"/>
      <c r="H290" s="131"/>
      <c r="I290" s="131"/>
      <c r="J290" s="131"/>
      <c r="K290" s="131"/>
      <c r="L290" s="131"/>
    </row>
    <row r="291" spans="2:12">
      <c r="B291" s="130"/>
      <c r="C291" s="131"/>
      <c r="D291" s="131"/>
      <c r="E291" s="131"/>
      <c r="F291" s="131"/>
      <c r="G291" s="131"/>
      <c r="H291" s="131"/>
      <c r="I291" s="131"/>
      <c r="J291" s="131"/>
      <c r="K291" s="131"/>
      <c r="L291" s="131"/>
    </row>
    <row r="292" spans="2:12">
      <c r="B292" s="130"/>
      <c r="C292" s="131"/>
      <c r="D292" s="131"/>
      <c r="E292" s="131"/>
      <c r="F292" s="131"/>
      <c r="G292" s="131"/>
      <c r="H292" s="131"/>
      <c r="I292" s="131"/>
      <c r="J292" s="131"/>
      <c r="K292" s="131"/>
      <c r="L292" s="131"/>
    </row>
    <row r="293" spans="2:12">
      <c r="B293" s="130"/>
      <c r="C293" s="131"/>
      <c r="D293" s="131"/>
      <c r="E293" s="131"/>
      <c r="F293" s="131"/>
      <c r="G293" s="131"/>
      <c r="H293" s="131"/>
      <c r="I293" s="131"/>
      <c r="J293" s="131"/>
      <c r="K293" s="131"/>
      <c r="L293" s="131"/>
    </row>
    <row r="294" spans="2:12">
      <c r="B294" s="130"/>
      <c r="C294" s="131"/>
      <c r="D294" s="131"/>
      <c r="E294" s="131"/>
      <c r="F294" s="131"/>
      <c r="G294" s="131"/>
      <c r="H294" s="131"/>
      <c r="I294" s="131"/>
      <c r="J294" s="131"/>
      <c r="K294" s="131"/>
      <c r="L294" s="131"/>
    </row>
    <row r="295" spans="2:12">
      <c r="B295" s="130"/>
      <c r="C295" s="131"/>
      <c r="D295" s="131"/>
      <c r="E295" s="131"/>
      <c r="F295" s="131"/>
      <c r="G295" s="131"/>
      <c r="H295" s="131"/>
      <c r="I295" s="131"/>
      <c r="J295" s="131"/>
      <c r="K295" s="131"/>
      <c r="L295" s="131"/>
    </row>
    <row r="296" spans="2:12">
      <c r="B296" s="130"/>
      <c r="C296" s="131"/>
      <c r="D296" s="131"/>
      <c r="E296" s="131"/>
      <c r="F296" s="131"/>
      <c r="G296" s="131"/>
      <c r="H296" s="131"/>
      <c r="I296" s="131"/>
      <c r="J296" s="131"/>
      <c r="K296" s="131"/>
      <c r="L296" s="131"/>
    </row>
    <row r="297" spans="2:12">
      <c r="B297" s="130"/>
      <c r="C297" s="131"/>
      <c r="D297" s="131"/>
      <c r="E297" s="131"/>
      <c r="F297" s="131"/>
      <c r="G297" s="131"/>
      <c r="H297" s="131"/>
      <c r="I297" s="131"/>
      <c r="J297" s="131"/>
      <c r="K297" s="131"/>
      <c r="L297" s="131"/>
    </row>
    <row r="298" spans="2:12">
      <c r="B298" s="130"/>
      <c r="C298" s="131"/>
      <c r="D298" s="131"/>
      <c r="E298" s="131"/>
      <c r="F298" s="131"/>
      <c r="G298" s="131"/>
      <c r="H298" s="131"/>
      <c r="I298" s="131"/>
      <c r="J298" s="131"/>
      <c r="K298" s="131"/>
      <c r="L298" s="131"/>
    </row>
    <row r="299" spans="2:12">
      <c r="B299" s="130"/>
      <c r="C299" s="131"/>
      <c r="D299" s="131"/>
      <c r="E299" s="131"/>
      <c r="F299" s="131"/>
      <c r="G299" s="131"/>
      <c r="H299" s="131"/>
      <c r="I299" s="131"/>
      <c r="J299" s="131"/>
      <c r="K299" s="131"/>
      <c r="L299" s="131"/>
    </row>
    <row r="300" spans="2:12">
      <c r="B300" s="130"/>
      <c r="C300" s="131"/>
      <c r="D300" s="131"/>
      <c r="E300" s="131"/>
      <c r="F300" s="131"/>
      <c r="G300" s="131"/>
      <c r="H300" s="131"/>
      <c r="I300" s="131"/>
      <c r="J300" s="131"/>
      <c r="K300" s="131"/>
      <c r="L300" s="131"/>
    </row>
    <row r="301" spans="2:12">
      <c r="B301" s="130"/>
      <c r="C301" s="131"/>
      <c r="D301" s="131"/>
      <c r="E301" s="131"/>
      <c r="F301" s="131"/>
      <c r="G301" s="131"/>
      <c r="H301" s="131"/>
      <c r="I301" s="131"/>
      <c r="J301" s="131"/>
      <c r="K301" s="131"/>
      <c r="L301" s="131"/>
    </row>
    <row r="302" spans="2:12">
      <c r="B302" s="130"/>
      <c r="C302" s="131"/>
      <c r="D302" s="131"/>
      <c r="E302" s="131"/>
      <c r="F302" s="131"/>
      <c r="G302" s="131"/>
      <c r="H302" s="131"/>
      <c r="I302" s="131"/>
      <c r="J302" s="131"/>
      <c r="K302" s="131"/>
      <c r="L302" s="131"/>
    </row>
    <row r="303" spans="2:12">
      <c r="B303" s="130"/>
      <c r="C303" s="131"/>
      <c r="D303" s="131"/>
      <c r="E303" s="131"/>
      <c r="F303" s="131"/>
      <c r="G303" s="131"/>
      <c r="H303" s="131"/>
      <c r="I303" s="131"/>
      <c r="J303" s="131"/>
      <c r="K303" s="131"/>
      <c r="L303" s="131"/>
    </row>
    <row r="304" spans="2:12">
      <c r="B304" s="130"/>
      <c r="C304" s="131"/>
      <c r="D304" s="131"/>
      <c r="E304" s="131"/>
      <c r="F304" s="131"/>
      <c r="G304" s="131"/>
      <c r="H304" s="131"/>
      <c r="I304" s="131"/>
      <c r="J304" s="131"/>
      <c r="K304" s="131"/>
      <c r="L304" s="131"/>
    </row>
    <row r="305" spans="2:12">
      <c r="B305" s="130"/>
      <c r="C305" s="131"/>
      <c r="D305" s="131"/>
      <c r="E305" s="131"/>
      <c r="F305" s="131"/>
      <c r="G305" s="131"/>
      <c r="H305" s="131"/>
      <c r="I305" s="131"/>
      <c r="J305" s="131"/>
      <c r="K305" s="131"/>
      <c r="L305" s="131"/>
    </row>
    <row r="306" spans="2:12">
      <c r="B306" s="130"/>
      <c r="C306" s="131"/>
      <c r="D306" s="131"/>
      <c r="E306" s="131"/>
      <c r="F306" s="131"/>
      <c r="G306" s="131"/>
      <c r="H306" s="131"/>
      <c r="I306" s="131"/>
      <c r="J306" s="131"/>
      <c r="K306" s="131"/>
      <c r="L306" s="131"/>
    </row>
    <row r="307" spans="2:12">
      <c r="B307" s="130"/>
      <c r="C307" s="131"/>
      <c r="D307" s="131"/>
      <c r="E307" s="131"/>
      <c r="F307" s="131"/>
      <c r="G307" s="131"/>
      <c r="H307" s="131"/>
      <c r="I307" s="131"/>
      <c r="J307" s="131"/>
      <c r="K307" s="131"/>
      <c r="L307" s="131"/>
    </row>
    <row r="308" spans="2:12">
      <c r="B308" s="130"/>
      <c r="C308" s="131"/>
      <c r="D308" s="131"/>
      <c r="E308" s="131"/>
      <c r="F308" s="131"/>
      <c r="G308" s="131"/>
      <c r="H308" s="131"/>
      <c r="I308" s="131"/>
      <c r="J308" s="131"/>
      <c r="K308" s="131"/>
      <c r="L308" s="131"/>
    </row>
    <row r="309" spans="2:12">
      <c r="B309" s="130"/>
      <c r="C309" s="131"/>
      <c r="D309" s="131"/>
      <c r="E309" s="131"/>
      <c r="F309" s="131"/>
      <c r="G309" s="131"/>
      <c r="H309" s="131"/>
      <c r="I309" s="131"/>
      <c r="J309" s="131"/>
      <c r="K309" s="131"/>
      <c r="L309" s="131"/>
    </row>
    <row r="310" spans="2:12">
      <c r="B310" s="130"/>
      <c r="C310" s="131"/>
      <c r="D310" s="131"/>
      <c r="E310" s="131"/>
      <c r="F310" s="131"/>
      <c r="G310" s="131"/>
      <c r="H310" s="131"/>
      <c r="I310" s="131"/>
      <c r="J310" s="131"/>
      <c r="K310" s="131"/>
      <c r="L310" s="131"/>
    </row>
    <row r="311" spans="2:12">
      <c r="B311" s="130"/>
      <c r="C311" s="131"/>
      <c r="D311" s="131"/>
      <c r="E311" s="131"/>
      <c r="F311" s="131"/>
      <c r="G311" s="131"/>
      <c r="H311" s="131"/>
      <c r="I311" s="131"/>
      <c r="J311" s="131"/>
      <c r="K311" s="131"/>
      <c r="L311" s="131"/>
    </row>
    <row r="312" spans="2:12">
      <c r="B312" s="130"/>
      <c r="C312" s="131"/>
      <c r="D312" s="131"/>
      <c r="E312" s="131"/>
      <c r="F312" s="131"/>
      <c r="G312" s="131"/>
      <c r="H312" s="131"/>
      <c r="I312" s="131"/>
      <c r="J312" s="131"/>
      <c r="K312" s="131"/>
      <c r="L312" s="131"/>
    </row>
    <row r="313" spans="2:12">
      <c r="B313" s="130"/>
      <c r="C313" s="131"/>
      <c r="D313" s="131"/>
      <c r="E313" s="131"/>
      <c r="F313" s="131"/>
      <c r="G313" s="131"/>
      <c r="H313" s="131"/>
      <c r="I313" s="131"/>
      <c r="J313" s="131"/>
      <c r="K313" s="131"/>
      <c r="L313" s="131"/>
    </row>
    <row r="314" spans="2:12">
      <c r="B314" s="130"/>
      <c r="C314" s="131"/>
      <c r="D314" s="131"/>
      <c r="E314" s="131"/>
      <c r="F314" s="131"/>
      <c r="G314" s="131"/>
      <c r="H314" s="131"/>
      <c r="I314" s="131"/>
      <c r="J314" s="131"/>
      <c r="K314" s="131"/>
      <c r="L314" s="131"/>
    </row>
    <row r="315" spans="2:12">
      <c r="B315" s="130"/>
      <c r="C315" s="131"/>
      <c r="D315" s="131"/>
      <c r="E315" s="131"/>
      <c r="F315" s="131"/>
      <c r="G315" s="131"/>
      <c r="H315" s="131"/>
      <c r="I315" s="131"/>
      <c r="J315" s="131"/>
      <c r="K315" s="131"/>
      <c r="L315" s="131"/>
    </row>
    <row r="316" spans="2:12">
      <c r="B316" s="130"/>
      <c r="C316" s="131"/>
      <c r="D316" s="131"/>
      <c r="E316" s="131"/>
      <c r="F316" s="131"/>
      <c r="G316" s="131"/>
      <c r="H316" s="131"/>
      <c r="I316" s="131"/>
      <c r="J316" s="131"/>
      <c r="K316" s="131"/>
      <c r="L316" s="131"/>
    </row>
    <row r="317" spans="2:12">
      <c r="B317" s="130"/>
      <c r="C317" s="131"/>
      <c r="D317" s="131"/>
      <c r="E317" s="131"/>
      <c r="F317" s="131"/>
      <c r="G317" s="131"/>
      <c r="H317" s="131"/>
      <c r="I317" s="131"/>
      <c r="J317" s="131"/>
      <c r="K317" s="131"/>
      <c r="L317" s="131"/>
    </row>
    <row r="318" spans="2:12">
      <c r="B318" s="130"/>
      <c r="C318" s="131"/>
      <c r="D318" s="131"/>
      <c r="E318" s="131"/>
      <c r="F318" s="131"/>
      <c r="G318" s="131"/>
      <c r="H318" s="131"/>
      <c r="I318" s="131"/>
      <c r="J318" s="131"/>
      <c r="K318" s="131"/>
      <c r="L318" s="131"/>
    </row>
    <row r="319" spans="2:12">
      <c r="B319" s="130"/>
      <c r="C319" s="131"/>
      <c r="D319" s="131"/>
      <c r="E319" s="131"/>
      <c r="F319" s="131"/>
      <c r="G319" s="131"/>
      <c r="H319" s="131"/>
      <c r="I319" s="131"/>
      <c r="J319" s="131"/>
      <c r="K319" s="131"/>
      <c r="L319" s="131"/>
    </row>
    <row r="320" spans="2:12">
      <c r="B320" s="130"/>
      <c r="C320" s="131"/>
      <c r="D320" s="131"/>
      <c r="E320" s="131"/>
      <c r="F320" s="131"/>
      <c r="G320" s="131"/>
      <c r="H320" s="131"/>
      <c r="I320" s="131"/>
      <c r="J320" s="131"/>
      <c r="K320" s="131"/>
      <c r="L320" s="131"/>
    </row>
    <row r="321" spans="2:12">
      <c r="B321" s="130"/>
      <c r="C321" s="131"/>
      <c r="D321" s="131"/>
      <c r="E321" s="131"/>
      <c r="F321" s="131"/>
      <c r="G321" s="131"/>
      <c r="H321" s="131"/>
      <c r="I321" s="131"/>
      <c r="J321" s="131"/>
      <c r="K321" s="131"/>
      <c r="L321" s="131"/>
    </row>
    <row r="322" spans="2:12">
      <c r="B322" s="130"/>
      <c r="C322" s="131"/>
      <c r="D322" s="131"/>
      <c r="E322" s="131"/>
      <c r="F322" s="131"/>
      <c r="G322" s="131"/>
      <c r="H322" s="131"/>
      <c r="I322" s="131"/>
      <c r="J322" s="131"/>
      <c r="K322" s="131"/>
      <c r="L322" s="131"/>
    </row>
    <row r="323" spans="2:12">
      <c r="B323" s="130"/>
      <c r="C323" s="131"/>
      <c r="D323" s="131"/>
      <c r="E323" s="131"/>
      <c r="F323" s="131"/>
      <c r="G323" s="131"/>
      <c r="H323" s="131"/>
      <c r="I323" s="131"/>
      <c r="J323" s="131"/>
      <c r="K323" s="131"/>
      <c r="L323" s="131"/>
    </row>
    <row r="324" spans="2:12">
      <c r="B324" s="130"/>
      <c r="C324" s="131"/>
      <c r="D324" s="131"/>
      <c r="E324" s="131"/>
      <c r="F324" s="131"/>
      <c r="G324" s="131"/>
      <c r="H324" s="131"/>
      <c r="I324" s="131"/>
      <c r="J324" s="131"/>
      <c r="K324" s="131"/>
      <c r="L324" s="131"/>
    </row>
    <row r="325" spans="2:12">
      <c r="B325" s="130"/>
      <c r="C325" s="131"/>
      <c r="D325" s="131"/>
      <c r="E325" s="131"/>
      <c r="F325" s="131"/>
      <c r="G325" s="131"/>
      <c r="H325" s="131"/>
      <c r="I325" s="131"/>
      <c r="J325" s="131"/>
      <c r="K325" s="131"/>
      <c r="L325" s="131"/>
    </row>
    <row r="326" spans="2:12">
      <c r="B326" s="130"/>
      <c r="C326" s="131"/>
      <c r="D326" s="131"/>
      <c r="E326" s="131"/>
      <c r="F326" s="131"/>
      <c r="G326" s="131"/>
      <c r="H326" s="131"/>
      <c r="I326" s="131"/>
      <c r="J326" s="131"/>
      <c r="K326" s="131"/>
      <c r="L326" s="131"/>
    </row>
    <row r="327" spans="2:12">
      <c r="B327" s="130"/>
      <c r="C327" s="131"/>
      <c r="D327" s="131"/>
      <c r="E327" s="131"/>
      <c r="F327" s="131"/>
      <c r="G327" s="131"/>
      <c r="H327" s="131"/>
      <c r="I327" s="131"/>
      <c r="J327" s="131"/>
      <c r="K327" s="131"/>
      <c r="L327" s="131"/>
    </row>
    <row r="328" spans="2:12">
      <c r="B328" s="130"/>
      <c r="C328" s="131"/>
      <c r="D328" s="131"/>
      <c r="E328" s="131"/>
      <c r="F328" s="131"/>
      <c r="G328" s="131"/>
      <c r="H328" s="131"/>
      <c r="I328" s="131"/>
      <c r="J328" s="131"/>
      <c r="K328" s="131"/>
      <c r="L328" s="131"/>
    </row>
    <row r="329" spans="2:12">
      <c r="B329" s="130"/>
      <c r="C329" s="131"/>
      <c r="D329" s="131"/>
      <c r="E329" s="131"/>
      <c r="F329" s="131"/>
      <c r="G329" s="131"/>
      <c r="H329" s="131"/>
      <c r="I329" s="131"/>
      <c r="J329" s="131"/>
      <c r="K329" s="131"/>
      <c r="L329" s="131"/>
    </row>
    <row r="330" spans="2:12">
      <c r="B330" s="130"/>
      <c r="C330" s="131"/>
      <c r="D330" s="131"/>
      <c r="E330" s="131"/>
      <c r="F330" s="131"/>
      <c r="G330" s="131"/>
      <c r="H330" s="131"/>
      <c r="I330" s="131"/>
      <c r="J330" s="131"/>
      <c r="K330" s="131"/>
      <c r="L330" s="131"/>
    </row>
    <row r="331" spans="2:12">
      <c r="B331" s="130"/>
      <c r="C331" s="131"/>
      <c r="D331" s="131"/>
      <c r="E331" s="131"/>
      <c r="F331" s="131"/>
      <c r="G331" s="131"/>
      <c r="H331" s="131"/>
      <c r="I331" s="131"/>
      <c r="J331" s="131"/>
      <c r="K331" s="131"/>
      <c r="L331" s="131"/>
    </row>
    <row r="332" spans="2:12">
      <c r="B332" s="130"/>
      <c r="C332" s="131"/>
      <c r="D332" s="131"/>
      <c r="E332" s="131"/>
      <c r="F332" s="131"/>
      <c r="G332" s="131"/>
      <c r="H332" s="131"/>
      <c r="I332" s="131"/>
      <c r="J332" s="131"/>
      <c r="K332" s="131"/>
      <c r="L332" s="131"/>
    </row>
    <row r="333" spans="2:12">
      <c r="B333" s="130"/>
      <c r="C333" s="131"/>
      <c r="D333" s="131"/>
      <c r="E333" s="131"/>
      <c r="F333" s="131"/>
      <c r="G333" s="131"/>
      <c r="H333" s="131"/>
      <c r="I333" s="131"/>
      <c r="J333" s="131"/>
      <c r="K333" s="131"/>
      <c r="L333" s="131"/>
    </row>
    <row r="334" spans="2:12">
      <c r="B334" s="130"/>
      <c r="C334" s="131"/>
      <c r="D334" s="131"/>
      <c r="E334" s="131"/>
      <c r="F334" s="131"/>
      <c r="G334" s="131"/>
      <c r="H334" s="131"/>
      <c r="I334" s="131"/>
      <c r="J334" s="131"/>
      <c r="K334" s="131"/>
      <c r="L334" s="131"/>
    </row>
    <row r="335" spans="2:12">
      <c r="B335" s="130"/>
      <c r="C335" s="131"/>
      <c r="D335" s="131"/>
      <c r="E335" s="131"/>
      <c r="F335" s="131"/>
      <c r="G335" s="131"/>
      <c r="H335" s="131"/>
      <c r="I335" s="131"/>
      <c r="J335" s="131"/>
      <c r="K335" s="131"/>
      <c r="L335" s="131"/>
    </row>
    <row r="336" spans="2:12">
      <c r="B336" s="130"/>
      <c r="C336" s="131"/>
      <c r="D336" s="131"/>
      <c r="E336" s="131"/>
      <c r="F336" s="131"/>
      <c r="G336" s="131"/>
      <c r="H336" s="131"/>
      <c r="I336" s="131"/>
      <c r="J336" s="131"/>
      <c r="K336" s="131"/>
      <c r="L336" s="131"/>
    </row>
    <row r="337" spans="2:12">
      <c r="B337" s="130"/>
      <c r="C337" s="131"/>
      <c r="D337" s="131"/>
      <c r="E337" s="131"/>
      <c r="F337" s="131"/>
      <c r="G337" s="131"/>
      <c r="H337" s="131"/>
      <c r="I337" s="131"/>
      <c r="J337" s="131"/>
      <c r="K337" s="131"/>
      <c r="L337" s="131"/>
    </row>
    <row r="338" spans="2:12">
      <c r="B338" s="130"/>
      <c r="C338" s="131"/>
      <c r="D338" s="131"/>
      <c r="E338" s="131"/>
      <c r="F338" s="131"/>
      <c r="G338" s="131"/>
      <c r="H338" s="131"/>
      <c r="I338" s="131"/>
      <c r="J338" s="131"/>
      <c r="K338" s="131"/>
      <c r="L338" s="131"/>
    </row>
    <row r="339" spans="2:12">
      <c r="B339" s="130"/>
      <c r="C339" s="131"/>
      <c r="D339" s="131"/>
      <c r="E339" s="131"/>
      <c r="F339" s="131"/>
      <c r="G339" s="131"/>
      <c r="H339" s="131"/>
      <c r="I339" s="131"/>
      <c r="J339" s="131"/>
      <c r="K339" s="131"/>
      <c r="L339" s="131"/>
    </row>
    <row r="340" spans="2:12">
      <c r="B340" s="130"/>
      <c r="C340" s="131"/>
      <c r="D340" s="131"/>
      <c r="E340" s="131"/>
      <c r="F340" s="131"/>
      <c r="G340" s="131"/>
      <c r="H340" s="131"/>
      <c r="I340" s="131"/>
      <c r="J340" s="131"/>
      <c r="K340" s="131"/>
      <c r="L340" s="131"/>
    </row>
    <row r="341" spans="2:12">
      <c r="B341" s="130"/>
      <c r="C341" s="131"/>
      <c r="D341" s="131"/>
      <c r="E341" s="131"/>
      <c r="F341" s="131"/>
      <c r="G341" s="131"/>
      <c r="H341" s="131"/>
      <c r="I341" s="131"/>
      <c r="J341" s="131"/>
      <c r="K341" s="131"/>
      <c r="L341" s="131"/>
    </row>
    <row r="342" spans="2:12">
      <c r="B342" s="130"/>
      <c r="C342" s="131"/>
      <c r="D342" s="131"/>
      <c r="E342" s="131"/>
      <c r="F342" s="131"/>
      <c r="G342" s="131"/>
      <c r="H342" s="131"/>
      <c r="I342" s="131"/>
      <c r="J342" s="131"/>
      <c r="K342" s="131"/>
      <c r="L342" s="131"/>
    </row>
    <row r="343" spans="2:12">
      <c r="B343" s="130"/>
      <c r="C343" s="131"/>
      <c r="D343" s="131"/>
      <c r="E343" s="131"/>
      <c r="F343" s="131"/>
      <c r="G343" s="131"/>
      <c r="H343" s="131"/>
      <c r="I343" s="131"/>
      <c r="J343" s="131"/>
      <c r="K343" s="131"/>
      <c r="L343" s="131"/>
    </row>
    <row r="344" spans="2:12">
      <c r="B344" s="130"/>
      <c r="C344" s="131"/>
      <c r="D344" s="131"/>
      <c r="E344" s="131"/>
      <c r="F344" s="131"/>
      <c r="G344" s="131"/>
      <c r="H344" s="131"/>
      <c r="I344" s="131"/>
      <c r="J344" s="131"/>
      <c r="K344" s="131"/>
      <c r="L344" s="131"/>
    </row>
    <row r="345" spans="2:12">
      <c r="B345" s="130"/>
      <c r="C345" s="131"/>
      <c r="D345" s="131"/>
      <c r="E345" s="131"/>
      <c r="F345" s="131"/>
      <c r="G345" s="131"/>
      <c r="H345" s="131"/>
      <c r="I345" s="131"/>
      <c r="J345" s="131"/>
      <c r="K345" s="131"/>
      <c r="L345" s="131"/>
    </row>
    <row r="346" spans="2:12">
      <c r="B346" s="130"/>
      <c r="C346" s="131"/>
      <c r="D346" s="131"/>
      <c r="E346" s="131"/>
      <c r="F346" s="131"/>
      <c r="G346" s="131"/>
      <c r="H346" s="131"/>
      <c r="I346" s="131"/>
      <c r="J346" s="131"/>
      <c r="K346" s="131"/>
      <c r="L346" s="131"/>
    </row>
    <row r="347" spans="2:12">
      <c r="B347" s="130"/>
      <c r="C347" s="131"/>
      <c r="D347" s="131"/>
      <c r="E347" s="131"/>
      <c r="F347" s="131"/>
      <c r="G347" s="131"/>
      <c r="H347" s="131"/>
      <c r="I347" s="131"/>
      <c r="J347" s="131"/>
      <c r="K347" s="131"/>
      <c r="L347" s="131"/>
    </row>
    <row r="348" spans="2:12">
      <c r="B348" s="130"/>
      <c r="C348" s="131"/>
      <c r="D348" s="131"/>
      <c r="E348" s="131"/>
      <c r="F348" s="131"/>
      <c r="G348" s="131"/>
      <c r="H348" s="131"/>
      <c r="I348" s="131"/>
      <c r="J348" s="131"/>
      <c r="K348" s="131"/>
      <c r="L348" s="131"/>
    </row>
    <row r="349" spans="2:12">
      <c r="B349" s="130"/>
      <c r="C349" s="131"/>
      <c r="D349" s="131"/>
      <c r="E349" s="131"/>
      <c r="F349" s="131"/>
      <c r="G349" s="131"/>
      <c r="H349" s="131"/>
      <c r="I349" s="131"/>
      <c r="J349" s="131"/>
      <c r="K349" s="131"/>
      <c r="L349" s="131"/>
    </row>
    <row r="350" spans="2:12">
      <c r="B350" s="130"/>
      <c r="C350" s="131"/>
      <c r="D350" s="131"/>
      <c r="E350" s="131"/>
      <c r="F350" s="131"/>
      <c r="G350" s="131"/>
      <c r="H350" s="131"/>
      <c r="I350" s="131"/>
      <c r="J350" s="131"/>
      <c r="K350" s="131"/>
      <c r="L350" s="131"/>
    </row>
    <row r="351" spans="2:12">
      <c r="B351" s="130"/>
      <c r="C351" s="131"/>
      <c r="D351" s="131"/>
      <c r="E351" s="131"/>
      <c r="F351" s="131"/>
      <c r="G351" s="131"/>
      <c r="H351" s="131"/>
      <c r="I351" s="131"/>
      <c r="J351" s="131"/>
      <c r="K351" s="131"/>
      <c r="L351" s="131"/>
    </row>
    <row r="352" spans="2:12">
      <c r="B352" s="130"/>
      <c r="C352" s="131"/>
      <c r="D352" s="131"/>
      <c r="E352" s="131"/>
      <c r="F352" s="131"/>
      <c r="G352" s="131"/>
      <c r="H352" s="131"/>
      <c r="I352" s="131"/>
      <c r="J352" s="131"/>
      <c r="K352" s="131"/>
      <c r="L352" s="131"/>
    </row>
    <row r="353" spans="2:12">
      <c r="B353" s="130"/>
      <c r="C353" s="131"/>
      <c r="D353" s="131"/>
      <c r="E353" s="131"/>
      <c r="F353" s="131"/>
      <c r="G353" s="131"/>
      <c r="H353" s="131"/>
      <c r="I353" s="131"/>
      <c r="J353" s="131"/>
      <c r="K353" s="131"/>
      <c r="L353" s="131"/>
    </row>
    <row r="354" spans="2:12">
      <c r="B354" s="130"/>
      <c r="C354" s="131"/>
      <c r="D354" s="131"/>
      <c r="E354" s="131"/>
      <c r="F354" s="131"/>
      <c r="G354" s="131"/>
      <c r="H354" s="131"/>
      <c r="I354" s="131"/>
      <c r="J354" s="131"/>
      <c r="K354" s="131"/>
      <c r="L354" s="131"/>
    </row>
    <row r="355" spans="2:12">
      <c r="B355" s="130"/>
      <c r="C355" s="131"/>
      <c r="D355" s="131"/>
      <c r="E355" s="131"/>
      <c r="F355" s="131"/>
      <c r="G355" s="131"/>
      <c r="H355" s="131"/>
      <c r="I355" s="131"/>
      <c r="J355" s="131"/>
      <c r="K355" s="131"/>
      <c r="L355" s="131"/>
    </row>
    <row r="356" spans="2:12">
      <c r="B356" s="130"/>
      <c r="C356" s="131"/>
      <c r="D356" s="131"/>
      <c r="E356" s="131"/>
      <c r="F356" s="131"/>
      <c r="G356" s="131"/>
      <c r="H356" s="131"/>
      <c r="I356" s="131"/>
      <c r="J356" s="131"/>
      <c r="K356" s="131"/>
      <c r="L356" s="131"/>
    </row>
    <row r="357" spans="2:12">
      <c r="B357" s="130"/>
      <c r="C357" s="131"/>
      <c r="D357" s="131"/>
      <c r="E357" s="131"/>
      <c r="F357" s="131"/>
      <c r="G357" s="131"/>
      <c r="H357" s="131"/>
      <c r="I357" s="131"/>
      <c r="J357" s="131"/>
      <c r="K357" s="131"/>
      <c r="L357" s="131"/>
    </row>
    <row r="358" spans="2:12">
      <c r="B358" s="130"/>
      <c r="C358" s="131"/>
      <c r="D358" s="131"/>
      <c r="E358" s="131"/>
      <c r="F358" s="131"/>
      <c r="G358" s="131"/>
      <c r="H358" s="131"/>
      <c r="I358" s="131"/>
      <c r="J358" s="131"/>
      <c r="K358" s="131"/>
      <c r="L358" s="131"/>
    </row>
    <row r="359" spans="2:12">
      <c r="B359" s="130"/>
      <c r="C359" s="131"/>
      <c r="D359" s="131"/>
      <c r="E359" s="131"/>
      <c r="F359" s="131"/>
      <c r="G359" s="131"/>
      <c r="H359" s="131"/>
      <c r="I359" s="131"/>
      <c r="J359" s="131"/>
      <c r="K359" s="131"/>
      <c r="L359" s="131"/>
    </row>
    <row r="360" spans="2:12">
      <c r="B360" s="130"/>
      <c r="C360" s="131"/>
      <c r="D360" s="131"/>
      <c r="E360" s="131"/>
      <c r="F360" s="131"/>
      <c r="G360" s="131"/>
      <c r="H360" s="131"/>
      <c r="I360" s="131"/>
      <c r="J360" s="131"/>
      <c r="K360" s="131"/>
      <c r="L360" s="131"/>
    </row>
    <row r="361" spans="2:12">
      <c r="B361" s="130"/>
      <c r="C361" s="131"/>
      <c r="D361" s="131"/>
      <c r="E361" s="131"/>
      <c r="F361" s="131"/>
      <c r="G361" s="131"/>
      <c r="H361" s="131"/>
      <c r="I361" s="131"/>
      <c r="J361" s="131"/>
      <c r="K361" s="131"/>
      <c r="L361" s="131"/>
    </row>
    <row r="362" spans="2:12">
      <c r="B362" s="130"/>
      <c r="C362" s="131"/>
      <c r="D362" s="131"/>
      <c r="E362" s="131"/>
      <c r="F362" s="131"/>
      <c r="G362" s="131"/>
      <c r="H362" s="131"/>
      <c r="I362" s="131"/>
      <c r="J362" s="131"/>
      <c r="K362" s="131"/>
      <c r="L362" s="131"/>
    </row>
    <row r="363" spans="2:12">
      <c r="B363" s="130"/>
      <c r="C363" s="131"/>
      <c r="D363" s="131"/>
      <c r="E363" s="131"/>
      <c r="F363" s="131"/>
      <c r="G363" s="131"/>
      <c r="H363" s="131"/>
      <c r="I363" s="131"/>
      <c r="J363" s="131"/>
      <c r="K363" s="131"/>
      <c r="L363" s="131"/>
    </row>
    <row r="364" spans="2:12">
      <c r="B364" s="130"/>
      <c r="C364" s="131"/>
      <c r="D364" s="131"/>
      <c r="E364" s="131"/>
      <c r="F364" s="131"/>
      <c r="G364" s="131"/>
      <c r="H364" s="131"/>
      <c r="I364" s="131"/>
      <c r="J364" s="131"/>
      <c r="K364" s="131"/>
      <c r="L364" s="131"/>
    </row>
    <row r="365" spans="2:12">
      <c r="B365" s="130"/>
      <c r="C365" s="131"/>
      <c r="D365" s="131"/>
      <c r="E365" s="131"/>
      <c r="F365" s="131"/>
      <c r="G365" s="131"/>
      <c r="H365" s="131"/>
      <c r="I365" s="131"/>
      <c r="J365" s="131"/>
      <c r="K365" s="131"/>
      <c r="L365" s="131"/>
    </row>
    <row r="366" spans="2:12">
      <c r="B366" s="130"/>
      <c r="C366" s="131"/>
      <c r="D366" s="131"/>
      <c r="E366" s="131"/>
      <c r="F366" s="131"/>
      <c r="G366" s="131"/>
      <c r="H366" s="131"/>
      <c r="I366" s="131"/>
      <c r="J366" s="131"/>
      <c r="K366" s="131"/>
      <c r="L366" s="131"/>
    </row>
    <row r="367" spans="2:12">
      <c r="B367" s="130"/>
      <c r="C367" s="131"/>
      <c r="D367" s="131"/>
      <c r="E367" s="131"/>
      <c r="F367" s="131"/>
      <c r="G367" s="131"/>
      <c r="H367" s="131"/>
      <c r="I367" s="131"/>
      <c r="J367" s="131"/>
      <c r="K367" s="131"/>
      <c r="L367" s="131"/>
    </row>
    <row r="368" spans="2:12">
      <c r="B368" s="130"/>
      <c r="C368" s="131"/>
      <c r="D368" s="131"/>
      <c r="E368" s="131"/>
      <c r="F368" s="131"/>
      <c r="G368" s="131"/>
      <c r="H368" s="131"/>
      <c r="I368" s="131"/>
      <c r="J368" s="131"/>
      <c r="K368" s="131"/>
      <c r="L368" s="131"/>
    </row>
    <row r="369" spans="2:12">
      <c r="B369" s="130"/>
      <c r="C369" s="131"/>
      <c r="D369" s="131"/>
      <c r="E369" s="131"/>
      <c r="F369" s="131"/>
      <c r="G369" s="131"/>
      <c r="H369" s="131"/>
      <c r="I369" s="131"/>
      <c r="J369" s="131"/>
      <c r="K369" s="131"/>
      <c r="L369" s="131"/>
    </row>
    <row r="370" spans="2:12">
      <c r="B370" s="130"/>
      <c r="C370" s="131"/>
      <c r="D370" s="131"/>
      <c r="E370" s="131"/>
      <c r="F370" s="131"/>
      <c r="G370" s="131"/>
      <c r="H370" s="131"/>
      <c r="I370" s="131"/>
      <c r="J370" s="131"/>
      <c r="K370" s="131"/>
      <c r="L370" s="131"/>
    </row>
    <row r="371" spans="2:12">
      <c r="B371" s="130"/>
      <c r="C371" s="131"/>
      <c r="D371" s="131"/>
      <c r="E371" s="131"/>
      <c r="F371" s="131"/>
      <c r="G371" s="131"/>
      <c r="H371" s="131"/>
      <c r="I371" s="131"/>
      <c r="J371" s="131"/>
      <c r="K371" s="131"/>
      <c r="L371" s="131"/>
    </row>
    <row r="372" spans="2:12">
      <c r="B372" s="130"/>
      <c r="C372" s="131"/>
      <c r="D372" s="131"/>
      <c r="E372" s="131"/>
      <c r="F372" s="131"/>
      <c r="G372" s="131"/>
      <c r="H372" s="131"/>
      <c r="I372" s="131"/>
      <c r="J372" s="131"/>
      <c r="K372" s="131"/>
      <c r="L372" s="131"/>
    </row>
    <row r="373" spans="2:12">
      <c r="B373" s="130"/>
      <c r="C373" s="131"/>
      <c r="D373" s="131"/>
      <c r="E373" s="131"/>
      <c r="F373" s="131"/>
      <c r="G373" s="131"/>
      <c r="H373" s="131"/>
      <c r="I373" s="131"/>
      <c r="J373" s="131"/>
      <c r="K373" s="131"/>
      <c r="L373" s="131"/>
    </row>
    <row r="374" spans="2:12">
      <c r="B374" s="130"/>
      <c r="C374" s="131"/>
      <c r="D374" s="131"/>
      <c r="E374" s="131"/>
      <c r="F374" s="131"/>
      <c r="G374" s="131"/>
      <c r="H374" s="131"/>
      <c r="I374" s="131"/>
      <c r="J374" s="131"/>
      <c r="K374" s="131"/>
      <c r="L374" s="131"/>
    </row>
    <row r="375" spans="2:12">
      <c r="B375" s="130"/>
      <c r="C375" s="131"/>
      <c r="D375" s="131"/>
      <c r="E375" s="131"/>
      <c r="F375" s="131"/>
      <c r="G375" s="131"/>
      <c r="H375" s="131"/>
      <c r="I375" s="131"/>
      <c r="J375" s="131"/>
      <c r="K375" s="131"/>
      <c r="L375" s="131"/>
    </row>
    <row r="376" spans="2:12">
      <c r="B376" s="130"/>
      <c r="C376" s="131"/>
      <c r="D376" s="131"/>
      <c r="E376" s="131"/>
      <c r="F376" s="131"/>
      <c r="G376" s="131"/>
      <c r="H376" s="131"/>
      <c r="I376" s="131"/>
      <c r="J376" s="131"/>
      <c r="K376" s="131"/>
      <c r="L376" s="131"/>
    </row>
    <row r="377" spans="2:12">
      <c r="B377" s="130"/>
      <c r="C377" s="131"/>
      <c r="D377" s="131"/>
      <c r="E377" s="131"/>
      <c r="F377" s="131"/>
      <c r="G377" s="131"/>
      <c r="H377" s="131"/>
      <c r="I377" s="131"/>
      <c r="J377" s="131"/>
      <c r="K377" s="131"/>
      <c r="L377" s="131"/>
    </row>
    <row r="378" spans="2:12">
      <c r="B378" s="130"/>
      <c r="C378" s="131"/>
      <c r="D378" s="131"/>
      <c r="E378" s="131"/>
      <c r="F378" s="131"/>
      <c r="G378" s="131"/>
      <c r="H378" s="131"/>
      <c r="I378" s="131"/>
      <c r="J378" s="131"/>
      <c r="K378" s="131"/>
      <c r="L378" s="131"/>
    </row>
    <row r="379" spans="2:12">
      <c r="B379" s="130"/>
      <c r="C379" s="131"/>
      <c r="D379" s="131"/>
      <c r="E379" s="131"/>
      <c r="F379" s="131"/>
      <c r="G379" s="131"/>
      <c r="H379" s="131"/>
      <c r="I379" s="131"/>
      <c r="J379" s="131"/>
      <c r="K379" s="131"/>
      <c r="L379" s="131"/>
    </row>
    <row r="380" spans="2:12">
      <c r="B380" s="130"/>
      <c r="C380" s="131"/>
      <c r="D380" s="131"/>
      <c r="E380" s="131"/>
      <c r="F380" s="131"/>
      <c r="G380" s="131"/>
      <c r="H380" s="131"/>
      <c r="I380" s="131"/>
      <c r="J380" s="131"/>
      <c r="K380" s="131"/>
      <c r="L380" s="131"/>
    </row>
    <row r="381" spans="2:12">
      <c r="B381" s="130"/>
      <c r="C381" s="131"/>
      <c r="D381" s="131"/>
      <c r="E381" s="131"/>
      <c r="F381" s="131"/>
      <c r="G381" s="131"/>
      <c r="H381" s="131"/>
      <c r="I381" s="131"/>
      <c r="J381" s="131"/>
      <c r="K381" s="131"/>
      <c r="L381" s="131"/>
    </row>
    <row r="382" spans="2:12">
      <c r="B382" s="130"/>
      <c r="C382" s="131"/>
      <c r="D382" s="131"/>
      <c r="E382" s="131"/>
      <c r="F382" s="131"/>
      <c r="G382" s="131"/>
      <c r="H382" s="131"/>
      <c r="I382" s="131"/>
      <c r="J382" s="131"/>
      <c r="K382" s="131"/>
      <c r="L382" s="131"/>
    </row>
    <row r="383" spans="2:12">
      <c r="B383" s="130"/>
      <c r="C383" s="131"/>
      <c r="D383" s="131"/>
      <c r="E383" s="131"/>
      <c r="F383" s="131"/>
      <c r="G383" s="131"/>
      <c r="H383" s="131"/>
      <c r="I383" s="131"/>
      <c r="J383" s="131"/>
      <c r="K383" s="131"/>
      <c r="L383" s="131"/>
    </row>
    <row r="384" spans="2:12">
      <c r="B384" s="130"/>
      <c r="C384" s="131"/>
      <c r="D384" s="131"/>
      <c r="E384" s="131"/>
      <c r="F384" s="131"/>
      <c r="G384" s="131"/>
      <c r="H384" s="131"/>
      <c r="I384" s="131"/>
      <c r="J384" s="131"/>
      <c r="K384" s="131"/>
      <c r="L384" s="131"/>
    </row>
    <row r="385" spans="2:12">
      <c r="B385" s="130"/>
      <c r="C385" s="131"/>
      <c r="D385" s="131"/>
      <c r="E385" s="131"/>
      <c r="F385" s="131"/>
      <c r="G385" s="131"/>
      <c r="H385" s="131"/>
      <c r="I385" s="131"/>
      <c r="J385" s="131"/>
      <c r="K385" s="131"/>
      <c r="L385" s="131"/>
    </row>
    <row r="386" spans="2:12">
      <c r="B386" s="130"/>
      <c r="C386" s="131"/>
      <c r="D386" s="131"/>
      <c r="E386" s="131"/>
      <c r="F386" s="131"/>
      <c r="G386" s="131"/>
      <c r="H386" s="131"/>
      <c r="I386" s="131"/>
      <c r="J386" s="131"/>
      <c r="K386" s="131"/>
      <c r="L386" s="131"/>
    </row>
    <row r="387" spans="2:12">
      <c r="B387" s="130"/>
      <c r="C387" s="131"/>
      <c r="D387" s="131"/>
      <c r="E387" s="131"/>
      <c r="F387" s="131"/>
      <c r="G387" s="131"/>
      <c r="H387" s="131"/>
      <c r="I387" s="131"/>
      <c r="J387" s="131"/>
      <c r="K387" s="131"/>
      <c r="L387" s="131"/>
    </row>
    <row r="388" spans="2:12">
      <c r="B388" s="130"/>
      <c r="C388" s="131"/>
      <c r="D388" s="131"/>
      <c r="E388" s="131"/>
      <c r="F388" s="131"/>
      <c r="G388" s="131"/>
      <c r="H388" s="131"/>
      <c r="I388" s="131"/>
      <c r="J388" s="131"/>
      <c r="K388" s="131"/>
      <c r="L388" s="131"/>
    </row>
    <row r="389" spans="2:12">
      <c r="B389" s="130"/>
      <c r="C389" s="131"/>
      <c r="D389" s="131"/>
      <c r="E389" s="131"/>
      <c r="F389" s="131"/>
      <c r="G389" s="131"/>
      <c r="H389" s="131"/>
      <c r="I389" s="131"/>
      <c r="J389" s="131"/>
      <c r="K389" s="131"/>
      <c r="L389" s="131"/>
    </row>
    <row r="390" spans="2:12">
      <c r="B390" s="130"/>
      <c r="C390" s="131"/>
      <c r="D390" s="131"/>
      <c r="E390" s="131"/>
      <c r="F390" s="131"/>
      <c r="G390" s="131"/>
      <c r="H390" s="131"/>
      <c r="I390" s="131"/>
      <c r="J390" s="131"/>
      <c r="K390" s="131"/>
      <c r="L390" s="131"/>
    </row>
    <row r="391" spans="2:12">
      <c r="B391" s="130"/>
      <c r="C391" s="131"/>
      <c r="D391" s="131"/>
      <c r="E391" s="131"/>
      <c r="F391" s="131"/>
      <c r="G391" s="131"/>
      <c r="H391" s="131"/>
      <c r="I391" s="131"/>
      <c r="J391" s="131"/>
      <c r="K391" s="131"/>
      <c r="L391" s="131"/>
    </row>
    <row r="392" spans="2:12">
      <c r="B392" s="130"/>
      <c r="C392" s="131"/>
      <c r="D392" s="131"/>
      <c r="E392" s="131"/>
      <c r="F392" s="131"/>
      <c r="G392" s="131"/>
      <c r="H392" s="131"/>
      <c r="I392" s="131"/>
      <c r="J392" s="131"/>
      <c r="K392" s="131"/>
      <c r="L392" s="131"/>
    </row>
    <row r="393" spans="2:12">
      <c r="B393" s="130"/>
      <c r="C393" s="131"/>
      <c r="D393" s="131"/>
      <c r="E393" s="131"/>
      <c r="F393" s="131"/>
      <c r="G393" s="131"/>
      <c r="H393" s="131"/>
      <c r="I393" s="131"/>
      <c r="J393" s="131"/>
      <c r="K393" s="131"/>
      <c r="L393" s="131"/>
    </row>
    <row r="394" spans="2:12">
      <c r="B394" s="130"/>
      <c r="C394" s="131"/>
      <c r="D394" s="131"/>
      <c r="E394" s="131"/>
      <c r="F394" s="131"/>
      <c r="G394" s="131"/>
      <c r="H394" s="131"/>
      <c r="I394" s="131"/>
      <c r="J394" s="131"/>
      <c r="K394" s="131"/>
      <c r="L394" s="131"/>
    </row>
    <row r="395" spans="2:12">
      <c r="B395" s="130"/>
      <c r="C395" s="131"/>
      <c r="D395" s="131"/>
      <c r="E395" s="131"/>
      <c r="F395" s="131"/>
      <c r="G395" s="131"/>
      <c r="H395" s="131"/>
      <c r="I395" s="131"/>
      <c r="J395" s="131"/>
      <c r="K395" s="131"/>
      <c r="L395" s="131"/>
    </row>
    <row r="396" spans="2:12">
      <c r="B396" s="130"/>
      <c r="C396" s="131"/>
      <c r="D396" s="131"/>
      <c r="E396" s="131"/>
      <c r="F396" s="131"/>
      <c r="G396" s="131"/>
      <c r="H396" s="131"/>
      <c r="I396" s="131"/>
      <c r="J396" s="131"/>
      <c r="K396" s="131"/>
      <c r="L396" s="131"/>
    </row>
    <row r="397" spans="2:12">
      <c r="B397" s="130"/>
      <c r="C397" s="131"/>
      <c r="D397" s="131"/>
      <c r="E397" s="131"/>
      <c r="F397" s="131"/>
      <c r="G397" s="131"/>
      <c r="H397" s="131"/>
      <c r="I397" s="131"/>
      <c r="J397" s="131"/>
      <c r="K397" s="131"/>
      <c r="L397" s="131"/>
    </row>
    <row r="398" spans="2:12">
      <c r="B398" s="130"/>
      <c r="C398" s="131"/>
      <c r="D398" s="131"/>
      <c r="E398" s="131"/>
      <c r="F398" s="131"/>
      <c r="G398" s="131"/>
      <c r="H398" s="131"/>
      <c r="I398" s="131"/>
      <c r="J398" s="131"/>
      <c r="K398" s="131"/>
      <c r="L398" s="131"/>
    </row>
    <row r="399" spans="2:12">
      <c r="B399" s="130"/>
      <c r="C399" s="131"/>
      <c r="D399" s="131"/>
      <c r="E399" s="131"/>
      <c r="F399" s="131"/>
      <c r="G399" s="131"/>
      <c r="H399" s="131"/>
      <c r="I399" s="131"/>
      <c r="J399" s="131"/>
      <c r="K399" s="131"/>
      <c r="L399" s="131"/>
    </row>
    <row r="400" spans="2:12">
      <c r="B400" s="130"/>
      <c r="C400" s="131"/>
      <c r="D400" s="131"/>
      <c r="E400" s="131"/>
      <c r="F400" s="131"/>
      <c r="G400" s="131"/>
      <c r="H400" s="131"/>
      <c r="I400" s="131"/>
      <c r="J400" s="131"/>
      <c r="K400" s="131"/>
      <c r="L400" s="131"/>
    </row>
    <row r="401" spans="2:12">
      <c r="B401" s="130"/>
      <c r="C401" s="131"/>
      <c r="D401" s="131"/>
      <c r="E401" s="131"/>
      <c r="F401" s="131"/>
      <c r="G401" s="131"/>
      <c r="H401" s="131"/>
      <c r="I401" s="131"/>
      <c r="J401" s="131"/>
      <c r="K401" s="131"/>
      <c r="L401" s="131"/>
    </row>
    <row r="402" spans="2:12">
      <c r="B402" s="130"/>
      <c r="C402" s="131"/>
      <c r="D402" s="131"/>
      <c r="E402" s="131"/>
      <c r="F402" s="131"/>
      <c r="G402" s="131"/>
      <c r="H402" s="131"/>
      <c r="I402" s="131"/>
      <c r="J402" s="131"/>
      <c r="K402" s="131"/>
      <c r="L402" s="131"/>
    </row>
    <row r="403" spans="2:12">
      <c r="B403" s="130"/>
      <c r="C403" s="131"/>
      <c r="D403" s="131"/>
      <c r="E403" s="131"/>
      <c r="F403" s="131"/>
      <c r="G403" s="131"/>
      <c r="H403" s="131"/>
      <c r="I403" s="131"/>
      <c r="J403" s="131"/>
      <c r="K403" s="131"/>
      <c r="L403" s="131"/>
    </row>
    <row r="404" spans="2:12">
      <c r="B404" s="130"/>
      <c r="C404" s="131"/>
      <c r="D404" s="131"/>
      <c r="E404" s="131"/>
      <c r="F404" s="131"/>
      <c r="G404" s="131"/>
      <c r="H404" s="131"/>
      <c r="I404" s="131"/>
      <c r="J404" s="131"/>
      <c r="K404" s="131"/>
      <c r="L404" s="131"/>
    </row>
    <row r="405" spans="2:12">
      <c r="B405" s="130"/>
      <c r="C405" s="131"/>
      <c r="D405" s="131"/>
      <c r="E405" s="131"/>
      <c r="F405" s="131"/>
      <c r="G405" s="131"/>
      <c r="H405" s="131"/>
      <c r="I405" s="131"/>
      <c r="J405" s="131"/>
      <c r="K405" s="131"/>
      <c r="L405" s="131"/>
    </row>
    <row r="406" spans="2:12">
      <c r="B406" s="130"/>
      <c r="C406" s="131"/>
      <c r="D406" s="131"/>
      <c r="E406" s="131"/>
      <c r="F406" s="131"/>
      <c r="G406" s="131"/>
      <c r="H406" s="131"/>
      <c r="I406" s="131"/>
      <c r="J406" s="131"/>
      <c r="K406" s="131"/>
      <c r="L406" s="131"/>
    </row>
    <row r="407" spans="2:12">
      <c r="B407" s="130"/>
      <c r="C407" s="131"/>
      <c r="D407" s="131"/>
      <c r="E407" s="131"/>
      <c r="F407" s="131"/>
      <c r="G407" s="131"/>
      <c r="H407" s="131"/>
      <c r="I407" s="131"/>
      <c r="J407" s="131"/>
      <c r="K407" s="131"/>
      <c r="L407" s="131"/>
    </row>
    <row r="408" spans="2:12">
      <c r="B408" s="130"/>
      <c r="C408" s="131"/>
      <c r="D408" s="131"/>
      <c r="E408" s="131"/>
      <c r="F408" s="131"/>
      <c r="G408" s="131"/>
      <c r="H408" s="131"/>
      <c r="I408" s="131"/>
      <c r="J408" s="131"/>
      <c r="K408" s="131"/>
      <c r="L408" s="131"/>
    </row>
    <row r="409" spans="2:12">
      <c r="B409" s="130"/>
      <c r="C409" s="131"/>
      <c r="D409" s="131"/>
      <c r="E409" s="131"/>
      <c r="F409" s="131"/>
      <c r="G409" s="131"/>
      <c r="H409" s="131"/>
      <c r="I409" s="131"/>
      <c r="J409" s="131"/>
      <c r="K409" s="131"/>
      <c r="L409" s="131"/>
    </row>
    <row r="410" spans="2:12">
      <c r="B410" s="130"/>
      <c r="C410" s="131"/>
      <c r="D410" s="131"/>
      <c r="E410" s="131"/>
      <c r="F410" s="131"/>
      <c r="G410" s="131"/>
      <c r="H410" s="131"/>
      <c r="I410" s="131"/>
      <c r="J410" s="131"/>
      <c r="K410" s="131"/>
      <c r="L410" s="131"/>
    </row>
    <row r="411" spans="2:12">
      <c r="B411" s="130"/>
      <c r="C411" s="131"/>
      <c r="D411" s="131"/>
      <c r="E411" s="131"/>
      <c r="F411" s="131"/>
      <c r="G411" s="131"/>
      <c r="H411" s="131"/>
      <c r="I411" s="131"/>
      <c r="J411" s="131"/>
      <c r="K411" s="131"/>
      <c r="L411" s="131"/>
    </row>
    <row r="412" spans="2:12">
      <c r="B412" s="130"/>
      <c r="C412" s="131"/>
      <c r="D412" s="131"/>
      <c r="E412" s="131"/>
      <c r="F412" s="131"/>
      <c r="G412" s="131"/>
      <c r="H412" s="131"/>
      <c r="I412" s="131"/>
      <c r="J412" s="131"/>
      <c r="K412" s="131"/>
      <c r="L412" s="131"/>
    </row>
    <row r="413" spans="2:12">
      <c r="B413" s="130"/>
      <c r="C413" s="131"/>
      <c r="D413" s="131"/>
      <c r="E413" s="131"/>
      <c r="F413" s="131"/>
      <c r="G413" s="131"/>
      <c r="H413" s="131"/>
      <c r="I413" s="131"/>
      <c r="J413" s="131"/>
      <c r="K413" s="131"/>
      <c r="L413" s="131"/>
    </row>
    <row r="414" spans="2:12">
      <c r="B414" s="130"/>
      <c r="C414" s="131"/>
      <c r="D414" s="131"/>
      <c r="E414" s="131"/>
      <c r="F414" s="131"/>
      <c r="G414" s="131"/>
      <c r="H414" s="131"/>
      <c r="I414" s="131"/>
      <c r="J414" s="131"/>
      <c r="K414" s="131"/>
      <c r="L414" s="131"/>
    </row>
    <row r="415" spans="2:12">
      <c r="B415" s="130"/>
      <c r="C415" s="131"/>
      <c r="D415" s="131"/>
      <c r="E415" s="131"/>
      <c r="F415" s="131"/>
      <c r="G415" s="131"/>
      <c r="H415" s="131"/>
      <c r="I415" s="131"/>
      <c r="J415" s="131"/>
      <c r="K415" s="131"/>
      <c r="L415" s="131"/>
    </row>
    <row r="416" spans="2:12">
      <c r="B416" s="130"/>
      <c r="C416" s="131"/>
      <c r="D416" s="131"/>
      <c r="E416" s="131"/>
      <c r="F416" s="131"/>
      <c r="G416" s="131"/>
      <c r="H416" s="131"/>
      <c r="I416" s="131"/>
      <c r="J416" s="131"/>
      <c r="K416" s="131"/>
      <c r="L416" s="131"/>
    </row>
    <row r="417" spans="2:12">
      <c r="B417" s="130"/>
      <c r="C417" s="131"/>
      <c r="D417" s="131"/>
      <c r="E417" s="131"/>
      <c r="F417" s="131"/>
      <c r="G417" s="131"/>
      <c r="H417" s="131"/>
      <c r="I417" s="131"/>
      <c r="J417" s="131"/>
      <c r="K417" s="131"/>
      <c r="L417" s="131"/>
    </row>
    <row r="418" spans="2:12">
      <c r="B418" s="130"/>
      <c r="C418" s="131"/>
      <c r="D418" s="131"/>
      <c r="E418" s="131"/>
      <c r="F418" s="131"/>
      <c r="G418" s="131"/>
      <c r="H418" s="131"/>
      <c r="I418" s="131"/>
      <c r="J418" s="131"/>
      <c r="K418" s="131"/>
      <c r="L418" s="131"/>
    </row>
    <row r="419" spans="2:12">
      <c r="B419" s="130"/>
      <c r="C419" s="131"/>
      <c r="D419" s="131"/>
      <c r="E419" s="131"/>
      <c r="F419" s="131"/>
      <c r="G419" s="131"/>
      <c r="H419" s="131"/>
      <c r="I419" s="131"/>
      <c r="J419" s="131"/>
      <c r="K419" s="131"/>
      <c r="L419" s="131"/>
    </row>
    <row r="420" spans="2:12">
      <c r="B420" s="130"/>
      <c r="C420" s="131"/>
      <c r="D420" s="131"/>
      <c r="E420" s="131"/>
      <c r="F420" s="131"/>
      <c r="G420" s="131"/>
      <c r="H420" s="131"/>
      <c r="I420" s="131"/>
      <c r="J420" s="131"/>
      <c r="K420" s="131"/>
      <c r="L420" s="131"/>
    </row>
    <row r="421" spans="2:12">
      <c r="B421" s="130"/>
      <c r="C421" s="131"/>
      <c r="D421" s="131"/>
      <c r="E421" s="131"/>
      <c r="F421" s="131"/>
      <c r="G421" s="131"/>
      <c r="H421" s="131"/>
      <c r="I421" s="131"/>
      <c r="J421" s="131"/>
      <c r="K421" s="131"/>
      <c r="L421" s="131"/>
    </row>
    <row r="422" spans="2:12">
      <c r="B422" s="130"/>
      <c r="C422" s="131"/>
      <c r="D422" s="131"/>
      <c r="E422" s="131"/>
      <c r="F422" s="131"/>
      <c r="G422" s="131"/>
      <c r="H422" s="131"/>
      <c r="I422" s="131"/>
      <c r="J422" s="131"/>
      <c r="K422" s="131"/>
      <c r="L422" s="131"/>
    </row>
    <row r="423" spans="2:12">
      <c r="B423" s="130"/>
      <c r="C423" s="131"/>
      <c r="D423" s="131"/>
      <c r="E423" s="131"/>
      <c r="F423" s="131"/>
      <c r="G423" s="131"/>
      <c r="H423" s="131"/>
      <c r="I423" s="131"/>
      <c r="J423" s="131"/>
      <c r="K423" s="131"/>
      <c r="L423" s="131"/>
    </row>
    <row r="424" spans="2:12">
      <c r="B424" s="130"/>
      <c r="C424" s="131"/>
      <c r="D424" s="131"/>
      <c r="E424" s="131"/>
      <c r="F424" s="131"/>
      <c r="G424" s="131"/>
      <c r="H424" s="131"/>
      <c r="I424" s="131"/>
      <c r="J424" s="131"/>
      <c r="K424" s="131"/>
      <c r="L424" s="131"/>
    </row>
    <row r="425" spans="2:12">
      <c r="B425" s="130"/>
      <c r="C425" s="131"/>
      <c r="D425" s="131"/>
      <c r="E425" s="131"/>
      <c r="F425" s="131"/>
      <c r="G425" s="131"/>
      <c r="H425" s="131"/>
      <c r="I425" s="131"/>
      <c r="J425" s="131"/>
      <c r="K425" s="131"/>
      <c r="L425" s="131"/>
    </row>
    <row r="426" spans="2:12">
      <c r="B426" s="130"/>
      <c r="C426" s="131"/>
      <c r="D426" s="131"/>
      <c r="E426" s="131"/>
      <c r="F426" s="131"/>
      <c r="G426" s="131"/>
      <c r="H426" s="131"/>
      <c r="I426" s="131"/>
      <c r="J426" s="131"/>
      <c r="K426" s="131"/>
      <c r="L426" s="131"/>
    </row>
    <row r="427" spans="2:12">
      <c r="B427" s="130"/>
      <c r="C427" s="131"/>
      <c r="D427" s="131"/>
      <c r="E427" s="131"/>
      <c r="F427" s="131"/>
      <c r="G427" s="131"/>
      <c r="H427" s="131"/>
      <c r="I427" s="131"/>
      <c r="J427" s="131"/>
      <c r="K427" s="131"/>
      <c r="L427" s="131"/>
    </row>
    <row r="428" spans="2:12">
      <c r="B428" s="130"/>
      <c r="C428" s="131"/>
      <c r="D428" s="131"/>
      <c r="E428" s="131"/>
      <c r="F428" s="131"/>
      <c r="G428" s="131"/>
      <c r="H428" s="131"/>
      <c r="I428" s="131"/>
      <c r="J428" s="131"/>
      <c r="K428" s="131"/>
      <c r="L428" s="131"/>
    </row>
    <row r="429" spans="2:12">
      <c r="B429" s="130"/>
      <c r="C429" s="131"/>
      <c r="D429" s="131"/>
      <c r="E429" s="131"/>
      <c r="F429" s="131"/>
      <c r="G429" s="131"/>
      <c r="H429" s="131"/>
      <c r="I429" s="131"/>
      <c r="J429" s="131"/>
      <c r="K429" s="131"/>
      <c r="L429" s="131"/>
    </row>
    <row r="430" spans="2:12">
      <c r="B430" s="130"/>
      <c r="C430" s="131"/>
      <c r="D430" s="131"/>
      <c r="E430" s="131"/>
      <c r="F430" s="131"/>
      <c r="G430" s="131"/>
      <c r="H430" s="131"/>
      <c r="I430" s="131"/>
      <c r="J430" s="131"/>
      <c r="K430" s="131"/>
      <c r="L430" s="131"/>
    </row>
    <row r="431" spans="2:12">
      <c r="B431" s="130"/>
      <c r="C431" s="131"/>
      <c r="D431" s="131"/>
      <c r="E431" s="131"/>
      <c r="F431" s="131"/>
      <c r="G431" s="131"/>
      <c r="H431" s="131"/>
      <c r="I431" s="131"/>
      <c r="J431" s="131"/>
      <c r="K431" s="131"/>
      <c r="L431" s="131"/>
    </row>
    <row r="432" spans="2:12">
      <c r="B432" s="130"/>
      <c r="C432" s="131"/>
      <c r="D432" s="131"/>
      <c r="E432" s="131"/>
      <c r="F432" s="131"/>
      <c r="G432" s="131"/>
      <c r="H432" s="131"/>
      <c r="I432" s="131"/>
      <c r="J432" s="131"/>
      <c r="K432" s="131"/>
      <c r="L432" s="131"/>
    </row>
    <row r="433" spans="2:12">
      <c r="B433" s="130"/>
      <c r="C433" s="131"/>
      <c r="D433" s="131"/>
      <c r="E433" s="131"/>
      <c r="F433" s="131"/>
      <c r="G433" s="131"/>
      <c r="H433" s="131"/>
      <c r="I433" s="131"/>
      <c r="J433" s="131"/>
      <c r="K433" s="131"/>
      <c r="L433" s="131"/>
    </row>
    <row r="434" spans="2:12">
      <c r="B434" s="130"/>
      <c r="C434" s="131"/>
      <c r="D434" s="131"/>
      <c r="E434" s="131"/>
      <c r="F434" s="131"/>
      <c r="G434" s="131"/>
      <c r="H434" s="131"/>
      <c r="I434" s="131"/>
      <c r="J434" s="131"/>
      <c r="K434" s="131"/>
      <c r="L434" s="131"/>
    </row>
    <row r="435" spans="2:12">
      <c r="B435" s="130"/>
      <c r="C435" s="131"/>
      <c r="D435" s="131"/>
      <c r="E435" s="131"/>
      <c r="F435" s="131"/>
      <c r="G435" s="131"/>
      <c r="H435" s="131"/>
      <c r="I435" s="131"/>
      <c r="J435" s="131"/>
      <c r="K435" s="131"/>
      <c r="L435" s="131"/>
    </row>
    <row r="436" spans="2:12">
      <c r="B436" s="130"/>
      <c r="C436" s="131"/>
      <c r="D436" s="131"/>
      <c r="E436" s="131"/>
      <c r="F436" s="131"/>
      <c r="G436" s="131"/>
      <c r="H436" s="131"/>
      <c r="I436" s="131"/>
      <c r="J436" s="131"/>
      <c r="K436" s="131"/>
      <c r="L436" s="131"/>
    </row>
    <row r="437" spans="2:12">
      <c r="B437" s="130"/>
      <c r="C437" s="131"/>
      <c r="D437" s="131"/>
      <c r="E437" s="131"/>
      <c r="F437" s="131"/>
      <c r="G437" s="131"/>
      <c r="H437" s="131"/>
      <c r="I437" s="131"/>
      <c r="J437" s="131"/>
      <c r="K437" s="131"/>
      <c r="L437" s="131"/>
    </row>
    <row r="438" spans="2:12">
      <c r="B438" s="130"/>
      <c r="C438" s="131"/>
      <c r="D438" s="131"/>
      <c r="E438" s="131"/>
      <c r="F438" s="131"/>
      <c r="G438" s="131"/>
      <c r="H438" s="131"/>
      <c r="I438" s="131"/>
      <c r="J438" s="131"/>
      <c r="K438" s="131"/>
      <c r="L438" s="131"/>
    </row>
    <row r="439" spans="2:12">
      <c r="B439" s="130"/>
      <c r="C439" s="131"/>
      <c r="D439" s="131"/>
      <c r="E439" s="131"/>
      <c r="F439" s="131"/>
      <c r="G439" s="131"/>
      <c r="H439" s="131"/>
      <c r="I439" s="131"/>
      <c r="J439" s="131"/>
      <c r="K439" s="131"/>
      <c r="L439" s="131"/>
    </row>
    <row r="440" spans="2:12">
      <c r="B440" s="130"/>
      <c r="C440" s="131"/>
      <c r="D440" s="131"/>
      <c r="E440" s="131"/>
      <c r="F440" s="131"/>
      <c r="G440" s="131"/>
      <c r="H440" s="131"/>
      <c r="I440" s="131"/>
      <c r="J440" s="131"/>
      <c r="K440" s="131"/>
      <c r="L440" s="131"/>
    </row>
    <row r="441" spans="2:12">
      <c r="B441" s="130"/>
      <c r="C441" s="131"/>
      <c r="D441" s="131"/>
      <c r="E441" s="131"/>
      <c r="F441" s="131"/>
      <c r="G441" s="131"/>
      <c r="H441" s="131"/>
      <c r="I441" s="131"/>
      <c r="J441" s="131"/>
      <c r="K441" s="131"/>
      <c r="L441" s="131"/>
    </row>
    <row r="442" spans="2:12">
      <c r="B442" s="130"/>
      <c r="C442" s="131"/>
      <c r="D442" s="131"/>
      <c r="E442" s="131"/>
      <c r="F442" s="131"/>
      <c r="G442" s="131"/>
      <c r="H442" s="131"/>
      <c r="I442" s="131"/>
      <c r="J442" s="131"/>
      <c r="K442" s="131"/>
      <c r="L442" s="131"/>
    </row>
    <row r="443" spans="2:12">
      <c r="B443" s="130"/>
      <c r="C443" s="131"/>
      <c r="D443" s="131"/>
      <c r="E443" s="131"/>
      <c r="F443" s="131"/>
      <c r="G443" s="131"/>
      <c r="H443" s="131"/>
      <c r="I443" s="131"/>
      <c r="J443" s="131"/>
      <c r="K443" s="131"/>
      <c r="L443" s="131"/>
    </row>
    <row r="444" spans="2:12">
      <c r="B444" s="130"/>
      <c r="C444" s="131"/>
      <c r="D444" s="131"/>
      <c r="E444" s="131"/>
      <c r="F444" s="131"/>
      <c r="G444" s="131"/>
      <c r="H444" s="131"/>
      <c r="I444" s="131"/>
      <c r="J444" s="131"/>
      <c r="K444" s="131"/>
      <c r="L444" s="131"/>
    </row>
    <row r="445" spans="2:12">
      <c r="B445" s="130"/>
      <c r="C445" s="131"/>
      <c r="D445" s="131"/>
      <c r="E445" s="131"/>
      <c r="F445" s="131"/>
      <c r="G445" s="131"/>
      <c r="H445" s="131"/>
      <c r="I445" s="131"/>
      <c r="J445" s="131"/>
      <c r="K445" s="131"/>
      <c r="L445" s="131"/>
    </row>
    <row r="446" spans="2:12">
      <c r="B446" s="130"/>
      <c r="C446" s="131"/>
      <c r="D446" s="131"/>
      <c r="E446" s="131"/>
      <c r="F446" s="131"/>
      <c r="G446" s="131"/>
      <c r="H446" s="131"/>
      <c r="I446" s="131"/>
      <c r="J446" s="131"/>
      <c r="K446" s="131"/>
      <c r="L446" s="131"/>
    </row>
    <row r="447" spans="2:12">
      <c r="B447" s="130"/>
      <c r="C447" s="131"/>
      <c r="D447" s="131"/>
      <c r="E447" s="131"/>
      <c r="F447" s="131"/>
      <c r="G447" s="131"/>
      <c r="H447" s="131"/>
      <c r="I447" s="131"/>
      <c r="J447" s="131"/>
      <c r="K447" s="131"/>
      <c r="L447" s="131"/>
    </row>
    <row r="448" spans="2:12">
      <c r="B448" s="130"/>
      <c r="C448" s="131"/>
      <c r="D448" s="131"/>
      <c r="E448" s="131"/>
      <c r="F448" s="131"/>
      <c r="G448" s="131"/>
      <c r="H448" s="131"/>
      <c r="I448" s="131"/>
      <c r="J448" s="131"/>
      <c r="K448" s="131"/>
      <c r="L448" s="131"/>
    </row>
    <row r="449" spans="2:12">
      <c r="B449" s="130"/>
      <c r="C449" s="131"/>
      <c r="D449" s="131"/>
      <c r="E449" s="131"/>
      <c r="F449" s="131"/>
      <c r="G449" s="131"/>
      <c r="H449" s="131"/>
      <c r="I449" s="131"/>
      <c r="J449" s="131"/>
      <c r="K449" s="131"/>
      <c r="L449" s="131"/>
    </row>
    <row r="450" spans="2:12">
      <c r="B450" s="130"/>
      <c r="C450" s="131"/>
      <c r="D450" s="131"/>
      <c r="E450" s="131"/>
      <c r="F450" s="131"/>
      <c r="G450" s="131"/>
      <c r="H450" s="131"/>
      <c r="I450" s="131"/>
      <c r="J450" s="131"/>
      <c r="K450" s="131"/>
      <c r="L450" s="131"/>
    </row>
    <row r="451" spans="2:12">
      <c r="B451" s="130"/>
      <c r="C451" s="131"/>
      <c r="D451" s="131"/>
      <c r="E451" s="131"/>
      <c r="F451" s="131"/>
      <c r="G451" s="131"/>
      <c r="H451" s="131"/>
      <c r="I451" s="131"/>
      <c r="J451" s="131"/>
      <c r="K451" s="131"/>
      <c r="L451" s="131"/>
    </row>
    <row r="452" spans="2:12">
      <c r="B452" s="130"/>
      <c r="C452" s="131"/>
      <c r="D452" s="131"/>
      <c r="E452" s="131"/>
      <c r="F452" s="131"/>
      <c r="G452" s="131"/>
      <c r="H452" s="131"/>
      <c r="I452" s="131"/>
      <c r="J452" s="131"/>
      <c r="K452" s="131"/>
      <c r="L452" s="131"/>
    </row>
    <row r="453" spans="2:12">
      <c r="B453" s="130"/>
      <c r="C453" s="131"/>
      <c r="D453" s="131"/>
      <c r="E453" s="131"/>
      <c r="F453" s="131"/>
      <c r="G453" s="131"/>
      <c r="H453" s="131"/>
      <c r="I453" s="131"/>
      <c r="J453" s="131"/>
      <c r="K453" s="131"/>
      <c r="L453" s="131"/>
    </row>
    <row r="454" spans="2:12">
      <c r="B454" s="130"/>
      <c r="C454" s="131"/>
      <c r="D454" s="131"/>
      <c r="E454" s="131"/>
      <c r="F454" s="131"/>
      <c r="G454" s="131"/>
      <c r="H454" s="131"/>
      <c r="I454" s="131"/>
      <c r="J454" s="131"/>
      <c r="K454" s="131"/>
      <c r="L454" s="131"/>
    </row>
    <row r="455" spans="2:12">
      <c r="B455" s="130"/>
      <c r="C455" s="131"/>
      <c r="D455" s="131"/>
      <c r="E455" s="131"/>
      <c r="F455" s="131"/>
      <c r="G455" s="131"/>
      <c r="H455" s="131"/>
      <c r="I455" s="131"/>
      <c r="J455" s="131"/>
      <c r="K455" s="131"/>
      <c r="L455" s="131"/>
    </row>
    <row r="456" spans="2:12">
      <c r="B456" s="130"/>
      <c r="C456" s="131"/>
      <c r="D456" s="131"/>
      <c r="E456" s="131"/>
      <c r="F456" s="131"/>
      <c r="G456" s="131"/>
      <c r="H456" s="131"/>
      <c r="I456" s="131"/>
      <c r="J456" s="131"/>
      <c r="K456" s="131"/>
      <c r="L456" s="131"/>
    </row>
    <row r="457" spans="2:12">
      <c r="B457" s="130"/>
      <c r="C457" s="131"/>
      <c r="D457" s="131"/>
      <c r="E457" s="131"/>
      <c r="F457" s="131"/>
      <c r="G457" s="131"/>
      <c r="H457" s="131"/>
      <c r="I457" s="131"/>
      <c r="J457" s="131"/>
      <c r="K457" s="131"/>
      <c r="L457" s="131"/>
    </row>
    <row r="458" spans="2:12">
      <c r="B458" s="130"/>
      <c r="C458" s="131"/>
      <c r="D458" s="131"/>
      <c r="E458" s="131"/>
      <c r="F458" s="131"/>
      <c r="G458" s="131"/>
      <c r="H458" s="131"/>
      <c r="I458" s="131"/>
      <c r="J458" s="131"/>
      <c r="K458" s="131"/>
      <c r="L458" s="131"/>
    </row>
    <row r="459" spans="2:12">
      <c r="B459" s="130"/>
      <c r="C459" s="131"/>
      <c r="D459" s="131"/>
      <c r="E459" s="131"/>
      <c r="F459" s="131"/>
      <c r="G459" s="131"/>
      <c r="H459" s="131"/>
      <c r="I459" s="131"/>
      <c r="J459" s="131"/>
      <c r="K459" s="131"/>
      <c r="L459" s="131"/>
    </row>
    <row r="460" spans="2:12">
      <c r="B460" s="130"/>
      <c r="C460" s="131"/>
      <c r="D460" s="131"/>
      <c r="E460" s="131"/>
      <c r="F460" s="131"/>
      <c r="G460" s="131"/>
      <c r="H460" s="131"/>
      <c r="I460" s="131"/>
      <c r="J460" s="131"/>
      <c r="K460" s="131"/>
      <c r="L460" s="131"/>
    </row>
    <row r="461" spans="2:12">
      <c r="B461" s="130"/>
      <c r="C461" s="131"/>
      <c r="D461" s="131"/>
      <c r="E461" s="131"/>
      <c r="F461" s="131"/>
      <c r="G461" s="131"/>
      <c r="H461" s="131"/>
      <c r="I461" s="131"/>
      <c r="J461" s="131"/>
      <c r="K461" s="131"/>
      <c r="L461" s="131"/>
    </row>
    <row r="462" spans="2:12">
      <c r="B462" s="130"/>
      <c r="C462" s="131"/>
      <c r="D462" s="131"/>
      <c r="E462" s="131"/>
      <c r="F462" s="131"/>
      <c r="G462" s="131"/>
      <c r="H462" s="131"/>
      <c r="I462" s="131"/>
      <c r="J462" s="131"/>
      <c r="K462" s="131"/>
      <c r="L462" s="131"/>
    </row>
    <row r="463" spans="2:12">
      <c r="B463" s="130"/>
      <c r="C463" s="131"/>
      <c r="D463" s="131"/>
      <c r="E463" s="131"/>
      <c r="F463" s="131"/>
      <c r="G463" s="131"/>
      <c r="H463" s="131"/>
      <c r="I463" s="131"/>
      <c r="J463" s="131"/>
      <c r="K463" s="131"/>
      <c r="L463" s="131"/>
    </row>
    <row r="464" spans="2:12">
      <c r="B464" s="130"/>
      <c r="C464" s="131"/>
      <c r="D464" s="131"/>
      <c r="E464" s="131"/>
      <c r="F464" s="131"/>
      <c r="G464" s="131"/>
      <c r="H464" s="131"/>
      <c r="I464" s="131"/>
      <c r="J464" s="131"/>
      <c r="K464" s="131"/>
      <c r="L464" s="131"/>
    </row>
    <row r="465" spans="2:12">
      <c r="B465" s="130"/>
      <c r="C465" s="131"/>
      <c r="D465" s="131"/>
      <c r="E465" s="131"/>
      <c r="F465" s="131"/>
      <c r="G465" s="131"/>
      <c r="H465" s="131"/>
      <c r="I465" s="131"/>
      <c r="J465" s="131"/>
      <c r="K465" s="131"/>
      <c r="L465" s="131"/>
    </row>
    <row r="466" spans="2:12">
      <c r="B466" s="130"/>
      <c r="C466" s="131"/>
      <c r="D466" s="131"/>
      <c r="E466" s="131"/>
      <c r="F466" s="131"/>
      <c r="G466" s="131"/>
      <c r="H466" s="131"/>
      <c r="I466" s="131"/>
      <c r="J466" s="131"/>
      <c r="K466" s="131"/>
      <c r="L466" s="131"/>
    </row>
    <row r="467" spans="2:12">
      <c r="B467" s="130"/>
      <c r="C467" s="131"/>
      <c r="D467" s="131"/>
      <c r="E467" s="131"/>
      <c r="F467" s="131"/>
      <c r="G467" s="131"/>
      <c r="H467" s="131"/>
      <c r="I467" s="131"/>
      <c r="J467" s="131"/>
      <c r="K467" s="131"/>
      <c r="L467" s="131"/>
    </row>
    <row r="468" spans="2:12">
      <c r="B468" s="130"/>
      <c r="C468" s="131"/>
      <c r="D468" s="131"/>
      <c r="E468" s="131"/>
      <c r="F468" s="131"/>
      <c r="G468" s="131"/>
      <c r="H468" s="131"/>
      <c r="I468" s="131"/>
      <c r="J468" s="131"/>
      <c r="K468" s="131"/>
      <c r="L468" s="131"/>
    </row>
    <row r="469" spans="2:12">
      <c r="B469" s="130"/>
      <c r="C469" s="131"/>
      <c r="D469" s="131"/>
      <c r="E469" s="131"/>
      <c r="F469" s="131"/>
      <c r="G469" s="131"/>
      <c r="H469" s="131"/>
      <c r="I469" s="131"/>
      <c r="J469" s="131"/>
      <c r="K469" s="131"/>
      <c r="L469" s="131"/>
    </row>
    <row r="470" spans="2:12">
      <c r="B470" s="130"/>
      <c r="C470" s="131"/>
      <c r="D470" s="131"/>
      <c r="E470" s="131"/>
      <c r="F470" s="131"/>
      <c r="G470" s="131"/>
      <c r="H470" s="131"/>
      <c r="I470" s="131"/>
      <c r="J470" s="131"/>
      <c r="K470" s="131"/>
      <c r="L470" s="131"/>
    </row>
    <row r="471" spans="2:12">
      <c r="B471" s="130"/>
      <c r="C471" s="131"/>
      <c r="D471" s="131"/>
      <c r="E471" s="131"/>
      <c r="F471" s="131"/>
      <c r="G471" s="131"/>
      <c r="H471" s="131"/>
      <c r="I471" s="131"/>
      <c r="J471" s="131"/>
      <c r="K471" s="131"/>
      <c r="L471" s="131"/>
    </row>
    <row r="472" spans="2:12">
      <c r="B472" s="130"/>
      <c r="C472" s="131"/>
      <c r="D472" s="131"/>
      <c r="E472" s="131"/>
      <c r="F472" s="131"/>
      <c r="G472" s="131"/>
      <c r="H472" s="131"/>
      <c r="I472" s="131"/>
      <c r="J472" s="131"/>
      <c r="K472" s="131"/>
      <c r="L472" s="131"/>
    </row>
    <row r="473" spans="2:12">
      <c r="B473" s="130"/>
      <c r="C473" s="131"/>
      <c r="D473" s="131"/>
      <c r="E473" s="131"/>
      <c r="F473" s="131"/>
      <c r="G473" s="131"/>
      <c r="H473" s="131"/>
      <c r="I473" s="131"/>
      <c r="J473" s="131"/>
      <c r="K473" s="131"/>
      <c r="L473" s="131"/>
    </row>
    <row r="474" spans="2:12">
      <c r="B474" s="130"/>
      <c r="C474" s="130"/>
      <c r="D474" s="130"/>
      <c r="E474" s="131"/>
      <c r="F474" s="131"/>
      <c r="G474" s="131"/>
      <c r="H474" s="131"/>
      <c r="I474" s="131"/>
      <c r="J474" s="131"/>
      <c r="K474" s="131"/>
      <c r="L474" s="131"/>
    </row>
    <row r="475" spans="2:12">
      <c r="B475" s="130"/>
      <c r="C475" s="130"/>
      <c r="D475" s="130"/>
      <c r="E475" s="131"/>
      <c r="F475" s="131"/>
      <c r="G475" s="131"/>
      <c r="H475" s="131"/>
      <c r="I475" s="131"/>
      <c r="J475" s="131"/>
      <c r="K475" s="131"/>
      <c r="L475" s="131"/>
    </row>
    <row r="476" spans="2:12">
      <c r="B476" s="130"/>
      <c r="C476" s="130"/>
      <c r="D476" s="130"/>
      <c r="E476" s="131"/>
      <c r="F476" s="131"/>
      <c r="G476" s="131"/>
      <c r="H476" s="131"/>
      <c r="I476" s="131"/>
      <c r="J476" s="131"/>
      <c r="K476" s="131"/>
      <c r="L476" s="131"/>
    </row>
    <row r="477" spans="2:12">
      <c r="B477" s="130"/>
      <c r="C477" s="130"/>
      <c r="D477" s="130"/>
      <c r="E477" s="131"/>
      <c r="F477" s="131"/>
      <c r="G477" s="131"/>
      <c r="H477" s="131"/>
      <c r="I477" s="131"/>
      <c r="J477" s="131"/>
      <c r="K477" s="131"/>
      <c r="L477" s="131"/>
    </row>
    <row r="478" spans="2:12">
      <c r="B478" s="130"/>
      <c r="C478" s="130"/>
      <c r="D478" s="130"/>
      <c r="E478" s="131"/>
      <c r="F478" s="131"/>
      <c r="G478" s="131"/>
      <c r="H478" s="131"/>
      <c r="I478" s="131"/>
      <c r="J478" s="131"/>
      <c r="K478" s="131"/>
      <c r="L478" s="131"/>
    </row>
    <row r="479" spans="2:12">
      <c r="B479" s="130"/>
      <c r="C479" s="130"/>
      <c r="D479" s="130"/>
      <c r="E479" s="131"/>
      <c r="F479" s="131"/>
      <c r="G479" s="131"/>
      <c r="H479" s="131"/>
      <c r="I479" s="131"/>
      <c r="J479" s="131"/>
      <c r="K479" s="131"/>
      <c r="L479" s="131"/>
    </row>
    <row r="480" spans="2:12">
      <c r="B480" s="130"/>
      <c r="C480" s="130"/>
      <c r="D480" s="130"/>
      <c r="E480" s="131"/>
      <c r="F480" s="131"/>
      <c r="G480" s="131"/>
      <c r="H480" s="131"/>
      <c r="I480" s="131"/>
      <c r="J480" s="131"/>
      <c r="K480" s="131"/>
      <c r="L480" s="131"/>
    </row>
    <row r="481" spans="2:12">
      <c r="B481" s="130"/>
      <c r="C481" s="130"/>
      <c r="D481" s="130"/>
      <c r="E481" s="131"/>
      <c r="F481" s="131"/>
      <c r="G481" s="131"/>
      <c r="H481" s="131"/>
      <c r="I481" s="131"/>
      <c r="J481" s="131"/>
      <c r="K481" s="131"/>
      <c r="L481" s="131"/>
    </row>
    <row r="482" spans="2:12">
      <c r="B482" s="130"/>
      <c r="C482" s="130"/>
      <c r="D482" s="130"/>
      <c r="E482" s="131"/>
      <c r="F482" s="131"/>
      <c r="G482" s="131"/>
      <c r="H482" s="131"/>
      <c r="I482" s="131"/>
      <c r="J482" s="131"/>
      <c r="K482" s="131"/>
      <c r="L482" s="131"/>
    </row>
    <row r="483" spans="2:12">
      <c r="B483" s="130"/>
      <c r="C483" s="130"/>
      <c r="D483" s="130"/>
      <c r="E483" s="131"/>
      <c r="F483" s="131"/>
      <c r="G483" s="131"/>
      <c r="H483" s="131"/>
      <c r="I483" s="131"/>
      <c r="J483" s="131"/>
      <c r="K483" s="131"/>
      <c r="L483" s="131"/>
    </row>
    <row r="484" spans="2:12">
      <c r="B484" s="130"/>
      <c r="C484" s="130"/>
      <c r="D484" s="130"/>
      <c r="E484" s="131"/>
      <c r="F484" s="131"/>
      <c r="G484" s="131"/>
      <c r="H484" s="131"/>
      <c r="I484" s="131"/>
      <c r="J484" s="131"/>
      <c r="K484" s="131"/>
      <c r="L484" s="131"/>
    </row>
    <row r="485" spans="2:12">
      <c r="B485" s="130"/>
      <c r="C485" s="130"/>
      <c r="D485" s="130"/>
      <c r="E485" s="131"/>
      <c r="F485" s="131"/>
      <c r="G485" s="131"/>
      <c r="H485" s="131"/>
      <c r="I485" s="131"/>
      <c r="J485" s="131"/>
      <c r="K485" s="131"/>
      <c r="L485" s="131"/>
    </row>
    <row r="486" spans="2:12">
      <c r="B486" s="130"/>
      <c r="C486" s="130"/>
      <c r="D486" s="130"/>
      <c r="E486" s="131"/>
      <c r="F486" s="131"/>
      <c r="G486" s="131"/>
      <c r="H486" s="131"/>
      <c r="I486" s="131"/>
      <c r="J486" s="131"/>
      <c r="K486" s="131"/>
      <c r="L486" s="131"/>
    </row>
    <row r="487" spans="2:12">
      <c r="B487" s="130"/>
      <c r="C487" s="130"/>
      <c r="D487" s="130"/>
      <c r="E487" s="131"/>
      <c r="F487" s="131"/>
      <c r="G487" s="131"/>
      <c r="H487" s="131"/>
      <c r="I487" s="131"/>
      <c r="J487" s="131"/>
      <c r="K487" s="131"/>
      <c r="L487" s="131"/>
    </row>
    <row r="488" spans="2:12">
      <c r="B488" s="130"/>
      <c r="C488" s="130"/>
      <c r="D488" s="130"/>
      <c r="E488" s="131"/>
      <c r="F488" s="131"/>
      <c r="G488" s="131"/>
      <c r="H488" s="131"/>
      <c r="I488" s="131"/>
      <c r="J488" s="131"/>
      <c r="K488" s="131"/>
      <c r="L488" s="131"/>
    </row>
    <row r="489" spans="2:12">
      <c r="B489" s="130"/>
      <c r="C489" s="130"/>
      <c r="D489" s="130"/>
      <c r="E489" s="131"/>
      <c r="F489" s="131"/>
      <c r="G489" s="131"/>
      <c r="H489" s="131"/>
      <c r="I489" s="131"/>
      <c r="J489" s="131"/>
      <c r="K489" s="131"/>
      <c r="L489" s="131"/>
    </row>
    <row r="490" spans="2:12">
      <c r="B490" s="130"/>
      <c r="C490" s="130"/>
      <c r="D490" s="130"/>
      <c r="E490" s="131"/>
      <c r="F490" s="131"/>
      <c r="G490" s="131"/>
      <c r="H490" s="131"/>
      <c r="I490" s="131"/>
      <c r="J490" s="131"/>
      <c r="K490" s="131"/>
      <c r="L490" s="131"/>
    </row>
    <row r="491" spans="2:12">
      <c r="B491" s="130"/>
      <c r="C491" s="130"/>
      <c r="D491" s="130"/>
      <c r="E491" s="131"/>
      <c r="F491" s="131"/>
      <c r="G491" s="131"/>
      <c r="H491" s="131"/>
      <c r="I491" s="131"/>
      <c r="J491" s="131"/>
      <c r="K491" s="131"/>
      <c r="L491" s="131"/>
    </row>
    <row r="492" spans="2:12">
      <c r="B492" s="130"/>
      <c r="C492" s="130"/>
      <c r="D492" s="130"/>
      <c r="E492" s="131"/>
      <c r="F492" s="131"/>
      <c r="G492" s="131"/>
      <c r="H492" s="131"/>
      <c r="I492" s="131"/>
      <c r="J492" s="131"/>
      <c r="K492" s="131"/>
      <c r="L492" s="131"/>
    </row>
    <row r="493" spans="2:12">
      <c r="B493" s="130"/>
      <c r="C493" s="130"/>
      <c r="D493" s="130"/>
      <c r="E493" s="131"/>
      <c r="F493" s="131"/>
      <c r="G493" s="131"/>
      <c r="H493" s="131"/>
      <c r="I493" s="131"/>
      <c r="J493" s="131"/>
      <c r="K493" s="131"/>
      <c r="L493" s="131"/>
    </row>
    <row r="494" spans="2:12">
      <c r="B494" s="130"/>
      <c r="C494" s="130"/>
      <c r="D494" s="130"/>
      <c r="E494" s="131"/>
      <c r="F494" s="131"/>
      <c r="G494" s="131"/>
      <c r="H494" s="131"/>
      <c r="I494" s="131"/>
      <c r="J494" s="131"/>
      <c r="K494" s="131"/>
      <c r="L494" s="131"/>
    </row>
    <row r="495" spans="2:12">
      <c r="B495" s="130"/>
      <c r="C495" s="130"/>
      <c r="D495" s="130"/>
      <c r="E495" s="131"/>
      <c r="F495" s="131"/>
      <c r="G495" s="131"/>
      <c r="H495" s="131"/>
      <c r="I495" s="131"/>
      <c r="J495" s="131"/>
      <c r="K495" s="131"/>
      <c r="L495" s="131"/>
    </row>
    <row r="496" spans="2:12">
      <c r="B496" s="130"/>
      <c r="C496" s="130"/>
      <c r="D496" s="130"/>
      <c r="E496" s="131"/>
      <c r="F496" s="131"/>
      <c r="G496" s="131"/>
      <c r="H496" s="131"/>
      <c r="I496" s="131"/>
      <c r="J496" s="131"/>
      <c r="K496" s="131"/>
      <c r="L496" s="131"/>
    </row>
    <row r="497" spans="2:12">
      <c r="B497" s="130"/>
      <c r="C497" s="130"/>
      <c r="D497" s="130"/>
      <c r="E497" s="131"/>
      <c r="F497" s="131"/>
      <c r="G497" s="131"/>
      <c r="H497" s="131"/>
      <c r="I497" s="131"/>
      <c r="J497" s="131"/>
      <c r="K497" s="131"/>
      <c r="L497" s="131"/>
    </row>
    <row r="498" spans="2:12">
      <c r="B498" s="130"/>
      <c r="C498" s="130"/>
      <c r="D498" s="130"/>
      <c r="E498" s="131"/>
      <c r="F498" s="131"/>
      <c r="G498" s="131"/>
      <c r="H498" s="131"/>
      <c r="I498" s="131"/>
      <c r="J498" s="131"/>
      <c r="K498" s="131"/>
      <c r="L498" s="131"/>
    </row>
    <row r="499" spans="2:12">
      <c r="B499" s="130"/>
      <c r="C499" s="130"/>
      <c r="D499" s="130"/>
      <c r="E499" s="131"/>
      <c r="F499" s="131"/>
      <c r="G499" s="131"/>
      <c r="H499" s="131"/>
      <c r="I499" s="131"/>
      <c r="J499" s="131"/>
      <c r="K499" s="131"/>
      <c r="L499" s="131"/>
    </row>
    <row r="500" spans="2:12">
      <c r="B500" s="130"/>
      <c r="C500" s="130"/>
      <c r="D500" s="130"/>
      <c r="E500" s="131"/>
      <c r="F500" s="131"/>
      <c r="G500" s="131"/>
      <c r="H500" s="131"/>
      <c r="I500" s="131"/>
      <c r="J500" s="131"/>
      <c r="K500" s="131"/>
      <c r="L500" s="131"/>
    </row>
    <row r="501" spans="2:12">
      <c r="B501" s="130"/>
      <c r="C501" s="130"/>
      <c r="D501" s="130"/>
      <c r="E501" s="131"/>
      <c r="F501" s="131"/>
      <c r="G501" s="131"/>
      <c r="H501" s="131"/>
      <c r="I501" s="131"/>
      <c r="J501" s="131"/>
      <c r="K501" s="131"/>
      <c r="L501" s="131"/>
    </row>
    <row r="502" spans="2:12">
      <c r="B502" s="130"/>
      <c r="C502" s="130"/>
      <c r="D502" s="130"/>
      <c r="E502" s="131"/>
      <c r="F502" s="131"/>
      <c r="G502" s="131"/>
      <c r="H502" s="131"/>
      <c r="I502" s="131"/>
      <c r="J502" s="131"/>
      <c r="K502" s="131"/>
      <c r="L502" s="131"/>
    </row>
    <row r="503" spans="2:12">
      <c r="B503" s="130"/>
      <c r="C503" s="130"/>
      <c r="D503" s="130"/>
      <c r="E503" s="131"/>
      <c r="F503" s="131"/>
      <c r="G503" s="131"/>
      <c r="H503" s="131"/>
      <c r="I503" s="131"/>
      <c r="J503" s="131"/>
      <c r="K503" s="131"/>
      <c r="L503" s="131"/>
    </row>
    <row r="504" spans="2:12">
      <c r="B504" s="130"/>
      <c r="C504" s="130"/>
      <c r="D504" s="130"/>
      <c r="E504" s="131"/>
      <c r="F504" s="131"/>
      <c r="G504" s="131"/>
      <c r="H504" s="131"/>
      <c r="I504" s="131"/>
      <c r="J504" s="131"/>
      <c r="K504" s="131"/>
      <c r="L504" s="131"/>
    </row>
    <row r="505" spans="2:12">
      <c r="B505" s="130"/>
      <c r="C505" s="130"/>
      <c r="D505" s="130"/>
      <c r="E505" s="131"/>
      <c r="F505" s="131"/>
      <c r="G505" s="131"/>
      <c r="H505" s="131"/>
      <c r="I505" s="131"/>
      <c r="J505" s="131"/>
      <c r="K505" s="131"/>
      <c r="L505" s="131"/>
    </row>
    <row r="506" spans="2:12">
      <c r="B506" s="130"/>
      <c r="C506" s="130"/>
      <c r="D506" s="130"/>
      <c r="E506" s="131"/>
      <c r="F506" s="131"/>
      <c r="G506" s="131"/>
      <c r="H506" s="131"/>
      <c r="I506" s="131"/>
      <c r="J506" s="131"/>
      <c r="K506" s="131"/>
      <c r="L506" s="131"/>
    </row>
    <row r="507" spans="2:12">
      <c r="B507" s="130"/>
      <c r="C507" s="130"/>
      <c r="D507" s="130"/>
      <c r="E507" s="131"/>
      <c r="F507" s="131"/>
      <c r="G507" s="131"/>
      <c r="H507" s="131"/>
      <c r="I507" s="131"/>
      <c r="J507" s="131"/>
      <c r="K507" s="131"/>
      <c r="L507" s="131"/>
    </row>
    <row r="508" spans="2:12">
      <c r="B508" s="130"/>
      <c r="C508" s="130"/>
      <c r="D508" s="130"/>
      <c r="E508" s="131"/>
      <c r="F508" s="131"/>
      <c r="G508" s="131"/>
      <c r="H508" s="131"/>
      <c r="I508" s="131"/>
      <c r="J508" s="131"/>
      <c r="K508" s="131"/>
      <c r="L508" s="131"/>
    </row>
    <row r="509" spans="2:12">
      <c r="B509" s="130"/>
      <c r="C509" s="130"/>
      <c r="D509" s="130"/>
      <c r="E509" s="131"/>
      <c r="F509" s="131"/>
      <c r="G509" s="131"/>
      <c r="H509" s="131"/>
      <c r="I509" s="131"/>
      <c r="J509" s="131"/>
      <c r="K509" s="131"/>
      <c r="L509" s="131"/>
    </row>
    <row r="510" spans="2:12">
      <c r="B510" s="130"/>
      <c r="C510" s="130"/>
      <c r="D510" s="130"/>
      <c r="E510" s="131"/>
      <c r="F510" s="131"/>
      <c r="G510" s="131"/>
      <c r="H510" s="131"/>
      <c r="I510" s="131"/>
      <c r="J510" s="131"/>
      <c r="K510" s="131"/>
      <c r="L510" s="131"/>
    </row>
    <row r="511" spans="2:12">
      <c r="B511" s="130"/>
      <c r="C511" s="130"/>
      <c r="D511" s="130"/>
      <c r="E511" s="131"/>
      <c r="F511" s="131"/>
      <c r="G511" s="131"/>
      <c r="H511" s="131"/>
      <c r="I511" s="131"/>
      <c r="J511" s="131"/>
      <c r="K511" s="131"/>
      <c r="L511" s="131"/>
    </row>
    <row r="512" spans="2:12">
      <c r="B512" s="130"/>
      <c r="C512" s="130"/>
      <c r="D512" s="130"/>
      <c r="E512" s="131"/>
      <c r="F512" s="131"/>
      <c r="G512" s="131"/>
      <c r="H512" s="131"/>
      <c r="I512" s="131"/>
      <c r="J512" s="131"/>
      <c r="K512" s="131"/>
      <c r="L512" s="131"/>
    </row>
    <row r="513" spans="2:12">
      <c r="B513" s="130"/>
      <c r="C513" s="130"/>
      <c r="D513" s="130"/>
      <c r="E513" s="131"/>
      <c r="F513" s="131"/>
      <c r="G513" s="131"/>
      <c r="H513" s="131"/>
      <c r="I513" s="131"/>
      <c r="J513" s="131"/>
      <c r="K513" s="131"/>
      <c r="L513" s="131"/>
    </row>
    <row r="514" spans="2:12">
      <c r="B514" s="130"/>
      <c r="C514" s="130"/>
      <c r="D514" s="130"/>
      <c r="E514" s="131"/>
      <c r="F514" s="131"/>
      <c r="G514" s="131"/>
      <c r="H514" s="131"/>
      <c r="I514" s="131"/>
      <c r="J514" s="131"/>
      <c r="K514" s="131"/>
      <c r="L514" s="131"/>
    </row>
    <row r="515" spans="2:12">
      <c r="B515" s="130"/>
      <c r="C515" s="130"/>
      <c r="D515" s="130"/>
      <c r="E515" s="131"/>
      <c r="F515" s="131"/>
      <c r="G515" s="131"/>
      <c r="H515" s="131"/>
      <c r="I515" s="131"/>
      <c r="J515" s="131"/>
      <c r="K515" s="131"/>
      <c r="L515" s="131"/>
    </row>
    <row r="516" spans="2:12">
      <c r="B516" s="130"/>
      <c r="C516" s="130"/>
      <c r="D516" s="130"/>
      <c r="E516" s="131"/>
      <c r="F516" s="131"/>
      <c r="G516" s="131"/>
      <c r="H516" s="131"/>
      <c r="I516" s="131"/>
      <c r="J516" s="131"/>
      <c r="K516" s="131"/>
      <c r="L516" s="131"/>
    </row>
    <row r="517" spans="2:12">
      <c r="B517" s="130"/>
      <c r="C517" s="130"/>
      <c r="D517" s="130"/>
      <c r="E517" s="131"/>
      <c r="F517" s="131"/>
      <c r="G517" s="131"/>
      <c r="H517" s="131"/>
      <c r="I517" s="131"/>
      <c r="J517" s="131"/>
      <c r="K517" s="131"/>
      <c r="L517" s="131"/>
    </row>
    <row r="518" spans="2:12">
      <c r="B518" s="130"/>
      <c r="C518" s="130"/>
      <c r="D518" s="130"/>
      <c r="E518" s="131"/>
      <c r="F518" s="131"/>
      <c r="G518" s="131"/>
      <c r="H518" s="131"/>
      <c r="I518" s="131"/>
      <c r="J518" s="131"/>
      <c r="K518" s="131"/>
      <c r="L518" s="131"/>
    </row>
    <row r="519" spans="2:12">
      <c r="B519" s="130"/>
      <c r="C519" s="130"/>
      <c r="D519" s="130"/>
      <c r="E519" s="131"/>
      <c r="F519" s="131"/>
      <c r="G519" s="131"/>
      <c r="H519" s="131"/>
      <c r="I519" s="131"/>
      <c r="J519" s="131"/>
      <c r="K519" s="131"/>
      <c r="L519" s="131"/>
    </row>
    <row r="520" spans="2:12">
      <c r="B520" s="130"/>
      <c r="C520" s="130"/>
      <c r="D520" s="130"/>
      <c r="E520" s="131"/>
      <c r="F520" s="131"/>
      <c r="G520" s="131"/>
      <c r="H520" s="131"/>
      <c r="I520" s="131"/>
      <c r="J520" s="131"/>
      <c r="K520" s="131"/>
      <c r="L520" s="131"/>
    </row>
    <row r="521" spans="2:12">
      <c r="B521" s="130"/>
      <c r="C521" s="130"/>
      <c r="D521" s="130"/>
      <c r="E521" s="131"/>
      <c r="F521" s="131"/>
      <c r="G521" s="131"/>
      <c r="H521" s="131"/>
      <c r="I521" s="131"/>
      <c r="J521" s="131"/>
      <c r="K521" s="131"/>
      <c r="L521" s="131"/>
    </row>
    <row r="522" spans="2:12">
      <c r="B522" s="130"/>
      <c r="C522" s="130"/>
      <c r="D522" s="130"/>
      <c r="E522" s="131"/>
      <c r="F522" s="131"/>
      <c r="G522" s="131"/>
      <c r="H522" s="131"/>
      <c r="I522" s="131"/>
      <c r="J522" s="131"/>
      <c r="K522" s="131"/>
      <c r="L522" s="131"/>
    </row>
    <row r="523" spans="2:12">
      <c r="B523" s="130"/>
      <c r="C523" s="130"/>
      <c r="D523" s="130"/>
      <c r="E523" s="131"/>
      <c r="F523" s="131"/>
      <c r="G523" s="131"/>
      <c r="H523" s="131"/>
      <c r="I523" s="131"/>
      <c r="J523" s="131"/>
      <c r="K523" s="131"/>
      <c r="L523" s="131"/>
    </row>
    <row r="524" spans="2:12">
      <c r="B524" s="130"/>
      <c r="C524" s="130"/>
      <c r="D524" s="130"/>
      <c r="E524" s="131"/>
      <c r="F524" s="131"/>
      <c r="G524" s="131"/>
      <c r="H524" s="131"/>
      <c r="I524" s="131"/>
      <c r="J524" s="131"/>
      <c r="K524" s="131"/>
      <c r="L524" s="131"/>
    </row>
    <row r="525" spans="2:12">
      <c r="B525" s="130"/>
      <c r="C525" s="130"/>
      <c r="D525" s="130"/>
      <c r="E525" s="131"/>
      <c r="F525" s="131"/>
      <c r="G525" s="131"/>
      <c r="H525" s="131"/>
      <c r="I525" s="131"/>
      <c r="J525" s="131"/>
      <c r="K525" s="131"/>
      <c r="L525" s="131"/>
    </row>
    <row r="526" spans="2:12">
      <c r="B526" s="130"/>
      <c r="C526" s="130"/>
      <c r="D526" s="130"/>
      <c r="E526" s="131"/>
      <c r="F526" s="131"/>
      <c r="G526" s="131"/>
      <c r="H526" s="131"/>
      <c r="I526" s="131"/>
      <c r="J526" s="131"/>
      <c r="K526" s="131"/>
      <c r="L526" s="131"/>
    </row>
    <row r="527" spans="2:12">
      <c r="B527" s="130"/>
      <c r="C527" s="130"/>
      <c r="D527" s="130"/>
      <c r="E527" s="131"/>
      <c r="F527" s="131"/>
      <c r="G527" s="131"/>
      <c r="H527" s="131"/>
      <c r="I527" s="131"/>
      <c r="J527" s="131"/>
      <c r="K527" s="131"/>
      <c r="L527" s="131"/>
    </row>
    <row r="528" spans="2:12">
      <c r="B528" s="130"/>
      <c r="C528" s="130"/>
      <c r="D528" s="130"/>
      <c r="E528" s="131"/>
      <c r="F528" s="131"/>
      <c r="G528" s="131"/>
      <c r="H528" s="131"/>
      <c r="I528" s="131"/>
      <c r="J528" s="131"/>
      <c r="K528" s="131"/>
      <c r="L528" s="131"/>
    </row>
    <row r="529" spans="2:12">
      <c r="B529" s="130"/>
      <c r="C529" s="130"/>
      <c r="D529" s="130"/>
      <c r="E529" s="131"/>
      <c r="F529" s="131"/>
      <c r="G529" s="131"/>
      <c r="H529" s="131"/>
      <c r="I529" s="131"/>
      <c r="J529" s="131"/>
      <c r="K529" s="131"/>
      <c r="L529" s="131"/>
    </row>
    <row r="530" spans="2:12">
      <c r="B530" s="130"/>
      <c r="C530" s="130"/>
      <c r="D530" s="130"/>
      <c r="E530" s="131"/>
      <c r="F530" s="131"/>
      <c r="G530" s="131"/>
      <c r="H530" s="131"/>
      <c r="I530" s="131"/>
      <c r="J530" s="131"/>
      <c r="K530" s="131"/>
      <c r="L530" s="13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K1099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60.28515625" style="2" bestFit="1" customWidth="1"/>
    <col min="4" max="4" width="8.5703125" style="2" bestFit="1" customWidth="1"/>
    <col min="5" max="5" width="12.28515625" style="1" bestFit="1" customWidth="1"/>
    <col min="6" max="7" width="11.28515625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56" t="s">
        <v>146</v>
      </c>
      <c r="C1" s="77" t="s" vm="1">
        <v>224</v>
      </c>
    </row>
    <row r="2" spans="2:11">
      <c r="B2" s="56" t="s">
        <v>145</v>
      </c>
      <c r="C2" s="77" t="s">
        <v>225</v>
      </c>
    </row>
    <row r="3" spans="2:11">
      <c r="B3" s="56" t="s">
        <v>147</v>
      </c>
      <c r="C3" s="77" t="s">
        <v>226</v>
      </c>
    </row>
    <row r="4" spans="2:11">
      <c r="B4" s="56" t="s">
        <v>148</v>
      </c>
      <c r="C4" s="77">
        <v>9455</v>
      </c>
    </row>
    <row r="6" spans="2:11" ht="26.25" customHeight="1">
      <c r="B6" s="157" t="s">
        <v>175</v>
      </c>
      <c r="C6" s="158"/>
      <c r="D6" s="158"/>
      <c r="E6" s="158"/>
      <c r="F6" s="158"/>
      <c r="G6" s="158"/>
      <c r="H6" s="158"/>
      <c r="I6" s="158"/>
      <c r="J6" s="158"/>
      <c r="K6" s="159"/>
    </row>
    <row r="7" spans="2:11" ht="26.25" customHeight="1">
      <c r="B7" s="157" t="s">
        <v>99</v>
      </c>
      <c r="C7" s="158"/>
      <c r="D7" s="158"/>
      <c r="E7" s="158"/>
      <c r="F7" s="158"/>
      <c r="G7" s="158"/>
      <c r="H7" s="158"/>
      <c r="I7" s="158"/>
      <c r="J7" s="158"/>
      <c r="K7" s="159"/>
    </row>
    <row r="8" spans="2:11" s="3" customFormat="1" ht="63">
      <c r="B8" s="22" t="s">
        <v>116</v>
      </c>
      <c r="C8" s="30" t="s">
        <v>46</v>
      </c>
      <c r="D8" s="30" t="s">
        <v>67</v>
      </c>
      <c r="E8" s="30" t="s">
        <v>101</v>
      </c>
      <c r="F8" s="30" t="s">
        <v>102</v>
      </c>
      <c r="G8" s="30" t="s">
        <v>200</v>
      </c>
      <c r="H8" s="30" t="s">
        <v>199</v>
      </c>
      <c r="I8" s="30" t="s">
        <v>110</v>
      </c>
      <c r="J8" s="30" t="s">
        <v>149</v>
      </c>
      <c r="K8" s="31" t="s">
        <v>151</v>
      </c>
    </row>
    <row r="9" spans="2:11" s="3" customFormat="1" ht="22.5" customHeight="1">
      <c r="B9" s="15"/>
      <c r="C9" s="16"/>
      <c r="D9" s="16"/>
      <c r="E9" s="16"/>
      <c r="F9" s="16" t="s">
        <v>22</v>
      </c>
      <c r="G9" s="16" t="s">
        <v>207</v>
      </c>
      <c r="H9" s="16"/>
      <c r="I9" s="16" t="s">
        <v>203</v>
      </c>
      <c r="J9" s="32" t="s">
        <v>20</v>
      </c>
      <c r="K9" s="17" t="s">
        <v>20</v>
      </c>
    </row>
    <row r="10" spans="2:11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20" t="s">
        <v>8</v>
      </c>
      <c r="K10" s="20" t="s">
        <v>9</v>
      </c>
    </row>
    <row r="11" spans="2:11" s="4" customFormat="1" ht="18" customHeight="1">
      <c r="B11" s="78" t="s">
        <v>50</v>
      </c>
      <c r="C11" s="79"/>
      <c r="D11" s="79"/>
      <c r="E11" s="79"/>
      <c r="F11" s="79"/>
      <c r="G11" s="87"/>
      <c r="H11" s="89"/>
      <c r="I11" s="87">
        <v>8.8731961319999968</v>
      </c>
      <c r="J11" s="88">
        <v>1</v>
      </c>
      <c r="K11" s="88">
        <f>I11/'סכום נכסי הקרן'!$C$42</f>
        <v>2.5159291289290176E-4</v>
      </c>
    </row>
    <row r="12" spans="2:11" ht="19.5" customHeight="1">
      <c r="B12" s="80" t="s">
        <v>36</v>
      </c>
      <c r="C12" s="81"/>
      <c r="D12" s="81"/>
      <c r="E12" s="81"/>
      <c r="F12" s="81"/>
      <c r="G12" s="90"/>
      <c r="H12" s="92"/>
      <c r="I12" s="90">
        <v>8.8731961319999968</v>
      </c>
      <c r="J12" s="91">
        <v>1</v>
      </c>
      <c r="K12" s="91">
        <f>I12/'סכום נכסי הקרן'!$C$42</f>
        <v>2.5159291289290176E-4</v>
      </c>
    </row>
    <row r="13" spans="2:11">
      <c r="B13" s="99" t="s">
        <v>1834</v>
      </c>
      <c r="C13" s="81"/>
      <c r="D13" s="81"/>
      <c r="E13" s="81"/>
      <c r="F13" s="81"/>
      <c r="G13" s="90"/>
      <c r="H13" s="92"/>
      <c r="I13" s="90">
        <v>15.052989999999998</v>
      </c>
      <c r="J13" s="91">
        <v>1.6964563586860657</v>
      </c>
      <c r="K13" s="91">
        <f>I13/'סכום נכסי הקרן'!$C$42</f>
        <v>4.2681639687751268E-4</v>
      </c>
    </row>
    <row r="14" spans="2:11">
      <c r="B14" s="86" t="s">
        <v>1835</v>
      </c>
      <c r="C14" s="83" t="s">
        <v>1836</v>
      </c>
      <c r="D14" s="96" t="s">
        <v>1786</v>
      </c>
      <c r="E14" s="96" t="s">
        <v>132</v>
      </c>
      <c r="F14" s="108">
        <v>43804</v>
      </c>
      <c r="G14" s="93">
        <v>137088</v>
      </c>
      <c r="H14" s="95">
        <v>-4.87E-2</v>
      </c>
      <c r="I14" s="93">
        <v>-6.6739999999999994E-2</v>
      </c>
      <c r="J14" s="94">
        <v>-7.5215287712745464E-3</v>
      </c>
      <c r="K14" s="94">
        <f>I14/'סכום נכסי הקרן'!$C$42</f>
        <v>-1.8923633329727314E-6</v>
      </c>
    </row>
    <row r="15" spans="2:11">
      <c r="B15" s="86" t="s">
        <v>1837</v>
      </c>
      <c r="C15" s="83" t="s">
        <v>1838</v>
      </c>
      <c r="D15" s="96" t="s">
        <v>1786</v>
      </c>
      <c r="E15" s="96" t="s">
        <v>132</v>
      </c>
      <c r="F15" s="108">
        <v>43829</v>
      </c>
      <c r="G15" s="93">
        <v>154548</v>
      </c>
      <c r="H15" s="95">
        <v>0.16089999999999999</v>
      </c>
      <c r="I15" s="93">
        <v>0.24868000000000001</v>
      </c>
      <c r="J15" s="94">
        <v>2.8025978046756883E-2</v>
      </c>
      <c r="K15" s="94">
        <f>I15/'סכום נכסי הקרן'!$C$42</f>
        <v>7.0511374534560827E-6</v>
      </c>
    </row>
    <row r="16" spans="2:11" s="6" customFormat="1">
      <c r="B16" s="86" t="s">
        <v>1839</v>
      </c>
      <c r="C16" s="83" t="s">
        <v>1840</v>
      </c>
      <c r="D16" s="96" t="s">
        <v>1786</v>
      </c>
      <c r="E16" s="96" t="s">
        <v>132</v>
      </c>
      <c r="F16" s="108">
        <v>43795</v>
      </c>
      <c r="G16" s="93">
        <v>51603</v>
      </c>
      <c r="H16" s="95">
        <v>0.3291</v>
      </c>
      <c r="I16" s="93">
        <v>0.16983000000000001</v>
      </c>
      <c r="J16" s="94">
        <v>1.9139664837062576E-2</v>
      </c>
      <c r="K16" s="94">
        <f>I16/'סכום נכסי הקרן'!$C$42</f>
        <v>4.8154040281504198E-6</v>
      </c>
    </row>
    <row r="17" spans="2:11" s="6" customFormat="1">
      <c r="B17" s="86" t="s">
        <v>1841</v>
      </c>
      <c r="C17" s="83" t="s">
        <v>1842</v>
      </c>
      <c r="D17" s="96" t="s">
        <v>1786</v>
      </c>
      <c r="E17" s="96" t="s">
        <v>132</v>
      </c>
      <c r="F17" s="108">
        <v>43657</v>
      </c>
      <c r="G17" s="93">
        <v>519526</v>
      </c>
      <c r="H17" s="95">
        <v>1.4582999999999999</v>
      </c>
      <c r="I17" s="93">
        <v>7.5764399999999998</v>
      </c>
      <c r="J17" s="94">
        <v>0.85385692903559074</v>
      </c>
      <c r="K17" s="94">
        <f>I17/'סכום נכסי הקרן'!$C$42</f>
        <v>2.1482435196985202E-4</v>
      </c>
    </row>
    <row r="18" spans="2:11" s="6" customFormat="1">
      <c r="B18" s="86" t="s">
        <v>1843</v>
      </c>
      <c r="C18" s="83" t="s">
        <v>1844</v>
      </c>
      <c r="D18" s="96" t="s">
        <v>1786</v>
      </c>
      <c r="E18" s="96" t="s">
        <v>132</v>
      </c>
      <c r="F18" s="108">
        <v>43774</v>
      </c>
      <c r="G18" s="93">
        <v>65664</v>
      </c>
      <c r="H18" s="95">
        <v>0.78439999999999999</v>
      </c>
      <c r="I18" s="93">
        <v>0.5151</v>
      </c>
      <c r="J18" s="94">
        <v>5.8051235691991596E-2</v>
      </c>
      <c r="K18" s="94">
        <f>I18/'סכום נכסי הקרן'!$C$42</f>
        <v>1.4605279484780552E-5</v>
      </c>
    </row>
    <row r="19" spans="2:11">
      <c r="B19" s="86" t="s">
        <v>1845</v>
      </c>
      <c r="C19" s="83" t="s">
        <v>1846</v>
      </c>
      <c r="D19" s="96" t="s">
        <v>1786</v>
      </c>
      <c r="E19" s="96" t="s">
        <v>132</v>
      </c>
      <c r="F19" s="108">
        <v>43717</v>
      </c>
      <c r="G19" s="93">
        <v>52089</v>
      </c>
      <c r="H19" s="95">
        <v>1.2584</v>
      </c>
      <c r="I19" s="93">
        <v>0.65548000000000006</v>
      </c>
      <c r="J19" s="94">
        <v>7.387191607724064E-2</v>
      </c>
      <c r="K19" s="94">
        <f>I19/'סכום נכסי הקרן'!$C$42</f>
        <v>1.8585650546852955E-5</v>
      </c>
    </row>
    <row r="20" spans="2:11">
      <c r="B20" s="86" t="s">
        <v>1847</v>
      </c>
      <c r="C20" s="83" t="s">
        <v>1848</v>
      </c>
      <c r="D20" s="96" t="s">
        <v>1786</v>
      </c>
      <c r="E20" s="96" t="s">
        <v>132</v>
      </c>
      <c r="F20" s="108">
        <v>43642</v>
      </c>
      <c r="G20" s="93">
        <v>140084</v>
      </c>
      <c r="H20" s="95">
        <v>2.8662000000000001</v>
      </c>
      <c r="I20" s="93">
        <v>4.0151300000000001</v>
      </c>
      <c r="J20" s="94">
        <v>0.45250098614635259</v>
      </c>
      <c r="K20" s="94">
        <f>I20/'סכום נכסי הקרן'!$C$42</f>
        <v>1.1384604119147145E-4</v>
      </c>
    </row>
    <row r="21" spans="2:11">
      <c r="B21" s="86" t="s">
        <v>1849</v>
      </c>
      <c r="C21" s="83" t="s">
        <v>1850</v>
      </c>
      <c r="D21" s="96" t="s">
        <v>1786</v>
      </c>
      <c r="E21" s="96" t="s">
        <v>132</v>
      </c>
      <c r="F21" s="108">
        <v>43621</v>
      </c>
      <c r="G21" s="93">
        <v>67089</v>
      </c>
      <c r="H21" s="95">
        <v>2.8902999999999999</v>
      </c>
      <c r="I21" s="93">
        <v>1.9390699999999998</v>
      </c>
      <c r="J21" s="94">
        <v>0.21853117762234545</v>
      </c>
      <c r="K21" s="94">
        <f>I21/'סכום נכסי הקרן'!$C$42</f>
        <v>5.4980895535922002E-5</v>
      </c>
    </row>
    <row r="22" spans="2:11">
      <c r="B22" s="82"/>
      <c r="C22" s="83"/>
      <c r="D22" s="83"/>
      <c r="E22" s="83"/>
      <c r="F22" s="83"/>
      <c r="G22" s="93"/>
      <c r="H22" s="95"/>
      <c r="I22" s="83"/>
      <c r="J22" s="94"/>
      <c r="K22" s="83"/>
    </row>
    <row r="23" spans="2:11">
      <c r="B23" s="99" t="s">
        <v>194</v>
      </c>
      <c r="C23" s="81"/>
      <c r="D23" s="81"/>
      <c r="E23" s="81"/>
      <c r="F23" s="81"/>
      <c r="G23" s="90"/>
      <c r="H23" s="92"/>
      <c r="I23" s="90">
        <v>-7.0779678919999993</v>
      </c>
      <c r="J23" s="91">
        <v>-0.7976796395240553</v>
      </c>
      <c r="K23" s="91">
        <f>I23/'סכום נכסי הקרן'!$C$42</f>
        <v>-2.0069054406321693E-4</v>
      </c>
    </row>
    <row r="24" spans="2:11">
      <c r="B24" s="86" t="s">
        <v>1851</v>
      </c>
      <c r="C24" s="83" t="s">
        <v>1852</v>
      </c>
      <c r="D24" s="96" t="s">
        <v>1786</v>
      </c>
      <c r="E24" s="96" t="s">
        <v>134</v>
      </c>
      <c r="F24" s="108">
        <v>43810</v>
      </c>
      <c r="G24" s="93">
        <v>15102.945425</v>
      </c>
      <c r="H24" s="95">
        <v>1.0920000000000001</v>
      </c>
      <c r="I24" s="93">
        <v>0.16492699000000002</v>
      </c>
      <c r="J24" s="94">
        <v>1.8587100695905148E-2</v>
      </c>
      <c r="K24" s="94">
        <f>I24/'סכום נכסי הקרן'!$C$42</f>
        <v>4.6763828063164586E-6</v>
      </c>
    </row>
    <row r="25" spans="2:11">
      <c r="B25" s="86" t="s">
        <v>1853</v>
      </c>
      <c r="C25" s="83" t="s">
        <v>1854</v>
      </c>
      <c r="D25" s="96" t="s">
        <v>1786</v>
      </c>
      <c r="E25" s="96" t="s">
        <v>134</v>
      </c>
      <c r="F25" s="108">
        <v>43699</v>
      </c>
      <c r="G25" s="93">
        <v>6029.9223149999998</v>
      </c>
      <c r="H25" s="95">
        <v>6.5600000000000006E-2</v>
      </c>
      <c r="I25" s="93">
        <v>3.9533420000000003E-3</v>
      </c>
      <c r="J25" s="94">
        <v>4.4553754263841871E-4</v>
      </c>
      <c r="K25" s="94">
        <f>I25/'סכום נכסי הקרן'!$C$42</f>
        <v>1.1209408815554519E-7</v>
      </c>
    </row>
    <row r="26" spans="2:11">
      <c r="B26" s="86" t="s">
        <v>1855</v>
      </c>
      <c r="C26" s="83" t="s">
        <v>1856</v>
      </c>
      <c r="D26" s="96" t="s">
        <v>1786</v>
      </c>
      <c r="E26" s="96" t="s">
        <v>134</v>
      </c>
      <c r="F26" s="108">
        <v>43761</v>
      </c>
      <c r="G26" s="93">
        <v>14522.928232</v>
      </c>
      <c r="H26" s="95">
        <v>0.3574</v>
      </c>
      <c r="I26" s="93">
        <v>5.1903562E-2</v>
      </c>
      <c r="J26" s="94">
        <v>5.8494775983612864E-3</v>
      </c>
      <c r="K26" s="94">
        <f>I26/'סכום נכסי הקרן'!$C$42</f>
        <v>1.4716871078734915E-6</v>
      </c>
    </row>
    <row r="27" spans="2:11">
      <c r="B27" s="86" t="s">
        <v>1857</v>
      </c>
      <c r="C27" s="83" t="s">
        <v>1858</v>
      </c>
      <c r="D27" s="96" t="s">
        <v>1786</v>
      </c>
      <c r="E27" s="96" t="s">
        <v>134</v>
      </c>
      <c r="F27" s="108">
        <v>43704</v>
      </c>
      <c r="G27" s="93">
        <v>4019.94821</v>
      </c>
      <c r="H27" s="95">
        <v>-4.2200000000000001E-2</v>
      </c>
      <c r="I27" s="93">
        <v>-1.69473E-3</v>
      </c>
      <c r="J27" s="94">
        <v>-1.9099431307375057E-4</v>
      </c>
      <c r="K27" s="94">
        <f>I27/'סכום נכסי הקרן'!$C$42</f>
        <v>-4.8052815572203741E-8</v>
      </c>
    </row>
    <row r="28" spans="2:11">
      <c r="B28" s="86" t="s">
        <v>1859</v>
      </c>
      <c r="C28" s="83" t="s">
        <v>1860</v>
      </c>
      <c r="D28" s="96" t="s">
        <v>1786</v>
      </c>
      <c r="E28" s="96" t="s">
        <v>134</v>
      </c>
      <c r="F28" s="108">
        <v>43703</v>
      </c>
      <c r="G28" s="93">
        <v>3267.658852</v>
      </c>
      <c r="H28" s="95">
        <v>-0.28899999999999998</v>
      </c>
      <c r="I28" s="93">
        <v>-9.4428940000000003E-3</v>
      </c>
      <c r="J28" s="94">
        <v>-1.0642043587817769E-3</v>
      </c>
      <c r="K28" s="94">
        <f>I28/'סכום נכסי הקרן'!$C$42</f>
        <v>-2.6774627453923E-7</v>
      </c>
    </row>
    <row r="29" spans="2:11">
      <c r="B29" s="86" t="s">
        <v>1861</v>
      </c>
      <c r="C29" s="83" t="s">
        <v>1862</v>
      </c>
      <c r="D29" s="96" t="s">
        <v>1786</v>
      </c>
      <c r="E29" s="96" t="s">
        <v>135</v>
      </c>
      <c r="F29" s="108">
        <v>43822</v>
      </c>
      <c r="G29" s="93">
        <v>10671.863858000001</v>
      </c>
      <c r="H29" s="95">
        <v>1.5645</v>
      </c>
      <c r="I29" s="93">
        <v>0.16695865699999998</v>
      </c>
      <c r="J29" s="94">
        <v>1.8816067459377563E-2</v>
      </c>
      <c r="K29" s="94">
        <f>I29/'סכום נכסי הקרן'!$C$42</f>
        <v>4.733989221294142E-6</v>
      </c>
    </row>
    <row r="30" spans="2:11">
      <c r="B30" s="86" t="s">
        <v>1863</v>
      </c>
      <c r="C30" s="83" t="s">
        <v>1864</v>
      </c>
      <c r="D30" s="96" t="s">
        <v>1786</v>
      </c>
      <c r="E30" s="96" t="s">
        <v>134</v>
      </c>
      <c r="F30" s="108">
        <v>43741</v>
      </c>
      <c r="G30" s="93">
        <v>15860.206108000002</v>
      </c>
      <c r="H30" s="95">
        <v>-1.8286</v>
      </c>
      <c r="I30" s="93">
        <v>-0.290023433</v>
      </c>
      <c r="J30" s="94">
        <v>-3.2685340060732933E-2</v>
      </c>
      <c r="K30" s="94">
        <f>I30/'סכום נכסי הקרן'!$C$42</f>
        <v>-8.2233999147748533E-6</v>
      </c>
    </row>
    <row r="31" spans="2:11">
      <c r="B31" s="86" t="s">
        <v>1865</v>
      </c>
      <c r="C31" s="83" t="s">
        <v>1866</v>
      </c>
      <c r="D31" s="96" t="s">
        <v>1786</v>
      </c>
      <c r="E31" s="96" t="s">
        <v>134</v>
      </c>
      <c r="F31" s="108">
        <v>43745</v>
      </c>
      <c r="G31" s="93">
        <v>7938.4140289999996</v>
      </c>
      <c r="H31" s="95">
        <v>-1.7223999999999999</v>
      </c>
      <c r="I31" s="93">
        <v>-0.13673164499999999</v>
      </c>
      <c r="J31" s="94">
        <v>-1.5409514561150696E-2</v>
      </c>
      <c r="K31" s="94">
        <f>I31/'סכום נכסי הקרן'!$C$42</f>
        <v>-3.8769246547054886E-6</v>
      </c>
    </row>
    <row r="32" spans="2:11">
      <c r="B32" s="86" t="s">
        <v>1867</v>
      </c>
      <c r="C32" s="83" t="s">
        <v>1868</v>
      </c>
      <c r="D32" s="96" t="s">
        <v>1786</v>
      </c>
      <c r="E32" s="96" t="s">
        <v>134</v>
      </c>
      <c r="F32" s="108">
        <v>43741</v>
      </c>
      <c r="G32" s="93">
        <v>14345.438591</v>
      </c>
      <c r="H32" s="95">
        <v>-1.6813</v>
      </c>
      <c r="I32" s="93">
        <v>-0.24118405599999998</v>
      </c>
      <c r="J32" s="94">
        <v>-2.7181192933423606E-2</v>
      </c>
      <c r="K32" s="94">
        <f>I32/'סכום נכסי הקרן'!$C$42</f>
        <v>-6.838595506024002E-6</v>
      </c>
    </row>
    <row r="33" spans="2:11">
      <c r="B33" s="86" t="s">
        <v>1869</v>
      </c>
      <c r="C33" s="83" t="s">
        <v>1858</v>
      </c>
      <c r="D33" s="96" t="s">
        <v>1786</v>
      </c>
      <c r="E33" s="96" t="s">
        <v>134</v>
      </c>
      <c r="F33" s="108">
        <v>43794</v>
      </c>
      <c r="G33" s="93">
        <v>6174.3262080000004</v>
      </c>
      <c r="H33" s="95">
        <v>-1.5382</v>
      </c>
      <c r="I33" s="93">
        <v>-9.4976548000000008E-2</v>
      </c>
      <c r="J33" s="94">
        <v>-1.0703758441389544E-2</v>
      </c>
      <c r="K33" s="94">
        <f>I33/'סכום נכסי הקרן'!$C$42</f>
        <v>-2.6929897651711815E-6</v>
      </c>
    </row>
    <row r="34" spans="2:11">
      <c r="B34" s="86" t="s">
        <v>1870</v>
      </c>
      <c r="C34" s="83" t="s">
        <v>1871</v>
      </c>
      <c r="D34" s="96" t="s">
        <v>1786</v>
      </c>
      <c r="E34" s="96" t="s">
        <v>134</v>
      </c>
      <c r="F34" s="108">
        <v>43754</v>
      </c>
      <c r="G34" s="93">
        <v>5967.2442099999998</v>
      </c>
      <c r="H34" s="95">
        <v>-1.1773</v>
      </c>
      <c r="I34" s="93">
        <v>-7.0249747000000001E-2</v>
      </c>
      <c r="J34" s="94">
        <v>-7.917073617549562E-3</v>
      </c>
      <c r="K34" s="94">
        <f>I34/'סכום נכסי הקרן'!$C$42</f>
        <v>-1.9918796130268378E-6</v>
      </c>
    </row>
    <row r="35" spans="2:11">
      <c r="B35" s="86" t="s">
        <v>1872</v>
      </c>
      <c r="C35" s="83" t="s">
        <v>1873</v>
      </c>
      <c r="D35" s="96" t="s">
        <v>1786</v>
      </c>
      <c r="E35" s="96" t="s">
        <v>134</v>
      </c>
      <c r="F35" s="108">
        <v>43754</v>
      </c>
      <c r="G35" s="93">
        <v>5968.8562520000005</v>
      </c>
      <c r="H35" s="95">
        <v>-1.1499999999999999</v>
      </c>
      <c r="I35" s="93">
        <v>-6.8639307999999996E-2</v>
      </c>
      <c r="J35" s="94">
        <v>-7.7355788127416118E-3</v>
      </c>
      <c r="K35" s="94">
        <f>I35/'סכום נכסי הקרן'!$C$42</f>
        <v>-1.9462168064102768E-6</v>
      </c>
    </row>
    <row r="36" spans="2:11">
      <c r="B36" s="86" t="s">
        <v>1874</v>
      </c>
      <c r="C36" s="83" t="s">
        <v>1875</v>
      </c>
      <c r="D36" s="96" t="s">
        <v>1786</v>
      </c>
      <c r="E36" s="96" t="s">
        <v>134</v>
      </c>
      <c r="F36" s="108">
        <v>43745</v>
      </c>
      <c r="G36" s="93">
        <v>7969.2219530000002</v>
      </c>
      <c r="H36" s="95">
        <v>-1.45</v>
      </c>
      <c r="I36" s="93">
        <v>-0.11555659099999999</v>
      </c>
      <c r="J36" s="94">
        <v>-1.3023107940019558E-2</v>
      </c>
      <c r="K36" s="94">
        <f>I36/'סכום נכסי הקרן'!$C$42</f>
        <v>-3.276521661548198E-6</v>
      </c>
    </row>
    <row r="37" spans="2:11">
      <c r="B37" s="86" t="s">
        <v>1876</v>
      </c>
      <c r="C37" s="83" t="s">
        <v>1877</v>
      </c>
      <c r="D37" s="96" t="s">
        <v>1786</v>
      </c>
      <c r="E37" s="96" t="s">
        <v>134</v>
      </c>
      <c r="F37" s="108">
        <v>43745</v>
      </c>
      <c r="G37" s="93">
        <v>7969.2219530000002</v>
      </c>
      <c r="H37" s="95">
        <v>-1.45</v>
      </c>
      <c r="I37" s="93">
        <v>-0.11555659099999999</v>
      </c>
      <c r="J37" s="94">
        <v>-1.3023107940019558E-2</v>
      </c>
      <c r="K37" s="94">
        <f>I37/'סכום נכסי הקרן'!$C$42</f>
        <v>-3.276521661548198E-6</v>
      </c>
    </row>
    <row r="38" spans="2:11">
      <c r="B38" s="86" t="s">
        <v>1878</v>
      </c>
      <c r="C38" s="83" t="s">
        <v>1879</v>
      </c>
      <c r="D38" s="96" t="s">
        <v>1786</v>
      </c>
      <c r="E38" s="96" t="s">
        <v>134</v>
      </c>
      <c r="F38" s="108">
        <v>43753</v>
      </c>
      <c r="G38" s="93">
        <v>9965.2888739999999</v>
      </c>
      <c r="H38" s="95">
        <v>-1.2925</v>
      </c>
      <c r="I38" s="93">
        <v>-0.12880040299999998</v>
      </c>
      <c r="J38" s="94">
        <v>-1.4515671814747623E-2</v>
      </c>
      <c r="K38" s="94">
        <f>I38/'סכום נכסי הקרן'!$C$42</f>
        <v>-3.6520401544697481E-6</v>
      </c>
    </row>
    <row r="39" spans="2:11">
      <c r="B39" s="86" t="s">
        <v>1880</v>
      </c>
      <c r="C39" s="83" t="s">
        <v>1881</v>
      </c>
      <c r="D39" s="96" t="s">
        <v>1786</v>
      </c>
      <c r="E39" s="96" t="s">
        <v>134</v>
      </c>
      <c r="F39" s="108">
        <v>43753</v>
      </c>
      <c r="G39" s="93">
        <v>9025.3509290000002</v>
      </c>
      <c r="H39" s="95">
        <v>-1.1338999999999999</v>
      </c>
      <c r="I39" s="93">
        <v>-0.10233637899999999</v>
      </c>
      <c r="J39" s="94">
        <v>-1.1533203760811453E-2</v>
      </c>
      <c r="K39" s="94">
        <f>I39/'סכום נכסי הקרן'!$C$42</f>
        <v>-2.9016723291699228E-6</v>
      </c>
    </row>
    <row r="40" spans="2:11">
      <c r="B40" s="86" t="s">
        <v>1882</v>
      </c>
      <c r="C40" s="83" t="s">
        <v>1883</v>
      </c>
      <c r="D40" s="96" t="s">
        <v>1786</v>
      </c>
      <c r="E40" s="96" t="s">
        <v>134</v>
      </c>
      <c r="F40" s="108">
        <v>43822</v>
      </c>
      <c r="G40" s="93">
        <v>7228.6929720000007</v>
      </c>
      <c r="H40" s="95">
        <v>-1.0169999999999999</v>
      </c>
      <c r="I40" s="93">
        <v>-7.3512271000000004E-2</v>
      </c>
      <c r="J40" s="94">
        <v>-8.2847566881664898E-3</v>
      </c>
      <c r="K40" s="94">
        <f>I40/'סכום נכסי הקרן'!$C$42</f>
        <v>-2.0843860677847573E-6</v>
      </c>
    </row>
    <row r="41" spans="2:11">
      <c r="B41" s="86" t="s">
        <v>1884</v>
      </c>
      <c r="C41" s="83" t="s">
        <v>1885</v>
      </c>
      <c r="D41" s="96" t="s">
        <v>1786</v>
      </c>
      <c r="E41" s="96" t="s">
        <v>134</v>
      </c>
      <c r="F41" s="108">
        <v>43766</v>
      </c>
      <c r="G41" s="93">
        <v>7458.2180749999998</v>
      </c>
      <c r="H41" s="95">
        <v>-0.64859999999999995</v>
      </c>
      <c r="I41" s="93">
        <v>-4.8370766000000003E-2</v>
      </c>
      <c r="J41" s="94">
        <v>-5.451335153694766E-3</v>
      </c>
      <c r="K41" s="94">
        <f>I41/'סכום נכסי הקרן'!$C$42</f>
        <v>-1.3715172904735405E-6</v>
      </c>
    </row>
    <row r="42" spans="2:11">
      <c r="B42" s="86" t="s">
        <v>1886</v>
      </c>
      <c r="C42" s="83" t="s">
        <v>1883</v>
      </c>
      <c r="D42" s="96" t="s">
        <v>1786</v>
      </c>
      <c r="E42" s="96" t="s">
        <v>134</v>
      </c>
      <c r="F42" s="108">
        <v>43719</v>
      </c>
      <c r="G42" s="93">
        <v>10046.607465999999</v>
      </c>
      <c r="H42" s="95">
        <v>-0.59650000000000003</v>
      </c>
      <c r="I42" s="93">
        <v>-5.9925995000000003E-2</v>
      </c>
      <c r="J42" s="94">
        <v>-6.7535974758728603E-3</v>
      </c>
      <c r="K42" s="94">
        <f>I42/'סכום נכסי הקרן'!$C$42</f>
        <v>-1.6991572614610018E-6</v>
      </c>
    </row>
    <row r="43" spans="2:11">
      <c r="B43" s="86" t="s">
        <v>1887</v>
      </c>
      <c r="C43" s="83" t="s">
        <v>1888</v>
      </c>
      <c r="D43" s="96" t="s">
        <v>1786</v>
      </c>
      <c r="E43" s="96" t="s">
        <v>134</v>
      </c>
      <c r="F43" s="108">
        <v>43719</v>
      </c>
      <c r="G43" s="93">
        <v>10047.234371</v>
      </c>
      <c r="H43" s="95">
        <v>-0.59019999999999995</v>
      </c>
      <c r="I43" s="93">
        <v>-5.9303216999999998E-2</v>
      </c>
      <c r="J43" s="94">
        <v>-6.6834110412741657E-3</v>
      </c>
      <c r="K43" s="94">
        <f>I43/'סכום נכסי הקרן'!$C$42</f>
        <v>-1.6814988519347492E-6</v>
      </c>
    </row>
    <row r="44" spans="2:11">
      <c r="B44" s="86" t="s">
        <v>1889</v>
      </c>
      <c r="C44" s="83" t="s">
        <v>1890</v>
      </c>
      <c r="D44" s="96" t="s">
        <v>1786</v>
      </c>
      <c r="E44" s="96" t="s">
        <v>134</v>
      </c>
      <c r="F44" s="108">
        <v>43760</v>
      </c>
      <c r="G44" s="93">
        <v>12066.138562</v>
      </c>
      <c r="H44" s="95">
        <v>-0.34300000000000003</v>
      </c>
      <c r="I44" s="93">
        <v>-4.1385173000000004E-2</v>
      </c>
      <c r="J44" s="94">
        <v>-4.6640660686795713E-3</v>
      </c>
      <c r="K44" s="94">
        <f>I44/'סכום נכסי הקרן'!$C$42</f>
        <v>-1.1734459681440383E-6</v>
      </c>
    </row>
    <row r="45" spans="2:11">
      <c r="B45" s="86" t="s">
        <v>1891</v>
      </c>
      <c r="C45" s="83" t="s">
        <v>1892</v>
      </c>
      <c r="D45" s="96" t="s">
        <v>1786</v>
      </c>
      <c r="E45" s="96" t="s">
        <v>134</v>
      </c>
      <c r="F45" s="108">
        <v>43762</v>
      </c>
      <c r="G45" s="93">
        <v>12190.373488000001</v>
      </c>
      <c r="H45" s="95">
        <v>-0.3286</v>
      </c>
      <c r="I45" s="93">
        <v>-4.005802E-2</v>
      </c>
      <c r="J45" s="94">
        <v>-4.5144973022219247E-3</v>
      </c>
      <c r="K45" s="94">
        <f>I45/'סכום נכסי הקרן'!$C$42</f>
        <v>-1.1358155265131607E-6</v>
      </c>
    </row>
    <row r="46" spans="2:11">
      <c r="B46" s="86" t="s">
        <v>1893</v>
      </c>
      <c r="C46" s="83" t="s">
        <v>1894</v>
      </c>
      <c r="D46" s="96" t="s">
        <v>1786</v>
      </c>
      <c r="E46" s="96" t="s">
        <v>134</v>
      </c>
      <c r="F46" s="108">
        <v>43760</v>
      </c>
      <c r="G46" s="93">
        <v>9087.6337779999994</v>
      </c>
      <c r="H46" s="95">
        <v>-0.2762</v>
      </c>
      <c r="I46" s="93">
        <v>-2.5102197E-2</v>
      </c>
      <c r="J46" s="94">
        <v>-2.8289915636455143E-3</v>
      </c>
      <c r="K46" s="94">
        <f>I46/'סכום נכסי הקרן'!$C$42</f>
        <v>-7.1175422804701985E-7</v>
      </c>
    </row>
    <row r="47" spans="2:11">
      <c r="B47" s="86" t="s">
        <v>1895</v>
      </c>
      <c r="C47" s="83" t="s">
        <v>1896</v>
      </c>
      <c r="D47" s="96" t="s">
        <v>1786</v>
      </c>
      <c r="E47" s="96" t="s">
        <v>134</v>
      </c>
      <c r="F47" s="108">
        <v>43760</v>
      </c>
      <c r="G47" s="93">
        <v>10062.280102000001</v>
      </c>
      <c r="H47" s="95">
        <v>-0.27179999999999999</v>
      </c>
      <c r="I47" s="93">
        <v>-2.7346865999999997E-2</v>
      </c>
      <c r="J47" s="94">
        <v>-3.0819634315731145E-3</v>
      </c>
      <c r="K47" s="94">
        <f>I47/'סכום נכסי הקרן'!$C$42</f>
        <v>-7.7540015717888326E-7</v>
      </c>
    </row>
    <row r="48" spans="2:11">
      <c r="B48" s="86" t="s">
        <v>1897</v>
      </c>
      <c r="C48" s="83" t="s">
        <v>1898</v>
      </c>
      <c r="D48" s="96" t="s">
        <v>1786</v>
      </c>
      <c r="E48" s="96" t="s">
        <v>134</v>
      </c>
      <c r="F48" s="108">
        <v>43768</v>
      </c>
      <c r="G48" s="93">
        <v>4433.3140670000003</v>
      </c>
      <c r="H48" s="95">
        <v>-0.30780000000000002</v>
      </c>
      <c r="I48" s="93">
        <v>-1.3644992E-2</v>
      </c>
      <c r="J48" s="94">
        <v>-1.5377764445881185E-3</v>
      </c>
      <c r="K48" s="94">
        <f>I48/'סכום נכסי הקרן'!$C$42</f>
        <v>-3.8689365507201465E-7</v>
      </c>
    </row>
    <row r="49" spans="2:11">
      <c r="B49" s="86" t="s">
        <v>1899</v>
      </c>
      <c r="C49" s="83" t="s">
        <v>1900</v>
      </c>
      <c r="D49" s="96" t="s">
        <v>1786</v>
      </c>
      <c r="E49" s="96" t="s">
        <v>134</v>
      </c>
      <c r="F49" s="108">
        <v>43675</v>
      </c>
      <c r="G49" s="93">
        <v>12116.111881000001</v>
      </c>
      <c r="H49" s="95">
        <v>0.33789999999999998</v>
      </c>
      <c r="I49" s="93">
        <v>4.0943300000000002E-2</v>
      </c>
      <c r="J49" s="94">
        <v>4.6142674399299545E-3</v>
      </c>
      <c r="K49" s="94">
        <f>I49/'סכום נכסי הקרן'!$C$42</f>
        <v>1.1609169860788501E-6</v>
      </c>
    </row>
    <row r="50" spans="2:11">
      <c r="B50" s="86" t="s">
        <v>1901</v>
      </c>
      <c r="C50" s="83" t="s">
        <v>1902</v>
      </c>
      <c r="D50" s="96" t="s">
        <v>1786</v>
      </c>
      <c r="E50" s="96" t="s">
        <v>134</v>
      </c>
      <c r="F50" s="108">
        <v>43678</v>
      </c>
      <c r="G50" s="93">
        <v>10950.780697000002</v>
      </c>
      <c r="H50" s="95">
        <v>-2.9600000000000001E-2</v>
      </c>
      <c r="I50" s="93">
        <v>-3.2366779999999998E-3</v>
      </c>
      <c r="J50" s="94">
        <v>-3.6477025322672094E-4</v>
      </c>
      <c r="K50" s="94">
        <f>I50/'סכום נכסי הקרן'!$C$42</f>
        <v>-9.177361054599213E-8</v>
      </c>
    </row>
    <row r="51" spans="2:11">
      <c r="B51" s="86" t="s">
        <v>1903</v>
      </c>
      <c r="C51" s="83" t="s">
        <v>1904</v>
      </c>
      <c r="D51" s="96" t="s">
        <v>1786</v>
      </c>
      <c r="E51" s="96" t="s">
        <v>134</v>
      </c>
      <c r="F51" s="108">
        <v>43677</v>
      </c>
      <c r="G51" s="93">
        <v>8093.8865779999996</v>
      </c>
      <c r="H51" s="95">
        <v>0.54059999999999997</v>
      </c>
      <c r="I51" s="93">
        <v>4.3757799E-2</v>
      </c>
      <c r="J51" s="94">
        <v>4.9314585577786728E-3</v>
      </c>
      <c r="K51" s="94">
        <f>I51/'סכום נכסי הקרן'!$C$42</f>
        <v>1.2407200233621645E-6</v>
      </c>
    </row>
    <row r="52" spans="2:11">
      <c r="B52" s="86" t="s">
        <v>1905</v>
      </c>
      <c r="C52" s="83" t="s">
        <v>1906</v>
      </c>
      <c r="D52" s="96" t="s">
        <v>1786</v>
      </c>
      <c r="E52" s="96" t="s">
        <v>134</v>
      </c>
      <c r="F52" s="108">
        <v>43677</v>
      </c>
      <c r="G52" s="93">
        <v>8093.8865779999996</v>
      </c>
      <c r="H52" s="95">
        <v>0.54059999999999997</v>
      </c>
      <c r="I52" s="93">
        <v>4.3757799E-2</v>
      </c>
      <c r="J52" s="94">
        <v>4.9314585577786728E-3</v>
      </c>
      <c r="K52" s="94">
        <f>I52/'סכום נכסי הקרן'!$C$42</f>
        <v>1.2407200233621645E-6</v>
      </c>
    </row>
    <row r="53" spans="2:11">
      <c r="B53" s="86" t="s">
        <v>1907</v>
      </c>
      <c r="C53" s="83" t="s">
        <v>1860</v>
      </c>
      <c r="D53" s="96" t="s">
        <v>1786</v>
      </c>
      <c r="E53" s="96" t="s">
        <v>134</v>
      </c>
      <c r="F53" s="108">
        <v>43676</v>
      </c>
      <c r="G53" s="93">
        <v>14168.062943999999</v>
      </c>
      <c r="H53" s="95">
        <v>0.56699999999999995</v>
      </c>
      <c r="I53" s="93">
        <v>8.0333839000000004E-2</v>
      </c>
      <c r="J53" s="94">
        <v>9.0535403258231537E-3</v>
      </c>
      <c r="K53" s="94">
        <f>I53/'סכום נכסי הקרן'!$C$42</f>
        <v>2.2778065825671986E-6</v>
      </c>
    </row>
    <row r="54" spans="2:11">
      <c r="B54" s="86" t="s">
        <v>1908</v>
      </c>
      <c r="C54" s="83" t="s">
        <v>1909</v>
      </c>
      <c r="D54" s="96" t="s">
        <v>1786</v>
      </c>
      <c r="E54" s="96" t="s">
        <v>135</v>
      </c>
      <c r="F54" s="108">
        <v>43678</v>
      </c>
      <c r="G54" s="93">
        <v>11844.741787999999</v>
      </c>
      <c r="H54" s="95">
        <v>-8.1579999999999995</v>
      </c>
      <c r="I54" s="93">
        <v>-0.96629770199999998</v>
      </c>
      <c r="J54" s="94">
        <v>-0.10890074868458913</v>
      </c>
      <c r="K54" s="94">
        <f>I54/'סכום נכסי הקרן'!$C$42</f>
        <v>-2.739865657777362E-5</v>
      </c>
    </row>
    <row r="55" spans="2:11">
      <c r="B55" s="86" t="s">
        <v>1910</v>
      </c>
      <c r="C55" s="83" t="s">
        <v>1911</v>
      </c>
      <c r="D55" s="96" t="s">
        <v>1786</v>
      </c>
      <c r="E55" s="96" t="s">
        <v>135</v>
      </c>
      <c r="F55" s="108">
        <v>43677</v>
      </c>
      <c r="G55" s="93">
        <v>5976.3385779999999</v>
      </c>
      <c r="H55" s="95">
        <v>-7.1820000000000004</v>
      </c>
      <c r="I55" s="93">
        <v>-0.42922119400000003</v>
      </c>
      <c r="J55" s="94">
        <v>-4.8372783337006509E-2</v>
      </c>
      <c r="K55" s="94">
        <f>I55/'סכום נכסי הקרן'!$C$42</f>
        <v>-1.2170249464494689E-5</v>
      </c>
    </row>
    <row r="56" spans="2:11">
      <c r="B56" s="86" t="s">
        <v>1912</v>
      </c>
      <c r="C56" s="83" t="s">
        <v>1913</v>
      </c>
      <c r="D56" s="96" t="s">
        <v>1786</v>
      </c>
      <c r="E56" s="96" t="s">
        <v>135</v>
      </c>
      <c r="F56" s="108">
        <v>43677</v>
      </c>
      <c r="G56" s="93">
        <v>5977.4548160000004</v>
      </c>
      <c r="H56" s="95">
        <v>-7.1619999999999999</v>
      </c>
      <c r="I56" s="93">
        <v>-0.4281057840000001</v>
      </c>
      <c r="J56" s="94">
        <v>-4.8247077787009998E-2</v>
      </c>
      <c r="K56" s="94">
        <f>I56/'סכום נכסי הקרן'!$C$42</f>
        <v>-1.2138622839004264E-5</v>
      </c>
    </row>
    <row r="57" spans="2:11">
      <c r="B57" s="86" t="s">
        <v>1914</v>
      </c>
      <c r="C57" s="83" t="s">
        <v>1915</v>
      </c>
      <c r="D57" s="96" t="s">
        <v>1786</v>
      </c>
      <c r="E57" s="96" t="s">
        <v>134</v>
      </c>
      <c r="F57" s="108">
        <v>43732</v>
      </c>
      <c r="G57" s="93">
        <v>27147.4</v>
      </c>
      <c r="H57" s="95">
        <v>1.2025999999999999</v>
      </c>
      <c r="I57" s="93">
        <v>0.32647999999999999</v>
      </c>
      <c r="J57" s="94">
        <v>3.6793957345605546E-2</v>
      </c>
      <c r="K57" s="94">
        <f>I57/'סכום נכסי הקרן'!$C$42</f>
        <v>9.2570989054380791E-6</v>
      </c>
    </row>
    <row r="58" spans="2:11">
      <c r="B58" s="86" t="s">
        <v>1916</v>
      </c>
      <c r="C58" s="83" t="s">
        <v>1917</v>
      </c>
      <c r="D58" s="96" t="s">
        <v>1786</v>
      </c>
      <c r="E58" s="96" t="s">
        <v>135</v>
      </c>
      <c r="F58" s="108">
        <v>43766</v>
      </c>
      <c r="G58" s="93">
        <v>21886.560000000001</v>
      </c>
      <c r="H58" s="95">
        <v>2.3561000000000001</v>
      </c>
      <c r="I58" s="93">
        <v>0.51567999999999992</v>
      </c>
      <c r="J58" s="94">
        <v>5.8116601090363471E-2</v>
      </c>
      <c r="K58" s="94">
        <f>I58/'סכום נכסי הקרן'!$C$42</f>
        <v>1.4621724955759336E-5</v>
      </c>
    </row>
    <row r="59" spans="2:11">
      <c r="B59" s="86" t="s">
        <v>1918</v>
      </c>
      <c r="C59" s="83" t="s">
        <v>1919</v>
      </c>
      <c r="D59" s="96" t="s">
        <v>1786</v>
      </c>
      <c r="E59" s="96" t="s">
        <v>135</v>
      </c>
      <c r="F59" s="108">
        <v>43761</v>
      </c>
      <c r="G59" s="93">
        <v>42861.18</v>
      </c>
      <c r="H59" s="95">
        <v>2.0851999999999999</v>
      </c>
      <c r="I59" s="93">
        <v>0.89373000000000002</v>
      </c>
      <c r="J59" s="94">
        <v>0.1007224439429308</v>
      </c>
      <c r="K59" s="94">
        <f>I59/'סכום נכסי הקרן'!$C$42</f>
        <v>2.534105306529397E-5</v>
      </c>
    </row>
    <row r="60" spans="2:11">
      <c r="B60" s="86" t="s">
        <v>1920</v>
      </c>
      <c r="C60" s="83" t="s">
        <v>1921</v>
      </c>
      <c r="D60" s="96" t="s">
        <v>1786</v>
      </c>
      <c r="E60" s="96" t="s">
        <v>135</v>
      </c>
      <c r="F60" s="108">
        <v>43815</v>
      </c>
      <c r="G60" s="93">
        <v>25534.32</v>
      </c>
      <c r="H60" s="95">
        <v>-1.3959999999999999</v>
      </c>
      <c r="I60" s="93">
        <v>-0.35644999999999999</v>
      </c>
      <c r="J60" s="94">
        <v>-4.0171545258028352E-2</v>
      </c>
      <c r="K60" s="94">
        <f>I60/'סכום נכסי הקרן'!$C$42</f>
        <v>-1.0106876086876389E-5</v>
      </c>
    </row>
    <row r="61" spans="2:11">
      <c r="B61" s="86" t="s">
        <v>1922</v>
      </c>
      <c r="C61" s="83" t="s">
        <v>1923</v>
      </c>
      <c r="D61" s="96" t="s">
        <v>1786</v>
      </c>
      <c r="E61" s="96" t="s">
        <v>132</v>
      </c>
      <c r="F61" s="108">
        <v>43829</v>
      </c>
      <c r="G61" s="93">
        <v>8599.5</v>
      </c>
      <c r="H61" s="95">
        <v>0.64570000000000005</v>
      </c>
      <c r="I61" s="93">
        <v>5.5530000000000003E-2</v>
      </c>
      <c r="J61" s="94">
        <v>6.258173399293911E-3</v>
      </c>
      <c r="K61" s="94">
        <f>I61/'סכום נכסי הקרן'!$C$42</f>
        <v>1.5745120749172279E-6</v>
      </c>
    </row>
    <row r="62" spans="2:11">
      <c r="B62" s="86" t="s">
        <v>1924</v>
      </c>
      <c r="C62" s="83" t="s">
        <v>1925</v>
      </c>
      <c r="D62" s="96" t="s">
        <v>1786</v>
      </c>
      <c r="E62" s="96" t="s">
        <v>134</v>
      </c>
      <c r="F62" s="108">
        <v>43809</v>
      </c>
      <c r="G62" s="93">
        <v>11560.32</v>
      </c>
      <c r="H62" s="95">
        <v>-1.1924999999999999</v>
      </c>
      <c r="I62" s="93">
        <v>-0.13786000000000001</v>
      </c>
      <c r="J62" s="94">
        <v>-1.5536678999219495E-2</v>
      </c>
      <c r="K62" s="94">
        <f>I62/'סכום נכסי הקרן'!$C$42</f>
        <v>-3.9089183260956069E-6</v>
      </c>
    </row>
    <row r="63" spans="2:11">
      <c r="B63" s="86" t="s">
        <v>1926</v>
      </c>
      <c r="C63" s="83" t="s">
        <v>1927</v>
      </c>
      <c r="D63" s="96" t="s">
        <v>1786</v>
      </c>
      <c r="E63" s="96" t="s">
        <v>134</v>
      </c>
      <c r="F63" s="108">
        <v>43808</v>
      </c>
      <c r="G63" s="93">
        <v>96418.08</v>
      </c>
      <c r="H63" s="95">
        <v>-1.1379999999999999</v>
      </c>
      <c r="I63" s="93">
        <v>-1.0971900000000001</v>
      </c>
      <c r="J63" s="94">
        <v>-0.12365217489593529</v>
      </c>
      <c r="K63" s="94">
        <f>I63/'סכום נכסי הקרן'!$C$42</f>
        <v>-3.1110010867610901E-5</v>
      </c>
    </row>
    <row r="64" spans="2:11">
      <c r="B64" s="86" t="s">
        <v>1928</v>
      </c>
      <c r="C64" s="83" t="s">
        <v>1929</v>
      </c>
      <c r="D64" s="96" t="s">
        <v>1786</v>
      </c>
      <c r="E64" s="96" t="s">
        <v>134</v>
      </c>
      <c r="F64" s="108">
        <v>43726</v>
      </c>
      <c r="G64" s="93">
        <v>55559.73</v>
      </c>
      <c r="H64" s="95">
        <v>-0.71589999999999998</v>
      </c>
      <c r="I64" s="93">
        <v>-0.39774999999999999</v>
      </c>
      <c r="J64" s="94">
        <v>-4.4826012417957015E-2</v>
      </c>
      <c r="K64" s="94">
        <f>I64/'סכום נכסי הקרן'!$C$42</f>
        <v>-1.1277907037607192E-5</v>
      </c>
    </row>
    <row r="65" spans="2:11">
      <c r="B65" s="86" t="s">
        <v>1930</v>
      </c>
      <c r="C65" s="83" t="s">
        <v>1931</v>
      </c>
      <c r="D65" s="96" t="s">
        <v>1786</v>
      </c>
      <c r="E65" s="96" t="s">
        <v>134</v>
      </c>
      <c r="F65" s="108">
        <v>43650</v>
      </c>
      <c r="G65" s="93">
        <v>29857.77</v>
      </c>
      <c r="H65" s="95">
        <v>2.0036999999999998</v>
      </c>
      <c r="I65" s="93">
        <v>0.59826999999999997</v>
      </c>
      <c r="J65" s="94">
        <v>6.742440842059369E-2</v>
      </c>
      <c r="K65" s="94">
        <f>I65/'סכום נכסי הקרן'!$C$42</f>
        <v>1.6963503314617862E-5</v>
      </c>
    </row>
    <row r="66" spans="2:11">
      <c r="B66" s="86" t="s">
        <v>1932</v>
      </c>
      <c r="C66" s="83" t="s">
        <v>1933</v>
      </c>
      <c r="D66" s="96" t="s">
        <v>1786</v>
      </c>
      <c r="E66" s="96" t="s">
        <v>135</v>
      </c>
      <c r="F66" s="108">
        <v>43720</v>
      </c>
      <c r="G66" s="93">
        <v>77403.55</v>
      </c>
      <c r="H66" s="95">
        <v>-6.4074</v>
      </c>
      <c r="I66" s="93">
        <v>-4.9595500000000001</v>
      </c>
      <c r="J66" s="94">
        <v>-0.55893614050906026</v>
      </c>
      <c r="K66" s="94">
        <f>I66/'סכום נכסי הקרן'!$C$42</f>
        <v>-1.4062437171179072E-4</v>
      </c>
    </row>
    <row r="67" spans="2:11">
      <c r="B67" s="86" t="s">
        <v>1934</v>
      </c>
      <c r="C67" s="83" t="s">
        <v>1935</v>
      </c>
      <c r="D67" s="96" t="s">
        <v>1786</v>
      </c>
      <c r="E67" s="96" t="s">
        <v>135</v>
      </c>
      <c r="F67" s="108">
        <v>43788</v>
      </c>
      <c r="G67" s="93">
        <v>8080.2</v>
      </c>
      <c r="H67" s="95">
        <v>-1.9613</v>
      </c>
      <c r="I67" s="93">
        <v>-0.15847999999999998</v>
      </c>
      <c r="J67" s="94">
        <v>-1.7860531610302519E-2</v>
      </c>
      <c r="K67" s="94">
        <f>I67/'סכום נכסי הקרן'!$C$42</f>
        <v>-4.49358317365176E-6</v>
      </c>
    </row>
    <row r="68" spans="2:11">
      <c r="B68" s="86" t="s">
        <v>1936</v>
      </c>
      <c r="C68" s="83" t="s">
        <v>1937</v>
      </c>
      <c r="D68" s="96" t="s">
        <v>1786</v>
      </c>
      <c r="E68" s="96" t="s">
        <v>132</v>
      </c>
      <c r="F68" s="108">
        <v>43648</v>
      </c>
      <c r="G68" s="93">
        <v>38937.199999999997</v>
      </c>
      <c r="H68" s="95">
        <v>1.6276999999999999</v>
      </c>
      <c r="I68" s="93">
        <v>0.63378999999999996</v>
      </c>
      <c r="J68" s="94">
        <v>7.1427475576057761E-2</v>
      </c>
      <c r="K68" s="94">
        <f>I68/'סכום נכסי הקרן'!$C$42</f>
        <v>1.797064664076697E-5</v>
      </c>
    </row>
    <row r="69" spans="2:11">
      <c r="B69" s="82"/>
      <c r="C69" s="83"/>
      <c r="D69" s="83"/>
      <c r="E69" s="83"/>
      <c r="F69" s="83"/>
      <c r="G69" s="93"/>
      <c r="H69" s="95"/>
      <c r="I69" s="83"/>
      <c r="J69" s="94"/>
      <c r="K69" s="83"/>
    </row>
    <row r="70" spans="2:11">
      <c r="B70" s="99" t="s">
        <v>193</v>
      </c>
      <c r="C70" s="81"/>
      <c r="D70" s="81"/>
      <c r="E70" s="81"/>
      <c r="F70" s="81"/>
      <c r="G70" s="90"/>
      <c r="H70" s="92"/>
      <c r="I70" s="90">
        <v>0.89817402400000002</v>
      </c>
      <c r="J70" s="91">
        <v>0.10122328083798975</v>
      </c>
      <c r="K70" s="91">
        <f>I70/'סכום נכסי הקרן'!$C$42</f>
        <v>2.5467060078606087E-5</v>
      </c>
    </row>
    <row r="71" spans="2:11">
      <c r="B71" s="86" t="s">
        <v>1938</v>
      </c>
      <c r="C71" s="83" t="s">
        <v>1939</v>
      </c>
      <c r="D71" s="96" t="s">
        <v>1786</v>
      </c>
      <c r="E71" s="96" t="s">
        <v>133</v>
      </c>
      <c r="F71" s="108">
        <v>43614</v>
      </c>
      <c r="G71" s="93">
        <v>437.21199999999999</v>
      </c>
      <c r="H71" s="95">
        <v>0.25469999999999998</v>
      </c>
      <c r="I71" s="93">
        <v>1.113408E-3</v>
      </c>
      <c r="J71" s="94">
        <v>1.2547992667316828E-4</v>
      </c>
      <c r="K71" s="94">
        <f>I71/'סכום נכסי הקרן'!$C$42</f>
        <v>3.1569860261290129E-8</v>
      </c>
    </row>
    <row r="72" spans="2:11">
      <c r="B72" s="86" t="s">
        <v>1938</v>
      </c>
      <c r="C72" s="83" t="s">
        <v>1940</v>
      </c>
      <c r="D72" s="96" t="s">
        <v>1786</v>
      </c>
      <c r="E72" s="96" t="s">
        <v>133</v>
      </c>
      <c r="F72" s="108">
        <v>43626</v>
      </c>
      <c r="G72" s="93">
        <v>87442.4</v>
      </c>
      <c r="H72" s="95">
        <v>1.0259</v>
      </c>
      <c r="I72" s="93">
        <v>0.89706061599999998</v>
      </c>
      <c r="J72" s="94">
        <v>0.10109780091131658</v>
      </c>
      <c r="K72" s="94">
        <f>I72/'סכום נכסי הקרן'!$C$42</f>
        <v>2.5435490218344795E-5</v>
      </c>
    </row>
    <row r="73" spans="2:11">
      <c r="B73" s="130"/>
      <c r="C73" s="131"/>
      <c r="D73" s="131"/>
      <c r="E73" s="131"/>
      <c r="F73" s="131"/>
      <c r="G73" s="131"/>
      <c r="H73" s="131"/>
      <c r="I73" s="131"/>
      <c r="J73" s="131"/>
      <c r="K73" s="131"/>
    </row>
    <row r="74" spans="2:11">
      <c r="B74" s="130"/>
      <c r="C74" s="131"/>
      <c r="D74" s="131"/>
      <c r="E74" s="131"/>
      <c r="F74" s="131"/>
      <c r="G74" s="131"/>
      <c r="H74" s="131"/>
      <c r="I74" s="131"/>
      <c r="J74" s="131"/>
      <c r="K74" s="131"/>
    </row>
    <row r="75" spans="2:11">
      <c r="B75" s="130"/>
      <c r="C75" s="131"/>
      <c r="D75" s="131"/>
      <c r="E75" s="131"/>
      <c r="F75" s="131"/>
      <c r="G75" s="131"/>
      <c r="H75" s="131"/>
      <c r="I75" s="131"/>
      <c r="J75" s="131"/>
      <c r="K75" s="131"/>
    </row>
    <row r="76" spans="2:11">
      <c r="B76" s="132" t="s">
        <v>216</v>
      </c>
      <c r="C76" s="131"/>
      <c r="D76" s="131"/>
      <c r="E76" s="131"/>
      <c r="F76" s="131"/>
      <c r="G76" s="131"/>
      <c r="H76" s="131"/>
      <c r="I76" s="131"/>
      <c r="J76" s="131"/>
      <c r="K76" s="131"/>
    </row>
    <row r="77" spans="2:11">
      <c r="B77" s="132" t="s">
        <v>112</v>
      </c>
      <c r="C77" s="131"/>
      <c r="D77" s="131"/>
      <c r="E77" s="131"/>
      <c r="F77" s="131"/>
      <c r="G77" s="131"/>
      <c r="H77" s="131"/>
      <c r="I77" s="131"/>
      <c r="J77" s="131"/>
      <c r="K77" s="131"/>
    </row>
    <row r="78" spans="2:11">
      <c r="B78" s="132" t="s">
        <v>198</v>
      </c>
      <c r="C78" s="131"/>
      <c r="D78" s="131"/>
      <c r="E78" s="131"/>
      <c r="F78" s="131"/>
      <c r="G78" s="131"/>
      <c r="H78" s="131"/>
      <c r="I78" s="131"/>
      <c r="J78" s="131"/>
      <c r="K78" s="131"/>
    </row>
    <row r="79" spans="2:11">
      <c r="B79" s="132" t="s">
        <v>206</v>
      </c>
      <c r="C79" s="131"/>
      <c r="D79" s="131"/>
      <c r="E79" s="131"/>
      <c r="F79" s="131"/>
      <c r="G79" s="131"/>
      <c r="H79" s="131"/>
      <c r="I79" s="131"/>
      <c r="J79" s="131"/>
      <c r="K79" s="131"/>
    </row>
    <row r="80" spans="2:11">
      <c r="B80" s="130"/>
      <c r="C80" s="131"/>
      <c r="D80" s="131"/>
      <c r="E80" s="131"/>
      <c r="F80" s="131"/>
      <c r="G80" s="131"/>
      <c r="H80" s="131"/>
      <c r="I80" s="131"/>
      <c r="J80" s="131"/>
      <c r="K80" s="131"/>
    </row>
    <row r="81" spans="2:11">
      <c r="B81" s="130"/>
      <c r="C81" s="131"/>
      <c r="D81" s="131"/>
      <c r="E81" s="131"/>
      <c r="F81" s="131"/>
      <c r="G81" s="131"/>
      <c r="H81" s="131"/>
      <c r="I81" s="131"/>
      <c r="J81" s="131"/>
      <c r="K81" s="131"/>
    </row>
    <row r="82" spans="2:11">
      <c r="B82" s="130"/>
      <c r="C82" s="131"/>
      <c r="D82" s="131"/>
      <c r="E82" s="131"/>
      <c r="F82" s="131"/>
      <c r="G82" s="131"/>
      <c r="H82" s="131"/>
      <c r="I82" s="131"/>
      <c r="J82" s="131"/>
      <c r="K82" s="131"/>
    </row>
    <row r="83" spans="2:11">
      <c r="B83" s="130"/>
      <c r="C83" s="131"/>
      <c r="D83" s="131"/>
      <c r="E83" s="131"/>
      <c r="F83" s="131"/>
      <c r="G83" s="131"/>
      <c r="H83" s="131"/>
      <c r="I83" s="131"/>
      <c r="J83" s="131"/>
      <c r="K83" s="131"/>
    </row>
    <row r="84" spans="2:11">
      <c r="B84" s="130"/>
      <c r="C84" s="131"/>
      <c r="D84" s="131"/>
      <c r="E84" s="131"/>
      <c r="F84" s="131"/>
      <c r="G84" s="131"/>
      <c r="H84" s="131"/>
      <c r="I84" s="131"/>
      <c r="J84" s="131"/>
      <c r="K84" s="131"/>
    </row>
    <row r="85" spans="2:11">
      <c r="B85" s="130"/>
      <c r="C85" s="131"/>
      <c r="D85" s="131"/>
      <c r="E85" s="131"/>
      <c r="F85" s="131"/>
      <c r="G85" s="131"/>
      <c r="H85" s="131"/>
      <c r="I85" s="131"/>
      <c r="J85" s="131"/>
      <c r="K85" s="131"/>
    </row>
    <row r="86" spans="2:11">
      <c r="B86" s="130"/>
      <c r="C86" s="131"/>
      <c r="D86" s="131"/>
      <c r="E86" s="131"/>
      <c r="F86" s="131"/>
      <c r="G86" s="131"/>
      <c r="H86" s="131"/>
      <c r="I86" s="131"/>
      <c r="J86" s="131"/>
      <c r="K86" s="131"/>
    </row>
    <row r="87" spans="2:11">
      <c r="B87" s="130"/>
      <c r="C87" s="131"/>
      <c r="D87" s="131"/>
      <c r="E87" s="131"/>
      <c r="F87" s="131"/>
      <c r="G87" s="131"/>
      <c r="H87" s="131"/>
      <c r="I87" s="131"/>
      <c r="J87" s="131"/>
      <c r="K87" s="131"/>
    </row>
    <row r="88" spans="2:11">
      <c r="B88" s="130"/>
      <c r="C88" s="131"/>
      <c r="D88" s="131"/>
      <c r="E88" s="131"/>
      <c r="F88" s="131"/>
      <c r="G88" s="131"/>
      <c r="H88" s="131"/>
      <c r="I88" s="131"/>
      <c r="J88" s="131"/>
      <c r="K88" s="131"/>
    </row>
    <row r="89" spans="2:11">
      <c r="B89" s="130"/>
      <c r="C89" s="131"/>
      <c r="D89" s="131"/>
      <c r="E89" s="131"/>
      <c r="F89" s="131"/>
      <c r="G89" s="131"/>
      <c r="H89" s="131"/>
      <c r="I89" s="131"/>
      <c r="J89" s="131"/>
      <c r="K89" s="131"/>
    </row>
    <row r="90" spans="2:11">
      <c r="B90" s="130"/>
      <c r="C90" s="131"/>
      <c r="D90" s="131"/>
      <c r="E90" s="131"/>
      <c r="F90" s="131"/>
      <c r="G90" s="131"/>
      <c r="H90" s="131"/>
      <c r="I90" s="131"/>
      <c r="J90" s="131"/>
      <c r="K90" s="131"/>
    </row>
    <row r="91" spans="2:11">
      <c r="B91" s="130"/>
      <c r="C91" s="131"/>
      <c r="D91" s="131"/>
      <c r="E91" s="131"/>
      <c r="F91" s="131"/>
      <c r="G91" s="131"/>
      <c r="H91" s="131"/>
      <c r="I91" s="131"/>
      <c r="J91" s="131"/>
      <c r="K91" s="131"/>
    </row>
    <row r="92" spans="2:11">
      <c r="B92" s="130"/>
      <c r="C92" s="131"/>
      <c r="D92" s="131"/>
      <c r="E92" s="131"/>
      <c r="F92" s="131"/>
      <c r="G92" s="131"/>
      <c r="H92" s="131"/>
      <c r="I92" s="131"/>
      <c r="J92" s="131"/>
      <c r="K92" s="131"/>
    </row>
    <row r="93" spans="2:11">
      <c r="B93" s="130"/>
      <c r="C93" s="131"/>
      <c r="D93" s="131"/>
      <c r="E93" s="131"/>
      <c r="F93" s="131"/>
      <c r="G93" s="131"/>
      <c r="H93" s="131"/>
      <c r="I93" s="131"/>
      <c r="J93" s="131"/>
      <c r="K93" s="131"/>
    </row>
    <row r="94" spans="2:11">
      <c r="B94" s="130"/>
      <c r="C94" s="131"/>
      <c r="D94" s="131"/>
      <c r="E94" s="131"/>
      <c r="F94" s="131"/>
      <c r="G94" s="131"/>
      <c r="H94" s="131"/>
      <c r="I94" s="131"/>
      <c r="J94" s="131"/>
      <c r="K94" s="131"/>
    </row>
    <row r="95" spans="2:11">
      <c r="B95" s="130"/>
      <c r="C95" s="131"/>
      <c r="D95" s="131"/>
      <c r="E95" s="131"/>
      <c r="F95" s="131"/>
      <c r="G95" s="131"/>
      <c r="H95" s="131"/>
      <c r="I95" s="131"/>
      <c r="J95" s="131"/>
      <c r="K95" s="131"/>
    </row>
    <row r="96" spans="2:11">
      <c r="B96" s="130"/>
      <c r="C96" s="131"/>
      <c r="D96" s="131"/>
      <c r="E96" s="131"/>
      <c r="F96" s="131"/>
      <c r="G96" s="131"/>
      <c r="H96" s="131"/>
      <c r="I96" s="131"/>
      <c r="J96" s="131"/>
      <c r="K96" s="131"/>
    </row>
    <row r="97" spans="2:11">
      <c r="B97" s="130"/>
      <c r="C97" s="131"/>
      <c r="D97" s="131"/>
      <c r="E97" s="131"/>
      <c r="F97" s="131"/>
      <c r="G97" s="131"/>
      <c r="H97" s="131"/>
      <c r="I97" s="131"/>
      <c r="J97" s="131"/>
      <c r="K97" s="131"/>
    </row>
    <row r="98" spans="2:11">
      <c r="B98" s="130"/>
      <c r="C98" s="131"/>
      <c r="D98" s="131"/>
      <c r="E98" s="131"/>
      <c r="F98" s="131"/>
      <c r="G98" s="131"/>
      <c r="H98" s="131"/>
      <c r="I98" s="131"/>
      <c r="J98" s="131"/>
      <c r="K98" s="131"/>
    </row>
    <row r="99" spans="2:11">
      <c r="B99" s="130"/>
      <c r="C99" s="131"/>
      <c r="D99" s="131"/>
      <c r="E99" s="131"/>
      <c r="F99" s="131"/>
      <c r="G99" s="131"/>
      <c r="H99" s="131"/>
      <c r="I99" s="131"/>
      <c r="J99" s="131"/>
      <c r="K99" s="131"/>
    </row>
    <row r="100" spans="2:11">
      <c r="B100" s="130"/>
      <c r="C100" s="131"/>
      <c r="D100" s="131"/>
      <c r="E100" s="131"/>
      <c r="F100" s="131"/>
      <c r="G100" s="131"/>
      <c r="H100" s="131"/>
      <c r="I100" s="131"/>
      <c r="J100" s="131"/>
      <c r="K100" s="131"/>
    </row>
    <row r="101" spans="2:11">
      <c r="B101" s="130"/>
      <c r="C101" s="131"/>
      <c r="D101" s="131"/>
      <c r="E101" s="131"/>
      <c r="F101" s="131"/>
      <c r="G101" s="131"/>
      <c r="H101" s="131"/>
      <c r="I101" s="131"/>
      <c r="J101" s="131"/>
      <c r="K101" s="131"/>
    </row>
    <row r="102" spans="2:11">
      <c r="B102" s="130"/>
      <c r="C102" s="131"/>
      <c r="D102" s="131"/>
      <c r="E102" s="131"/>
      <c r="F102" s="131"/>
      <c r="G102" s="131"/>
      <c r="H102" s="131"/>
      <c r="I102" s="131"/>
      <c r="J102" s="131"/>
      <c r="K102" s="131"/>
    </row>
    <row r="103" spans="2:11">
      <c r="B103" s="130"/>
      <c r="C103" s="131"/>
      <c r="D103" s="131"/>
      <c r="E103" s="131"/>
      <c r="F103" s="131"/>
      <c r="G103" s="131"/>
      <c r="H103" s="131"/>
      <c r="I103" s="131"/>
      <c r="J103" s="131"/>
      <c r="K103" s="131"/>
    </row>
    <row r="104" spans="2:11">
      <c r="B104" s="130"/>
      <c r="C104" s="131"/>
      <c r="D104" s="131"/>
      <c r="E104" s="131"/>
      <c r="F104" s="131"/>
      <c r="G104" s="131"/>
      <c r="H104" s="131"/>
      <c r="I104" s="131"/>
      <c r="J104" s="131"/>
      <c r="K104" s="131"/>
    </row>
    <row r="105" spans="2:11">
      <c r="B105" s="130"/>
      <c r="C105" s="131"/>
      <c r="D105" s="131"/>
      <c r="E105" s="131"/>
      <c r="F105" s="131"/>
      <c r="G105" s="131"/>
      <c r="H105" s="131"/>
      <c r="I105" s="131"/>
      <c r="J105" s="131"/>
      <c r="K105" s="131"/>
    </row>
    <row r="106" spans="2:11">
      <c r="B106" s="130"/>
      <c r="C106" s="131"/>
      <c r="D106" s="131"/>
      <c r="E106" s="131"/>
      <c r="F106" s="131"/>
      <c r="G106" s="131"/>
      <c r="H106" s="131"/>
      <c r="I106" s="131"/>
      <c r="J106" s="131"/>
      <c r="K106" s="131"/>
    </row>
    <row r="107" spans="2:11">
      <c r="B107" s="130"/>
      <c r="C107" s="131"/>
      <c r="D107" s="131"/>
      <c r="E107" s="131"/>
      <c r="F107" s="131"/>
      <c r="G107" s="131"/>
      <c r="H107" s="131"/>
      <c r="I107" s="131"/>
      <c r="J107" s="131"/>
      <c r="K107" s="131"/>
    </row>
    <row r="108" spans="2:11">
      <c r="B108" s="130"/>
      <c r="C108" s="131"/>
      <c r="D108" s="131"/>
      <c r="E108" s="131"/>
      <c r="F108" s="131"/>
      <c r="G108" s="131"/>
      <c r="H108" s="131"/>
      <c r="I108" s="131"/>
      <c r="J108" s="131"/>
      <c r="K108" s="131"/>
    </row>
    <row r="109" spans="2:11">
      <c r="B109" s="130"/>
      <c r="C109" s="131"/>
      <c r="D109" s="131"/>
      <c r="E109" s="131"/>
      <c r="F109" s="131"/>
      <c r="G109" s="131"/>
      <c r="H109" s="131"/>
      <c r="I109" s="131"/>
      <c r="J109" s="131"/>
      <c r="K109" s="131"/>
    </row>
    <row r="110" spans="2:11">
      <c r="B110" s="130"/>
      <c r="C110" s="131"/>
      <c r="D110" s="131"/>
      <c r="E110" s="131"/>
      <c r="F110" s="131"/>
      <c r="G110" s="131"/>
      <c r="H110" s="131"/>
      <c r="I110" s="131"/>
      <c r="J110" s="131"/>
      <c r="K110" s="131"/>
    </row>
    <row r="111" spans="2:11">
      <c r="B111" s="130"/>
      <c r="C111" s="131"/>
      <c r="D111" s="131"/>
      <c r="E111" s="131"/>
      <c r="F111" s="131"/>
      <c r="G111" s="131"/>
      <c r="H111" s="131"/>
      <c r="I111" s="131"/>
      <c r="J111" s="131"/>
      <c r="K111" s="131"/>
    </row>
    <row r="112" spans="2:11">
      <c r="B112" s="130"/>
      <c r="C112" s="131"/>
      <c r="D112" s="131"/>
      <c r="E112" s="131"/>
      <c r="F112" s="131"/>
      <c r="G112" s="131"/>
      <c r="H112" s="131"/>
      <c r="I112" s="131"/>
      <c r="J112" s="131"/>
      <c r="K112" s="131"/>
    </row>
    <row r="113" spans="2:11">
      <c r="B113" s="130"/>
      <c r="C113" s="131"/>
      <c r="D113" s="131"/>
      <c r="E113" s="131"/>
      <c r="F113" s="131"/>
      <c r="G113" s="131"/>
      <c r="H113" s="131"/>
      <c r="I113" s="131"/>
      <c r="J113" s="131"/>
      <c r="K113" s="131"/>
    </row>
    <row r="114" spans="2:11">
      <c r="B114" s="130"/>
      <c r="C114" s="131"/>
      <c r="D114" s="131"/>
      <c r="E114" s="131"/>
      <c r="F114" s="131"/>
      <c r="G114" s="131"/>
      <c r="H114" s="131"/>
      <c r="I114" s="131"/>
      <c r="J114" s="131"/>
      <c r="K114" s="131"/>
    </row>
    <row r="115" spans="2:11">
      <c r="B115" s="130"/>
      <c r="C115" s="131"/>
      <c r="D115" s="131"/>
      <c r="E115" s="131"/>
      <c r="F115" s="131"/>
      <c r="G115" s="131"/>
      <c r="H115" s="131"/>
      <c r="I115" s="131"/>
      <c r="J115" s="131"/>
      <c r="K115" s="131"/>
    </row>
    <row r="116" spans="2:11">
      <c r="B116" s="130"/>
      <c r="C116" s="131"/>
      <c r="D116" s="131"/>
      <c r="E116" s="131"/>
      <c r="F116" s="131"/>
      <c r="G116" s="131"/>
      <c r="H116" s="131"/>
      <c r="I116" s="131"/>
      <c r="J116" s="131"/>
      <c r="K116" s="131"/>
    </row>
    <row r="117" spans="2:11">
      <c r="B117" s="130"/>
      <c r="C117" s="131"/>
      <c r="D117" s="131"/>
      <c r="E117" s="131"/>
      <c r="F117" s="131"/>
      <c r="G117" s="131"/>
      <c r="H117" s="131"/>
      <c r="I117" s="131"/>
      <c r="J117" s="131"/>
      <c r="K117" s="131"/>
    </row>
    <row r="118" spans="2:11">
      <c r="B118" s="130"/>
      <c r="C118" s="131"/>
      <c r="D118" s="131"/>
      <c r="E118" s="131"/>
      <c r="F118" s="131"/>
      <c r="G118" s="131"/>
      <c r="H118" s="131"/>
      <c r="I118" s="131"/>
      <c r="J118" s="131"/>
      <c r="K118" s="131"/>
    </row>
    <row r="119" spans="2:11">
      <c r="B119" s="130"/>
      <c r="C119" s="131"/>
      <c r="D119" s="131"/>
      <c r="E119" s="131"/>
      <c r="F119" s="131"/>
      <c r="G119" s="131"/>
      <c r="H119" s="131"/>
      <c r="I119" s="131"/>
      <c r="J119" s="131"/>
      <c r="K119" s="131"/>
    </row>
    <row r="120" spans="2:11">
      <c r="B120" s="130"/>
      <c r="C120" s="131"/>
      <c r="D120" s="131"/>
      <c r="E120" s="131"/>
      <c r="F120" s="131"/>
      <c r="G120" s="131"/>
      <c r="H120" s="131"/>
      <c r="I120" s="131"/>
      <c r="J120" s="131"/>
      <c r="K120" s="131"/>
    </row>
    <row r="121" spans="2:11">
      <c r="B121" s="130"/>
      <c r="C121" s="131"/>
      <c r="D121" s="131"/>
      <c r="E121" s="131"/>
      <c r="F121" s="131"/>
      <c r="G121" s="131"/>
      <c r="H121" s="131"/>
      <c r="I121" s="131"/>
      <c r="J121" s="131"/>
      <c r="K121" s="131"/>
    </row>
    <row r="122" spans="2:11">
      <c r="B122" s="130"/>
      <c r="C122" s="131"/>
      <c r="D122" s="131"/>
      <c r="E122" s="131"/>
      <c r="F122" s="131"/>
      <c r="G122" s="131"/>
      <c r="H122" s="131"/>
      <c r="I122" s="131"/>
      <c r="J122" s="131"/>
      <c r="K122" s="131"/>
    </row>
    <row r="123" spans="2:11">
      <c r="B123" s="130"/>
      <c r="C123" s="131"/>
      <c r="D123" s="131"/>
      <c r="E123" s="131"/>
      <c r="F123" s="131"/>
      <c r="G123" s="131"/>
      <c r="H123" s="131"/>
      <c r="I123" s="131"/>
      <c r="J123" s="131"/>
      <c r="K123" s="131"/>
    </row>
    <row r="124" spans="2:11">
      <c r="B124" s="130"/>
      <c r="C124" s="131"/>
      <c r="D124" s="131"/>
      <c r="E124" s="131"/>
      <c r="F124" s="131"/>
      <c r="G124" s="131"/>
      <c r="H124" s="131"/>
      <c r="I124" s="131"/>
      <c r="J124" s="131"/>
      <c r="K124" s="131"/>
    </row>
    <row r="125" spans="2:11">
      <c r="B125" s="130"/>
      <c r="C125" s="131"/>
      <c r="D125" s="131"/>
      <c r="E125" s="131"/>
      <c r="F125" s="131"/>
      <c r="G125" s="131"/>
      <c r="H125" s="131"/>
      <c r="I125" s="131"/>
      <c r="J125" s="131"/>
      <c r="K125" s="131"/>
    </row>
    <row r="126" spans="2:11">
      <c r="B126" s="130"/>
      <c r="C126" s="131"/>
      <c r="D126" s="131"/>
      <c r="E126" s="131"/>
      <c r="F126" s="131"/>
      <c r="G126" s="131"/>
      <c r="H126" s="131"/>
      <c r="I126" s="131"/>
      <c r="J126" s="131"/>
      <c r="K126" s="131"/>
    </row>
    <row r="127" spans="2:11">
      <c r="B127" s="130"/>
      <c r="C127" s="131"/>
      <c r="D127" s="131"/>
      <c r="E127" s="131"/>
      <c r="F127" s="131"/>
      <c r="G127" s="131"/>
      <c r="H127" s="131"/>
      <c r="I127" s="131"/>
      <c r="J127" s="131"/>
      <c r="K127" s="131"/>
    </row>
    <row r="128" spans="2:11">
      <c r="B128" s="130"/>
      <c r="C128" s="131"/>
      <c r="D128" s="131"/>
      <c r="E128" s="131"/>
      <c r="F128" s="131"/>
      <c r="G128" s="131"/>
      <c r="H128" s="131"/>
      <c r="I128" s="131"/>
      <c r="J128" s="131"/>
      <c r="K128" s="131"/>
    </row>
    <row r="129" spans="2:11">
      <c r="B129" s="130"/>
      <c r="C129" s="131"/>
      <c r="D129" s="131"/>
      <c r="E129" s="131"/>
      <c r="F129" s="131"/>
      <c r="G129" s="131"/>
      <c r="H129" s="131"/>
      <c r="I129" s="131"/>
      <c r="J129" s="131"/>
      <c r="K129" s="131"/>
    </row>
    <row r="130" spans="2:11">
      <c r="B130" s="130"/>
      <c r="C130" s="131"/>
      <c r="D130" s="131"/>
      <c r="E130" s="131"/>
      <c r="F130" s="131"/>
      <c r="G130" s="131"/>
      <c r="H130" s="131"/>
      <c r="I130" s="131"/>
      <c r="J130" s="131"/>
      <c r="K130" s="131"/>
    </row>
    <row r="131" spans="2:11">
      <c r="B131" s="130"/>
      <c r="C131" s="131"/>
      <c r="D131" s="131"/>
      <c r="E131" s="131"/>
      <c r="F131" s="131"/>
      <c r="G131" s="131"/>
      <c r="H131" s="131"/>
      <c r="I131" s="131"/>
      <c r="J131" s="131"/>
      <c r="K131" s="131"/>
    </row>
    <row r="132" spans="2:11">
      <c r="B132" s="130"/>
      <c r="C132" s="131"/>
      <c r="D132" s="131"/>
      <c r="E132" s="131"/>
      <c r="F132" s="131"/>
      <c r="G132" s="131"/>
      <c r="H132" s="131"/>
      <c r="I132" s="131"/>
      <c r="J132" s="131"/>
      <c r="K132" s="131"/>
    </row>
    <row r="133" spans="2:11">
      <c r="B133" s="130"/>
      <c r="C133" s="131"/>
      <c r="D133" s="131"/>
      <c r="E133" s="131"/>
      <c r="F133" s="131"/>
      <c r="G133" s="131"/>
      <c r="H133" s="131"/>
      <c r="I133" s="131"/>
      <c r="J133" s="131"/>
      <c r="K133" s="131"/>
    </row>
    <row r="134" spans="2:11">
      <c r="B134" s="130"/>
      <c r="C134" s="131"/>
      <c r="D134" s="131"/>
      <c r="E134" s="131"/>
      <c r="F134" s="131"/>
      <c r="G134" s="131"/>
      <c r="H134" s="131"/>
      <c r="I134" s="131"/>
      <c r="J134" s="131"/>
      <c r="K134" s="131"/>
    </row>
    <row r="135" spans="2:11">
      <c r="B135" s="130"/>
      <c r="C135" s="131"/>
      <c r="D135" s="131"/>
      <c r="E135" s="131"/>
      <c r="F135" s="131"/>
      <c r="G135" s="131"/>
      <c r="H135" s="131"/>
      <c r="I135" s="131"/>
      <c r="J135" s="131"/>
      <c r="K135" s="131"/>
    </row>
    <row r="136" spans="2:11">
      <c r="B136" s="130"/>
      <c r="C136" s="131"/>
      <c r="D136" s="131"/>
      <c r="E136" s="131"/>
      <c r="F136" s="131"/>
      <c r="G136" s="131"/>
      <c r="H136" s="131"/>
      <c r="I136" s="131"/>
      <c r="J136" s="131"/>
      <c r="K136" s="131"/>
    </row>
    <row r="137" spans="2:11">
      <c r="B137" s="130"/>
      <c r="C137" s="131"/>
      <c r="D137" s="131"/>
      <c r="E137" s="131"/>
      <c r="F137" s="131"/>
      <c r="G137" s="131"/>
      <c r="H137" s="131"/>
      <c r="I137" s="131"/>
      <c r="J137" s="131"/>
      <c r="K137" s="131"/>
    </row>
    <row r="138" spans="2:11">
      <c r="B138" s="130"/>
      <c r="C138" s="131"/>
      <c r="D138" s="131"/>
      <c r="E138" s="131"/>
      <c r="F138" s="131"/>
      <c r="G138" s="131"/>
      <c r="H138" s="131"/>
      <c r="I138" s="131"/>
      <c r="J138" s="131"/>
      <c r="K138" s="131"/>
    </row>
    <row r="139" spans="2:11">
      <c r="B139" s="130"/>
      <c r="C139" s="131"/>
      <c r="D139" s="131"/>
      <c r="E139" s="131"/>
      <c r="F139" s="131"/>
      <c r="G139" s="131"/>
      <c r="H139" s="131"/>
      <c r="I139" s="131"/>
      <c r="J139" s="131"/>
      <c r="K139" s="131"/>
    </row>
    <row r="140" spans="2:11">
      <c r="B140" s="130"/>
      <c r="C140" s="131"/>
      <c r="D140" s="131"/>
      <c r="E140" s="131"/>
      <c r="F140" s="131"/>
      <c r="G140" s="131"/>
      <c r="H140" s="131"/>
      <c r="I140" s="131"/>
      <c r="J140" s="131"/>
      <c r="K140" s="131"/>
    </row>
    <row r="141" spans="2:11">
      <c r="B141" s="130"/>
      <c r="C141" s="131"/>
      <c r="D141" s="131"/>
      <c r="E141" s="131"/>
      <c r="F141" s="131"/>
      <c r="G141" s="131"/>
      <c r="H141" s="131"/>
      <c r="I141" s="131"/>
      <c r="J141" s="131"/>
      <c r="K141" s="131"/>
    </row>
    <row r="142" spans="2:11">
      <c r="B142" s="130"/>
      <c r="C142" s="131"/>
      <c r="D142" s="131"/>
      <c r="E142" s="131"/>
      <c r="F142" s="131"/>
      <c r="G142" s="131"/>
      <c r="H142" s="131"/>
      <c r="I142" s="131"/>
      <c r="J142" s="131"/>
      <c r="K142" s="131"/>
    </row>
    <row r="143" spans="2:11">
      <c r="B143" s="130"/>
      <c r="C143" s="131"/>
      <c r="D143" s="131"/>
      <c r="E143" s="131"/>
      <c r="F143" s="131"/>
      <c r="G143" s="131"/>
      <c r="H143" s="131"/>
      <c r="I143" s="131"/>
      <c r="J143" s="131"/>
      <c r="K143" s="131"/>
    </row>
    <row r="144" spans="2:11">
      <c r="B144" s="130"/>
      <c r="C144" s="131"/>
      <c r="D144" s="131"/>
      <c r="E144" s="131"/>
      <c r="F144" s="131"/>
      <c r="G144" s="131"/>
      <c r="H144" s="131"/>
      <c r="I144" s="131"/>
      <c r="J144" s="131"/>
      <c r="K144" s="131"/>
    </row>
    <row r="145" spans="2:11">
      <c r="B145" s="130"/>
      <c r="C145" s="131"/>
      <c r="D145" s="131"/>
      <c r="E145" s="131"/>
      <c r="F145" s="131"/>
      <c r="G145" s="131"/>
      <c r="H145" s="131"/>
      <c r="I145" s="131"/>
      <c r="J145" s="131"/>
      <c r="K145" s="131"/>
    </row>
    <row r="146" spans="2:11">
      <c r="B146" s="130"/>
      <c r="C146" s="131"/>
      <c r="D146" s="131"/>
      <c r="E146" s="131"/>
      <c r="F146" s="131"/>
      <c r="G146" s="131"/>
      <c r="H146" s="131"/>
      <c r="I146" s="131"/>
      <c r="J146" s="131"/>
      <c r="K146" s="131"/>
    </row>
    <row r="147" spans="2:11">
      <c r="B147" s="130"/>
      <c r="C147" s="131"/>
      <c r="D147" s="131"/>
      <c r="E147" s="131"/>
      <c r="F147" s="131"/>
      <c r="G147" s="131"/>
      <c r="H147" s="131"/>
      <c r="I147" s="131"/>
      <c r="J147" s="131"/>
      <c r="K147" s="131"/>
    </row>
    <row r="148" spans="2:11">
      <c r="B148" s="130"/>
      <c r="C148" s="131"/>
      <c r="D148" s="131"/>
      <c r="E148" s="131"/>
      <c r="F148" s="131"/>
      <c r="G148" s="131"/>
      <c r="H148" s="131"/>
      <c r="I148" s="131"/>
      <c r="J148" s="131"/>
      <c r="K148" s="131"/>
    </row>
    <row r="149" spans="2:11">
      <c r="B149" s="130"/>
      <c r="C149" s="131"/>
      <c r="D149" s="131"/>
      <c r="E149" s="131"/>
      <c r="F149" s="131"/>
      <c r="G149" s="131"/>
      <c r="H149" s="131"/>
      <c r="I149" s="131"/>
      <c r="J149" s="131"/>
      <c r="K149" s="131"/>
    </row>
    <row r="150" spans="2:11">
      <c r="B150" s="130"/>
      <c r="C150" s="131"/>
      <c r="D150" s="131"/>
      <c r="E150" s="131"/>
      <c r="F150" s="131"/>
      <c r="G150" s="131"/>
      <c r="H150" s="131"/>
      <c r="I150" s="131"/>
      <c r="J150" s="131"/>
      <c r="K150" s="131"/>
    </row>
    <row r="151" spans="2:11">
      <c r="B151" s="130"/>
      <c r="C151" s="131"/>
      <c r="D151" s="131"/>
      <c r="E151" s="131"/>
      <c r="F151" s="131"/>
      <c r="G151" s="131"/>
      <c r="H151" s="131"/>
      <c r="I151" s="131"/>
      <c r="J151" s="131"/>
      <c r="K151" s="131"/>
    </row>
    <row r="152" spans="2:11">
      <c r="B152" s="130"/>
      <c r="C152" s="131"/>
      <c r="D152" s="131"/>
      <c r="E152" s="131"/>
      <c r="F152" s="131"/>
      <c r="G152" s="131"/>
      <c r="H152" s="131"/>
      <c r="I152" s="131"/>
      <c r="J152" s="131"/>
      <c r="K152" s="131"/>
    </row>
    <row r="153" spans="2:11">
      <c r="B153" s="130"/>
      <c r="C153" s="131"/>
      <c r="D153" s="131"/>
      <c r="E153" s="131"/>
      <c r="F153" s="131"/>
      <c r="G153" s="131"/>
      <c r="H153" s="131"/>
      <c r="I153" s="131"/>
      <c r="J153" s="131"/>
      <c r="K153" s="131"/>
    </row>
    <row r="154" spans="2:11">
      <c r="B154" s="130"/>
      <c r="C154" s="131"/>
      <c r="D154" s="131"/>
      <c r="E154" s="131"/>
      <c r="F154" s="131"/>
      <c r="G154" s="131"/>
      <c r="H154" s="131"/>
      <c r="I154" s="131"/>
      <c r="J154" s="131"/>
      <c r="K154" s="131"/>
    </row>
    <row r="155" spans="2:11">
      <c r="B155" s="130"/>
      <c r="C155" s="131"/>
      <c r="D155" s="131"/>
      <c r="E155" s="131"/>
      <c r="F155" s="131"/>
      <c r="G155" s="131"/>
      <c r="H155" s="131"/>
      <c r="I155" s="131"/>
      <c r="J155" s="131"/>
      <c r="K155" s="131"/>
    </row>
    <row r="156" spans="2:11">
      <c r="B156" s="130"/>
      <c r="C156" s="131"/>
      <c r="D156" s="131"/>
      <c r="E156" s="131"/>
      <c r="F156" s="131"/>
      <c r="G156" s="131"/>
      <c r="H156" s="131"/>
      <c r="I156" s="131"/>
      <c r="J156" s="131"/>
      <c r="K156" s="131"/>
    </row>
    <row r="157" spans="2:11">
      <c r="B157" s="130"/>
      <c r="C157" s="131"/>
      <c r="D157" s="131"/>
      <c r="E157" s="131"/>
      <c r="F157" s="131"/>
      <c r="G157" s="131"/>
      <c r="H157" s="131"/>
      <c r="I157" s="131"/>
      <c r="J157" s="131"/>
      <c r="K157" s="131"/>
    </row>
    <row r="158" spans="2:11">
      <c r="B158" s="130"/>
      <c r="C158" s="131"/>
      <c r="D158" s="131"/>
      <c r="E158" s="131"/>
      <c r="F158" s="131"/>
      <c r="G158" s="131"/>
      <c r="H158" s="131"/>
      <c r="I158" s="131"/>
      <c r="J158" s="131"/>
      <c r="K158" s="131"/>
    </row>
    <row r="159" spans="2:11">
      <c r="B159" s="130"/>
      <c r="C159" s="131"/>
      <c r="D159" s="131"/>
      <c r="E159" s="131"/>
      <c r="F159" s="131"/>
      <c r="G159" s="131"/>
      <c r="H159" s="131"/>
      <c r="I159" s="131"/>
      <c r="J159" s="131"/>
      <c r="K159" s="131"/>
    </row>
    <row r="160" spans="2:11">
      <c r="B160" s="130"/>
      <c r="C160" s="131"/>
      <c r="D160" s="131"/>
      <c r="E160" s="131"/>
      <c r="F160" s="131"/>
      <c r="G160" s="131"/>
      <c r="H160" s="131"/>
      <c r="I160" s="131"/>
      <c r="J160" s="131"/>
      <c r="K160" s="131"/>
    </row>
    <row r="161" spans="2:11">
      <c r="B161" s="130"/>
      <c r="C161" s="131"/>
      <c r="D161" s="131"/>
      <c r="E161" s="131"/>
      <c r="F161" s="131"/>
      <c r="G161" s="131"/>
      <c r="H161" s="131"/>
      <c r="I161" s="131"/>
      <c r="J161" s="131"/>
      <c r="K161" s="131"/>
    </row>
    <row r="162" spans="2:11">
      <c r="B162" s="130"/>
      <c r="C162" s="131"/>
      <c r="D162" s="131"/>
      <c r="E162" s="131"/>
      <c r="F162" s="131"/>
      <c r="G162" s="131"/>
      <c r="H162" s="131"/>
      <c r="I162" s="131"/>
      <c r="J162" s="131"/>
      <c r="K162" s="131"/>
    </row>
    <row r="163" spans="2:11">
      <c r="B163" s="130"/>
      <c r="C163" s="131"/>
      <c r="D163" s="131"/>
      <c r="E163" s="131"/>
      <c r="F163" s="131"/>
      <c r="G163" s="131"/>
      <c r="H163" s="131"/>
      <c r="I163" s="131"/>
      <c r="J163" s="131"/>
      <c r="K163" s="131"/>
    </row>
    <row r="164" spans="2:11">
      <c r="B164" s="130"/>
      <c r="C164" s="131"/>
      <c r="D164" s="131"/>
      <c r="E164" s="131"/>
      <c r="F164" s="131"/>
      <c r="G164" s="131"/>
      <c r="H164" s="131"/>
      <c r="I164" s="131"/>
      <c r="J164" s="131"/>
      <c r="K164" s="131"/>
    </row>
    <row r="165" spans="2:11">
      <c r="B165" s="130"/>
      <c r="C165" s="131"/>
      <c r="D165" s="131"/>
      <c r="E165" s="131"/>
      <c r="F165" s="131"/>
      <c r="G165" s="131"/>
      <c r="H165" s="131"/>
      <c r="I165" s="131"/>
      <c r="J165" s="131"/>
      <c r="K165" s="131"/>
    </row>
    <row r="166" spans="2:11">
      <c r="B166" s="130"/>
      <c r="C166" s="131"/>
      <c r="D166" s="131"/>
      <c r="E166" s="131"/>
      <c r="F166" s="131"/>
      <c r="G166" s="131"/>
      <c r="H166" s="131"/>
      <c r="I166" s="131"/>
      <c r="J166" s="131"/>
      <c r="K166" s="131"/>
    </row>
    <row r="167" spans="2:11">
      <c r="B167" s="130"/>
      <c r="C167" s="131"/>
      <c r="D167" s="131"/>
      <c r="E167" s="131"/>
      <c r="F167" s="131"/>
      <c r="G167" s="131"/>
      <c r="H167" s="131"/>
      <c r="I167" s="131"/>
      <c r="J167" s="131"/>
      <c r="K167" s="131"/>
    </row>
    <row r="168" spans="2:11">
      <c r="B168" s="130"/>
      <c r="C168" s="131"/>
      <c r="D168" s="131"/>
      <c r="E168" s="131"/>
      <c r="F168" s="131"/>
      <c r="G168" s="131"/>
      <c r="H168" s="131"/>
      <c r="I168" s="131"/>
      <c r="J168" s="131"/>
      <c r="K168" s="131"/>
    </row>
    <row r="169" spans="2:11">
      <c r="B169" s="130"/>
      <c r="C169" s="131"/>
      <c r="D169" s="131"/>
      <c r="E169" s="131"/>
      <c r="F169" s="131"/>
      <c r="G169" s="131"/>
      <c r="H169" s="131"/>
      <c r="I169" s="131"/>
      <c r="J169" s="131"/>
      <c r="K169" s="131"/>
    </row>
    <row r="170" spans="2:11">
      <c r="B170" s="130"/>
      <c r="C170" s="131"/>
      <c r="D170" s="131"/>
      <c r="E170" s="131"/>
      <c r="F170" s="131"/>
      <c r="G170" s="131"/>
      <c r="H170" s="131"/>
      <c r="I170" s="131"/>
      <c r="J170" s="131"/>
      <c r="K170" s="131"/>
    </row>
    <row r="171" spans="2:11">
      <c r="B171" s="130"/>
      <c r="C171" s="131"/>
      <c r="D171" s="131"/>
      <c r="E171" s="131"/>
      <c r="F171" s="131"/>
      <c r="G171" s="131"/>
      <c r="H171" s="131"/>
      <c r="I171" s="131"/>
      <c r="J171" s="131"/>
      <c r="K171" s="131"/>
    </row>
    <row r="172" spans="2:11">
      <c r="B172" s="130"/>
      <c r="C172" s="131"/>
      <c r="D172" s="131"/>
      <c r="E172" s="131"/>
      <c r="F172" s="131"/>
      <c r="G172" s="131"/>
      <c r="H172" s="131"/>
      <c r="I172" s="131"/>
      <c r="J172" s="131"/>
      <c r="K172" s="131"/>
    </row>
    <row r="173" spans="2:11">
      <c r="B173" s="130"/>
      <c r="C173" s="131"/>
      <c r="D173" s="131"/>
      <c r="E173" s="131"/>
      <c r="F173" s="131"/>
      <c r="G173" s="131"/>
      <c r="H173" s="131"/>
      <c r="I173" s="131"/>
      <c r="J173" s="131"/>
      <c r="K173" s="131"/>
    </row>
    <row r="174" spans="2:11">
      <c r="B174" s="130"/>
      <c r="C174" s="131"/>
      <c r="D174" s="131"/>
      <c r="E174" s="131"/>
      <c r="F174" s="131"/>
      <c r="G174" s="131"/>
      <c r="H174" s="131"/>
      <c r="I174" s="131"/>
      <c r="J174" s="131"/>
      <c r="K174" s="131"/>
    </row>
    <row r="175" spans="2:11">
      <c r="B175" s="130"/>
      <c r="C175" s="131"/>
      <c r="D175" s="131"/>
      <c r="E175" s="131"/>
      <c r="F175" s="131"/>
      <c r="G175" s="131"/>
      <c r="H175" s="131"/>
      <c r="I175" s="131"/>
      <c r="J175" s="131"/>
      <c r="K175" s="131"/>
    </row>
    <row r="176" spans="2:11">
      <c r="B176" s="130"/>
      <c r="C176" s="131"/>
      <c r="D176" s="131"/>
      <c r="E176" s="131"/>
      <c r="F176" s="131"/>
      <c r="G176" s="131"/>
      <c r="H176" s="131"/>
      <c r="I176" s="131"/>
      <c r="J176" s="131"/>
      <c r="K176" s="131"/>
    </row>
    <row r="177" spans="2:11">
      <c r="B177" s="130"/>
      <c r="C177" s="131"/>
      <c r="D177" s="131"/>
      <c r="E177" s="131"/>
      <c r="F177" s="131"/>
      <c r="G177" s="131"/>
      <c r="H177" s="131"/>
      <c r="I177" s="131"/>
      <c r="J177" s="131"/>
      <c r="K177" s="131"/>
    </row>
    <row r="178" spans="2:11">
      <c r="B178" s="130"/>
      <c r="C178" s="131"/>
      <c r="D178" s="131"/>
      <c r="E178" s="131"/>
      <c r="F178" s="131"/>
      <c r="G178" s="131"/>
      <c r="H178" s="131"/>
      <c r="I178" s="131"/>
      <c r="J178" s="131"/>
      <c r="K178" s="131"/>
    </row>
    <row r="179" spans="2:11">
      <c r="B179" s="130"/>
      <c r="C179" s="131"/>
      <c r="D179" s="131"/>
      <c r="E179" s="131"/>
      <c r="F179" s="131"/>
      <c r="G179" s="131"/>
      <c r="H179" s="131"/>
      <c r="I179" s="131"/>
      <c r="J179" s="131"/>
      <c r="K179" s="131"/>
    </row>
    <row r="180" spans="2:11">
      <c r="B180" s="130"/>
      <c r="C180" s="131"/>
      <c r="D180" s="131"/>
      <c r="E180" s="131"/>
      <c r="F180" s="131"/>
      <c r="G180" s="131"/>
      <c r="H180" s="131"/>
      <c r="I180" s="131"/>
      <c r="J180" s="131"/>
      <c r="K180" s="131"/>
    </row>
    <row r="181" spans="2:11">
      <c r="B181" s="130"/>
      <c r="C181" s="131"/>
      <c r="D181" s="131"/>
      <c r="E181" s="131"/>
      <c r="F181" s="131"/>
      <c r="G181" s="131"/>
      <c r="H181" s="131"/>
      <c r="I181" s="131"/>
      <c r="J181" s="131"/>
      <c r="K181" s="131"/>
    </row>
    <row r="182" spans="2:11">
      <c r="B182" s="130"/>
      <c r="C182" s="131"/>
      <c r="D182" s="131"/>
      <c r="E182" s="131"/>
      <c r="F182" s="131"/>
      <c r="G182" s="131"/>
      <c r="H182" s="131"/>
      <c r="I182" s="131"/>
      <c r="J182" s="131"/>
      <c r="K182" s="131"/>
    </row>
    <row r="183" spans="2:11">
      <c r="B183" s="130"/>
      <c r="C183" s="131"/>
      <c r="D183" s="131"/>
      <c r="E183" s="131"/>
      <c r="F183" s="131"/>
      <c r="G183" s="131"/>
      <c r="H183" s="131"/>
      <c r="I183" s="131"/>
      <c r="J183" s="131"/>
      <c r="K183" s="131"/>
    </row>
    <row r="184" spans="2:11">
      <c r="B184" s="130"/>
      <c r="C184" s="131"/>
      <c r="D184" s="131"/>
      <c r="E184" s="131"/>
      <c r="F184" s="131"/>
      <c r="G184" s="131"/>
      <c r="H184" s="131"/>
      <c r="I184" s="131"/>
      <c r="J184" s="131"/>
      <c r="K184" s="131"/>
    </row>
    <row r="185" spans="2:11">
      <c r="B185" s="130"/>
      <c r="C185" s="131"/>
      <c r="D185" s="131"/>
      <c r="E185" s="131"/>
      <c r="F185" s="131"/>
      <c r="G185" s="131"/>
      <c r="H185" s="131"/>
      <c r="I185" s="131"/>
      <c r="J185" s="131"/>
      <c r="K185" s="131"/>
    </row>
    <row r="186" spans="2:11">
      <c r="B186" s="130"/>
      <c r="C186" s="131"/>
      <c r="D186" s="131"/>
      <c r="E186" s="131"/>
      <c r="F186" s="131"/>
      <c r="G186" s="131"/>
      <c r="H186" s="131"/>
      <c r="I186" s="131"/>
      <c r="J186" s="131"/>
      <c r="K186" s="131"/>
    </row>
    <row r="187" spans="2:11">
      <c r="B187" s="130"/>
      <c r="C187" s="131"/>
      <c r="D187" s="131"/>
      <c r="E187" s="131"/>
      <c r="F187" s="131"/>
      <c r="G187" s="131"/>
      <c r="H187" s="131"/>
      <c r="I187" s="131"/>
      <c r="J187" s="131"/>
      <c r="K187" s="131"/>
    </row>
    <row r="188" spans="2:11">
      <c r="B188" s="130"/>
      <c r="C188" s="131"/>
      <c r="D188" s="131"/>
      <c r="E188" s="131"/>
      <c r="F188" s="131"/>
      <c r="G188" s="131"/>
      <c r="H188" s="131"/>
      <c r="I188" s="131"/>
      <c r="J188" s="131"/>
      <c r="K188" s="131"/>
    </row>
    <row r="189" spans="2:11">
      <c r="B189" s="130"/>
      <c r="C189" s="131"/>
      <c r="D189" s="131"/>
      <c r="E189" s="131"/>
      <c r="F189" s="131"/>
      <c r="G189" s="131"/>
      <c r="H189" s="131"/>
      <c r="I189" s="131"/>
      <c r="J189" s="131"/>
      <c r="K189" s="131"/>
    </row>
    <row r="190" spans="2:11">
      <c r="B190" s="130"/>
      <c r="C190" s="131"/>
      <c r="D190" s="131"/>
      <c r="E190" s="131"/>
      <c r="F190" s="131"/>
      <c r="G190" s="131"/>
      <c r="H190" s="131"/>
      <c r="I190" s="131"/>
      <c r="J190" s="131"/>
      <c r="K190" s="131"/>
    </row>
    <row r="191" spans="2:11">
      <c r="B191" s="130"/>
      <c r="C191" s="131"/>
      <c r="D191" s="131"/>
      <c r="E191" s="131"/>
      <c r="F191" s="131"/>
      <c r="G191" s="131"/>
      <c r="H191" s="131"/>
      <c r="I191" s="131"/>
      <c r="J191" s="131"/>
      <c r="K191" s="131"/>
    </row>
    <row r="192" spans="2:11">
      <c r="B192" s="130"/>
      <c r="C192" s="131"/>
      <c r="D192" s="131"/>
      <c r="E192" s="131"/>
      <c r="F192" s="131"/>
      <c r="G192" s="131"/>
      <c r="H192" s="131"/>
      <c r="I192" s="131"/>
      <c r="J192" s="131"/>
      <c r="K192" s="131"/>
    </row>
    <row r="193" spans="2:11">
      <c r="B193" s="130"/>
      <c r="C193" s="131"/>
      <c r="D193" s="131"/>
      <c r="E193" s="131"/>
      <c r="F193" s="131"/>
      <c r="G193" s="131"/>
      <c r="H193" s="131"/>
      <c r="I193" s="131"/>
      <c r="J193" s="131"/>
      <c r="K193" s="131"/>
    </row>
    <row r="194" spans="2:11">
      <c r="B194" s="130"/>
      <c r="C194" s="131"/>
      <c r="D194" s="131"/>
      <c r="E194" s="131"/>
      <c r="F194" s="131"/>
      <c r="G194" s="131"/>
      <c r="H194" s="131"/>
      <c r="I194" s="131"/>
      <c r="J194" s="131"/>
      <c r="K194" s="131"/>
    </row>
    <row r="195" spans="2:11">
      <c r="B195" s="130"/>
      <c r="C195" s="131"/>
      <c r="D195" s="131"/>
      <c r="E195" s="131"/>
      <c r="F195" s="131"/>
      <c r="G195" s="131"/>
      <c r="H195" s="131"/>
      <c r="I195" s="131"/>
      <c r="J195" s="131"/>
      <c r="K195" s="131"/>
    </row>
    <row r="196" spans="2:11">
      <c r="B196" s="130"/>
      <c r="C196" s="131"/>
      <c r="D196" s="131"/>
      <c r="E196" s="131"/>
      <c r="F196" s="131"/>
      <c r="G196" s="131"/>
      <c r="H196" s="131"/>
      <c r="I196" s="131"/>
      <c r="J196" s="131"/>
      <c r="K196" s="131"/>
    </row>
    <row r="197" spans="2:11">
      <c r="B197" s="130"/>
      <c r="C197" s="131"/>
      <c r="D197" s="131"/>
      <c r="E197" s="131"/>
      <c r="F197" s="131"/>
      <c r="G197" s="131"/>
      <c r="H197" s="131"/>
      <c r="I197" s="131"/>
      <c r="J197" s="131"/>
      <c r="K197" s="131"/>
    </row>
    <row r="198" spans="2:11">
      <c r="B198" s="130"/>
      <c r="C198" s="131"/>
      <c r="D198" s="131"/>
      <c r="E198" s="131"/>
      <c r="F198" s="131"/>
      <c r="G198" s="131"/>
      <c r="H198" s="131"/>
      <c r="I198" s="131"/>
      <c r="J198" s="131"/>
      <c r="K198" s="131"/>
    </row>
    <row r="199" spans="2:11">
      <c r="B199" s="130"/>
      <c r="C199" s="131"/>
      <c r="D199" s="131"/>
      <c r="E199" s="131"/>
      <c r="F199" s="131"/>
      <c r="G199" s="131"/>
      <c r="H199" s="131"/>
      <c r="I199" s="131"/>
      <c r="J199" s="131"/>
      <c r="K199" s="131"/>
    </row>
    <row r="200" spans="2:11">
      <c r="B200" s="130"/>
      <c r="C200" s="131"/>
      <c r="D200" s="131"/>
      <c r="E200" s="131"/>
      <c r="F200" s="131"/>
      <c r="G200" s="131"/>
      <c r="H200" s="131"/>
      <c r="I200" s="131"/>
      <c r="J200" s="131"/>
      <c r="K200" s="131"/>
    </row>
    <row r="201" spans="2:11">
      <c r="B201" s="130"/>
      <c r="C201" s="131"/>
      <c r="D201" s="131"/>
      <c r="E201" s="131"/>
      <c r="F201" s="131"/>
      <c r="G201" s="131"/>
      <c r="H201" s="131"/>
      <c r="I201" s="131"/>
      <c r="J201" s="131"/>
      <c r="K201" s="131"/>
    </row>
    <row r="202" spans="2:11">
      <c r="B202" s="130"/>
      <c r="C202" s="131"/>
      <c r="D202" s="131"/>
      <c r="E202" s="131"/>
      <c r="F202" s="131"/>
      <c r="G202" s="131"/>
      <c r="H202" s="131"/>
      <c r="I202" s="131"/>
      <c r="J202" s="131"/>
      <c r="K202" s="131"/>
    </row>
    <row r="203" spans="2:11">
      <c r="B203" s="130"/>
      <c r="C203" s="131"/>
      <c r="D203" s="131"/>
      <c r="E203" s="131"/>
      <c r="F203" s="131"/>
      <c r="G203" s="131"/>
      <c r="H203" s="131"/>
      <c r="I203" s="131"/>
      <c r="J203" s="131"/>
      <c r="K203" s="131"/>
    </row>
    <row r="204" spans="2:11">
      <c r="B204" s="130"/>
      <c r="C204" s="131"/>
      <c r="D204" s="131"/>
      <c r="E204" s="131"/>
      <c r="F204" s="131"/>
      <c r="G204" s="131"/>
      <c r="H204" s="131"/>
      <c r="I204" s="131"/>
      <c r="J204" s="131"/>
      <c r="K204" s="131"/>
    </row>
    <row r="205" spans="2:11">
      <c r="B205" s="130"/>
      <c r="C205" s="131"/>
      <c r="D205" s="131"/>
      <c r="E205" s="131"/>
      <c r="F205" s="131"/>
      <c r="G205" s="131"/>
      <c r="H205" s="131"/>
      <c r="I205" s="131"/>
      <c r="J205" s="131"/>
      <c r="K205" s="131"/>
    </row>
    <row r="206" spans="2:11">
      <c r="B206" s="130"/>
      <c r="C206" s="131"/>
      <c r="D206" s="131"/>
      <c r="E206" s="131"/>
      <c r="F206" s="131"/>
      <c r="G206" s="131"/>
      <c r="H206" s="131"/>
      <c r="I206" s="131"/>
      <c r="J206" s="131"/>
      <c r="K206" s="131"/>
    </row>
    <row r="207" spans="2:11">
      <c r="B207" s="130"/>
      <c r="C207" s="131"/>
      <c r="D207" s="131"/>
      <c r="E207" s="131"/>
      <c r="F207" s="131"/>
      <c r="G207" s="131"/>
      <c r="H207" s="131"/>
      <c r="I207" s="131"/>
      <c r="J207" s="131"/>
      <c r="K207" s="131"/>
    </row>
    <row r="208" spans="2:11">
      <c r="B208" s="130"/>
      <c r="C208" s="131"/>
      <c r="D208" s="131"/>
      <c r="E208" s="131"/>
      <c r="F208" s="131"/>
      <c r="G208" s="131"/>
      <c r="H208" s="131"/>
      <c r="I208" s="131"/>
      <c r="J208" s="131"/>
      <c r="K208" s="131"/>
    </row>
    <row r="209" spans="2:11">
      <c r="B209" s="130"/>
      <c r="C209" s="131"/>
      <c r="D209" s="131"/>
      <c r="E209" s="131"/>
      <c r="F209" s="131"/>
      <c r="G209" s="131"/>
      <c r="H209" s="131"/>
      <c r="I209" s="131"/>
      <c r="J209" s="131"/>
      <c r="K209" s="131"/>
    </row>
    <row r="210" spans="2:11">
      <c r="B210" s="130"/>
      <c r="C210" s="131"/>
      <c r="D210" s="131"/>
      <c r="E210" s="131"/>
      <c r="F210" s="131"/>
      <c r="G210" s="131"/>
      <c r="H210" s="131"/>
      <c r="I210" s="131"/>
      <c r="J210" s="131"/>
      <c r="K210" s="131"/>
    </row>
    <row r="211" spans="2:11">
      <c r="B211" s="130"/>
      <c r="C211" s="131"/>
      <c r="D211" s="131"/>
      <c r="E211" s="131"/>
      <c r="F211" s="131"/>
      <c r="G211" s="131"/>
      <c r="H211" s="131"/>
      <c r="I211" s="131"/>
      <c r="J211" s="131"/>
      <c r="K211" s="131"/>
    </row>
    <row r="212" spans="2:11">
      <c r="B212" s="130"/>
      <c r="C212" s="131"/>
      <c r="D212" s="131"/>
      <c r="E212" s="131"/>
      <c r="F212" s="131"/>
      <c r="G212" s="131"/>
      <c r="H212" s="131"/>
      <c r="I212" s="131"/>
      <c r="J212" s="131"/>
      <c r="K212" s="131"/>
    </row>
    <row r="213" spans="2:11">
      <c r="B213" s="130"/>
      <c r="C213" s="131"/>
      <c r="D213" s="131"/>
      <c r="E213" s="131"/>
      <c r="F213" s="131"/>
      <c r="G213" s="131"/>
      <c r="H213" s="131"/>
      <c r="I213" s="131"/>
      <c r="J213" s="131"/>
      <c r="K213" s="131"/>
    </row>
    <row r="214" spans="2:11">
      <c r="B214" s="130"/>
      <c r="C214" s="131"/>
      <c r="D214" s="131"/>
      <c r="E214" s="131"/>
      <c r="F214" s="131"/>
      <c r="G214" s="131"/>
      <c r="H214" s="131"/>
      <c r="I214" s="131"/>
      <c r="J214" s="131"/>
      <c r="K214" s="131"/>
    </row>
    <row r="215" spans="2:11">
      <c r="B215" s="130"/>
      <c r="C215" s="131"/>
      <c r="D215" s="131"/>
      <c r="E215" s="131"/>
      <c r="F215" s="131"/>
      <c r="G215" s="131"/>
      <c r="H215" s="131"/>
      <c r="I215" s="131"/>
      <c r="J215" s="131"/>
      <c r="K215" s="131"/>
    </row>
    <row r="216" spans="2:11">
      <c r="B216" s="130"/>
      <c r="C216" s="131"/>
      <c r="D216" s="131"/>
      <c r="E216" s="131"/>
      <c r="F216" s="131"/>
      <c r="G216" s="131"/>
      <c r="H216" s="131"/>
      <c r="I216" s="131"/>
      <c r="J216" s="131"/>
      <c r="K216" s="131"/>
    </row>
    <row r="217" spans="2:11">
      <c r="B217" s="130"/>
      <c r="C217" s="131"/>
      <c r="D217" s="131"/>
      <c r="E217" s="131"/>
      <c r="F217" s="131"/>
      <c r="G217" s="131"/>
      <c r="H217" s="131"/>
      <c r="I217" s="131"/>
      <c r="J217" s="131"/>
      <c r="K217" s="131"/>
    </row>
    <row r="218" spans="2:11">
      <c r="B218" s="130"/>
      <c r="C218" s="131"/>
      <c r="D218" s="131"/>
      <c r="E218" s="131"/>
      <c r="F218" s="131"/>
      <c r="G218" s="131"/>
      <c r="H218" s="131"/>
      <c r="I218" s="131"/>
      <c r="J218" s="131"/>
      <c r="K218" s="131"/>
    </row>
    <row r="219" spans="2:11">
      <c r="B219" s="130"/>
      <c r="C219" s="131"/>
      <c r="D219" s="131"/>
      <c r="E219" s="131"/>
      <c r="F219" s="131"/>
      <c r="G219" s="131"/>
      <c r="H219" s="131"/>
      <c r="I219" s="131"/>
      <c r="J219" s="131"/>
      <c r="K219" s="131"/>
    </row>
    <row r="220" spans="2:11">
      <c r="B220" s="130"/>
      <c r="C220" s="131"/>
      <c r="D220" s="131"/>
      <c r="E220" s="131"/>
      <c r="F220" s="131"/>
      <c r="G220" s="131"/>
      <c r="H220" s="131"/>
      <c r="I220" s="131"/>
      <c r="J220" s="131"/>
      <c r="K220" s="131"/>
    </row>
    <row r="221" spans="2:11">
      <c r="B221" s="130"/>
      <c r="C221" s="131"/>
      <c r="D221" s="131"/>
      <c r="E221" s="131"/>
      <c r="F221" s="131"/>
      <c r="G221" s="131"/>
      <c r="H221" s="131"/>
      <c r="I221" s="131"/>
      <c r="J221" s="131"/>
      <c r="K221" s="131"/>
    </row>
    <row r="222" spans="2:11">
      <c r="B222" s="130"/>
      <c r="C222" s="131"/>
      <c r="D222" s="131"/>
      <c r="E222" s="131"/>
      <c r="F222" s="131"/>
      <c r="G222" s="131"/>
      <c r="H222" s="131"/>
      <c r="I222" s="131"/>
      <c r="J222" s="131"/>
      <c r="K222" s="131"/>
    </row>
    <row r="223" spans="2:11">
      <c r="B223" s="130"/>
      <c r="C223" s="131"/>
      <c r="D223" s="131"/>
      <c r="E223" s="131"/>
      <c r="F223" s="131"/>
      <c r="G223" s="131"/>
      <c r="H223" s="131"/>
      <c r="I223" s="131"/>
      <c r="J223" s="131"/>
      <c r="K223" s="131"/>
    </row>
    <row r="224" spans="2:11">
      <c r="B224" s="130"/>
      <c r="C224" s="131"/>
      <c r="D224" s="131"/>
      <c r="E224" s="131"/>
      <c r="F224" s="131"/>
      <c r="G224" s="131"/>
      <c r="H224" s="131"/>
      <c r="I224" s="131"/>
      <c r="J224" s="131"/>
      <c r="K224" s="131"/>
    </row>
    <row r="225" spans="2:11">
      <c r="B225" s="130"/>
      <c r="C225" s="131"/>
      <c r="D225" s="131"/>
      <c r="E225" s="131"/>
      <c r="F225" s="131"/>
      <c r="G225" s="131"/>
      <c r="H225" s="131"/>
      <c r="I225" s="131"/>
      <c r="J225" s="131"/>
      <c r="K225" s="131"/>
    </row>
    <row r="226" spans="2:11">
      <c r="B226" s="130"/>
      <c r="C226" s="131"/>
      <c r="D226" s="131"/>
      <c r="E226" s="131"/>
      <c r="F226" s="131"/>
      <c r="G226" s="131"/>
      <c r="H226" s="131"/>
      <c r="I226" s="131"/>
      <c r="J226" s="131"/>
      <c r="K226" s="131"/>
    </row>
    <row r="227" spans="2:11">
      <c r="B227" s="130"/>
      <c r="C227" s="131"/>
      <c r="D227" s="131"/>
      <c r="E227" s="131"/>
      <c r="F227" s="131"/>
      <c r="G227" s="131"/>
      <c r="H227" s="131"/>
      <c r="I227" s="131"/>
      <c r="J227" s="131"/>
      <c r="K227" s="131"/>
    </row>
    <row r="228" spans="2:11">
      <c r="B228" s="130"/>
      <c r="C228" s="131"/>
      <c r="D228" s="131"/>
      <c r="E228" s="131"/>
      <c r="F228" s="131"/>
      <c r="G228" s="131"/>
      <c r="H228" s="131"/>
      <c r="I228" s="131"/>
      <c r="J228" s="131"/>
      <c r="K228" s="131"/>
    </row>
    <row r="229" spans="2:11">
      <c r="B229" s="130"/>
      <c r="C229" s="131"/>
      <c r="D229" s="131"/>
      <c r="E229" s="131"/>
      <c r="F229" s="131"/>
      <c r="G229" s="131"/>
      <c r="H229" s="131"/>
      <c r="I229" s="131"/>
      <c r="J229" s="131"/>
      <c r="K229" s="131"/>
    </row>
    <row r="230" spans="2:11">
      <c r="B230" s="130"/>
      <c r="C230" s="131"/>
      <c r="D230" s="131"/>
      <c r="E230" s="131"/>
      <c r="F230" s="131"/>
      <c r="G230" s="131"/>
      <c r="H230" s="131"/>
      <c r="I230" s="131"/>
      <c r="J230" s="131"/>
      <c r="K230" s="131"/>
    </row>
    <row r="231" spans="2:11">
      <c r="B231" s="130"/>
      <c r="C231" s="131"/>
      <c r="D231" s="131"/>
      <c r="E231" s="131"/>
      <c r="F231" s="131"/>
      <c r="G231" s="131"/>
      <c r="H231" s="131"/>
      <c r="I231" s="131"/>
      <c r="J231" s="131"/>
      <c r="K231" s="131"/>
    </row>
    <row r="232" spans="2:11">
      <c r="B232" s="130"/>
      <c r="C232" s="131"/>
      <c r="D232" s="131"/>
      <c r="E232" s="131"/>
      <c r="F232" s="131"/>
      <c r="G232" s="131"/>
      <c r="H232" s="131"/>
      <c r="I232" s="131"/>
      <c r="J232" s="131"/>
      <c r="K232" s="131"/>
    </row>
    <row r="233" spans="2:11">
      <c r="B233" s="130"/>
      <c r="C233" s="131"/>
      <c r="D233" s="131"/>
      <c r="E233" s="131"/>
      <c r="F233" s="131"/>
      <c r="G233" s="131"/>
      <c r="H233" s="131"/>
      <c r="I233" s="131"/>
      <c r="J233" s="131"/>
      <c r="K233" s="131"/>
    </row>
    <row r="234" spans="2:11">
      <c r="B234" s="130"/>
      <c r="C234" s="131"/>
      <c r="D234" s="131"/>
      <c r="E234" s="131"/>
      <c r="F234" s="131"/>
      <c r="G234" s="131"/>
      <c r="H234" s="131"/>
      <c r="I234" s="131"/>
      <c r="J234" s="131"/>
      <c r="K234" s="131"/>
    </row>
    <row r="235" spans="2:11">
      <c r="B235" s="130"/>
      <c r="C235" s="131"/>
      <c r="D235" s="131"/>
      <c r="E235" s="131"/>
      <c r="F235" s="131"/>
      <c r="G235" s="131"/>
      <c r="H235" s="131"/>
      <c r="I235" s="131"/>
      <c r="J235" s="131"/>
      <c r="K235" s="131"/>
    </row>
    <row r="236" spans="2:11">
      <c r="B236" s="130"/>
      <c r="C236" s="131"/>
      <c r="D236" s="131"/>
      <c r="E236" s="131"/>
      <c r="F236" s="131"/>
      <c r="G236" s="131"/>
      <c r="H236" s="131"/>
      <c r="I236" s="131"/>
      <c r="J236" s="131"/>
      <c r="K236" s="131"/>
    </row>
    <row r="237" spans="2:11">
      <c r="B237" s="130"/>
      <c r="C237" s="131"/>
      <c r="D237" s="131"/>
      <c r="E237" s="131"/>
      <c r="F237" s="131"/>
      <c r="G237" s="131"/>
      <c r="H237" s="131"/>
      <c r="I237" s="131"/>
      <c r="J237" s="131"/>
      <c r="K237" s="131"/>
    </row>
    <row r="238" spans="2:11">
      <c r="B238" s="130"/>
      <c r="C238" s="131"/>
      <c r="D238" s="131"/>
      <c r="E238" s="131"/>
      <c r="F238" s="131"/>
      <c r="G238" s="131"/>
      <c r="H238" s="131"/>
      <c r="I238" s="131"/>
      <c r="J238" s="131"/>
      <c r="K238" s="131"/>
    </row>
    <row r="239" spans="2:11">
      <c r="B239" s="130"/>
      <c r="C239" s="131"/>
      <c r="D239" s="131"/>
      <c r="E239" s="131"/>
      <c r="F239" s="131"/>
      <c r="G239" s="131"/>
      <c r="H239" s="131"/>
      <c r="I239" s="131"/>
      <c r="J239" s="131"/>
      <c r="K239" s="131"/>
    </row>
    <row r="240" spans="2:11">
      <c r="B240" s="130"/>
      <c r="C240" s="131"/>
      <c r="D240" s="131"/>
      <c r="E240" s="131"/>
      <c r="F240" s="131"/>
      <c r="G240" s="131"/>
      <c r="H240" s="131"/>
      <c r="I240" s="131"/>
      <c r="J240" s="131"/>
      <c r="K240" s="131"/>
    </row>
    <row r="241" spans="2:11">
      <c r="B241" s="130"/>
      <c r="C241" s="131"/>
      <c r="D241" s="131"/>
      <c r="E241" s="131"/>
      <c r="F241" s="131"/>
      <c r="G241" s="131"/>
      <c r="H241" s="131"/>
      <c r="I241" s="131"/>
      <c r="J241" s="131"/>
      <c r="K241" s="131"/>
    </row>
    <row r="242" spans="2:11">
      <c r="B242" s="130"/>
      <c r="C242" s="131"/>
      <c r="D242" s="131"/>
      <c r="E242" s="131"/>
      <c r="F242" s="131"/>
      <c r="G242" s="131"/>
      <c r="H242" s="131"/>
      <c r="I242" s="131"/>
      <c r="J242" s="131"/>
      <c r="K242" s="131"/>
    </row>
    <row r="243" spans="2:11">
      <c r="B243" s="130"/>
      <c r="C243" s="131"/>
      <c r="D243" s="131"/>
      <c r="E243" s="131"/>
      <c r="F243" s="131"/>
      <c r="G243" s="131"/>
      <c r="H243" s="131"/>
      <c r="I243" s="131"/>
      <c r="J243" s="131"/>
      <c r="K243" s="131"/>
    </row>
    <row r="244" spans="2:11">
      <c r="B244" s="130"/>
      <c r="C244" s="131"/>
      <c r="D244" s="131"/>
      <c r="E244" s="131"/>
      <c r="F244" s="131"/>
      <c r="G244" s="131"/>
      <c r="H244" s="131"/>
      <c r="I244" s="131"/>
      <c r="J244" s="131"/>
      <c r="K244" s="131"/>
    </row>
    <row r="245" spans="2:11">
      <c r="B245" s="130"/>
      <c r="C245" s="131"/>
      <c r="D245" s="131"/>
      <c r="E245" s="131"/>
      <c r="F245" s="131"/>
      <c r="G245" s="131"/>
      <c r="H245" s="131"/>
      <c r="I245" s="131"/>
      <c r="J245" s="131"/>
      <c r="K245" s="131"/>
    </row>
    <row r="246" spans="2:11">
      <c r="B246" s="130"/>
      <c r="C246" s="131"/>
      <c r="D246" s="131"/>
      <c r="E246" s="131"/>
      <c r="F246" s="131"/>
      <c r="G246" s="131"/>
      <c r="H246" s="131"/>
      <c r="I246" s="131"/>
      <c r="J246" s="131"/>
      <c r="K246" s="131"/>
    </row>
    <row r="247" spans="2:11">
      <c r="B247" s="130"/>
      <c r="C247" s="131"/>
      <c r="D247" s="131"/>
      <c r="E247" s="131"/>
      <c r="F247" s="131"/>
      <c r="G247" s="131"/>
      <c r="H247" s="131"/>
      <c r="I247" s="131"/>
      <c r="J247" s="131"/>
      <c r="K247" s="131"/>
    </row>
    <row r="248" spans="2:11">
      <c r="B248" s="130"/>
      <c r="C248" s="131"/>
      <c r="D248" s="131"/>
      <c r="E248" s="131"/>
      <c r="F248" s="131"/>
      <c r="G248" s="131"/>
      <c r="H248" s="131"/>
      <c r="I248" s="131"/>
      <c r="J248" s="131"/>
      <c r="K248" s="131"/>
    </row>
    <row r="249" spans="2:11">
      <c r="B249" s="130"/>
      <c r="C249" s="131"/>
      <c r="D249" s="131"/>
      <c r="E249" s="131"/>
      <c r="F249" s="131"/>
      <c r="G249" s="131"/>
      <c r="H249" s="131"/>
      <c r="I249" s="131"/>
      <c r="J249" s="131"/>
      <c r="K249" s="131"/>
    </row>
    <row r="250" spans="2:11">
      <c r="B250" s="130"/>
      <c r="C250" s="131"/>
      <c r="D250" s="131"/>
      <c r="E250" s="131"/>
      <c r="F250" s="131"/>
      <c r="G250" s="131"/>
      <c r="H250" s="131"/>
      <c r="I250" s="131"/>
      <c r="J250" s="131"/>
      <c r="K250" s="131"/>
    </row>
    <row r="251" spans="2:11">
      <c r="B251" s="130"/>
      <c r="C251" s="131"/>
      <c r="D251" s="131"/>
      <c r="E251" s="131"/>
      <c r="F251" s="131"/>
      <c r="G251" s="131"/>
      <c r="H251" s="131"/>
      <c r="I251" s="131"/>
      <c r="J251" s="131"/>
      <c r="K251" s="131"/>
    </row>
    <row r="252" spans="2:11">
      <c r="B252" s="130"/>
      <c r="C252" s="131"/>
      <c r="D252" s="131"/>
      <c r="E252" s="131"/>
      <c r="F252" s="131"/>
      <c r="G252" s="131"/>
      <c r="H252" s="131"/>
      <c r="I252" s="131"/>
      <c r="J252" s="131"/>
      <c r="K252" s="131"/>
    </row>
    <row r="253" spans="2:11">
      <c r="B253" s="130"/>
      <c r="C253" s="131"/>
      <c r="D253" s="131"/>
      <c r="E253" s="131"/>
      <c r="F253" s="131"/>
      <c r="G253" s="131"/>
      <c r="H253" s="131"/>
      <c r="I253" s="131"/>
      <c r="J253" s="131"/>
      <c r="K253" s="131"/>
    </row>
    <row r="254" spans="2:11">
      <c r="B254" s="130"/>
      <c r="C254" s="131"/>
      <c r="D254" s="131"/>
      <c r="E254" s="131"/>
      <c r="F254" s="131"/>
      <c r="G254" s="131"/>
      <c r="H254" s="131"/>
      <c r="I254" s="131"/>
      <c r="J254" s="131"/>
      <c r="K254" s="131"/>
    </row>
    <row r="255" spans="2:11">
      <c r="B255" s="130"/>
      <c r="C255" s="131"/>
      <c r="D255" s="131"/>
      <c r="E255" s="131"/>
      <c r="F255" s="131"/>
      <c r="G255" s="131"/>
      <c r="H255" s="131"/>
      <c r="I255" s="131"/>
      <c r="J255" s="131"/>
      <c r="K255" s="131"/>
    </row>
    <row r="256" spans="2:11">
      <c r="B256" s="130"/>
      <c r="C256" s="131"/>
      <c r="D256" s="131"/>
      <c r="E256" s="131"/>
      <c r="F256" s="131"/>
      <c r="G256" s="131"/>
      <c r="H256" s="131"/>
      <c r="I256" s="131"/>
      <c r="J256" s="131"/>
      <c r="K256" s="131"/>
    </row>
    <row r="257" spans="2:11">
      <c r="B257" s="130"/>
      <c r="C257" s="131"/>
      <c r="D257" s="131"/>
      <c r="E257" s="131"/>
      <c r="F257" s="131"/>
      <c r="G257" s="131"/>
      <c r="H257" s="131"/>
      <c r="I257" s="131"/>
      <c r="J257" s="131"/>
      <c r="K257" s="131"/>
    </row>
    <row r="258" spans="2:11">
      <c r="B258" s="130"/>
      <c r="C258" s="131"/>
      <c r="D258" s="131"/>
      <c r="E258" s="131"/>
      <c r="F258" s="131"/>
      <c r="G258" s="131"/>
      <c r="H258" s="131"/>
      <c r="I258" s="131"/>
      <c r="J258" s="131"/>
      <c r="K258" s="131"/>
    </row>
    <row r="259" spans="2:11">
      <c r="B259" s="130"/>
      <c r="C259" s="131"/>
      <c r="D259" s="131"/>
      <c r="E259" s="131"/>
      <c r="F259" s="131"/>
      <c r="G259" s="131"/>
      <c r="H259" s="131"/>
      <c r="I259" s="131"/>
      <c r="J259" s="131"/>
      <c r="K259" s="131"/>
    </row>
    <row r="260" spans="2:11">
      <c r="B260" s="130"/>
      <c r="C260" s="131"/>
      <c r="D260" s="131"/>
      <c r="E260" s="131"/>
      <c r="F260" s="131"/>
      <c r="G260" s="131"/>
      <c r="H260" s="131"/>
      <c r="I260" s="131"/>
      <c r="J260" s="131"/>
      <c r="K260" s="131"/>
    </row>
    <row r="261" spans="2:11">
      <c r="B261" s="130"/>
      <c r="C261" s="131"/>
      <c r="D261" s="131"/>
      <c r="E261" s="131"/>
      <c r="F261" s="131"/>
      <c r="G261" s="131"/>
      <c r="H261" s="131"/>
      <c r="I261" s="131"/>
      <c r="J261" s="131"/>
      <c r="K261" s="131"/>
    </row>
    <row r="262" spans="2:11">
      <c r="B262" s="130"/>
      <c r="C262" s="131"/>
      <c r="D262" s="131"/>
      <c r="E262" s="131"/>
      <c r="F262" s="131"/>
      <c r="G262" s="131"/>
      <c r="H262" s="131"/>
      <c r="I262" s="131"/>
      <c r="J262" s="131"/>
      <c r="K262" s="131"/>
    </row>
    <row r="263" spans="2:11">
      <c r="B263" s="130"/>
      <c r="C263" s="131"/>
      <c r="D263" s="131"/>
      <c r="E263" s="131"/>
      <c r="F263" s="131"/>
      <c r="G263" s="131"/>
      <c r="H263" s="131"/>
      <c r="I263" s="131"/>
      <c r="J263" s="131"/>
      <c r="K263" s="131"/>
    </row>
    <row r="264" spans="2:11">
      <c r="B264" s="130"/>
      <c r="C264" s="131"/>
      <c r="D264" s="131"/>
      <c r="E264" s="131"/>
      <c r="F264" s="131"/>
      <c r="G264" s="131"/>
      <c r="H264" s="131"/>
      <c r="I264" s="131"/>
      <c r="J264" s="131"/>
      <c r="K264" s="131"/>
    </row>
    <row r="265" spans="2:11">
      <c r="B265" s="130"/>
      <c r="C265" s="131"/>
      <c r="D265" s="131"/>
      <c r="E265" s="131"/>
      <c r="F265" s="131"/>
      <c r="G265" s="131"/>
      <c r="H265" s="131"/>
      <c r="I265" s="131"/>
      <c r="J265" s="131"/>
      <c r="K265" s="131"/>
    </row>
    <row r="266" spans="2:11">
      <c r="B266" s="130"/>
      <c r="C266" s="131"/>
      <c r="D266" s="131"/>
      <c r="E266" s="131"/>
      <c r="F266" s="131"/>
      <c r="G266" s="131"/>
      <c r="H266" s="131"/>
      <c r="I266" s="131"/>
      <c r="J266" s="131"/>
      <c r="K266" s="131"/>
    </row>
    <row r="267" spans="2:11">
      <c r="B267" s="130"/>
      <c r="C267" s="131"/>
      <c r="D267" s="131"/>
      <c r="E267" s="131"/>
      <c r="F267" s="131"/>
      <c r="G267" s="131"/>
      <c r="H267" s="131"/>
      <c r="I267" s="131"/>
      <c r="J267" s="131"/>
      <c r="K267" s="131"/>
    </row>
    <row r="268" spans="2:11">
      <c r="B268" s="130"/>
      <c r="C268" s="131"/>
      <c r="D268" s="131"/>
      <c r="E268" s="131"/>
      <c r="F268" s="131"/>
      <c r="G268" s="131"/>
      <c r="H268" s="131"/>
      <c r="I268" s="131"/>
      <c r="J268" s="131"/>
      <c r="K268" s="131"/>
    </row>
    <row r="269" spans="2:11">
      <c r="B269" s="130"/>
      <c r="C269" s="131"/>
      <c r="D269" s="131"/>
      <c r="E269" s="131"/>
      <c r="F269" s="131"/>
      <c r="G269" s="131"/>
      <c r="H269" s="131"/>
      <c r="I269" s="131"/>
      <c r="J269" s="131"/>
      <c r="K269" s="131"/>
    </row>
    <row r="270" spans="2:11">
      <c r="B270" s="130"/>
      <c r="C270" s="131"/>
      <c r="D270" s="131"/>
      <c r="E270" s="131"/>
      <c r="F270" s="131"/>
      <c r="G270" s="131"/>
      <c r="H270" s="131"/>
      <c r="I270" s="131"/>
      <c r="J270" s="131"/>
      <c r="K270" s="131"/>
    </row>
    <row r="271" spans="2:11">
      <c r="B271" s="130"/>
      <c r="C271" s="131"/>
      <c r="D271" s="131"/>
      <c r="E271" s="131"/>
      <c r="F271" s="131"/>
      <c r="G271" s="131"/>
      <c r="H271" s="131"/>
      <c r="I271" s="131"/>
      <c r="J271" s="131"/>
      <c r="K271" s="131"/>
    </row>
    <row r="272" spans="2:11">
      <c r="B272" s="130"/>
      <c r="C272" s="131"/>
      <c r="D272" s="131"/>
      <c r="E272" s="131"/>
      <c r="F272" s="131"/>
      <c r="G272" s="131"/>
      <c r="H272" s="131"/>
      <c r="I272" s="131"/>
      <c r="J272" s="131"/>
      <c r="K272" s="131"/>
    </row>
    <row r="273" spans="2:11">
      <c r="B273" s="130"/>
      <c r="C273" s="131"/>
      <c r="D273" s="131"/>
      <c r="E273" s="131"/>
      <c r="F273" s="131"/>
      <c r="G273" s="131"/>
      <c r="H273" s="131"/>
      <c r="I273" s="131"/>
      <c r="J273" s="131"/>
      <c r="K273" s="131"/>
    </row>
    <row r="274" spans="2:11">
      <c r="B274" s="130"/>
      <c r="C274" s="131"/>
      <c r="D274" s="131"/>
      <c r="E274" s="131"/>
      <c r="F274" s="131"/>
      <c r="G274" s="131"/>
      <c r="H274" s="131"/>
      <c r="I274" s="131"/>
      <c r="J274" s="131"/>
      <c r="K274" s="131"/>
    </row>
    <row r="275" spans="2:11">
      <c r="B275" s="130"/>
      <c r="C275" s="131"/>
      <c r="D275" s="131"/>
      <c r="E275" s="131"/>
      <c r="F275" s="131"/>
      <c r="G275" s="131"/>
      <c r="H275" s="131"/>
      <c r="I275" s="131"/>
      <c r="J275" s="131"/>
      <c r="K275" s="131"/>
    </row>
    <row r="276" spans="2:11">
      <c r="B276" s="130"/>
      <c r="C276" s="131"/>
      <c r="D276" s="131"/>
      <c r="E276" s="131"/>
      <c r="F276" s="131"/>
      <c r="G276" s="131"/>
      <c r="H276" s="131"/>
      <c r="I276" s="131"/>
      <c r="J276" s="131"/>
      <c r="K276" s="131"/>
    </row>
    <row r="277" spans="2:11">
      <c r="B277" s="130"/>
      <c r="C277" s="131"/>
      <c r="D277" s="131"/>
      <c r="E277" s="131"/>
      <c r="F277" s="131"/>
      <c r="G277" s="131"/>
      <c r="H277" s="131"/>
      <c r="I277" s="131"/>
      <c r="J277" s="131"/>
      <c r="K277" s="131"/>
    </row>
    <row r="278" spans="2:11">
      <c r="B278" s="130"/>
      <c r="C278" s="131"/>
      <c r="D278" s="131"/>
      <c r="E278" s="131"/>
      <c r="F278" s="131"/>
      <c r="G278" s="131"/>
      <c r="H278" s="131"/>
      <c r="I278" s="131"/>
      <c r="J278" s="131"/>
      <c r="K278" s="131"/>
    </row>
    <row r="279" spans="2:11">
      <c r="B279" s="130"/>
      <c r="C279" s="131"/>
      <c r="D279" s="131"/>
      <c r="E279" s="131"/>
      <c r="F279" s="131"/>
      <c r="G279" s="131"/>
      <c r="H279" s="131"/>
      <c r="I279" s="131"/>
      <c r="J279" s="131"/>
      <c r="K279" s="131"/>
    </row>
    <row r="280" spans="2:11">
      <c r="B280" s="130"/>
      <c r="C280" s="131"/>
      <c r="D280" s="131"/>
      <c r="E280" s="131"/>
      <c r="F280" s="131"/>
      <c r="G280" s="131"/>
      <c r="H280" s="131"/>
      <c r="I280" s="131"/>
      <c r="J280" s="131"/>
      <c r="K280" s="131"/>
    </row>
    <row r="281" spans="2:11">
      <c r="B281" s="130"/>
      <c r="C281" s="131"/>
      <c r="D281" s="131"/>
      <c r="E281" s="131"/>
      <c r="F281" s="131"/>
      <c r="G281" s="131"/>
      <c r="H281" s="131"/>
      <c r="I281" s="131"/>
      <c r="J281" s="131"/>
      <c r="K281" s="131"/>
    </row>
    <row r="282" spans="2:11">
      <c r="B282" s="130"/>
      <c r="C282" s="131"/>
      <c r="D282" s="131"/>
      <c r="E282" s="131"/>
      <c r="F282" s="131"/>
      <c r="G282" s="131"/>
      <c r="H282" s="131"/>
      <c r="I282" s="131"/>
      <c r="J282" s="131"/>
      <c r="K282" s="131"/>
    </row>
    <row r="283" spans="2:11">
      <c r="B283" s="130"/>
      <c r="C283" s="131"/>
      <c r="D283" s="131"/>
      <c r="E283" s="131"/>
      <c r="F283" s="131"/>
      <c r="G283" s="131"/>
      <c r="H283" s="131"/>
      <c r="I283" s="131"/>
      <c r="J283" s="131"/>
      <c r="K283" s="131"/>
    </row>
    <row r="284" spans="2:11">
      <c r="B284" s="130"/>
      <c r="C284" s="131"/>
      <c r="D284" s="131"/>
      <c r="E284" s="131"/>
      <c r="F284" s="131"/>
      <c r="G284" s="131"/>
      <c r="H284" s="131"/>
      <c r="I284" s="131"/>
      <c r="J284" s="131"/>
      <c r="K284" s="131"/>
    </row>
    <row r="285" spans="2:11">
      <c r="B285" s="130"/>
      <c r="C285" s="131"/>
      <c r="D285" s="131"/>
      <c r="E285" s="131"/>
      <c r="F285" s="131"/>
      <c r="G285" s="131"/>
      <c r="H285" s="131"/>
      <c r="I285" s="131"/>
      <c r="J285" s="131"/>
      <c r="K285" s="131"/>
    </row>
    <row r="286" spans="2:11">
      <c r="B286" s="130"/>
      <c r="C286" s="131"/>
      <c r="D286" s="131"/>
      <c r="E286" s="131"/>
      <c r="F286" s="131"/>
      <c r="G286" s="131"/>
      <c r="H286" s="131"/>
      <c r="I286" s="131"/>
      <c r="J286" s="131"/>
      <c r="K286" s="131"/>
    </row>
    <row r="287" spans="2:11">
      <c r="B287" s="130"/>
      <c r="C287" s="131"/>
      <c r="D287" s="131"/>
      <c r="E287" s="131"/>
      <c r="F287" s="131"/>
      <c r="G287" s="131"/>
      <c r="H287" s="131"/>
      <c r="I287" s="131"/>
      <c r="J287" s="131"/>
      <c r="K287" s="131"/>
    </row>
    <row r="288" spans="2:11">
      <c r="B288" s="130"/>
      <c r="C288" s="131"/>
      <c r="D288" s="131"/>
      <c r="E288" s="131"/>
      <c r="F288" s="131"/>
      <c r="G288" s="131"/>
      <c r="H288" s="131"/>
      <c r="I288" s="131"/>
      <c r="J288" s="131"/>
      <c r="K288" s="131"/>
    </row>
    <row r="289" spans="2:11">
      <c r="B289" s="130"/>
      <c r="C289" s="131"/>
      <c r="D289" s="131"/>
      <c r="E289" s="131"/>
      <c r="F289" s="131"/>
      <c r="G289" s="131"/>
      <c r="H289" s="131"/>
      <c r="I289" s="131"/>
      <c r="J289" s="131"/>
      <c r="K289" s="131"/>
    </row>
    <row r="290" spans="2:11">
      <c r="B290" s="130"/>
      <c r="C290" s="131"/>
      <c r="D290" s="131"/>
      <c r="E290" s="131"/>
      <c r="F290" s="131"/>
      <c r="G290" s="131"/>
      <c r="H290" s="131"/>
      <c r="I290" s="131"/>
      <c r="J290" s="131"/>
      <c r="K290" s="131"/>
    </row>
    <row r="291" spans="2:11">
      <c r="B291" s="130"/>
      <c r="C291" s="131"/>
      <c r="D291" s="131"/>
      <c r="E291" s="131"/>
      <c r="F291" s="131"/>
      <c r="G291" s="131"/>
      <c r="H291" s="131"/>
      <c r="I291" s="131"/>
      <c r="J291" s="131"/>
      <c r="K291" s="131"/>
    </row>
    <row r="292" spans="2:11">
      <c r="B292" s="130"/>
      <c r="C292" s="131"/>
      <c r="D292" s="131"/>
      <c r="E292" s="131"/>
      <c r="F292" s="131"/>
      <c r="G292" s="131"/>
      <c r="H292" s="131"/>
      <c r="I292" s="131"/>
      <c r="J292" s="131"/>
      <c r="K292" s="131"/>
    </row>
    <row r="293" spans="2:11">
      <c r="B293" s="130"/>
      <c r="C293" s="131"/>
      <c r="D293" s="131"/>
      <c r="E293" s="131"/>
      <c r="F293" s="131"/>
      <c r="G293" s="131"/>
      <c r="H293" s="131"/>
      <c r="I293" s="131"/>
      <c r="J293" s="131"/>
      <c r="K293" s="131"/>
    </row>
    <row r="294" spans="2:11">
      <c r="B294" s="130"/>
      <c r="C294" s="131"/>
      <c r="D294" s="131"/>
      <c r="E294" s="131"/>
      <c r="F294" s="131"/>
      <c r="G294" s="131"/>
      <c r="H294" s="131"/>
      <c r="I294" s="131"/>
      <c r="J294" s="131"/>
      <c r="K294" s="131"/>
    </row>
    <row r="295" spans="2:11">
      <c r="B295" s="130"/>
      <c r="C295" s="131"/>
      <c r="D295" s="131"/>
      <c r="E295" s="131"/>
      <c r="F295" s="131"/>
      <c r="G295" s="131"/>
      <c r="H295" s="131"/>
      <c r="I295" s="131"/>
      <c r="J295" s="131"/>
      <c r="K295" s="131"/>
    </row>
    <row r="296" spans="2:11">
      <c r="B296" s="130"/>
      <c r="C296" s="131"/>
      <c r="D296" s="131"/>
      <c r="E296" s="131"/>
      <c r="F296" s="131"/>
      <c r="G296" s="131"/>
      <c r="H296" s="131"/>
      <c r="I296" s="131"/>
      <c r="J296" s="131"/>
      <c r="K296" s="131"/>
    </row>
    <row r="297" spans="2:11">
      <c r="B297" s="130"/>
      <c r="C297" s="131"/>
      <c r="D297" s="131"/>
      <c r="E297" s="131"/>
      <c r="F297" s="131"/>
      <c r="G297" s="131"/>
      <c r="H297" s="131"/>
      <c r="I297" s="131"/>
      <c r="J297" s="131"/>
      <c r="K297" s="131"/>
    </row>
    <row r="298" spans="2:11">
      <c r="B298" s="130"/>
      <c r="C298" s="131"/>
      <c r="D298" s="131"/>
      <c r="E298" s="131"/>
      <c r="F298" s="131"/>
      <c r="G298" s="131"/>
      <c r="H298" s="131"/>
      <c r="I298" s="131"/>
      <c r="J298" s="131"/>
      <c r="K298" s="131"/>
    </row>
    <row r="299" spans="2:11">
      <c r="B299" s="130"/>
      <c r="C299" s="131"/>
      <c r="D299" s="131"/>
      <c r="E299" s="131"/>
      <c r="F299" s="131"/>
      <c r="G299" s="131"/>
      <c r="H299" s="131"/>
      <c r="I299" s="131"/>
      <c r="J299" s="131"/>
      <c r="K299" s="131"/>
    </row>
    <row r="300" spans="2:11">
      <c r="B300" s="130"/>
      <c r="C300" s="131"/>
      <c r="D300" s="131"/>
      <c r="E300" s="131"/>
      <c r="F300" s="131"/>
      <c r="G300" s="131"/>
      <c r="H300" s="131"/>
      <c r="I300" s="131"/>
      <c r="J300" s="131"/>
      <c r="K300" s="131"/>
    </row>
    <row r="301" spans="2:11">
      <c r="B301" s="130"/>
      <c r="C301" s="131"/>
      <c r="D301" s="131"/>
      <c r="E301" s="131"/>
      <c r="F301" s="131"/>
      <c r="G301" s="131"/>
      <c r="H301" s="131"/>
      <c r="I301" s="131"/>
      <c r="J301" s="131"/>
      <c r="K301" s="131"/>
    </row>
    <row r="302" spans="2:11">
      <c r="B302" s="130"/>
      <c r="C302" s="131"/>
      <c r="D302" s="131"/>
      <c r="E302" s="131"/>
      <c r="F302" s="131"/>
      <c r="G302" s="131"/>
      <c r="H302" s="131"/>
      <c r="I302" s="131"/>
      <c r="J302" s="131"/>
      <c r="K302" s="131"/>
    </row>
    <row r="303" spans="2:11">
      <c r="B303" s="130"/>
      <c r="C303" s="131"/>
      <c r="D303" s="131"/>
      <c r="E303" s="131"/>
      <c r="F303" s="131"/>
      <c r="G303" s="131"/>
      <c r="H303" s="131"/>
      <c r="I303" s="131"/>
      <c r="J303" s="131"/>
      <c r="K303" s="131"/>
    </row>
    <row r="304" spans="2:11">
      <c r="B304" s="130"/>
      <c r="C304" s="131"/>
      <c r="D304" s="131"/>
      <c r="E304" s="131"/>
      <c r="F304" s="131"/>
      <c r="G304" s="131"/>
      <c r="H304" s="131"/>
      <c r="I304" s="131"/>
      <c r="J304" s="131"/>
      <c r="K304" s="131"/>
    </row>
    <row r="305" spans="2:11">
      <c r="B305" s="130"/>
      <c r="C305" s="131"/>
      <c r="D305" s="131"/>
      <c r="E305" s="131"/>
      <c r="F305" s="131"/>
      <c r="G305" s="131"/>
      <c r="H305" s="131"/>
      <c r="I305" s="131"/>
      <c r="J305" s="131"/>
      <c r="K305" s="131"/>
    </row>
    <row r="306" spans="2:11">
      <c r="B306" s="130"/>
      <c r="C306" s="131"/>
      <c r="D306" s="131"/>
      <c r="E306" s="131"/>
      <c r="F306" s="131"/>
      <c r="G306" s="131"/>
      <c r="H306" s="131"/>
      <c r="I306" s="131"/>
      <c r="J306" s="131"/>
      <c r="K306" s="131"/>
    </row>
    <row r="307" spans="2:11">
      <c r="B307" s="130"/>
      <c r="C307" s="131"/>
      <c r="D307" s="131"/>
      <c r="E307" s="131"/>
      <c r="F307" s="131"/>
      <c r="G307" s="131"/>
      <c r="H307" s="131"/>
      <c r="I307" s="131"/>
      <c r="J307" s="131"/>
      <c r="K307" s="131"/>
    </row>
    <row r="308" spans="2:11">
      <c r="B308" s="130"/>
      <c r="C308" s="131"/>
      <c r="D308" s="131"/>
      <c r="E308" s="131"/>
      <c r="F308" s="131"/>
      <c r="G308" s="131"/>
      <c r="H308" s="131"/>
      <c r="I308" s="131"/>
      <c r="J308" s="131"/>
      <c r="K308" s="131"/>
    </row>
    <row r="309" spans="2:11">
      <c r="B309" s="130"/>
      <c r="C309" s="131"/>
      <c r="D309" s="131"/>
      <c r="E309" s="131"/>
      <c r="F309" s="131"/>
      <c r="G309" s="131"/>
      <c r="H309" s="131"/>
      <c r="I309" s="131"/>
      <c r="J309" s="131"/>
      <c r="K309" s="131"/>
    </row>
    <row r="310" spans="2:11">
      <c r="B310" s="130"/>
      <c r="C310" s="131"/>
      <c r="D310" s="131"/>
      <c r="E310" s="131"/>
      <c r="F310" s="131"/>
      <c r="G310" s="131"/>
      <c r="H310" s="131"/>
      <c r="I310" s="131"/>
      <c r="J310" s="131"/>
      <c r="K310" s="131"/>
    </row>
    <row r="311" spans="2:11">
      <c r="B311" s="130"/>
      <c r="C311" s="131"/>
      <c r="D311" s="131"/>
      <c r="E311" s="131"/>
      <c r="F311" s="131"/>
      <c r="G311" s="131"/>
      <c r="H311" s="131"/>
      <c r="I311" s="131"/>
      <c r="J311" s="131"/>
      <c r="K311" s="131"/>
    </row>
    <row r="312" spans="2:11">
      <c r="B312" s="130"/>
      <c r="C312" s="131"/>
      <c r="D312" s="131"/>
      <c r="E312" s="131"/>
      <c r="F312" s="131"/>
      <c r="G312" s="131"/>
      <c r="H312" s="131"/>
      <c r="I312" s="131"/>
      <c r="J312" s="131"/>
      <c r="K312" s="131"/>
    </row>
    <row r="313" spans="2:11">
      <c r="B313" s="130"/>
      <c r="C313" s="131"/>
      <c r="D313" s="131"/>
      <c r="E313" s="131"/>
      <c r="F313" s="131"/>
      <c r="G313" s="131"/>
      <c r="H313" s="131"/>
      <c r="I313" s="131"/>
      <c r="J313" s="131"/>
      <c r="K313" s="131"/>
    </row>
    <row r="314" spans="2:11">
      <c r="B314" s="130"/>
      <c r="C314" s="131"/>
      <c r="D314" s="131"/>
      <c r="E314" s="131"/>
      <c r="F314" s="131"/>
      <c r="G314" s="131"/>
      <c r="H314" s="131"/>
      <c r="I314" s="131"/>
      <c r="J314" s="131"/>
      <c r="K314" s="131"/>
    </row>
    <row r="315" spans="2:11">
      <c r="B315" s="130"/>
      <c r="C315" s="131"/>
      <c r="D315" s="131"/>
      <c r="E315" s="131"/>
      <c r="F315" s="131"/>
      <c r="G315" s="131"/>
      <c r="H315" s="131"/>
      <c r="I315" s="131"/>
      <c r="J315" s="131"/>
      <c r="K315" s="131"/>
    </row>
    <row r="316" spans="2:11">
      <c r="B316" s="130"/>
      <c r="C316" s="131"/>
      <c r="D316" s="131"/>
      <c r="E316" s="131"/>
      <c r="F316" s="131"/>
      <c r="G316" s="131"/>
      <c r="H316" s="131"/>
      <c r="I316" s="131"/>
      <c r="J316" s="131"/>
      <c r="K316" s="131"/>
    </row>
    <row r="317" spans="2:11">
      <c r="B317" s="130"/>
      <c r="C317" s="131"/>
      <c r="D317" s="131"/>
      <c r="E317" s="131"/>
      <c r="F317" s="131"/>
      <c r="G317" s="131"/>
      <c r="H317" s="131"/>
      <c r="I317" s="131"/>
      <c r="J317" s="131"/>
      <c r="K317" s="131"/>
    </row>
    <row r="318" spans="2:11">
      <c r="B318" s="130"/>
      <c r="C318" s="131"/>
      <c r="D318" s="131"/>
      <c r="E318" s="131"/>
      <c r="F318" s="131"/>
      <c r="G318" s="131"/>
      <c r="H318" s="131"/>
      <c r="I318" s="131"/>
      <c r="J318" s="131"/>
      <c r="K318" s="131"/>
    </row>
    <row r="319" spans="2:11">
      <c r="B319" s="130"/>
      <c r="C319" s="131"/>
      <c r="D319" s="131"/>
      <c r="E319" s="131"/>
      <c r="F319" s="131"/>
      <c r="G319" s="131"/>
      <c r="H319" s="131"/>
      <c r="I319" s="131"/>
      <c r="J319" s="131"/>
      <c r="K319" s="131"/>
    </row>
    <row r="320" spans="2:11">
      <c r="B320" s="130"/>
      <c r="C320" s="131"/>
      <c r="D320" s="131"/>
      <c r="E320" s="131"/>
      <c r="F320" s="131"/>
      <c r="G320" s="131"/>
      <c r="H320" s="131"/>
      <c r="I320" s="131"/>
      <c r="J320" s="131"/>
      <c r="K320" s="131"/>
    </row>
    <row r="321" spans="2:11">
      <c r="B321" s="130"/>
      <c r="C321" s="131"/>
      <c r="D321" s="131"/>
      <c r="E321" s="131"/>
      <c r="F321" s="131"/>
      <c r="G321" s="131"/>
      <c r="H321" s="131"/>
      <c r="I321" s="131"/>
      <c r="J321" s="131"/>
      <c r="K321" s="131"/>
    </row>
    <row r="322" spans="2:11">
      <c r="B322" s="130"/>
      <c r="C322" s="131"/>
      <c r="D322" s="131"/>
      <c r="E322" s="131"/>
      <c r="F322" s="131"/>
      <c r="G322" s="131"/>
      <c r="H322" s="131"/>
      <c r="I322" s="131"/>
      <c r="J322" s="131"/>
      <c r="K322" s="131"/>
    </row>
    <row r="323" spans="2:11">
      <c r="B323" s="130"/>
      <c r="C323" s="131"/>
      <c r="D323" s="131"/>
      <c r="E323" s="131"/>
      <c r="F323" s="131"/>
      <c r="G323" s="131"/>
      <c r="H323" s="131"/>
      <c r="I323" s="131"/>
      <c r="J323" s="131"/>
      <c r="K323" s="131"/>
    </row>
    <row r="324" spans="2:11">
      <c r="B324" s="130"/>
      <c r="C324" s="131"/>
      <c r="D324" s="131"/>
      <c r="E324" s="131"/>
      <c r="F324" s="131"/>
      <c r="G324" s="131"/>
      <c r="H324" s="131"/>
      <c r="I324" s="131"/>
      <c r="J324" s="131"/>
      <c r="K324" s="131"/>
    </row>
    <row r="325" spans="2:11">
      <c r="B325" s="130"/>
      <c r="C325" s="131"/>
      <c r="D325" s="131"/>
      <c r="E325" s="131"/>
      <c r="F325" s="131"/>
      <c r="G325" s="131"/>
      <c r="H325" s="131"/>
      <c r="I325" s="131"/>
      <c r="J325" s="131"/>
      <c r="K325" s="131"/>
    </row>
    <row r="326" spans="2:11">
      <c r="B326" s="130"/>
      <c r="C326" s="131"/>
      <c r="D326" s="131"/>
      <c r="E326" s="131"/>
      <c r="F326" s="131"/>
      <c r="G326" s="131"/>
      <c r="H326" s="131"/>
      <c r="I326" s="131"/>
      <c r="J326" s="131"/>
      <c r="K326" s="131"/>
    </row>
    <row r="327" spans="2:11">
      <c r="B327" s="130"/>
      <c r="C327" s="131"/>
      <c r="D327" s="131"/>
      <c r="E327" s="131"/>
      <c r="F327" s="131"/>
      <c r="G327" s="131"/>
      <c r="H327" s="131"/>
      <c r="I327" s="131"/>
      <c r="J327" s="131"/>
      <c r="K327" s="131"/>
    </row>
    <row r="328" spans="2:11">
      <c r="B328" s="130"/>
      <c r="C328" s="131"/>
      <c r="D328" s="131"/>
      <c r="E328" s="131"/>
      <c r="F328" s="131"/>
      <c r="G328" s="131"/>
      <c r="H328" s="131"/>
      <c r="I328" s="131"/>
      <c r="J328" s="131"/>
      <c r="K328" s="131"/>
    </row>
    <row r="329" spans="2:11">
      <c r="B329" s="130"/>
      <c r="C329" s="131"/>
      <c r="D329" s="131"/>
      <c r="E329" s="131"/>
      <c r="F329" s="131"/>
      <c r="G329" s="131"/>
      <c r="H329" s="131"/>
      <c r="I329" s="131"/>
      <c r="J329" s="131"/>
      <c r="K329" s="131"/>
    </row>
    <row r="330" spans="2:11">
      <c r="B330" s="130"/>
      <c r="C330" s="131"/>
      <c r="D330" s="131"/>
      <c r="E330" s="131"/>
      <c r="F330" s="131"/>
      <c r="G330" s="131"/>
      <c r="H330" s="131"/>
      <c r="I330" s="131"/>
      <c r="J330" s="131"/>
      <c r="K330" s="131"/>
    </row>
    <row r="331" spans="2:11">
      <c r="B331" s="130"/>
      <c r="C331" s="131"/>
      <c r="D331" s="131"/>
      <c r="E331" s="131"/>
      <c r="F331" s="131"/>
      <c r="G331" s="131"/>
      <c r="H331" s="131"/>
      <c r="I331" s="131"/>
      <c r="J331" s="131"/>
      <c r="K331" s="131"/>
    </row>
    <row r="332" spans="2:11">
      <c r="B332" s="130"/>
      <c r="C332" s="131"/>
      <c r="D332" s="131"/>
      <c r="E332" s="131"/>
      <c r="F332" s="131"/>
      <c r="G332" s="131"/>
      <c r="H332" s="131"/>
      <c r="I332" s="131"/>
      <c r="J332" s="131"/>
      <c r="K332" s="131"/>
    </row>
    <row r="333" spans="2:11">
      <c r="B333" s="130"/>
      <c r="C333" s="131"/>
      <c r="D333" s="131"/>
      <c r="E333" s="131"/>
      <c r="F333" s="131"/>
      <c r="G333" s="131"/>
      <c r="H333" s="131"/>
      <c r="I333" s="131"/>
      <c r="J333" s="131"/>
      <c r="K333" s="131"/>
    </row>
    <row r="334" spans="2:11">
      <c r="B334" s="130"/>
      <c r="C334" s="131"/>
      <c r="D334" s="131"/>
      <c r="E334" s="131"/>
      <c r="F334" s="131"/>
      <c r="G334" s="131"/>
      <c r="H334" s="131"/>
      <c r="I334" s="131"/>
      <c r="J334" s="131"/>
      <c r="K334" s="131"/>
    </row>
    <row r="335" spans="2:11">
      <c r="B335" s="130"/>
      <c r="C335" s="131"/>
      <c r="D335" s="131"/>
      <c r="E335" s="131"/>
      <c r="F335" s="131"/>
      <c r="G335" s="131"/>
      <c r="H335" s="131"/>
      <c r="I335" s="131"/>
      <c r="J335" s="131"/>
      <c r="K335" s="131"/>
    </row>
    <row r="336" spans="2:11">
      <c r="B336" s="130"/>
      <c r="C336" s="131"/>
      <c r="D336" s="131"/>
      <c r="E336" s="131"/>
      <c r="F336" s="131"/>
      <c r="G336" s="131"/>
      <c r="H336" s="131"/>
      <c r="I336" s="131"/>
      <c r="J336" s="131"/>
      <c r="K336" s="131"/>
    </row>
    <row r="337" spans="2:11">
      <c r="B337" s="130"/>
      <c r="C337" s="131"/>
      <c r="D337" s="131"/>
      <c r="E337" s="131"/>
      <c r="F337" s="131"/>
      <c r="G337" s="131"/>
      <c r="H337" s="131"/>
      <c r="I337" s="131"/>
      <c r="J337" s="131"/>
      <c r="K337" s="131"/>
    </row>
    <row r="338" spans="2:11">
      <c r="B338" s="130"/>
      <c r="C338" s="131"/>
      <c r="D338" s="131"/>
      <c r="E338" s="131"/>
      <c r="F338" s="131"/>
      <c r="G338" s="131"/>
      <c r="H338" s="131"/>
      <c r="I338" s="131"/>
      <c r="J338" s="131"/>
      <c r="K338" s="131"/>
    </row>
    <row r="339" spans="2:11">
      <c r="B339" s="130"/>
      <c r="C339" s="131"/>
      <c r="D339" s="131"/>
      <c r="E339" s="131"/>
      <c r="F339" s="131"/>
      <c r="G339" s="131"/>
      <c r="H339" s="131"/>
      <c r="I339" s="131"/>
      <c r="J339" s="131"/>
      <c r="K339" s="131"/>
    </row>
    <row r="340" spans="2:11">
      <c r="B340" s="130"/>
      <c r="C340" s="131"/>
      <c r="D340" s="131"/>
      <c r="E340" s="131"/>
      <c r="F340" s="131"/>
      <c r="G340" s="131"/>
      <c r="H340" s="131"/>
      <c r="I340" s="131"/>
      <c r="J340" s="131"/>
      <c r="K340" s="131"/>
    </row>
    <row r="341" spans="2:11">
      <c r="B341" s="130"/>
      <c r="C341" s="131"/>
      <c r="D341" s="131"/>
      <c r="E341" s="131"/>
      <c r="F341" s="131"/>
      <c r="G341" s="131"/>
      <c r="H341" s="131"/>
      <c r="I341" s="131"/>
      <c r="J341" s="131"/>
      <c r="K341" s="131"/>
    </row>
    <row r="342" spans="2:11">
      <c r="B342" s="130"/>
      <c r="C342" s="131"/>
      <c r="D342" s="131"/>
      <c r="E342" s="131"/>
      <c r="F342" s="131"/>
      <c r="G342" s="131"/>
      <c r="H342" s="131"/>
      <c r="I342" s="131"/>
      <c r="J342" s="131"/>
      <c r="K342" s="131"/>
    </row>
    <row r="343" spans="2:11">
      <c r="B343" s="130"/>
      <c r="C343" s="131"/>
      <c r="D343" s="131"/>
      <c r="E343" s="131"/>
      <c r="F343" s="131"/>
      <c r="G343" s="131"/>
      <c r="H343" s="131"/>
      <c r="I343" s="131"/>
      <c r="J343" s="131"/>
      <c r="K343" s="131"/>
    </row>
    <row r="344" spans="2:11">
      <c r="B344" s="130"/>
      <c r="C344" s="131"/>
      <c r="D344" s="131"/>
      <c r="E344" s="131"/>
      <c r="F344" s="131"/>
      <c r="G344" s="131"/>
      <c r="H344" s="131"/>
      <c r="I344" s="131"/>
      <c r="J344" s="131"/>
      <c r="K344" s="131"/>
    </row>
    <row r="345" spans="2:11">
      <c r="B345" s="130"/>
      <c r="C345" s="131"/>
      <c r="D345" s="131"/>
      <c r="E345" s="131"/>
      <c r="F345" s="131"/>
      <c r="G345" s="131"/>
      <c r="H345" s="131"/>
      <c r="I345" s="131"/>
      <c r="J345" s="131"/>
      <c r="K345" s="131"/>
    </row>
    <row r="346" spans="2:11">
      <c r="B346" s="130"/>
      <c r="C346" s="131"/>
      <c r="D346" s="131"/>
      <c r="E346" s="131"/>
      <c r="F346" s="131"/>
      <c r="G346" s="131"/>
      <c r="H346" s="131"/>
      <c r="I346" s="131"/>
      <c r="J346" s="131"/>
      <c r="K346" s="131"/>
    </row>
    <row r="347" spans="2:11">
      <c r="B347" s="130"/>
      <c r="C347" s="131"/>
      <c r="D347" s="131"/>
      <c r="E347" s="131"/>
      <c r="F347" s="131"/>
      <c r="G347" s="131"/>
      <c r="H347" s="131"/>
      <c r="I347" s="131"/>
      <c r="J347" s="131"/>
      <c r="K347" s="131"/>
    </row>
    <row r="348" spans="2:11">
      <c r="B348" s="130"/>
      <c r="C348" s="131"/>
      <c r="D348" s="131"/>
      <c r="E348" s="131"/>
      <c r="F348" s="131"/>
      <c r="G348" s="131"/>
      <c r="H348" s="131"/>
      <c r="I348" s="131"/>
      <c r="J348" s="131"/>
      <c r="K348" s="131"/>
    </row>
    <row r="349" spans="2:11">
      <c r="B349" s="130"/>
      <c r="C349" s="131"/>
      <c r="D349" s="131"/>
      <c r="E349" s="131"/>
      <c r="F349" s="131"/>
      <c r="G349" s="131"/>
      <c r="H349" s="131"/>
      <c r="I349" s="131"/>
      <c r="J349" s="131"/>
      <c r="K349" s="131"/>
    </row>
    <row r="350" spans="2:11">
      <c r="B350" s="130"/>
      <c r="C350" s="131"/>
      <c r="D350" s="131"/>
      <c r="E350" s="131"/>
      <c r="F350" s="131"/>
      <c r="G350" s="131"/>
      <c r="H350" s="131"/>
      <c r="I350" s="131"/>
      <c r="J350" s="131"/>
      <c r="K350" s="131"/>
    </row>
    <row r="351" spans="2:11">
      <c r="B351" s="130"/>
      <c r="C351" s="131"/>
      <c r="D351" s="131"/>
      <c r="E351" s="131"/>
      <c r="F351" s="131"/>
      <c r="G351" s="131"/>
      <c r="H351" s="131"/>
      <c r="I351" s="131"/>
      <c r="J351" s="131"/>
      <c r="K351" s="131"/>
    </row>
    <row r="352" spans="2:11">
      <c r="B352" s="130"/>
      <c r="C352" s="131"/>
      <c r="D352" s="131"/>
      <c r="E352" s="131"/>
      <c r="F352" s="131"/>
      <c r="G352" s="131"/>
      <c r="H352" s="131"/>
      <c r="I352" s="131"/>
      <c r="J352" s="131"/>
      <c r="K352" s="131"/>
    </row>
    <row r="353" spans="2:11">
      <c r="B353" s="130"/>
      <c r="C353" s="131"/>
      <c r="D353" s="131"/>
      <c r="E353" s="131"/>
      <c r="F353" s="131"/>
      <c r="G353" s="131"/>
      <c r="H353" s="131"/>
      <c r="I353" s="131"/>
      <c r="J353" s="131"/>
      <c r="K353" s="131"/>
    </row>
    <row r="354" spans="2:11">
      <c r="B354" s="130"/>
      <c r="C354" s="131"/>
      <c r="D354" s="131"/>
      <c r="E354" s="131"/>
      <c r="F354" s="131"/>
      <c r="G354" s="131"/>
      <c r="H354" s="131"/>
      <c r="I354" s="131"/>
      <c r="J354" s="131"/>
      <c r="K354" s="131"/>
    </row>
    <row r="355" spans="2:11">
      <c r="B355" s="130"/>
      <c r="C355" s="131"/>
      <c r="D355" s="131"/>
      <c r="E355" s="131"/>
      <c r="F355" s="131"/>
      <c r="G355" s="131"/>
      <c r="H355" s="131"/>
      <c r="I355" s="131"/>
      <c r="J355" s="131"/>
      <c r="K355" s="131"/>
    </row>
    <row r="356" spans="2:11">
      <c r="B356" s="130"/>
      <c r="C356" s="131"/>
      <c r="D356" s="131"/>
      <c r="E356" s="131"/>
      <c r="F356" s="131"/>
      <c r="G356" s="131"/>
      <c r="H356" s="131"/>
      <c r="I356" s="131"/>
      <c r="J356" s="131"/>
      <c r="K356" s="131"/>
    </row>
    <row r="357" spans="2:11">
      <c r="B357" s="130"/>
      <c r="C357" s="131"/>
      <c r="D357" s="131"/>
      <c r="E357" s="131"/>
      <c r="F357" s="131"/>
      <c r="G357" s="131"/>
      <c r="H357" s="131"/>
      <c r="I357" s="131"/>
      <c r="J357" s="131"/>
      <c r="K357" s="131"/>
    </row>
    <row r="358" spans="2:11">
      <c r="B358" s="130"/>
      <c r="C358" s="131"/>
      <c r="D358" s="131"/>
      <c r="E358" s="131"/>
      <c r="F358" s="131"/>
      <c r="G358" s="131"/>
      <c r="H358" s="131"/>
      <c r="I358" s="131"/>
      <c r="J358" s="131"/>
      <c r="K358" s="131"/>
    </row>
    <row r="359" spans="2:11">
      <c r="B359" s="130"/>
      <c r="C359" s="131"/>
      <c r="D359" s="131"/>
      <c r="E359" s="131"/>
      <c r="F359" s="131"/>
      <c r="G359" s="131"/>
      <c r="H359" s="131"/>
      <c r="I359" s="131"/>
      <c r="J359" s="131"/>
      <c r="K359" s="131"/>
    </row>
    <row r="360" spans="2:11">
      <c r="B360" s="130"/>
      <c r="C360" s="131"/>
      <c r="D360" s="131"/>
      <c r="E360" s="131"/>
      <c r="F360" s="131"/>
      <c r="G360" s="131"/>
      <c r="H360" s="131"/>
      <c r="I360" s="131"/>
      <c r="J360" s="131"/>
      <c r="K360" s="131"/>
    </row>
    <row r="361" spans="2:11">
      <c r="B361" s="130"/>
      <c r="C361" s="131"/>
      <c r="D361" s="131"/>
      <c r="E361" s="131"/>
      <c r="F361" s="131"/>
      <c r="G361" s="131"/>
      <c r="H361" s="131"/>
      <c r="I361" s="131"/>
      <c r="J361" s="131"/>
      <c r="K361" s="131"/>
    </row>
    <row r="362" spans="2:11">
      <c r="B362" s="130"/>
      <c r="C362" s="131"/>
      <c r="D362" s="131"/>
      <c r="E362" s="131"/>
      <c r="F362" s="131"/>
      <c r="G362" s="131"/>
      <c r="H362" s="131"/>
      <c r="I362" s="131"/>
      <c r="J362" s="131"/>
      <c r="K362" s="131"/>
    </row>
    <row r="363" spans="2:11">
      <c r="B363" s="130"/>
      <c r="C363" s="131"/>
      <c r="D363" s="131"/>
      <c r="E363" s="131"/>
      <c r="F363" s="131"/>
      <c r="G363" s="131"/>
      <c r="H363" s="131"/>
      <c r="I363" s="131"/>
      <c r="J363" s="131"/>
      <c r="K363" s="131"/>
    </row>
    <row r="364" spans="2:11">
      <c r="B364" s="130"/>
      <c r="C364" s="131"/>
      <c r="D364" s="131"/>
      <c r="E364" s="131"/>
      <c r="F364" s="131"/>
      <c r="G364" s="131"/>
      <c r="H364" s="131"/>
      <c r="I364" s="131"/>
      <c r="J364" s="131"/>
      <c r="K364" s="131"/>
    </row>
    <row r="365" spans="2:11">
      <c r="B365" s="130"/>
      <c r="C365" s="131"/>
      <c r="D365" s="131"/>
      <c r="E365" s="131"/>
      <c r="F365" s="131"/>
      <c r="G365" s="131"/>
      <c r="H365" s="131"/>
      <c r="I365" s="131"/>
      <c r="J365" s="131"/>
      <c r="K365" s="131"/>
    </row>
    <row r="366" spans="2:11">
      <c r="B366" s="130"/>
      <c r="C366" s="131"/>
      <c r="D366" s="131"/>
      <c r="E366" s="131"/>
      <c r="F366" s="131"/>
      <c r="G366" s="131"/>
      <c r="H366" s="131"/>
      <c r="I366" s="131"/>
      <c r="J366" s="131"/>
      <c r="K366" s="131"/>
    </row>
    <row r="367" spans="2:11">
      <c r="B367" s="130"/>
      <c r="C367" s="131"/>
      <c r="D367" s="131"/>
      <c r="E367" s="131"/>
      <c r="F367" s="131"/>
      <c r="G367" s="131"/>
      <c r="H367" s="131"/>
      <c r="I367" s="131"/>
      <c r="J367" s="131"/>
      <c r="K367" s="131"/>
    </row>
    <row r="368" spans="2:11">
      <c r="B368" s="130"/>
      <c r="C368" s="131"/>
      <c r="D368" s="131"/>
      <c r="E368" s="131"/>
      <c r="F368" s="131"/>
      <c r="G368" s="131"/>
      <c r="H368" s="131"/>
      <c r="I368" s="131"/>
      <c r="J368" s="131"/>
      <c r="K368" s="131"/>
    </row>
    <row r="369" spans="2:11">
      <c r="B369" s="130"/>
      <c r="C369" s="131"/>
      <c r="D369" s="131"/>
      <c r="E369" s="131"/>
      <c r="F369" s="131"/>
      <c r="G369" s="131"/>
      <c r="H369" s="131"/>
      <c r="I369" s="131"/>
      <c r="J369" s="131"/>
      <c r="K369" s="131"/>
    </row>
    <row r="370" spans="2:11">
      <c r="B370" s="130"/>
      <c r="C370" s="131"/>
      <c r="D370" s="131"/>
      <c r="E370" s="131"/>
      <c r="F370" s="131"/>
      <c r="G370" s="131"/>
      <c r="H370" s="131"/>
      <c r="I370" s="131"/>
      <c r="J370" s="131"/>
      <c r="K370" s="131"/>
    </row>
    <row r="371" spans="2:11">
      <c r="B371" s="130"/>
      <c r="C371" s="131"/>
      <c r="D371" s="131"/>
      <c r="E371" s="131"/>
      <c r="F371" s="131"/>
      <c r="G371" s="131"/>
      <c r="H371" s="131"/>
      <c r="I371" s="131"/>
      <c r="J371" s="131"/>
      <c r="K371" s="131"/>
    </row>
    <row r="372" spans="2:11">
      <c r="B372" s="130"/>
      <c r="C372" s="131"/>
      <c r="D372" s="131"/>
      <c r="E372" s="131"/>
      <c r="F372" s="131"/>
      <c r="G372" s="131"/>
      <c r="H372" s="131"/>
      <c r="I372" s="131"/>
      <c r="J372" s="131"/>
      <c r="K372" s="131"/>
    </row>
    <row r="373" spans="2:11">
      <c r="B373" s="130"/>
      <c r="C373" s="131"/>
      <c r="D373" s="131"/>
      <c r="E373" s="131"/>
      <c r="F373" s="131"/>
      <c r="G373" s="131"/>
      <c r="H373" s="131"/>
      <c r="I373" s="131"/>
      <c r="J373" s="131"/>
      <c r="K373" s="131"/>
    </row>
    <row r="374" spans="2:11">
      <c r="B374" s="130"/>
      <c r="C374" s="131"/>
      <c r="D374" s="131"/>
      <c r="E374" s="131"/>
      <c r="F374" s="131"/>
      <c r="G374" s="131"/>
      <c r="H374" s="131"/>
      <c r="I374" s="131"/>
      <c r="J374" s="131"/>
      <c r="K374" s="131"/>
    </row>
    <row r="375" spans="2:11">
      <c r="B375" s="130"/>
      <c r="C375" s="131"/>
      <c r="D375" s="131"/>
      <c r="E375" s="131"/>
      <c r="F375" s="131"/>
      <c r="G375" s="131"/>
      <c r="H375" s="131"/>
      <c r="I375" s="131"/>
      <c r="J375" s="131"/>
      <c r="K375" s="131"/>
    </row>
    <row r="376" spans="2:11">
      <c r="B376" s="130"/>
      <c r="C376" s="131"/>
      <c r="D376" s="131"/>
      <c r="E376" s="131"/>
      <c r="F376" s="131"/>
      <c r="G376" s="131"/>
      <c r="H376" s="131"/>
      <c r="I376" s="131"/>
      <c r="J376" s="131"/>
      <c r="K376" s="131"/>
    </row>
    <row r="377" spans="2:11">
      <c r="B377" s="130"/>
      <c r="C377" s="131"/>
      <c r="D377" s="131"/>
      <c r="E377" s="131"/>
      <c r="F377" s="131"/>
      <c r="G377" s="131"/>
      <c r="H377" s="131"/>
      <c r="I377" s="131"/>
      <c r="J377" s="131"/>
      <c r="K377" s="131"/>
    </row>
    <row r="378" spans="2:11">
      <c r="B378" s="130"/>
      <c r="C378" s="131"/>
      <c r="D378" s="131"/>
      <c r="E378" s="131"/>
      <c r="F378" s="131"/>
      <c r="G378" s="131"/>
      <c r="H378" s="131"/>
      <c r="I378" s="131"/>
      <c r="J378" s="131"/>
      <c r="K378" s="131"/>
    </row>
    <row r="379" spans="2:11">
      <c r="B379" s="130"/>
      <c r="C379" s="131"/>
      <c r="D379" s="131"/>
      <c r="E379" s="131"/>
      <c r="F379" s="131"/>
      <c r="G379" s="131"/>
      <c r="H379" s="131"/>
      <c r="I379" s="131"/>
      <c r="J379" s="131"/>
      <c r="K379" s="131"/>
    </row>
    <row r="380" spans="2:11">
      <c r="B380" s="130"/>
      <c r="C380" s="131"/>
      <c r="D380" s="131"/>
      <c r="E380" s="131"/>
      <c r="F380" s="131"/>
      <c r="G380" s="131"/>
      <c r="H380" s="131"/>
      <c r="I380" s="131"/>
      <c r="J380" s="131"/>
      <c r="K380" s="131"/>
    </row>
    <row r="381" spans="2:11">
      <c r="B381" s="130"/>
      <c r="C381" s="131"/>
      <c r="D381" s="131"/>
      <c r="E381" s="131"/>
      <c r="F381" s="131"/>
      <c r="G381" s="131"/>
      <c r="H381" s="131"/>
      <c r="I381" s="131"/>
      <c r="J381" s="131"/>
      <c r="K381" s="131"/>
    </row>
    <row r="382" spans="2:11">
      <c r="B382" s="130"/>
      <c r="C382" s="131"/>
      <c r="D382" s="131"/>
      <c r="E382" s="131"/>
      <c r="F382" s="131"/>
      <c r="G382" s="131"/>
      <c r="H382" s="131"/>
      <c r="I382" s="131"/>
      <c r="J382" s="131"/>
      <c r="K382" s="131"/>
    </row>
    <row r="383" spans="2:11">
      <c r="B383" s="130"/>
      <c r="C383" s="131"/>
      <c r="D383" s="131"/>
      <c r="E383" s="131"/>
      <c r="F383" s="131"/>
      <c r="G383" s="131"/>
      <c r="H383" s="131"/>
      <c r="I383" s="131"/>
      <c r="J383" s="131"/>
      <c r="K383" s="131"/>
    </row>
    <row r="384" spans="2:11">
      <c r="B384" s="130"/>
      <c r="C384" s="131"/>
      <c r="D384" s="131"/>
      <c r="E384" s="131"/>
      <c r="F384" s="131"/>
      <c r="G384" s="131"/>
      <c r="H384" s="131"/>
      <c r="I384" s="131"/>
      <c r="J384" s="131"/>
      <c r="K384" s="131"/>
    </row>
    <row r="385" spans="2:11">
      <c r="B385" s="130"/>
      <c r="C385" s="131"/>
      <c r="D385" s="131"/>
      <c r="E385" s="131"/>
      <c r="F385" s="131"/>
      <c r="G385" s="131"/>
      <c r="H385" s="131"/>
      <c r="I385" s="131"/>
      <c r="J385" s="131"/>
      <c r="K385" s="131"/>
    </row>
    <row r="386" spans="2:11">
      <c r="B386" s="130"/>
      <c r="C386" s="131"/>
      <c r="D386" s="131"/>
      <c r="E386" s="131"/>
      <c r="F386" s="131"/>
      <c r="G386" s="131"/>
      <c r="H386" s="131"/>
      <c r="I386" s="131"/>
      <c r="J386" s="131"/>
      <c r="K386" s="131"/>
    </row>
    <row r="387" spans="2:11">
      <c r="B387" s="130"/>
      <c r="C387" s="131"/>
      <c r="D387" s="131"/>
      <c r="E387" s="131"/>
      <c r="F387" s="131"/>
      <c r="G387" s="131"/>
      <c r="H387" s="131"/>
      <c r="I387" s="131"/>
      <c r="J387" s="131"/>
      <c r="K387" s="131"/>
    </row>
    <row r="388" spans="2:11">
      <c r="B388" s="130"/>
      <c r="C388" s="131"/>
      <c r="D388" s="131"/>
      <c r="E388" s="131"/>
      <c r="F388" s="131"/>
      <c r="G388" s="131"/>
      <c r="H388" s="131"/>
      <c r="I388" s="131"/>
      <c r="J388" s="131"/>
      <c r="K388" s="131"/>
    </row>
    <row r="389" spans="2:11">
      <c r="B389" s="130"/>
      <c r="C389" s="131"/>
      <c r="D389" s="131"/>
      <c r="E389" s="131"/>
      <c r="F389" s="131"/>
      <c r="G389" s="131"/>
      <c r="H389" s="131"/>
      <c r="I389" s="131"/>
      <c r="J389" s="131"/>
      <c r="K389" s="131"/>
    </row>
    <row r="390" spans="2:11">
      <c r="B390" s="130"/>
      <c r="C390" s="131"/>
      <c r="D390" s="131"/>
      <c r="E390" s="131"/>
      <c r="F390" s="131"/>
      <c r="G390" s="131"/>
      <c r="H390" s="131"/>
      <c r="I390" s="131"/>
      <c r="J390" s="131"/>
      <c r="K390" s="131"/>
    </row>
    <row r="391" spans="2:11">
      <c r="B391" s="130"/>
      <c r="C391" s="131"/>
      <c r="D391" s="131"/>
      <c r="E391" s="131"/>
      <c r="F391" s="131"/>
      <c r="G391" s="131"/>
      <c r="H391" s="131"/>
      <c r="I391" s="131"/>
      <c r="J391" s="131"/>
      <c r="K391" s="131"/>
    </row>
    <row r="392" spans="2:11">
      <c r="B392" s="130"/>
      <c r="C392" s="131"/>
      <c r="D392" s="131"/>
      <c r="E392" s="131"/>
      <c r="F392" s="131"/>
      <c r="G392" s="131"/>
      <c r="H392" s="131"/>
      <c r="I392" s="131"/>
      <c r="J392" s="131"/>
      <c r="K392" s="131"/>
    </row>
    <row r="393" spans="2:11">
      <c r="B393" s="130"/>
      <c r="C393" s="131"/>
      <c r="D393" s="131"/>
      <c r="E393" s="131"/>
      <c r="F393" s="131"/>
      <c r="G393" s="131"/>
      <c r="H393" s="131"/>
      <c r="I393" s="131"/>
      <c r="J393" s="131"/>
      <c r="K393" s="131"/>
    </row>
    <row r="394" spans="2:11">
      <c r="B394" s="130"/>
      <c r="C394" s="131"/>
      <c r="D394" s="131"/>
      <c r="E394" s="131"/>
      <c r="F394" s="131"/>
      <c r="G394" s="131"/>
      <c r="H394" s="131"/>
      <c r="I394" s="131"/>
      <c r="J394" s="131"/>
      <c r="K394" s="131"/>
    </row>
    <row r="395" spans="2:11">
      <c r="B395" s="130"/>
      <c r="C395" s="131"/>
      <c r="D395" s="131"/>
      <c r="E395" s="131"/>
      <c r="F395" s="131"/>
      <c r="G395" s="131"/>
      <c r="H395" s="131"/>
      <c r="I395" s="131"/>
      <c r="J395" s="131"/>
      <c r="K395" s="131"/>
    </row>
    <row r="396" spans="2:11">
      <c r="B396" s="130"/>
      <c r="C396" s="131"/>
      <c r="D396" s="131"/>
      <c r="E396" s="131"/>
      <c r="F396" s="131"/>
      <c r="G396" s="131"/>
      <c r="H396" s="131"/>
      <c r="I396" s="131"/>
      <c r="J396" s="131"/>
      <c r="K396" s="131"/>
    </row>
    <row r="397" spans="2:11">
      <c r="B397" s="130"/>
      <c r="C397" s="131"/>
      <c r="D397" s="131"/>
      <c r="E397" s="131"/>
      <c r="F397" s="131"/>
      <c r="G397" s="131"/>
      <c r="H397" s="131"/>
      <c r="I397" s="131"/>
      <c r="J397" s="131"/>
      <c r="K397" s="131"/>
    </row>
    <row r="398" spans="2:11">
      <c r="B398" s="130"/>
      <c r="C398" s="131"/>
      <c r="D398" s="131"/>
      <c r="E398" s="131"/>
      <c r="F398" s="131"/>
      <c r="G398" s="131"/>
      <c r="H398" s="131"/>
      <c r="I398" s="131"/>
      <c r="J398" s="131"/>
      <c r="K398" s="131"/>
    </row>
    <row r="399" spans="2:11">
      <c r="B399" s="130"/>
      <c r="C399" s="131"/>
      <c r="D399" s="131"/>
      <c r="E399" s="131"/>
      <c r="F399" s="131"/>
      <c r="G399" s="131"/>
      <c r="H399" s="131"/>
      <c r="I399" s="131"/>
      <c r="J399" s="131"/>
      <c r="K399" s="131"/>
    </row>
    <row r="400" spans="2:11">
      <c r="B400" s="130"/>
      <c r="C400" s="131"/>
      <c r="D400" s="131"/>
      <c r="E400" s="131"/>
      <c r="F400" s="131"/>
      <c r="G400" s="131"/>
      <c r="H400" s="131"/>
      <c r="I400" s="131"/>
      <c r="J400" s="131"/>
      <c r="K400" s="131"/>
    </row>
    <row r="401" spans="2:11">
      <c r="B401" s="130"/>
      <c r="C401" s="131"/>
      <c r="D401" s="131"/>
      <c r="E401" s="131"/>
      <c r="F401" s="131"/>
      <c r="G401" s="131"/>
      <c r="H401" s="131"/>
      <c r="I401" s="131"/>
      <c r="J401" s="131"/>
      <c r="K401" s="131"/>
    </row>
    <row r="402" spans="2:11">
      <c r="B402" s="130"/>
      <c r="C402" s="131"/>
      <c r="D402" s="131"/>
      <c r="E402" s="131"/>
      <c r="F402" s="131"/>
      <c r="G402" s="131"/>
      <c r="H402" s="131"/>
      <c r="I402" s="131"/>
      <c r="J402" s="131"/>
      <c r="K402" s="131"/>
    </row>
    <row r="403" spans="2:11">
      <c r="B403" s="130"/>
      <c r="C403" s="131"/>
      <c r="D403" s="131"/>
      <c r="E403" s="131"/>
      <c r="F403" s="131"/>
      <c r="G403" s="131"/>
      <c r="H403" s="131"/>
      <c r="I403" s="131"/>
      <c r="J403" s="131"/>
      <c r="K403" s="131"/>
    </row>
    <row r="404" spans="2:11">
      <c r="B404" s="130"/>
      <c r="C404" s="131"/>
      <c r="D404" s="131"/>
      <c r="E404" s="131"/>
      <c r="F404" s="131"/>
      <c r="G404" s="131"/>
      <c r="H404" s="131"/>
      <c r="I404" s="131"/>
      <c r="J404" s="131"/>
      <c r="K404" s="131"/>
    </row>
    <row r="405" spans="2:11">
      <c r="B405" s="130"/>
      <c r="C405" s="131"/>
      <c r="D405" s="131"/>
      <c r="E405" s="131"/>
      <c r="F405" s="131"/>
      <c r="G405" s="131"/>
      <c r="H405" s="131"/>
      <c r="I405" s="131"/>
      <c r="J405" s="131"/>
      <c r="K405" s="131"/>
    </row>
    <row r="406" spans="2:11">
      <c r="B406" s="130"/>
      <c r="C406" s="131"/>
      <c r="D406" s="131"/>
      <c r="E406" s="131"/>
      <c r="F406" s="131"/>
      <c r="G406" s="131"/>
      <c r="H406" s="131"/>
      <c r="I406" s="131"/>
      <c r="J406" s="131"/>
      <c r="K406" s="131"/>
    </row>
    <row r="407" spans="2:11">
      <c r="B407" s="130"/>
      <c r="C407" s="131"/>
      <c r="D407" s="131"/>
      <c r="E407" s="131"/>
      <c r="F407" s="131"/>
      <c r="G407" s="131"/>
      <c r="H407" s="131"/>
      <c r="I407" s="131"/>
      <c r="J407" s="131"/>
      <c r="K407" s="131"/>
    </row>
    <row r="408" spans="2:11">
      <c r="B408" s="130"/>
      <c r="C408" s="131"/>
      <c r="D408" s="131"/>
      <c r="E408" s="131"/>
      <c r="F408" s="131"/>
      <c r="G408" s="131"/>
      <c r="H408" s="131"/>
      <c r="I408" s="131"/>
      <c r="J408" s="131"/>
      <c r="K408" s="131"/>
    </row>
    <row r="409" spans="2:11">
      <c r="B409" s="130"/>
      <c r="C409" s="131"/>
      <c r="D409" s="131"/>
      <c r="E409" s="131"/>
      <c r="F409" s="131"/>
      <c r="G409" s="131"/>
      <c r="H409" s="131"/>
      <c r="I409" s="131"/>
      <c r="J409" s="131"/>
      <c r="K409" s="131"/>
    </row>
    <row r="410" spans="2:11">
      <c r="B410" s="130"/>
      <c r="C410" s="131"/>
      <c r="D410" s="131"/>
      <c r="E410" s="131"/>
      <c r="F410" s="131"/>
      <c r="G410" s="131"/>
      <c r="H410" s="131"/>
      <c r="I410" s="131"/>
      <c r="J410" s="131"/>
      <c r="K410" s="131"/>
    </row>
    <row r="411" spans="2:11">
      <c r="B411" s="130"/>
      <c r="C411" s="131"/>
      <c r="D411" s="131"/>
      <c r="E411" s="131"/>
      <c r="F411" s="131"/>
      <c r="G411" s="131"/>
      <c r="H411" s="131"/>
      <c r="I411" s="131"/>
      <c r="J411" s="131"/>
      <c r="K411" s="131"/>
    </row>
    <row r="412" spans="2:11">
      <c r="B412" s="130"/>
      <c r="C412" s="131"/>
      <c r="D412" s="131"/>
      <c r="E412" s="131"/>
      <c r="F412" s="131"/>
      <c r="G412" s="131"/>
      <c r="H412" s="131"/>
      <c r="I412" s="131"/>
      <c r="J412" s="131"/>
      <c r="K412" s="131"/>
    </row>
    <row r="413" spans="2:11">
      <c r="B413" s="130"/>
      <c r="C413" s="131"/>
      <c r="D413" s="131"/>
      <c r="E413" s="131"/>
      <c r="F413" s="131"/>
      <c r="G413" s="131"/>
      <c r="H413" s="131"/>
      <c r="I413" s="131"/>
      <c r="J413" s="131"/>
      <c r="K413" s="131"/>
    </row>
    <row r="414" spans="2:11">
      <c r="B414" s="130"/>
      <c r="C414" s="131"/>
      <c r="D414" s="131"/>
      <c r="E414" s="131"/>
      <c r="F414" s="131"/>
      <c r="G414" s="131"/>
      <c r="H414" s="131"/>
      <c r="I414" s="131"/>
      <c r="J414" s="131"/>
      <c r="K414" s="131"/>
    </row>
    <row r="415" spans="2:11">
      <c r="B415" s="130"/>
      <c r="C415" s="131"/>
      <c r="D415" s="131"/>
      <c r="E415" s="131"/>
      <c r="F415" s="131"/>
      <c r="G415" s="131"/>
      <c r="H415" s="131"/>
      <c r="I415" s="131"/>
      <c r="J415" s="131"/>
      <c r="K415" s="131"/>
    </row>
    <row r="416" spans="2:11">
      <c r="B416" s="130"/>
      <c r="C416" s="131"/>
      <c r="D416" s="131"/>
      <c r="E416" s="131"/>
      <c r="F416" s="131"/>
      <c r="G416" s="131"/>
      <c r="H416" s="131"/>
      <c r="I416" s="131"/>
      <c r="J416" s="131"/>
      <c r="K416" s="131"/>
    </row>
    <row r="417" spans="2:11">
      <c r="B417" s="130"/>
      <c r="C417" s="131"/>
      <c r="D417" s="131"/>
      <c r="E417" s="131"/>
      <c r="F417" s="131"/>
      <c r="G417" s="131"/>
      <c r="H417" s="131"/>
      <c r="I417" s="131"/>
      <c r="J417" s="131"/>
      <c r="K417" s="131"/>
    </row>
    <row r="418" spans="2:11">
      <c r="B418" s="130"/>
      <c r="C418" s="131"/>
      <c r="D418" s="131"/>
      <c r="E418" s="131"/>
      <c r="F418" s="131"/>
      <c r="G418" s="131"/>
      <c r="H418" s="131"/>
      <c r="I418" s="131"/>
      <c r="J418" s="131"/>
      <c r="K418" s="131"/>
    </row>
    <row r="419" spans="2:11">
      <c r="B419" s="130"/>
      <c r="C419" s="131"/>
      <c r="D419" s="131"/>
      <c r="E419" s="131"/>
      <c r="F419" s="131"/>
      <c r="G419" s="131"/>
      <c r="H419" s="131"/>
      <c r="I419" s="131"/>
      <c r="J419" s="131"/>
      <c r="K419" s="131"/>
    </row>
    <row r="420" spans="2:11">
      <c r="B420" s="130"/>
      <c r="C420" s="131"/>
      <c r="D420" s="131"/>
      <c r="E420" s="131"/>
      <c r="F420" s="131"/>
      <c r="G420" s="131"/>
      <c r="H420" s="131"/>
      <c r="I420" s="131"/>
      <c r="J420" s="131"/>
      <c r="K420" s="131"/>
    </row>
    <row r="421" spans="2:11">
      <c r="B421" s="130"/>
      <c r="C421" s="131"/>
      <c r="D421" s="131"/>
      <c r="E421" s="131"/>
      <c r="F421" s="131"/>
      <c r="G421" s="131"/>
      <c r="H421" s="131"/>
      <c r="I421" s="131"/>
      <c r="J421" s="131"/>
      <c r="K421" s="131"/>
    </row>
    <row r="422" spans="2:11">
      <c r="B422" s="130"/>
      <c r="C422" s="131"/>
      <c r="D422" s="131"/>
      <c r="E422" s="131"/>
      <c r="F422" s="131"/>
      <c r="G422" s="131"/>
      <c r="H422" s="131"/>
      <c r="I422" s="131"/>
      <c r="J422" s="131"/>
      <c r="K422" s="131"/>
    </row>
    <row r="423" spans="2:11">
      <c r="B423" s="130"/>
      <c r="C423" s="131"/>
      <c r="D423" s="131"/>
      <c r="E423" s="131"/>
      <c r="F423" s="131"/>
      <c r="G423" s="131"/>
      <c r="H423" s="131"/>
      <c r="I423" s="131"/>
      <c r="J423" s="131"/>
      <c r="K423" s="131"/>
    </row>
    <row r="424" spans="2:11">
      <c r="B424" s="130"/>
      <c r="C424" s="131"/>
      <c r="D424" s="131"/>
      <c r="E424" s="131"/>
      <c r="F424" s="131"/>
      <c r="G424" s="131"/>
      <c r="H424" s="131"/>
      <c r="I424" s="131"/>
      <c r="J424" s="131"/>
      <c r="K424" s="131"/>
    </row>
    <row r="425" spans="2:11">
      <c r="B425" s="130"/>
      <c r="C425" s="131"/>
      <c r="D425" s="131"/>
      <c r="E425" s="131"/>
      <c r="F425" s="131"/>
      <c r="G425" s="131"/>
      <c r="H425" s="131"/>
      <c r="I425" s="131"/>
      <c r="J425" s="131"/>
      <c r="K425" s="131"/>
    </row>
    <row r="426" spans="2:11">
      <c r="B426" s="130"/>
      <c r="C426" s="131"/>
      <c r="D426" s="131"/>
      <c r="E426" s="131"/>
      <c r="F426" s="131"/>
      <c r="G426" s="131"/>
      <c r="H426" s="131"/>
      <c r="I426" s="131"/>
      <c r="J426" s="131"/>
      <c r="K426" s="131"/>
    </row>
    <row r="427" spans="2:11">
      <c r="B427" s="130"/>
      <c r="C427" s="131"/>
      <c r="D427" s="131"/>
      <c r="E427" s="131"/>
      <c r="F427" s="131"/>
      <c r="G427" s="131"/>
      <c r="H427" s="131"/>
      <c r="I427" s="131"/>
      <c r="J427" s="131"/>
      <c r="K427" s="131"/>
    </row>
    <row r="428" spans="2:11">
      <c r="B428" s="130"/>
      <c r="C428" s="131"/>
      <c r="D428" s="131"/>
      <c r="E428" s="131"/>
      <c r="F428" s="131"/>
      <c r="G428" s="131"/>
      <c r="H428" s="131"/>
      <c r="I428" s="131"/>
      <c r="J428" s="131"/>
      <c r="K428" s="131"/>
    </row>
    <row r="429" spans="2:11">
      <c r="B429" s="130"/>
      <c r="C429" s="131"/>
      <c r="D429" s="131"/>
      <c r="E429" s="131"/>
      <c r="F429" s="131"/>
      <c r="G429" s="131"/>
      <c r="H429" s="131"/>
      <c r="I429" s="131"/>
      <c r="J429" s="131"/>
      <c r="K429" s="131"/>
    </row>
    <row r="430" spans="2:11">
      <c r="B430" s="130"/>
      <c r="C430" s="131"/>
      <c r="D430" s="131"/>
      <c r="E430" s="131"/>
      <c r="F430" s="131"/>
      <c r="G430" s="131"/>
      <c r="H430" s="131"/>
      <c r="I430" s="131"/>
      <c r="J430" s="131"/>
      <c r="K430" s="131"/>
    </row>
    <row r="431" spans="2:11">
      <c r="B431" s="130"/>
      <c r="C431" s="131"/>
      <c r="D431" s="131"/>
      <c r="E431" s="131"/>
      <c r="F431" s="131"/>
      <c r="G431" s="131"/>
      <c r="H431" s="131"/>
      <c r="I431" s="131"/>
      <c r="J431" s="131"/>
      <c r="K431" s="131"/>
    </row>
    <row r="432" spans="2:11">
      <c r="B432" s="130"/>
      <c r="C432" s="131"/>
      <c r="D432" s="131"/>
      <c r="E432" s="131"/>
      <c r="F432" s="131"/>
      <c r="G432" s="131"/>
      <c r="H432" s="131"/>
      <c r="I432" s="131"/>
      <c r="J432" s="131"/>
      <c r="K432" s="131"/>
    </row>
    <row r="433" spans="2:11">
      <c r="B433" s="130"/>
      <c r="C433" s="131"/>
      <c r="D433" s="131"/>
      <c r="E433" s="131"/>
      <c r="F433" s="131"/>
      <c r="G433" s="131"/>
      <c r="H433" s="131"/>
      <c r="I433" s="131"/>
      <c r="J433" s="131"/>
      <c r="K433" s="131"/>
    </row>
    <row r="434" spans="2:11">
      <c r="B434" s="130"/>
      <c r="C434" s="131"/>
      <c r="D434" s="131"/>
      <c r="E434" s="131"/>
      <c r="F434" s="131"/>
      <c r="G434" s="131"/>
      <c r="H434" s="131"/>
      <c r="I434" s="131"/>
      <c r="J434" s="131"/>
      <c r="K434" s="131"/>
    </row>
    <row r="435" spans="2:11">
      <c r="B435" s="130"/>
      <c r="C435" s="131"/>
      <c r="D435" s="131"/>
      <c r="E435" s="131"/>
      <c r="F435" s="131"/>
      <c r="G435" s="131"/>
      <c r="H435" s="131"/>
      <c r="I435" s="131"/>
      <c r="J435" s="131"/>
      <c r="K435" s="131"/>
    </row>
    <row r="436" spans="2:11">
      <c r="B436" s="130"/>
      <c r="C436" s="131"/>
      <c r="D436" s="131"/>
      <c r="E436" s="131"/>
      <c r="F436" s="131"/>
      <c r="G436" s="131"/>
      <c r="H436" s="131"/>
      <c r="I436" s="131"/>
      <c r="J436" s="131"/>
      <c r="K436" s="131"/>
    </row>
    <row r="437" spans="2:11">
      <c r="B437" s="130"/>
      <c r="C437" s="131"/>
      <c r="D437" s="131"/>
      <c r="E437" s="131"/>
      <c r="F437" s="131"/>
      <c r="G437" s="131"/>
      <c r="H437" s="131"/>
      <c r="I437" s="131"/>
      <c r="J437" s="131"/>
      <c r="K437" s="131"/>
    </row>
    <row r="438" spans="2:11">
      <c r="B438" s="130"/>
      <c r="C438" s="131"/>
      <c r="D438" s="131"/>
      <c r="E438" s="131"/>
      <c r="F438" s="131"/>
      <c r="G438" s="131"/>
      <c r="H438" s="131"/>
      <c r="I438" s="131"/>
      <c r="J438" s="131"/>
      <c r="K438" s="131"/>
    </row>
    <row r="439" spans="2:11">
      <c r="B439" s="130"/>
      <c r="C439" s="131"/>
      <c r="D439" s="131"/>
      <c r="E439" s="131"/>
      <c r="F439" s="131"/>
      <c r="G439" s="131"/>
      <c r="H439" s="131"/>
      <c r="I439" s="131"/>
      <c r="J439" s="131"/>
      <c r="K439" s="131"/>
    </row>
    <row r="440" spans="2:11">
      <c r="B440" s="130"/>
      <c r="C440" s="131"/>
      <c r="D440" s="131"/>
      <c r="E440" s="131"/>
      <c r="F440" s="131"/>
      <c r="G440" s="131"/>
      <c r="H440" s="131"/>
      <c r="I440" s="131"/>
      <c r="J440" s="131"/>
      <c r="K440" s="131"/>
    </row>
    <row r="441" spans="2:11">
      <c r="B441" s="130"/>
      <c r="C441" s="131"/>
      <c r="D441" s="131"/>
      <c r="E441" s="131"/>
      <c r="F441" s="131"/>
      <c r="G441" s="131"/>
      <c r="H441" s="131"/>
      <c r="I441" s="131"/>
      <c r="J441" s="131"/>
      <c r="K441" s="131"/>
    </row>
    <row r="442" spans="2:11">
      <c r="B442" s="130"/>
      <c r="C442" s="131"/>
      <c r="D442" s="131"/>
      <c r="E442" s="131"/>
      <c r="F442" s="131"/>
      <c r="G442" s="131"/>
      <c r="H442" s="131"/>
      <c r="I442" s="131"/>
      <c r="J442" s="131"/>
      <c r="K442" s="131"/>
    </row>
    <row r="443" spans="2:11">
      <c r="B443" s="130"/>
      <c r="C443" s="131"/>
      <c r="D443" s="131"/>
      <c r="E443" s="131"/>
      <c r="F443" s="131"/>
      <c r="G443" s="131"/>
      <c r="H443" s="131"/>
      <c r="I443" s="131"/>
      <c r="J443" s="131"/>
      <c r="K443" s="131"/>
    </row>
    <row r="444" spans="2:11">
      <c r="B444" s="130"/>
      <c r="C444" s="131"/>
      <c r="D444" s="131"/>
      <c r="E444" s="131"/>
      <c r="F444" s="131"/>
      <c r="G444" s="131"/>
      <c r="H444" s="131"/>
      <c r="I444" s="131"/>
      <c r="J444" s="131"/>
      <c r="K444" s="131"/>
    </row>
    <row r="445" spans="2:11">
      <c r="B445" s="130"/>
      <c r="C445" s="131"/>
      <c r="D445" s="131"/>
      <c r="E445" s="131"/>
      <c r="F445" s="131"/>
      <c r="G445" s="131"/>
      <c r="H445" s="131"/>
      <c r="I445" s="131"/>
      <c r="J445" s="131"/>
      <c r="K445" s="131"/>
    </row>
    <row r="446" spans="2:11">
      <c r="B446" s="130"/>
      <c r="C446" s="131"/>
      <c r="D446" s="131"/>
      <c r="E446" s="131"/>
      <c r="F446" s="131"/>
      <c r="G446" s="131"/>
      <c r="H446" s="131"/>
      <c r="I446" s="131"/>
      <c r="J446" s="131"/>
      <c r="K446" s="131"/>
    </row>
    <row r="447" spans="2:11">
      <c r="B447" s="130"/>
      <c r="C447" s="131"/>
      <c r="D447" s="131"/>
      <c r="E447" s="131"/>
      <c r="F447" s="131"/>
      <c r="G447" s="131"/>
      <c r="H447" s="131"/>
      <c r="I447" s="131"/>
      <c r="J447" s="131"/>
      <c r="K447" s="131"/>
    </row>
    <row r="448" spans="2:11">
      <c r="B448" s="130"/>
      <c r="C448" s="131"/>
      <c r="D448" s="131"/>
      <c r="E448" s="131"/>
      <c r="F448" s="131"/>
      <c r="G448" s="131"/>
      <c r="H448" s="131"/>
      <c r="I448" s="131"/>
      <c r="J448" s="131"/>
      <c r="K448" s="131"/>
    </row>
    <row r="449" spans="2:11">
      <c r="B449" s="130"/>
      <c r="C449" s="131"/>
      <c r="D449" s="131"/>
      <c r="E449" s="131"/>
      <c r="F449" s="131"/>
      <c r="G449" s="131"/>
      <c r="H449" s="131"/>
      <c r="I449" s="131"/>
      <c r="J449" s="131"/>
      <c r="K449" s="131"/>
    </row>
    <row r="450" spans="2:11">
      <c r="B450" s="130"/>
      <c r="C450" s="131"/>
      <c r="D450" s="131"/>
      <c r="E450" s="131"/>
      <c r="F450" s="131"/>
      <c r="G450" s="131"/>
      <c r="H450" s="131"/>
      <c r="I450" s="131"/>
      <c r="J450" s="131"/>
      <c r="K450" s="131"/>
    </row>
    <row r="451" spans="2:11">
      <c r="B451" s="130"/>
      <c r="C451" s="131"/>
      <c r="D451" s="131"/>
      <c r="E451" s="131"/>
      <c r="F451" s="131"/>
      <c r="G451" s="131"/>
      <c r="H451" s="131"/>
      <c r="I451" s="131"/>
      <c r="J451" s="131"/>
      <c r="K451" s="131"/>
    </row>
    <row r="452" spans="2:11">
      <c r="B452" s="130"/>
      <c r="C452" s="131"/>
      <c r="D452" s="131"/>
      <c r="E452" s="131"/>
      <c r="F452" s="131"/>
      <c r="G452" s="131"/>
      <c r="H452" s="131"/>
      <c r="I452" s="131"/>
      <c r="J452" s="131"/>
      <c r="K452" s="131"/>
    </row>
    <row r="453" spans="2:11">
      <c r="B453" s="130"/>
      <c r="C453" s="131"/>
      <c r="D453" s="131"/>
      <c r="E453" s="131"/>
      <c r="F453" s="131"/>
      <c r="G453" s="131"/>
      <c r="H453" s="131"/>
      <c r="I453" s="131"/>
      <c r="J453" s="131"/>
      <c r="K453" s="131"/>
    </row>
    <row r="454" spans="2:11">
      <c r="B454" s="130"/>
      <c r="C454" s="131"/>
      <c r="D454" s="131"/>
      <c r="E454" s="131"/>
      <c r="F454" s="131"/>
      <c r="G454" s="131"/>
      <c r="H454" s="131"/>
      <c r="I454" s="131"/>
      <c r="J454" s="131"/>
      <c r="K454" s="131"/>
    </row>
    <row r="455" spans="2:11">
      <c r="B455" s="130"/>
      <c r="C455" s="131"/>
      <c r="D455" s="131"/>
      <c r="E455" s="131"/>
      <c r="F455" s="131"/>
      <c r="G455" s="131"/>
      <c r="H455" s="131"/>
      <c r="I455" s="131"/>
      <c r="J455" s="131"/>
      <c r="K455" s="131"/>
    </row>
    <row r="456" spans="2:11">
      <c r="B456" s="130"/>
      <c r="C456" s="131"/>
      <c r="D456" s="131"/>
      <c r="E456" s="131"/>
      <c r="F456" s="131"/>
      <c r="G456" s="131"/>
      <c r="H456" s="131"/>
      <c r="I456" s="131"/>
      <c r="J456" s="131"/>
      <c r="K456" s="131"/>
    </row>
    <row r="457" spans="2:11">
      <c r="B457" s="130"/>
      <c r="C457" s="131"/>
      <c r="D457" s="131"/>
      <c r="E457" s="131"/>
      <c r="F457" s="131"/>
      <c r="G457" s="131"/>
      <c r="H457" s="131"/>
      <c r="I457" s="131"/>
      <c r="J457" s="131"/>
      <c r="K457" s="131"/>
    </row>
    <row r="458" spans="2:11">
      <c r="B458" s="130"/>
      <c r="C458" s="131"/>
      <c r="D458" s="131"/>
      <c r="E458" s="131"/>
      <c r="F458" s="131"/>
      <c r="G458" s="131"/>
      <c r="H458" s="131"/>
      <c r="I458" s="131"/>
      <c r="J458" s="131"/>
      <c r="K458" s="131"/>
    </row>
    <row r="459" spans="2:11">
      <c r="B459" s="130"/>
      <c r="C459" s="131"/>
      <c r="D459" s="131"/>
      <c r="E459" s="131"/>
      <c r="F459" s="131"/>
      <c r="G459" s="131"/>
      <c r="H459" s="131"/>
      <c r="I459" s="131"/>
      <c r="J459" s="131"/>
      <c r="K459" s="131"/>
    </row>
    <row r="460" spans="2:11">
      <c r="B460" s="130"/>
      <c r="C460" s="131"/>
      <c r="D460" s="131"/>
      <c r="E460" s="131"/>
      <c r="F460" s="131"/>
      <c r="G460" s="131"/>
      <c r="H460" s="131"/>
      <c r="I460" s="131"/>
      <c r="J460" s="131"/>
      <c r="K460" s="131"/>
    </row>
    <row r="461" spans="2:11">
      <c r="B461" s="130"/>
      <c r="C461" s="131"/>
      <c r="D461" s="131"/>
      <c r="E461" s="131"/>
      <c r="F461" s="131"/>
      <c r="G461" s="131"/>
      <c r="H461" s="131"/>
      <c r="I461" s="131"/>
      <c r="J461" s="131"/>
      <c r="K461" s="131"/>
    </row>
    <row r="462" spans="2:11">
      <c r="B462" s="130"/>
      <c r="C462" s="131"/>
      <c r="D462" s="131"/>
      <c r="E462" s="131"/>
      <c r="F462" s="131"/>
      <c r="G462" s="131"/>
      <c r="H462" s="131"/>
      <c r="I462" s="131"/>
      <c r="J462" s="131"/>
      <c r="K462" s="131"/>
    </row>
    <row r="463" spans="2:11">
      <c r="B463" s="130"/>
      <c r="C463" s="131"/>
      <c r="D463" s="131"/>
      <c r="E463" s="131"/>
      <c r="F463" s="131"/>
      <c r="G463" s="131"/>
      <c r="H463" s="131"/>
      <c r="I463" s="131"/>
      <c r="J463" s="131"/>
      <c r="K463" s="131"/>
    </row>
    <row r="464" spans="2:11">
      <c r="B464" s="130"/>
      <c r="C464" s="131"/>
      <c r="D464" s="131"/>
      <c r="E464" s="131"/>
      <c r="F464" s="131"/>
      <c r="G464" s="131"/>
      <c r="H464" s="131"/>
      <c r="I464" s="131"/>
      <c r="J464" s="131"/>
      <c r="K464" s="131"/>
    </row>
    <row r="465" spans="2:11">
      <c r="B465" s="130"/>
      <c r="C465" s="131"/>
      <c r="D465" s="131"/>
      <c r="E465" s="131"/>
      <c r="F465" s="131"/>
      <c r="G465" s="131"/>
      <c r="H465" s="131"/>
      <c r="I465" s="131"/>
      <c r="J465" s="131"/>
      <c r="K465" s="131"/>
    </row>
    <row r="466" spans="2:11">
      <c r="B466" s="130"/>
      <c r="C466" s="131"/>
      <c r="D466" s="131"/>
      <c r="E466" s="131"/>
      <c r="F466" s="131"/>
      <c r="G466" s="131"/>
      <c r="H466" s="131"/>
      <c r="I466" s="131"/>
      <c r="J466" s="131"/>
      <c r="K466" s="131"/>
    </row>
    <row r="467" spans="2:11">
      <c r="B467" s="130"/>
      <c r="C467" s="131"/>
      <c r="D467" s="131"/>
      <c r="E467" s="131"/>
      <c r="F467" s="131"/>
      <c r="G467" s="131"/>
      <c r="H467" s="131"/>
      <c r="I467" s="131"/>
      <c r="J467" s="131"/>
      <c r="K467" s="131"/>
    </row>
    <row r="468" spans="2:11">
      <c r="B468" s="130"/>
      <c r="C468" s="131"/>
      <c r="D468" s="131"/>
      <c r="E468" s="131"/>
      <c r="F468" s="131"/>
      <c r="G468" s="131"/>
      <c r="H468" s="131"/>
      <c r="I468" s="131"/>
      <c r="J468" s="131"/>
      <c r="K468" s="131"/>
    </row>
    <row r="469" spans="2:11">
      <c r="B469" s="130"/>
      <c r="C469" s="131"/>
      <c r="D469" s="131"/>
      <c r="E469" s="131"/>
      <c r="F469" s="131"/>
      <c r="G469" s="131"/>
      <c r="H469" s="131"/>
      <c r="I469" s="131"/>
      <c r="J469" s="131"/>
      <c r="K469" s="131"/>
    </row>
    <row r="470" spans="2:11">
      <c r="B470" s="130"/>
      <c r="C470" s="131"/>
      <c r="D470" s="131"/>
      <c r="E470" s="131"/>
      <c r="F470" s="131"/>
      <c r="G470" s="131"/>
      <c r="H470" s="131"/>
      <c r="I470" s="131"/>
      <c r="J470" s="131"/>
      <c r="K470" s="131"/>
    </row>
    <row r="471" spans="2:11">
      <c r="B471" s="130"/>
      <c r="C471" s="131"/>
      <c r="D471" s="131"/>
      <c r="E471" s="131"/>
      <c r="F471" s="131"/>
      <c r="G471" s="131"/>
      <c r="H471" s="131"/>
      <c r="I471" s="131"/>
      <c r="J471" s="131"/>
      <c r="K471" s="131"/>
    </row>
    <row r="472" spans="2:11">
      <c r="B472" s="130"/>
      <c r="C472" s="131"/>
      <c r="D472" s="131"/>
      <c r="E472" s="131"/>
      <c r="F472" s="131"/>
      <c r="G472" s="131"/>
      <c r="H472" s="131"/>
      <c r="I472" s="131"/>
      <c r="J472" s="131"/>
      <c r="K472" s="131"/>
    </row>
    <row r="473" spans="2:11">
      <c r="B473" s="130"/>
      <c r="C473" s="131"/>
      <c r="D473" s="131"/>
      <c r="E473" s="131"/>
      <c r="F473" s="131"/>
      <c r="G473" s="131"/>
      <c r="H473" s="131"/>
      <c r="I473" s="131"/>
      <c r="J473" s="131"/>
      <c r="K473" s="131"/>
    </row>
    <row r="474" spans="2:11">
      <c r="B474" s="130"/>
      <c r="C474" s="131"/>
      <c r="D474" s="131"/>
      <c r="E474" s="131"/>
      <c r="F474" s="131"/>
      <c r="G474" s="131"/>
      <c r="H474" s="131"/>
      <c r="I474" s="131"/>
      <c r="J474" s="131"/>
      <c r="K474" s="131"/>
    </row>
    <row r="475" spans="2:11">
      <c r="B475" s="130"/>
      <c r="C475" s="131"/>
      <c r="D475" s="131"/>
      <c r="E475" s="131"/>
      <c r="F475" s="131"/>
      <c r="G475" s="131"/>
      <c r="H475" s="131"/>
      <c r="I475" s="131"/>
      <c r="J475" s="131"/>
      <c r="K475" s="131"/>
    </row>
    <row r="476" spans="2:11">
      <c r="B476" s="130"/>
      <c r="C476" s="131"/>
      <c r="D476" s="131"/>
      <c r="E476" s="131"/>
      <c r="F476" s="131"/>
      <c r="G476" s="131"/>
      <c r="H476" s="131"/>
      <c r="I476" s="131"/>
      <c r="J476" s="131"/>
      <c r="K476" s="131"/>
    </row>
    <row r="477" spans="2:11">
      <c r="B477" s="130"/>
      <c r="C477" s="131"/>
      <c r="D477" s="131"/>
      <c r="E477" s="131"/>
      <c r="F477" s="131"/>
      <c r="G477" s="131"/>
      <c r="H477" s="131"/>
      <c r="I477" s="131"/>
      <c r="J477" s="131"/>
      <c r="K477" s="131"/>
    </row>
    <row r="478" spans="2:11">
      <c r="B478" s="130"/>
      <c r="C478" s="131"/>
      <c r="D478" s="131"/>
      <c r="E478" s="131"/>
      <c r="F478" s="131"/>
      <c r="G478" s="131"/>
      <c r="H478" s="131"/>
      <c r="I478" s="131"/>
      <c r="J478" s="131"/>
      <c r="K478" s="131"/>
    </row>
    <row r="479" spans="2:11">
      <c r="B479" s="130"/>
      <c r="C479" s="131"/>
      <c r="D479" s="131"/>
      <c r="E479" s="131"/>
      <c r="F479" s="131"/>
      <c r="G479" s="131"/>
      <c r="H479" s="131"/>
      <c r="I479" s="131"/>
      <c r="J479" s="131"/>
      <c r="K479" s="131"/>
    </row>
    <row r="480" spans="2:11">
      <c r="B480" s="130"/>
      <c r="C480" s="131"/>
      <c r="D480" s="131"/>
      <c r="E480" s="131"/>
      <c r="F480" s="131"/>
      <c r="G480" s="131"/>
      <c r="H480" s="131"/>
      <c r="I480" s="131"/>
      <c r="J480" s="131"/>
      <c r="K480" s="131"/>
    </row>
    <row r="481" spans="2:11">
      <c r="B481" s="130"/>
      <c r="C481" s="131"/>
      <c r="D481" s="131"/>
      <c r="E481" s="131"/>
      <c r="F481" s="131"/>
      <c r="G481" s="131"/>
      <c r="H481" s="131"/>
      <c r="I481" s="131"/>
      <c r="J481" s="131"/>
      <c r="K481" s="131"/>
    </row>
    <row r="482" spans="2:11">
      <c r="B482" s="130"/>
      <c r="C482" s="131"/>
      <c r="D482" s="131"/>
      <c r="E482" s="131"/>
      <c r="F482" s="131"/>
      <c r="G482" s="131"/>
      <c r="H482" s="131"/>
      <c r="I482" s="131"/>
      <c r="J482" s="131"/>
      <c r="K482" s="131"/>
    </row>
    <row r="483" spans="2:11">
      <c r="B483" s="130"/>
      <c r="C483" s="131"/>
      <c r="D483" s="131"/>
      <c r="E483" s="131"/>
      <c r="F483" s="131"/>
      <c r="G483" s="131"/>
      <c r="H483" s="131"/>
      <c r="I483" s="131"/>
      <c r="J483" s="131"/>
      <c r="K483" s="131"/>
    </row>
    <row r="484" spans="2:11">
      <c r="B484" s="130"/>
      <c r="C484" s="131"/>
      <c r="D484" s="131"/>
      <c r="E484" s="131"/>
      <c r="F484" s="131"/>
      <c r="G484" s="131"/>
      <c r="H484" s="131"/>
      <c r="I484" s="131"/>
      <c r="J484" s="131"/>
      <c r="K484" s="131"/>
    </row>
    <row r="485" spans="2:11">
      <c r="B485" s="130"/>
      <c r="C485" s="131"/>
      <c r="D485" s="131"/>
      <c r="E485" s="131"/>
      <c r="F485" s="131"/>
      <c r="G485" s="131"/>
      <c r="H485" s="131"/>
      <c r="I485" s="131"/>
      <c r="J485" s="131"/>
      <c r="K485" s="131"/>
    </row>
    <row r="486" spans="2:11">
      <c r="B486" s="130"/>
      <c r="C486" s="131"/>
      <c r="D486" s="131"/>
      <c r="E486" s="131"/>
      <c r="F486" s="131"/>
      <c r="G486" s="131"/>
      <c r="H486" s="131"/>
      <c r="I486" s="131"/>
      <c r="J486" s="131"/>
      <c r="K486" s="131"/>
    </row>
    <row r="487" spans="2:11">
      <c r="B487" s="130"/>
      <c r="C487" s="131"/>
      <c r="D487" s="131"/>
      <c r="E487" s="131"/>
      <c r="F487" s="131"/>
      <c r="G487" s="131"/>
      <c r="H487" s="131"/>
      <c r="I487" s="131"/>
      <c r="J487" s="131"/>
      <c r="K487" s="131"/>
    </row>
    <row r="488" spans="2:11">
      <c r="B488" s="130"/>
      <c r="C488" s="131"/>
      <c r="D488" s="131"/>
      <c r="E488" s="131"/>
      <c r="F488" s="131"/>
      <c r="G488" s="131"/>
      <c r="H488" s="131"/>
      <c r="I488" s="131"/>
      <c r="J488" s="131"/>
      <c r="K488" s="131"/>
    </row>
    <row r="489" spans="2:11">
      <c r="B489" s="130"/>
      <c r="C489" s="131"/>
      <c r="D489" s="131"/>
      <c r="E489" s="131"/>
      <c r="F489" s="131"/>
      <c r="G489" s="131"/>
      <c r="H489" s="131"/>
      <c r="I489" s="131"/>
      <c r="J489" s="131"/>
      <c r="K489" s="131"/>
    </row>
    <row r="490" spans="2:11">
      <c r="B490" s="130"/>
      <c r="C490" s="131"/>
      <c r="D490" s="131"/>
      <c r="E490" s="131"/>
      <c r="F490" s="131"/>
      <c r="G490" s="131"/>
      <c r="H490" s="131"/>
      <c r="I490" s="131"/>
      <c r="J490" s="131"/>
      <c r="K490" s="131"/>
    </row>
    <row r="491" spans="2:11">
      <c r="B491" s="130"/>
      <c r="C491" s="131"/>
      <c r="D491" s="131"/>
      <c r="E491" s="131"/>
      <c r="F491" s="131"/>
      <c r="G491" s="131"/>
      <c r="H491" s="131"/>
      <c r="I491" s="131"/>
      <c r="J491" s="131"/>
      <c r="K491" s="131"/>
    </row>
    <row r="492" spans="2:11">
      <c r="B492" s="130"/>
      <c r="C492" s="131"/>
      <c r="D492" s="131"/>
      <c r="E492" s="131"/>
      <c r="F492" s="131"/>
      <c r="G492" s="131"/>
      <c r="H492" s="131"/>
      <c r="I492" s="131"/>
      <c r="J492" s="131"/>
      <c r="K492" s="131"/>
    </row>
    <row r="493" spans="2:11">
      <c r="B493" s="130"/>
      <c r="C493" s="131"/>
      <c r="D493" s="131"/>
      <c r="E493" s="131"/>
      <c r="F493" s="131"/>
      <c r="G493" s="131"/>
      <c r="H493" s="131"/>
      <c r="I493" s="131"/>
      <c r="J493" s="131"/>
      <c r="K493" s="131"/>
    </row>
    <row r="494" spans="2:11">
      <c r="B494" s="130"/>
      <c r="C494" s="131"/>
      <c r="D494" s="131"/>
      <c r="E494" s="131"/>
      <c r="F494" s="131"/>
      <c r="G494" s="131"/>
      <c r="H494" s="131"/>
      <c r="I494" s="131"/>
      <c r="J494" s="131"/>
      <c r="K494" s="131"/>
    </row>
    <row r="495" spans="2:11">
      <c r="B495" s="130"/>
      <c r="C495" s="131"/>
      <c r="D495" s="131"/>
      <c r="E495" s="131"/>
      <c r="F495" s="131"/>
      <c r="G495" s="131"/>
      <c r="H495" s="131"/>
      <c r="I495" s="131"/>
      <c r="J495" s="131"/>
      <c r="K495" s="131"/>
    </row>
    <row r="496" spans="2:11">
      <c r="B496" s="130"/>
      <c r="C496" s="131"/>
      <c r="D496" s="131"/>
      <c r="E496" s="131"/>
      <c r="F496" s="131"/>
      <c r="G496" s="131"/>
      <c r="H496" s="131"/>
      <c r="I496" s="131"/>
      <c r="J496" s="131"/>
      <c r="K496" s="131"/>
    </row>
    <row r="497" spans="2:11">
      <c r="B497" s="130"/>
      <c r="C497" s="131"/>
      <c r="D497" s="131"/>
      <c r="E497" s="131"/>
      <c r="F497" s="131"/>
      <c r="G497" s="131"/>
      <c r="H497" s="131"/>
      <c r="I497" s="131"/>
      <c r="J497" s="131"/>
      <c r="K497" s="131"/>
    </row>
    <row r="498" spans="2:11">
      <c r="B498" s="130"/>
      <c r="C498" s="131"/>
      <c r="D498" s="131"/>
      <c r="E498" s="131"/>
      <c r="F498" s="131"/>
      <c r="G498" s="131"/>
      <c r="H498" s="131"/>
      <c r="I498" s="131"/>
      <c r="J498" s="131"/>
      <c r="K498" s="131"/>
    </row>
    <row r="499" spans="2:11">
      <c r="B499" s="130"/>
      <c r="C499" s="131"/>
      <c r="D499" s="131"/>
      <c r="E499" s="131"/>
      <c r="F499" s="131"/>
      <c r="G499" s="131"/>
      <c r="H499" s="131"/>
      <c r="I499" s="131"/>
      <c r="J499" s="131"/>
      <c r="K499" s="131"/>
    </row>
    <row r="500" spans="2:11">
      <c r="B500" s="130"/>
      <c r="C500" s="131"/>
      <c r="D500" s="131"/>
      <c r="E500" s="131"/>
      <c r="F500" s="131"/>
      <c r="G500" s="131"/>
      <c r="H500" s="131"/>
      <c r="I500" s="131"/>
      <c r="J500" s="131"/>
      <c r="K500" s="131"/>
    </row>
    <row r="501" spans="2:11">
      <c r="B501" s="130"/>
      <c r="C501" s="131"/>
      <c r="D501" s="131"/>
      <c r="E501" s="131"/>
      <c r="F501" s="131"/>
      <c r="G501" s="131"/>
      <c r="H501" s="131"/>
      <c r="I501" s="131"/>
      <c r="J501" s="131"/>
      <c r="K501" s="131"/>
    </row>
    <row r="502" spans="2:11">
      <c r="B502" s="130"/>
      <c r="C502" s="131"/>
      <c r="D502" s="131"/>
      <c r="E502" s="131"/>
      <c r="F502" s="131"/>
      <c r="G502" s="131"/>
      <c r="H502" s="131"/>
      <c r="I502" s="131"/>
      <c r="J502" s="131"/>
      <c r="K502" s="131"/>
    </row>
    <row r="503" spans="2:11">
      <c r="B503" s="130"/>
      <c r="C503" s="131"/>
      <c r="D503" s="131"/>
      <c r="E503" s="131"/>
      <c r="F503" s="131"/>
      <c r="G503" s="131"/>
      <c r="H503" s="131"/>
      <c r="I503" s="131"/>
      <c r="J503" s="131"/>
      <c r="K503" s="131"/>
    </row>
    <row r="504" spans="2:11">
      <c r="B504" s="130"/>
      <c r="C504" s="131"/>
      <c r="D504" s="131"/>
      <c r="E504" s="131"/>
      <c r="F504" s="131"/>
      <c r="G504" s="131"/>
      <c r="H504" s="131"/>
      <c r="I504" s="131"/>
      <c r="J504" s="131"/>
      <c r="K504" s="131"/>
    </row>
    <row r="505" spans="2:11">
      <c r="B505" s="130"/>
      <c r="C505" s="131"/>
      <c r="D505" s="131"/>
      <c r="E505" s="131"/>
      <c r="F505" s="131"/>
      <c r="G505" s="131"/>
      <c r="H505" s="131"/>
      <c r="I505" s="131"/>
      <c r="J505" s="131"/>
      <c r="K505" s="131"/>
    </row>
    <row r="506" spans="2:11">
      <c r="B506" s="130"/>
      <c r="C506" s="131"/>
      <c r="D506" s="131"/>
      <c r="E506" s="131"/>
      <c r="F506" s="131"/>
      <c r="G506" s="131"/>
      <c r="H506" s="131"/>
      <c r="I506" s="131"/>
      <c r="J506" s="131"/>
      <c r="K506" s="131"/>
    </row>
    <row r="507" spans="2:11">
      <c r="B507" s="130"/>
      <c r="C507" s="131"/>
      <c r="D507" s="131"/>
      <c r="E507" s="131"/>
      <c r="F507" s="131"/>
      <c r="G507" s="131"/>
      <c r="H507" s="131"/>
      <c r="I507" s="131"/>
      <c r="J507" s="131"/>
      <c r="K507" s="131"/>
    </row>
    <row r="508" spans="2:11">
      <c r="B508" s="130"/>
      <c r="C508" s="131"/>
      <c r="D508" s="131"/>
      <c r="E508" s="131"/>
      <c r="F508" s="131"/>
      <c r="G508" s="131"/>
      <c r="H508" s="131"/>
      <c r="I508" s="131"/>
      <c r="J508" s="131"/>
      <c r="K508" s="131"/>
    </row>
    <row r="509" spans="2:11">
      <c r="B509" s="130"/>
      <c r="C509" s="131"/>
      <c r="D509" s="131"/>
      <c r="E509" s="131"/>
      <c r="F509" s="131"/>
      <c r="G509" s="131"/>
      <c r="H509" s="131"/>
      <c r="I509" s="131"/>
      <c r="J509" s="131"/>
      <c r="K509" s="131"/>
    </row>
    <row r="510" spans="2:11">
      <c r="B510" s="130"/>
      <c r="C510" s="131"/>
      <c r="D510" s="131"/>
      <c r="E510" s="131"/>
      <c r="F510" s="131"/>
      <c r="G510" s="131"/>
      <c r="H510" s="131"/>
      <c r="I510" s="131"/>
      <c r="J510" s="131"/>
      <c r="K510" s="131"/>
    </row>
    <row r="511" spans="2:11">
      <c r="B511" s="130"/>
      <c r="C511" s="131"/>
      <c r="D511" s="131"/>
      <c r="E511" s="131"/>
      <c r="F511" s="131"/>
      <c r="G511" s="131"/>
      <c r="H511" s="131"/>
      <c r="I511" s="131"/>
      <c r="J511" s="131"/>
      <c r="K511" s="131"/>
    </row>
    <row r="512" spans="2:11">
      <c r="B512" s="130"/>
      <c r="C512" s="131"/>
      <c r="D512" s="131"/>
      <c r="E512" s="131"/>
      <c r="F512" s="131"/>
      <c r="G512" s="131"/>
      <c r="H512" s="131"/>
      <c r="I512" s="131"/>
      <c r="J512" s="131"/>
      <c r="K512" s="131"/>
    </row>
    <row r="513" spans="2:11">
      <c r="B513" s="130"/>
      <c r="C513" s="131"/>
      <c r="D513" s="131"/>
      <c r="E513" s="131"/>
      <c r="F513" s="131"/>
      <c r="G513" s="131"/>
      <c r="H513" s="131"/>
      <c r="I513" s="131"/>
      <c r="J513" s="131"/>
      <c r="K513" s="131"/>
    </row>
    <row r="514" spans="2:11">
      <c r="B514" s="130"/>
      <c r="C514" s="131"/>
      <c r="D514" s="131"/>
      <c r="E514" s="131"/>
      <c r="F514" s="131"/>
      <c r="G514" s="131"/>
      <c r="H514" s="131"/>
      <c r="I514" s="131"/>
      <c r="J514" s="131"/>
      <c r="K514" s="131"/>
    </row>
    <row r="515" spans="2:11">
      <c r="B515" s="130"/>
      <c r="C515" s="131"/>
      <c r="D515" s="131"/>
      <c r="E515" s="131"/>
      <c r="F515" s="131"/>
      <c r="G515" s="131"/>
      <c r="H515" s="131"/>
      <c r="I515" s="131"/>
      <c r="J515" s="131"/>
      <c r="K515" s="131"/>
    </row>
    <row r="516" spans="2:11">
      <c r="B516" s="130"/>
      <c r="C516" s="131"/>
      <c r="D516" s="131"/>
      <c r="E516" s="131"/>
      <c r="F516" s="131"/>
      <c r="G516" s="131"/>
      <c r="H516" s="131"/>
      <c r="I516" s="131"/>
      <c r="J516" s="131"/>
      <c r="K516" s="131"/>
    </row>
    <row r="517" spans="2:11">
      <c r="B517" s="130"/>
      <c r="C517" s="131"/>
      <c r="D517" s="131"/>
      <c r="E517" s="131"/>
      <c r="F517" s="131"/>
      <c r="G517" s="131"/>
      <c r="H517" s="131"/>
      <c r="I517" s="131"/>
      <c r="J517" s="131"/>
      <c r="K517" s="131"/>
    </row>
    <row r="518" spans="2:11">
      <c r="B518" s="130"/>
      <c r="C518" s="131"/>
      <c r="D518" s="131"/>
      <c r="E518" s="131"/>
      <c r="F518" s="131"/>
      <c r="G518" s="131"/>
      <c r="H518" s="131"/>
      <c r="I518" s="131"/>
      <c r="J518" s="131"/>
      <c r="K518" s="131"/>
    </row>
    <row r="519" spans="2:11">
      <c r="B519" s="130"/>
      <c r="C519" s="131"/>
      <c r="D519" s="131"/>
      <c r="E519" s="131"/>
      <c r="F519" s="131"/>
      <c r="G519" s="131"/>
      <c r="H519" s="131"/>
      <c r="I519" s="131"/>
      <c r="J519" s="131"/>
      <c r="K519" s="131"/>
    </row>
    <row r="520" spans="2:11">
      <c r="B520" s="130"/>
      <c r="C520" s="131"/>
      <c r="D520" s="131"/>
      <c r="E520" s="131"/>
      <c r="F520" s="131"/>
      <c r="G520" s="131"/>
      <c r="H520" s="131"/>
      <c r="I520" s="131"/>
      <c r="J520" s="131"/>
      <c r="K520" s="131"/>
    </row>
    <row r="521" spans="2:11">
      <c r="B521" s="130"/>
      <c r="C521" s="131"/>
      <c r="D521" s="131"/>
      <c r="E521" s="131"/>
      <c r="F521" s="131"/>
      <c r="G521" s="131"/>
      <c r="H521" s="131"/>
      <c r="I521" s="131"/>
      <c r="J521" s="131"/>
      <c r="K521" s="131"/>
    </row>
    <row r="522" spans="2:11">
      <c r="B522" s="130"/>
      <c r="C522" s="131"/>
      <c r="D522" s="131"/>
      <c r="E522" s="131"/>
      <c r="F522" s="131"/>
      <c r="G522" s="131"/>
      <c r="H522" s="131"/>
      <c r="I522" s="131"/>
      <c r="J522" s="131"/>
      <c r="K522" s="131"/>
    </row>
    <row r="523" spans="2:11">
      <c r="B523" s="130"/>
      <c r="C523" s="131"/>
      <c r="D523" s="131"/>
      <c r="E523" s="131"/>
      <c r="F523" s="131"/>
      <c r="G523" s="131"/>
      <c r="H523" s="131"/>
      <c r="I523" s="131"/>
      <c r="J523" s="131"/>
      <c r="K523" s="131"/>
    </row>
    <row r="524" spans="2:11">
      <c r="B524" s="130"/>
      <c r="C524" s="131"/>
      <c r="D524" s="131"/>
      <c r="E524" s="131"/>
      <c r="F524" s="131"/>
      <c r="G524" s="131"/>
      <c r="H524" s="131"/>
      <c r="I524" s="131"/>
      <c r="J524" s="131"/>
      <c r="K524" s="131"/>
    </row>
    <row r="525" spans="2:11">
      <c r="B525" s="130"/>
      <c r="C525" s="131"/>
      <c r="D525" s="131"/>
      <c r="E525" s="131"/>
      <c r="F525" s="131"/>
      <c r="G525" s="131"/>
      <c r="H525" s="131"/>
      <c r="I525" s="131"/>
      <c r="J525" s="131"/>
      <c r="K525" s="131"/>
    </row>
    <row r="526" spans="2:11">
      <c r="B526" s="130"/>
      <c r="C526" s="131"/>
      <c r="D526" s="131"/>
      <c r="E526" s="131"/>
      <c r="F526" s="131"/>
      <c r="G526" s="131"/>
      <c r="H526" s="131"/>
      <c r="I526" s="131"/>
      <c r="J526" s="131"/>
      <c r="K526" s="131"/>
    </row>
    <row r="527" spans="2:11">
      <c r="B527" s="130"/>
      <c r="C527" s="131"/>
      <c r="D527" s="131"/>
      <c r="E527" s="131"/>
      <c r="F527" s="131"/>
      <c r="G527" s="131"/>
      <c r="H527" s="131"/>
      <c r="I527" s="131"/>
      <c r="J527" s="131"/>
      <c r="K527" s="131"/>
    </row>
    <row r="528" spans="2:11">
      <c r="B528" s="130"/>
      <c r="C528" s="131"/>
      <c r="D528" s="131"/>
      <c r="E528" s="131"/>
      <c r="F528" s="131"/>
      <c r="G528" s="131"/>
      <c r="H528" s="131"/>
      <c r="I528" s="131"/>
      <c r="J528" s="131"/>
      <c r="K528" s="131"/>
    </row>
    <row r="529" spans="2:11">
      <c r="B529" s="130"/>
      <c r="C529" s="131"/>
      <c r="D529" s="131"/>
      <c r="E529" s="131"/>
      <c r="F529" s="131"/>
      <c r="G529" s="131"/>
      <c r="H529" s="131"/>
      <c r="I529" s="131"/>
      <c r="J529" s="131"/>
      <c r="K529" s="131"/>
    </row>
    <row r="530" spans="2:11">
      <c r="B530" s="130"/>
      <c r="C530" s="131"/>
      <c r="D530" s="131"/>
      <c r="E530" s="131"/>
      <c r="F530" s="131"/>
      <c r="G530" s="131"/>
      <c r="H530" s="131"/>
      <c r="I530" s="131"/>
      <c r="J530" s="131"/>
      <c r="K530" s="131"/>
    </row>
    <row r="531" spans="2:11">
      <c r="B531" s="130"/>
      <c r="C531" s="131"/>
      <c r="D531" s="131"/>
      <c r="E531" s="131"/>
      <c r="F531" s="131"/>
      <c r="G531" s="131"/>
      <c r="H531" s="131"/>
      <c r="I531" s="131"/>
      <c r="J531" s="131"/>
      <c r="K531" s="131"/>
    </row>
    <row r="532" spans="2:11">
      <c r="B532" s="130"/>
      <c r="C532" s="131"/>
      <c r="D532" s="131"/>
      <c r="E532" s="131"/>
      <c r="F532" s="131"/>
      <c r="G532" s="131"/>
      <c r="H532" s="131"/>
      <c r="I532" s="131"/>
      <c r="J532" s="131"/>
      <c r="K532" s="131"/>
    </row>
    <row r="533" spans="2:11">
      <c r="B533" s="130"/>
      <c r="C533" s="131"/>
      <c r="D533" s="131"/>
      <c r="E533" s="131"/>
      <c r="F533" s="131"/>
      <c r="G533" s="131"/>
      <c r="H533" s="131"/>
      <c r="I533" s="131"/>
      <c r="J533" s="131"/>
      <c r="K533" s="131"/>
    </row>
    <row r="534" spans="2:11">
      <c r="B534" s="130"/>
      <c r="C534" s="131"/>
      <c r="D534" s="131"/>
      <c r="E534" s="131"/>
      <c r="F534" s="131"/>
      <c r="G534" s="131"/>
      <c r="H534" s="131"/>
      <c r="I534" s="131"/>
      <c r="J534" s="131"/>
      <c r="K534" s="131"/>
    </row>
    <row r="535" spans="2:11">
      <c r="B535" s="130"/>
      <c r="C535" s="131"/>
      <c r="D535" s="131"/>
      <c r="E535" s="131"/>
      <c r="F535" s="131"/>
      <c r="G535" s="131"/>
      <c r="H535" s="131"/>
      <c r="I535" s="131"/>
      <c r="J535" s="131"/>
      <c r="K535" s="131"/>
    </row>
    <row r="536" spans="2:11">
      <c r="B536" s="130"/>
      <c r="C536" s="131"/>
      <c r="D536" s="131"/>
      <c r="E536" s="131"/>
      <c r="F536" s="131"/>
      <c r="G536" s="131"/>
      <c r="H536" s="131"/>
      <c r="I536" s="131"/>
      <c r="J536" s="131"/>
      <c r="K536" s="131"/>
    </row>
    <row r="537" spans="2:11">
      <c r="B537" s="130"/>
      <c r="C537" s="131"/>
      <c r="D537" s="131"/>
      <c r="E537" s="131"/>
      <c r="F537" s="131"/>
      <c r="G537" s="131"/>
      <c r="H537" s="131"/>
      <c r="I537" s="131"/>
      <c r="J537" s="131"/>
      <c r="K537" s="131"/>
    </row>
    <row r="538" spans="2:11">
      <c r="B538" s="130"/>
      <c r="C538" s="131"/>
      <c r="D538" s="131"/>
      <c r="E538" s="131"/>
      <c r="F538" s="131"/>
      <c r="G538" s="131"/>
      <c r="H538" s="131"/>
      <c r="I538" s="131"/>
      <c r="J538" s="131"/>
      <c r="K538" s="131"/>
    </row>
    <row r="539" spans="2:11">
      <c r="B539" s="130"/>
      <c r="C539" s="131"/>
      <c r="D539" s="131"/>
      <c r="E539" s="131"/>
      <c r="F539" s="131"/>
      <c r="G539" s="131"/>
      <c r="H539" s="131"/>
      <c r="I539" s="131"/>
      <c r="J539" s="131"/>
      <c r="K539" s="131"/>
    </row>
    <row r="540" spans="2:11">
      <c r="B540" s="130"/>
      <c r="C540" s="131"/>
      <c r="D540" s="131"/>
      <c r="E540" s="131"/>
      <c r="F540" s="131"/>
      <c r="G540" s="131"/>
      <c r="H540" s="131"/>
      <c r="I540" s="131"/>
      <c r="J540" s="131"/>
      <c r="K540" s="131"/>
    </row>
    <row r="541" spans="2:11">
      <c r="B541" s="130"/>
      <c r="C541" s="131"/>
      <c r="D541" s="131"/>
      <c r="E541" s="131"/>
      <c r="F541" s="131"/>
      <c r="G541" s="131"/>
      <c r="H541" s="131"/>
      <c r="I541" s="131"/>
      <c r="J541" s="131"/>
      <c r="K541" s="131"/>
    </row>
    <row r="542" spans="2:11">
      <c r="B542" s="130"/>
      <c r="C542" s="131"/>
      <c r="D542" s="131"/>
      <c r="E542" s="131"/>
      <c r="F542" s="131"/>
      <c r="G542" s="131"/>
      <c r="H542" s="131"/>
      <c r="I542" s="131"/>
      <c r="J542" s="131"/>
      <c r="K542" s="131"/>
    </row>
    <row r="543" spans="2:11">
      <c r="B543" s="130"/>
      <c r="C543" s="131"/>
      <c r="D543" s="131"/>
      <c r="E543" s="131"/>
      <c r="F543" s="131"/>
      <c r="G543" s="131"/>
      <c r="H543" s="131"/>
      <c r="I543" s="131"/>
      <c r="J543" s="131"/>
      <c r="K543" s="131"/>
    </row>
    <row r="544" spans="2:11">
      <c r="B544" s="130"/>
      <c r="C544" s="131"/>
      <c r="D544" s="131"/>
      <c r="E544" s="131"/>
      <c r="F544" s="131"/>
      <c r="G544" s="131"/>
      <c r="H544" s="131"/>
      <c r="I544" s="131"/>
      <c r="J544" s="131"/>
      <c r="K544" s="131"/>
    </row>
    <row r="545" spans="2:11">
      <c r="B545" s="130"/>
      <c r="C545" s="131"/>
      <c r="D545" s="131"/>
      <c r="E545" s="131"/>
      <c r="F545" s="131"/>
      <c r="G545" s="131"/>
      <c r="H545" s="131"/>
      <c r="I545" s="131"/>
      <c r="J545" s="131"/>
      <c r="K545" s="131"/>
    </row>
    <row r="546" spans="2:11">
      <c r="B546" s="130"/>
      <c r="C546" s="131"/>
      <c r="D546" s="131"/>
      <c r="E546" s="131"/>
      <c r="F546" s="131"/>
      <c r="G546" s="131"/>
      <c r="H546" s="131"/>
      <c r="I546" s="131"/>
      <c r="J546" s="131"/>
      <c r="K546" s="131"/>
    </row>
    <row r="547" spans="2:11">
      <c r="B547" s="130"/>
      <c r="C547" s="131"/>
      <c r="D547" s="131"/>
      <c r="E547" s="131"/>
      <c r="F547" s="131"/>
      <c r="G547" s="131"/>
      <c r="H547" s="131"/>
      <c r="I547" s="131"/>
      <c r="J547" s="131"/>
      <c r="K547" s="131"/>
    </row>
    <row r="548" spans="2:11">
      <c r="B548" s="130"/>
      <c r="C548" s="131"/>
      <c r="D548" s="131"/>
      <c r="E548" s="131"/>
      <c r="F548" s="131"/>
      <c r="G548" s="131"/>
      <c r="H548" s="131"/>
      <c r="I548" s="131"/>
      <c r="J548" s="131"/>
      <c r="K548" s="131"/>
    </row>
    <row r="549" spans="2:11">
      <c r="B549" s="130"/>
      <c r="C549" s="131"/>
      <c r="D549" s="131"/>
      <c r="E549" s="131"/>
      <c r="F549" s="131"/>
      <c r="G549" s="131"/>
      <c r="H549" s="131"/>
      <c r="I549" s="131"/>
      <c r="J549" s="131"/>
      <c r="K549" s="131"/>
    </row>
    <row r="550" spans="2:11">
      <c r="B550" s="130"/>
      <c r="C550" s="131"/>
      <c r="D550" s="131"/>
      <c r="E550" s="131"/>
      <c r="F550" s="131"/>
      <c r="G550" s="131"/>
      <c r="H550" s="131"/>
      <c r="I550" s="131"/>
      <c r="J550" s="131"/>
      <c r="K550" s="131"/>
    </row>
    <row r="551" spans="2:11">
      <c r="B551" s="130"/>
      <c r="C551" s="131"/>
      <c r="D551" s="131"/>
      <c r="E551" s="131"/>
      <c r="F551" s="131"/>
      <c r="G551" s="131"/>
      <c r="H551" s="131"/>
      <c r="I551" s="131"/>
      <c r="J551" s="131"/>
      <c r="K551" s="131"/>
    </row>
    <row r="552" spans="2:11">
      <c r="B552" s="130"/>
      <c r="C552" s="131"/>
      <c r="D552" s="131"/>
      <c r="E552" s="131"/>
      <c r="F552" s="131"/>
      <c r="G552" s="131"/>
      <c r="H552" s="131"/>
      <c r="I552" s="131"/>
      <c r="J552" s="131"/>
      <c r="K552" s="131"/>
    </row>
    <row r="553" spans="2:11">
      <c r="B553" s="130"/>
      <c r="C553" s="131"/>
      <c r="D553" s="131"/>
      <c r="E553" s="131"/>
      <c r="F553" s="131"/>
      <c r="G553" s="131"/>
      <c r="H553" s="131"/>
      <c r="I553" s="131"/>
      <c r="J553" s="131"/>
      <c r="K553" s="131"/>
    </row>
    <row r="554" spans="2:11">
      <c r="B554" s="130"/>
      <c r="C554" s="131"/>
      <c r="D554" s="131"/>
      <c r="E554" s="131"/>
      <c r="F554" s="131"/>
      <c r="G554" s="131"/>
      <c r="H554" s="131"/>
      <c r="I554" s="131"/>
      <c r="J554" s="131"/>
      <c r="K554" s="131"/>
    </row>
    <row r="555" spans="2:11">
      <c r="B555" s="130"/>
      <c r="C555" s="131"/>
      <c r="D555" s="131"/>
      <c r="E555" s="131"/>
      <c r="F555" s="131"/>
      <c r="G555" s="131"/>
      <c r="H555" s="131"/>
      <c r="I555" s="131"/>
      <c r="J555" s="131"/>
      <c r="K555" s="131"/>
    </row>
    <row r="556" spans="2:11">
      <c r="B556" s="130"/>
      <c r="C556" s="131"/>
      <c r="D556" s="131"/>
      <c r="E556" s="131"/>
      <c r="F556" s="131"/>
      <c r="G556" s="131"/>
      <c r="H556" s="131"/>
      <c r="I556" s="131"/>
      <c r="J556" s="131"/>
      <c r="K556" s="131"/>
    </row>
    <row r="557" spans="2:11">
      <c r="B557" s="130"/>
      <c r="C557" s="131"/>
      <c r="D557" s="131"/>
      <c r="E557" s="131"/>
      <c r="F557" s="131"/>
      <c r="G557" s="131"/>
      <c r="H557" s="131"/>
      <c r="I557" s="131"/>
      <c r="J557" s="131"/>
      <c r="K557" s="131"/>
    </row>
    <row r="558" spans="2:11">
      <c r="B558" s="130"/>
      <c r="C558" s="131"/>
      <c r="D558" s="131"/>
      <c r="E558" s="131"/>
      <c r="F558" s="131"/>
      <c r="G558" s="131"/>
      <c r="H558" s="131"/>
      <c r="I558" s="131"/>
      <c r="J558" s="131"/>
      <c r="K558" s="131"/>
    </row>
    <row r="559" spans="2:11">
      <c r="B559" s="130"/>
      <c r="C559" s="131"/>
      <c r="D559" s="131"/>
      <c r="E559" s="131"/>
      <c r="F559" s="131"/>
      <c r="G559" s="131"/>
      <c r="H559" s="131"/>
      <c r="I559" s="131"/>
      <c r="J559" s="131"/>
      <c r="K559" s="131"/>
    </row>
    <row r="560" spans="2:11">
      <c r="B560" s="130"/>
      <c r="C560" s="131"/>
      <c r="D560" s="131"/>
      <c r="E560" s="131"/>
      <c r="F560" s="131"/>
      <c r="G560" s="131"/>
      <c r="H560" s="131"/>
      <c r="I560" s="131"/>
      <c r="J560" s="131"/>
      <c r="K560" s="131"/>
    </row>
    <row r="561" spans="2:11">
      <c r="B561" s="130"/>
      <c r="C561" s="131"/>
      <c r="D561" s="131"/>
      <c r="E561" s="131"/>
      <c r="F561" s="131"/>
      <c r="G561" s="131"/>
      <c r="H561" s="131"/>
      <c r="I561" s="131"/>
      <c r="J561" s="131"/>
      <c r="K561" s="131"/>
    </row>
    <row r="562" spans="2:11">
      <c r="B562" s="130"/>
      <c r="C562" s="131"/>
      <c r="D562" s="131"/>
      <c r="E562" s="131"/>
      <c r="F562" s="131"/>
      <c r="G562" s="131"/>
      <c r="H562" s="131"/>
      <c r="I562" s="131"/>
      <c r="J562" s="131"/>
      <c r="K562" s="131"/>
    </row>
    <row r="563" spans="2:11">
      <c r="B563" s="130"/>
      <c r="C563" s="131"/>
      <c r="D563" s="131"/>
      <c r="E563" s="131"/>
      <c r="F563" s="131"/>
      <c r="G563" s="131"/>
      <c r="H563" s="131"/>
      <c r="I563" s="131"/>
      <c r="J563" s="131"/>
      <c r="K563" s="131"/>
    </row>
    <row r="564" spans="2:11">
      <c r="B564" s="130"/>
      <c r="C564" s="130"/>
      <c r="D564" s="130"/>
      <c r="E564" s="131"/>
      <c r="F564" s="131"/>
      <c r="G564" s="131"/>
      <c r="H564" s="131"/>
      <c r="I564" s="131"/>
      <c r="J564" s="131"/>
      <c r="K564" s="131"/>
    </row>
    <row r="565" spans="2:11">
      <c r="B565" s="130"/>
      <c r="C565" s="130"/>
      <c r="D565" s="130"/>
      <c r="E565" s="131"/>
      <c r="F565" s="131"/>
      <c r="G565" s="131"/>
      <c r="H565" s="131"/>
      <c r="I565" s="131"/>
      <c r="J565" s="131"/>
      <c r="K565" s="131"/>
    </row>
    <row r="566" spans="2:11">
      <c r="B566" s="130"/>
      <c r="C566" s="130"/>
      <c r="D566" s="130"/>
      <c r="E566" s="131"/>
      <c r="F566" s="131"/>
      <c r="G566" s="131"/>
      <c r="H566" s="131"/>
      <c r="I566" s="131"/>
      <c r="J566" s="131"/>
      <c r="K566" s="131"/>
    </row>
    <row r="567" spans="2:11">
      <c r="B567" s="130"/>
      <c r="C567" s="130"/>
      <c r="D567" s="130"/>
      <c r="E567" s="131"/>
      <c r="F567" s="131"/>
      <c r="G567" s="131"/>
      <c r="H567" s="131"/>
      <c r="I567" s="131"/>
      <c r="J567" s="131"/>
      <c r="K567" s="131"/>
    </row>
    <row r="568" spans="2:11">
      <c r="B568" s="130"/>
      <c r="C568" s="130"/>
      <c r="D568" s="130"/>
      <c r="E568" s="131"/>
      <c r="F568" s="131"/>
      <c r="G568" s="131"/>
      <c r="H568" s="131"/>
      <c r="I568" s="131"/>
      <c r="J568" s="131"/>
      <c r="K568" s="131"/>
    </row>
    <row r="569" spans="2:11">
      <c r="B569" s="130"/>
      <c r="C569" s="130"/>
      <c r="D569" s="130"/>
      <c r="E569" s="131"/>
      <c r="F569" s="131"/>
      <c r="G569" s="131"/>
      <c r="H569" s="131"/>
      <c r="I569" s="131"/>
      <c r="J569" s="131"/>
      <c r="K569" s="131"/>
    </row>
    <row r="570" spans="2:11">
      <c r="B570" s="130"/>
      <c r="C570" s="130"/>
      <c r="D570" s="130"/>
      <c r="E570" s="131"/>
      <c r="F570" s="131"/>
      <c r="G570" s="131"/>
      <c r="H570" s="131"/>
      <c r="I570" s="131"/>
      <c r="J570" s="131"/>
      <c r="K570" s="131"/>
    </row>
    <row r="571" spans="2:11">
      <c r="B571" s="130"/>
      <c r="C571" s="130"/>
      <c r="D571" s="130"/>
      <c r="E571" s="131"/>
      <c r="F571" s="131"/>
      <c r="G571" s="131"/>
      <c r="H571" s="131"/>
      <c r="I571" s="131"/>
      <c r="J571" s="131"/>
      <c r="K571" s="131"/>
    </row>
    <row r="572" spans="2:11">
      <c r="B572" s="130"/>
      <c r="C572" s="130"/>
      <c r="D572" s="130"/>
      <c r="E572" s="131"/>
      <c r="F572" s="131"/>
      <c r="G572" s="131"/>
      <c r="H572" s="131"/>
      <c r="I572" s="131"/>
      <c r="J572" s="131"/>
      <c r="K572" s="131"/>
    </row>
    <row r="573" spans="2:11">
      <c r="B573" s="130"/>
      <c r="C573" s="130"/>
      <c r="D573" s="130"/>
      <c r="E573" s="131"/>
      <c r="F573" s="131"/>
      <c r="G573" s="131"/>
      <c r="H573" s="131"/>
      <c r="I573" s="131"/>
      <c r="J573" s="131"/>
      <c r="K573" s="131"/>
    </row>
    <row r="574" spans="2:11">
      <c r="B574" s="130"/>
      <c r="C574" s="130"/>
      <c r="D574" s="130"/>
      <c r="E574" s="131"/>
      <c r="F574" s="131"/>
      <c r="G574" s="131"/>
      <c r="H574" s="131"/>
      <c r="I574" s="131"/>
      <c r="J574" s="131"/>
      <c r="K574" s="131"/>
    </row>
    <row r="575" spans="2:11">
      <c r="B575" s="130"/>
      <c r="C575" s="130"/>
      <c r="D575" s="130"/>
      <c r="E575" s="131"/>
      <c r="F575" s="131"/>
      <c r="G575" s="131"/>
      <c r="H575" s="131"/>
      <c r="I575" s="131"/>
      <c r="J575" s="131"/>
      <c r="K575" s="131"/>
    </row>
    <row r="576" spans="2:11">
      <c r="B576" s="130"/>
      <c r="C576" s="130"/>
      <c r="D576" s="130"/>
      <c r="E576" s="131"/>
      <c r="F576" s="131"/>
      <c r="G576" s="131"/>
      <c r="H576" s="131"/>
      <c r="I576" s="131"/>
      <c r="J576" s="131"/>
      <c r="K576" s="131"/>
    </row>
    <row r="577" spans="2:11">
      <c r="B577" s="130"/>
      <c r="C577" s="130"/>
      <c r="D577" s="130"/>
      <c r="E577" s="131"/>
      <c r="F577" s="131"/>
      <c r="G577" s="131"/>
      <c r="H577" s="131"/>
      <c r="I577" s="131"/>
      <c r="J577" s="131"/>
      <c r="K577" s="131"/>
    </row>
    <row r="578" spans="2:11">
      <c r="B578" s="130"/>
      <c r="C578" s="130"/>
      <c r="D578" s="130"/>
      <c r="E578" s="131"/>
      <c r="F578" s="131"/>
      <c r="G578" s="131"/>
      <c r="H578" s="131"/>
      <c r="I578" s="131"/>
      <c r="J578" s="131"/>
      <c r="K578" s="131"/>
    </row>
    <row r="579" spans="2:11">
      <c r="B579" s="130"/>
      <c r="C579" s="130"/>
      <c r="D579" s="130"/>
      <c r="E579" s="131"/>
      <c r="F579" s="131"/>
      <c r="G579" s="131"/>
      <c r="H579" s="131"/>
      <c r="I579" s="131"/>
      <c r="J579" s="131"/>
      <c r="K579" s="131"/>
    </row>
    <row r="580" spans="2:11">
      <c r="B580" s="130"/>
      <c r="C580" s="130"/>
      <c r="D580" s="130"/>
      <c r="E580" s="131"/>
      <c r="F580" s="131"/>
      <c r="G580" s="131"/>
      <c r="H580" s="131"/>
      <c r="I580" s="131"/>
      <c r="J580" s="131"/>
      <c r="K580" s="131"/>
    </row>
    <row r="581" spans="2:11">
      <c r="B581" s="130"/>
      <c r="C581" s="130"/>
      <c r="D581" s="130"/>
      <c r="E581" s="131"/>
      <c r="F581" s="131"/>
      <c r="G581" s="131"/>
      <c r="H581" s="131"/>
      <c r="I581" s="131"/>
      <c r="J581" s="131"/>
      <c r="K581" s="131"/>
    </row>
    <row r="582" spans="2:11">
      <c r="B582" s="130"/>
      <c r="C582" s="130"/>
      <c r="D582" s="130"/>
      <c r="E582" s="131"/>
      <c r="F582" s="131"/>
      <c r="G582" s="131"/>
      <c r="H582" s="131"/>
      <c r="I582" s="131"/>
      <c r="J582" s="131"/>
      <c r="K582" s="131"/>
    </row>
    <row r="583" spans="2:11">
      <c r="B583" s="130"/>
      <c r="C583" s="130"/>
      <c r="D583" s="130"/>
      <c r="E583" s="131"/>
      <c r="F583" s="131"/>
      <c r="G583" s="131"/>
      <c r="H583" s="131"/>
      <c r="I583" s="131"/>
      <c r="J583" s="131"/>
      <c r="K583" s="131"/>
    </row>
    <row r="584" spans="2:11">
      <c r="B584" s="130"/>
      <c r="C584" s="130"/>
      <c r="D584" s="130"/>
      <c r="E584" s="131"/>
      <c r="F584" s="131"/>
      <c r="G584" s="131"/>
      <c r="H584" s="131"/>
      <c r="I584" s="131"/>
      <c r="J584" s="131"/>
      <c r="K584" s="131"/>
    </row>
    <row r="585" spans="2:11">
      <c r="B585" s="130"/>
      <c r="C585" s="130"/>
      <c r="D585" s="130"/>
      <c r="E585" s="131"/>
      <c r="F585" s="131"/>
      <c r="G585" s="131"/>
      <c r="H585" s="131"/>
      <c r="I585" s="131"/>
      <c r="J585" s="131"/>
      <c r="K585" s="131"/>
    </row>
    <row r="586" spans="2:11">
      <c r="B586" s="130"/>
      <c r="C586" s="130"/>
      <c r="D586" s="130"/>
      <c r="E586" s="131"/>
      <c r="F586" s="131"/>
      <c r="G586" s="131"/>
      <c r="H586" s="131"/>
      <c r="I586" s="131"/>
      <c r="J586" s="131"/>
      <c r="K586" s="131"/>
    </row>
    <row r="587" spans="2:11">
      <c r="B587" s="130"/>
      <c r="C587" s="130"/>
      <c r="D587" s="130"/>
      <c r="E587" s="131"/>
      <c r="F587" s="131"/>
      <c r="G587" s="131"/>
      <c r="H587" s="131"/>
      <c r="I587" s="131"/>
      <c r="J587" s="131"/>
      <c r="K587" s="131"/>
    </row>
    <row r="588" spans="2:11">
      <c r="B588" s="130"/>
      <c r="C588" s="130"/>
      <c r="D588" s="130"/>
      <c r="E588" s="131"/>
      <c r="F588" s="131"/>
      <c r="G588" s="131"/>
      <c r="H588" s="131"/>
      <c r="I588" s="131"/>
      <c r="J588" s="131"/>
      <c r="K588" s="131"/>
    </row>
    <row r="589" spans="2:11">
      <c r="B589" s="130"/>
      <c r="C589" s="130"/>
      <c r="D589" s="130"/>
      <c r="E589" s="131"/>
      <c r="F589" s="131"/>
      <c r="G589" s="131"/>
      <c r="H589" s="131"/>
      <c r="I589" s="131"/>
      <c r="J589" s="131"/>
      <c r="K589" s="131"/>
    </row>
    <row r="590" spans="2:11">
      <c r="B590" s="130"/>
      <c r="C590" s="130"/>
      <c r="D590" s="130"/>
      <c r="E590" s="131"/>
      <c r="F590" s="131"/>
      <c r="G590" s="131"/>
      <c r="H590" s="131"/>
      <c r="I590" s="131"/>
      <c r="J590" s="131"/>
      <c r="K590" s="131"/>
    </row>
    <row r="591" spans="2:11">
      <c r="B591" s="130"/>
      <c r="C591" s="130"/>
      <c r="D591" s="130"/>
      <c r="E591" s="131"/>
      <c r="F591" s="131"/>
      <c r="G591" s="131"/>
      <c r="H591" s="131"/>
      <c r="I591" s="131"/>
      <c r="J591" s="131"/>
      <c r="K591" s="131"/>
    </row>
    <row r="592" spans="2:11">
      <c r="B592" s="130"/>
      <c r="C592" s="130"/>
      <c r="D592" s="130"/>
      <c r="E592" s="131"/>
      <c r="F592" s="131"/>
      <c r="G592" s="131"/>
      <c r="H592" s="131"/>
      <c r="I592" s="131"/>
      <c r="J592" s="131"/>
      <c r="K592" s="131"/>
    </row>
    <row r="593" spans="2:11">
      <c r="B593" s="130"/>
      <c r="C593" s="130"/>
      <c r="D593" s="130"/>
      <c r="E593" s="131"/>
      <c r="F593" s="131"/>
      <c r="G593" s="131"/>
      <c r="H593" s="131"/>
      <c r="I593" s="131"/>
      <c r="J593" s="131"/>
      <c r="K593" s="131"/>
    </row>
    <row r="594" spans="2:11">
      <c r="B594" s="130"/>
      <c r="C594" s="130"/>
      <c r="D594" s="130"/>
      <c r="E594" s="131"/>
      <c r="F594" s="131"/>
      <c r="G594" s="131"/>
      <c r="H594" s="131"/>
      <c r="I594" s="131"/>
      <c r="J594" s="131"/>
      <c r="K594" s="131"/>
    </row>
    <row r="595" spans="2:11">
      <c r="B595" s="130"/>
      <c r="C595" s="130"/>
      <c r="D595" s="130"/>
      <c r="E595" s="131"/>
      <c r="F595" s="131"/>
      <c r="G595" s="131"/>
      <c r="H595" s="131"/>
      <c r="I595" s="131"/>
      <c r="J595" s="131"/>
      <c r="K595" s="131"/>
    </row>
    <row r="596" spans="2:11">
      <c r="B596" s="130"/>
      <c r="C596" s="130"/>
      <c r="D596" s="130"/>
      <c r="E596" s="131"/>
      <c r="F596" s="131"/>
      <c r="G596" s="131"/>
      <c r="H596" s="131"/>
      <c r="I596" s="131"/>
      <c r="J596" s="131"/>
      <c r="K596" s="131"/>
    </row>
    <row r="597" spans="2:11">
      <c r="B597" s="130"/>
      <c r="C597" s="130"/>
      <c r="D597" s="130"/>
      <c r="E597" s="131"/>
      <c r="F597" s="131"/>
      <c r="G597" s="131"/>
      <c r="H597" s="131"/>
      <c r="I597" s="131"/>
      <c r="J597" s="131"/>
      <c r="K597" s="131"/>
    </row>
    <row r="598" spans="2:11">
      <c r="B598" s="130"/>
      <c r="C598" s="130"/>
      <c r="D598" s="130"/>
      <c r="E598" s="131"/>
      <c r="F598" s="131"/>
      <c r="G598" s="131"/>
      <c r="H598" s="131"/>
      <c r="I598" s="131"/>
      <c r="J598" s="131"/>
      <c r="K598" s="131"/>
    </row>
    <row r="599" spans="2:11">
      <c r="B599" s="130"/>
      <c r="C599" s="130"/>
      <c r="D599" s="130"/>
      <c r="E599" s="131"/>
      <c r="F599" s="131"/>
      <c r="G599" s="131"/>
      <c r="H599" s="131"/>
      <c r="I599" s="131"/>
      <c r="J599" s="131"/>
      <c r="K599" s="131"/>
    </row>
    <row r="600" spans="2:11">
      <c r="B600" s="130"/>
      <c r="C600" s="130"/>
      <c r="D600" s="130"/>
      <c r="E600" s="131"/>
      <c r="F600" s="131"/>
      <c r="G600" s="131"/>
      <c r="H600" s="131"/>
      <c r="I600" s="131"/>
      <c r="J600" s="131"/>
      <c r="K600" s="131"/>
    </row>
    <row r="601" spans="2:11">
      <c r="B601" s="130"/>
      <c r="C601" s="130"/>
      <c r="D601" s="130"/>
      <c r="E601" s="131"/>
      <c r="F601" s="131"/>
      <c r="G601" s="131"/>
      <c r="H601" s="131"/>
      <c r="I601" s="131"/>
      <c r="J601" s="131"/>
      <c r="K601" s="131"/>
    </row>
    <row r="602" spans="2:11">
      <c r="B602" s="130"/>
      <c r="C602" s="130"/>
      <c r="D602" s="130"/>
      <c r="E602" s="131"/>
      <c r="F602" s="131"/>
      <c r="G602" s="131"/>
      <c r="H602" s="131"/>
      <c r="I602" s="131"/>
      <c r="J602" s="131"/>
      <c r="K602" s="131"/>
    </row>
    <row r="603" spans="2:11">
      <c r="B603" s="130"/>
      <c r="C603" s="130"/>
      <c r="D603" s="130"/>
      <c r="E603" s="131"/>
      <c r="F603" s="131"/>
      <c r="G603" s="131"/>
      <c r="H603" s="131"/>
      <c r="I603" s="131"/>
      <c r="J603" s="131"/>
      <c r="K603" s="131"/>
    </row>
    <row r="604" spans="2:11">
      <c r="B604" s="130"/>
      <c r="C604" s="130"/>
      <c r="D604" s="130"/>
      <c r="E604" s="131"/>
      <c r="F604" s="131"/>
      <c r="G604" s="131"/>
      <c r="H604" s="131"/>
      <c r="I604" s="131"/>
      <c r="J604" s="131"/>
      <c r="K604" s="131"/>
    </row>
    <row r="605" spans="2:11">
      <c r="B605" s="130"/>
      <c r="C605" s="130"/>
      <c r="D605" s="130"/>
      <c r="E605" s="131"/>
      <c r="F605" s="131"/>
      <c r="G605" s="131"/>
      <c r="H605" s="131"/>
      <c r="I605" s="131"/>
      <c r="J605" s="131"/>
      <c r="K605" s="131"/>
    </row>
    <row r="606" spans="2:11">
      <c r="B606" s="130"/>
      <c r="C606" s="130"/>
      <c r="D606" s="130"/>
      <c r="E606" s="131"/>
      <c r="F606" s="131"/>
      <c r="G606" s="131"/>
      <c r="H606" s="131"/>
      <c r="I606" s="131"/>
      <c r="J606" s="131"/>
      <c r="K606" s="131"/>
    </row>
    <row r="607" spans="2:11">
      <c r="B607" s="130"/>
      <c r="C607" s="130"/>
      <c r="D607" s="130"/>
      <c r="E607" s="131"/>
      <c r="F607" s="131"/>
      <c r="G607" s="131"/>
      <c r="H607" s="131"/>
      <c r="I607" s="131"/>
      <c r="J607" s="131"/>
      <c r="K607" s="131"/>
    </row>
    <row r="608" spans="2:11">
      <c r="B608" s="130"/>
      <c r="C608" s="130"/>
      <c r="D608" s="130"/>
      <c r="E608" s="131"/>
      <c r="F608" s="131"/>
      <c r="G608" s="131"/>
      <c r="H608" s="131"/>
      <c r="I608" s="131"/>
      <c r="J608" s="131"/>
      <c r="K608" s="131"/>
    </row>
    <row r="609" spans="2:11">
      <c r="B609" s="130"/>
      <c r="C609" s="130"/>
      <c r="D609" s="130"/>
      <c r="E609" s="131"/>
      <c r="F609" s="131"/>
      <c r="G609" s="131"/>
      <c r="H609" s="131"/>
      <c r="I609" s="131"/>
      <c r="J609" s="131"/>
      <c r="K609" s="131"/>
    </row>
    <row r="610" spans="2:11">
      <c r="B610" s="130"/>
      <c r="C610" s="130"/>
      <c r="D610" s="130"/>
      <c r="E610" s="131"/>
      <c r="F610" s="131"/>
      <c r="G610" s="131"/>
      <c r="H610" s="131"/>
      <c r="I610" s="131"/>
      <c r="J610" s="131"/>
      <c r="K610" s="131"/>
    </row>
    <row r="611" spans="2:11">
      <c r="B611" s="130"/>
      <c r="C611" s="130"/>
      <c r="D611" s="130"/>
      <c r="E611" s="131"/>
      <c r="F611" s="131"/>
      <c r="G611" s="131"/>
      <c r="H611" s="131"/>
      <c r="I611" s="131"/>
      <c r="J611" s="131"/>
      <c r="K611" s="131"/>
    </row>
    <row r="612" spans="2:11">
      <c r="B612" s="130"/>
      <c r="C612" s="130"/>
      <c r="D612" s="130"/>
      <c r="E612" s="131"/>
      <c r="F612" s="131"/>
      <c r="G612" s="131"/>
      <c r="H612" s="131"/>
      <c r="I612" s="131"/>
      <c r="J612" s="131"/>
      <c r="K612" s="131"/>
    </row>
    <row r="613" spans="2:11">
      <c r="B613" s="130"/>
      <c r="C613" s="130"/>
      <c r="D613" s="130"/>
      <c r="E613" s="131"/>
      <c r="F613" s="131"/>
      <c r="G613" s="131"/>
      <c r="H613" s="131"/>
      <c r="I613" s="131"/>
      <c r="J613" s="131"/>
      <c r="K613" s="131"/>
    </row>
    <row r="614" spans="2:11">
      <c r="B614" s="130"/>
      <c r="C614" s="130"/>
      <c r="D614" s="130"/>
      <c r="E614" s="131"/>
      <c r="F614" s="131"/>
      <c r="G614" s="131"/>
      <c r="H614" s="131"/>
      <c r="I614" s="131"/>
      <c r="J614" s="131"/>
      <c r="K614" s="131"/>
    </row>
    <row r="615" spans="2:11">
      <c r="B615" s="130"/>
      <c r="C615" s="130"/>
      <c r="D615" s="130"/>
      <c r="E615" s="131"/>
      <c r="F615" s="131"/>
      <c r="G615" s="131"/>
      <c r="H615" s="131"/>
      <c r="I615" s="131"/>
      <c r="J615" s="131"/>
      <c r="K615" s="131"/>
    </row>
    <row r="616" spans="2:11">
      <c r="B616" s="130"/>
      <c r="C616" s="130"/>
      <c r="D616" s="130"/>
      <c r="E616" s="131"/>
      <c r="F616" s="131"/>
      <c r="G616" s="131"/>
      <c r="H616" s="131"/>
      <c r="I616" s="131"/>
      <c r="J616" s="131"/>
      <c r="K616" s="131"/>
    </row>
    <row r="617" spans="2:11">
      <c r="B617" s="130"/>
      <c r="C617" s="130"/>
      <c r="D617" s="130"/>
      <c r="E617" s="131"/>
      <c r="F617" s="131"/>
      <c r="G617" s="131"/>
      <c r="H617" s="131"/>
      <c r="I617" s="131"/>
      <c r="J617" s="131"/>
      <c r="K617" s="131"/>
    </row>
    <row r="618" spans="2:11">
      <c r="B618" s="130"/>
      <c r="C618" s="130"/>
      <c r="D618" s="130"/>
      <c r="E618" s="131"/>
      <c r="F618" s="131"/>
      <c r="G618" s="131"/>
      <c r="H618" s="131"/>
      <c r="I618" s="131"/>
      <c r="J618" s="131"/>
      <c r="K618" s="131"/>
    </row>
    <row r="619" spans="2:11">
      <c r="B619" s="130"/>
      <c r="C619" s="130"/>
      <c r="D619" s="130"/>
      <c r="E619" s="131"/>
      <c r="F619" s="131"/>
      <c r="G619" s="131"/>
      <c r="H619" s="131"/>
      <c r="I619" s="131"/>
      <c r="J619" s="131"/>
      <c r="K619" s="131"/>
    </row>
    <row r="620" spans="2:11">
      <c r="B620" s="130"/>
      <c r="C620" s="130"/>
      <c r="D620" s="130"/>
      <c r="E620" s="131"/>
      <c r="F620" s="131"/>
      <c r="G620" s="131"/>
      <c r="H620" s="131"/>
      <c r="I620" s="131"/>
      <c r="J620" s="131"/>
      <c r="K620" s="131"/>
    </row>
    <row r="621" spans="2:11">
      <c r="B621" s="130"/>
      <c r="C621" s="130"/>
      <c r="D621" s="130"/>
      <c r="E621" s="131"/>
      <c r="F621" s="131"/>
      <c r="G621" s="131"/>
      <c r="H621" s="131"/>
      <c r="I621" s="131"/>
      <c r="J621" s="131"/>
      <c r="K621" s="131"/>
    </row>
    <row r="622" spans="2:11">
      <c r="B622" s="130"/>
      <c r="C622" s="130"/>
      <c r="D622" s="130"/>
      <c r="E622" s="131"/>
      <c r="F622" s="131"/>
      <c r="G622" s="131"/>
      <c r="H622" s="131"/>
      <c r="I622" s="131"/>
      <c r="J622" s="131"/>
      <c r="K622" s="131"/>
    </row>
    <row r="623" spans="2:11">
      <c r="B623" s="130"/>
      <c r="C623" s="130"/>
      <c r="D623" s="130"/>
      <c r="E623" s="131"/>
      <c r="F623" s="131"/>
      <c r="G623" s="131"/>
      <c r="H623" s="131"/>
      <c r="I623" s="131"/>
      <c r="J623" s="131"/>
      <c r="K623" s="131"/>
    </row>
    <row r="624" spans="2:11">
      <c r="B624" s="130"/>
      <c r="C624" s="130"/>
      <c r="D624" s="130"/>
      <c r="E624" s="131"/>
      <c r="F624" s="131"/>
      <c r="G624" s="131"/>
      <c r="H624" s="131"/>
      <c r="I624" s="131"/>
      <c r="J624" s="131"/>
      <c r="K624" s="131"/>
    </row>
    <row r="625" spans="2:11">
      <c r="B625" s="130"/>
      <c r="C625" s="130"/>
      <c r="D625" s="130"/>
      <c r="E625" s="131"/>
      <c r="F625" s="131"/>
      <c r="G625" s="131"/>
      <c r="H625" s="131"/>
      <c r="I625" s="131"/>
      <c r="J625" s="131"/>
      <c r="K625" s="131"/>
    </row>
    <row r="626" spans="2:11">
      <c r="B626" s="130"/>
      <c r="C626" s="130"/>
      <c r="D626" s="130"/>
      <c r="E626" s="131"/>
      <c r="F626" s="131"/>
      <c r="G626" s="131"/>
      <c r="H626" s="131"/>
      <c r="I626" s="131"/>
      <c r="J626" s="131"/>
      <c r="K626" s="131"/>
    </row>
    <row r="627" spans="2:11">
      <c r="B627" s="130"/>
      <c r="C627" s="130"/>
      <c r="D627" s="130"/>
      <c r="E627" s="131"/>
      <c r="F627" s="131"/>
      <c r="G627" s="131"/>
      <c r="H627" s="131"/>
      <c r="I627" s="131"/>
      <c r="J627" s="131"/>
      <c r="K627" s="131"/>
    </row>
    <row r="628" spans="2:11">
      <c r="B628" s="130"/>
      <c r="C628" s="130"/>
      <c r="D628" s="130"/>
      <c r="E628" s="131"/>
      <c r="F628" s="131"/>
      <c r="G628" s="131"/>
      <c r="H628" s="131"/>
      <c r="I628" s="131"/>
      <c r="J628" s="131"/>
      <c r="K628" s="131"/>
    </row>
    <row r="629" spans="2:11">
      <c r="B629" s="130"/>
      <c r="C629" s="130"/>
      <c r="D629" s="130"/>
      <c r="E629" s="131"/>
      <c r="F629" s="131"/>
      <c r="G629" s="131"/>
      <c r="H629" s="131"/>
      <c r="I629" s="131"/>
      <c r="J629" s="131"/>
      <c r="K629" s="131"/>
    </row>
    <row r="630" spans="2:11">
      <c r="B630" s="130"/>
      <c r="C630" s="130"/>
      <c r="D630" s="130"/>
      <c r="E630" s="131"/>
      <c r="F630" s="131"/>
      <c r="G630" s="131"/>
      <c r="H630" s="131"/>
      <c r="I630" s="131"/>
      <c r="J630" s="131"/>
      <c r="K630" s="131"/>
    </row>
    <row r="631" spans="2:11">
      <c r="B631" s="130"/>
      <c r="C631" s="130"/>
      <c r="D631" s="130"/>
      <c r="E631" s="131"/>
      <c r="F631" s="131"/>
      <c r="G631" s="131"/>
      <c r="H631" s="131"/>
      <c r="I631" s="131"/>
      <c r="J631" s="131"/>
      <c r="K631" s="131"/>
    </row>
    <row r="632" spans="2:11">
      <c r="B632" s="130"/>
      <c r="C632" s="130"/>
      <c r="D632" s="130"/>
      <c r="E632" s="131"/>
      <c r="F632" s="131"/>
      <c r="G632" s="131"/>
      <c r="H632" s="131"/>
      <c r="I632" s="131"/>
      <c r="J632" s="131"/>
      <c r="K632" s="131"/>
    </row>
    <row r="633" spans="2:11">
      <c r="B633" s="130"/>
      <c r="C633" s="130"/>
      <c r="D633" s="130"/>
      <c r="E633" s="131"/>
      <c r="F633" s="131"/>
      <c r="G633" s="131"/>
      <c r="H633" s="131"/>
      <c r="I633" s="131"/>
      <c r="J633" s="131"/>
      <c r="K633" s="131"/>
    </row>
    <row r="634" spans="2:11">
      <c r="B634" s="130"/>
      <c r="C634" s="130"/>
      <c r="D634" s="130"/>
      <c r="E634" s="131"/>
      <c r="F634" s="131"/>
      <c r="G634" s="131"/>
      <c r="H634" s="131"/>
      <c r="I634" s="131"/>
      <c r="J634" s="131"/>
      <c r="K634" s="131"/>
    </row>
    <row r="635" spans="2:11">
      <c r="B635" s="130"/>
      <c r="C635" s="130"/>
      <c r="D635" s="130"/>
      <c r="E635" s="131"/>
      <c r="F635" s="131"/>
      <c r="G635" s="131"/>
      <c r="H635" s="131"/>
      <c r="I635" s="131"/>
      <c r="J635" s="131"/>
      <c r="K635" s="131"/>
    </row>
    <row r="636" spans="2:11">
      <c r="B636" s="130"/>
      <c r="C636" s="130"/>
      <c r="D636" s="130"/>
      <c r="E636" s="131"/>
      <c r="F636" s="131"/>
      <c r="G636" s="131"/>
      <c r="H636" s="131"/>
      <c r="I636" s="131"/>
      <c r="J636" s="131"/>
      <c r="K636" s="131"/>
    </row>
    <row r="637" spans="2:11">
      <c r="B637" s="130"/>
      <c r="C637" s="130"/>
      <c r="D637" s="130"/>
      <c r="E637" s="131"/>
      <c r="F637" s="131"/>
      <c r="G637" s="131"/>
      <c r="H637" s="131"/>
      <c r="I637" s="131"/>
      <c r="J637" s="131"/>
      <c r="K637" s="131"/>
    </row>
    <row r="638" spans="2:11">
      <c r="B638" s="130"/>
      <c r="C638" s="130"/>
      <c r="D638" s="130"/>
      <c r="E638" s="131"/>
      <c r="F638" s="131"/>
      <c r="G638" s="131"/>
      <c r="H638" s="131"/>
      <c r="I638" s="131"/>
      <c r="J638" s="131"/>
      <c r="K638" s="131"/>
    </row>
    <row r="639" spans="2:11">
      <c r="B639" s="130"/>
      <c r="C639" s="130"/>
      <c r="D639" s="130"/>
      <c r="E639" s="131"/>
      <c r="F639" s="131"/>
      <c r="G639" s="131"/>
      <c r="H639" s="131"/>
      <c r="I639" s="131"/>
      <c r="J639" s="131"/>
      <c r="K639" s="131"/>
    </row>
    <row r="640" spans="2:11">
      <c r="B640" s="130"/>
      <c r="C640" s="130"/>
      <c r="D640" s="130"/>
      <c r="E640" s="131"/>
      <c r="F640" s="131"/>
      <c r="G640" s="131"/>
      <c r="H640" s="131"/>
      <c r="I640" s="131"/>
      <c r="J640" s="131"/>
      <c r="K640" s="131"/>
    </row>
    <row r="641" spans="2:11">
      <c r="B641" s="130"/>
      <c r="C641" s="130"/>
      <c r="D641" s="130"/>
      <c r="E641" s="131"/>
      <c r="F641" s="131"/>
      <c r="G641" s="131"/>
      <c r="H641" s="131"/>
      <c r="I641" s="131"/>
      <c r="J641" s="131"/>
      <c r="K641" s="131"/>
    </row>
    <row r="642" spans="2:11">
      <c r="B642" s="130"/>
      <c r="C642" s="130"/>
      <c r="D642" s="130"/>
      <c r="E642" s="131"/>
      <c r="F642" s="131"/>
      <c r="G642" s="131"/>
      <c r="H642" s="131"/>
      <c r="I642" s="131"/>
      <c r="J642" s="131"/>
      <c r="K642" s="131"/>
    </row>
    <row r="643" spans="2:11">
      <c r="B643" s="130"/>
      <c r="C643" s="130"/>
      <c r="D643" s="130"/>
      <c r="E643" s="131"/>
      <c r="F643" s="131"/>
      <c r="G643" s="131"/>
      <c r="H643" s="131"/>
      <c r="I643" s="131"/>
      <c r="J643" s="131"/>
      <c r="K643" s="131"/>
    </row>
    <row r="644" spans="2:11">
      <c r="B644" s="130"/>
      <c r="C644" s="130"/>
      <c r="D644" s="130"/>
      <c r="E644" s="131"/>
      <c r="F644" s="131"/>
      <c r="G644" s="131"/>
      <c r="H644" s="131"/>
      <c r="I644" s="131"/>
      <c r="J644" s="131"/>
      <c r="K644" s="131"/>
    </row>
    <row r="645" spans="2:11">
      <c r="B645" s="130"/>
      <c r="C645" s="130"/>
      <c r="D645" s="130"/>
      <c r="E645" s="131"/>
      <c r="F645" s="131"/>
      <c r="G645" s="131"/>
      <c r="H645" s="131"/>
      <c r="I645" s="131"/>
      <c r="J645" s="131"/>
      <c r="K645" s="131"/>
    </row>
    <row r="646" spans="2:11">
      <c r="B646" s="130"/>
      <c r="C646" s="130"/>
      <c r="D646" s="130"/>
      <c r="E646" s="131"/>
      <c r="F646" s="131"/>
      <c r="G646" s="131"/>
      <c r="H646" s="131"/>
      <c r="I646" s="131"/>
      <c r="J646" s="131"/>
      <c r="K646" s="131"/>
    </row>
    <row r="647" spans="2:11">
      <c r="B647" s="130"/>
      <c r="C647" s="130"/>
      <c r="D647" s="130"/>
      <c r="E647" s="131"/>
      <c r="F647" s="131"/>
      <c r="G647" s="131"/>
      <c r="H647" s="131"/>
      <c r="I647" s="131"/>
      <c r="J647" s="131"/>
      <c r="K647" s="131"/>
    </row>
    <row r="648" spans="2:11">
      <c r="B648" s="130"/>
      <c r="C648" s="130"/>
      <c r="D648" s="130"/>
      <c r="E648" s="131"/>
      <c r="F648" s="131"/>
      <c r="G648" s="131"/>
      <c r="H648" s="131"/>
      <c r="I648" s="131"/>
      <c r="J648" s="131"/>
      <c r="K648" s="131"/>
    </row>
    <row r="649" spans="2:11">
      <c r="B649" s="130"/>
      <c r="C649" s="130"/>
      <c r="D649" s="130"/>
      <c r="E649" s="131"/>
      <c r="F649" s="131"/>
      <c r="G649" s="131"/>
      <c r="H649" s="131"/>
      <c r="I649" s="131"/>
      <c r="J649" s="131"/>
      <c r="K649" s="131"/>
    </row>
    <row r="650" spans="2:11">
      <c r="B650" s="130"/>
      <c r="C650" s="130"/>
      <c r="D650" s="130"/>
      <c r="E650" s="131"/>
      <c r="F650" s="131"/>
      <c r="G650" s="131"/>
      <c r="H650" s="131"/>
      <c r="I650" s="131"/>
      <c r="J650" s="131"/>
      <c r="K650" s="131"/>
    </row>
    <row r="651" spans="2:11">
      <c r="B651" s="130"/>
      <c r="C651" s="130"/>
      <c r="D651" s="130"/>
      <c r="E651" s="131"/>
      <c r="F651" s="131"/>
      <c r="G651" s="131"/>
      <c r="H651" s="131"/>
      <c r="I651" s="131"/>
      <c r="J651" s="131"/>
      <c r="K651" s="131"/>
    </row>
    <row r="652" spans="2:11">
      <c r="B652" s="130"/>
      <c r="C652" s="130"/>
      <c r="D652" s="130"/>
      <c r="E652" s="131"/>
      <c r="F652" s="131"/>
      <c r="G652" s="131"/>
      <c r="H652" s="131"/>
      <c r="I652" s="131"/>
      <c r="J652" s="131"/>
      <c r="K652" s="131"/>
    </row>
    <row r="653" spans="2:11">
      <c r="B653" s="130"/>
      <c r="C653" s="130"/>
      <c r="D653" s="130"/>
      <c r="E653" s="131"/>
      <c r="F653" s="131"/>
      <c r="G653" s="131"/>
      <c r="H653" s="131"/>
      <c r="I653" s="131"/>
      <c r="J653" s="131"/>
      <c r="K653" s="131"/>
    </row>
    <row r="654" spans="2:11">
      <c r="B654" s="130"/>
      <c r="C654" s="130"/>
      <c r="D654" s="130"/>
      <c r="E654" s="131"/>
      <c r="F654" s="131"/>
      <c r="G654" s="131"/>
      <c r="H654" s="131"/>
      <c r="I654" s="131"/>
      <c r="J654" s="131"/>
      <c r="K654" s="131"/>
    </row>
    <row r="655" spans="2:11">
      <c r="B655" s="130"/>
      <c r="C655" s="130"/>
      <c r="D655" s="130"/>
      <c r="E655" s="131"/>
      <c r="F655" s="131"/>
      <c r="G655" s="131"/>
      <c r="H655" s="131"/>
      <c r="I655" s="131"/>
      <c r="J655" s="131"/>
      <c r="K655" s="131"/>
    </row>
    <row r="656" spans="2:11">
      <c r="B656" s="130"/>
      <c r="C656" s="130"/>
      <c r="D656" s="130"/>
      <c r="E656" s="131"/>
      <c r="F656" s="131"/>
      <c r="G656" s="131"/>
      <c r="H656" s="131"/>
      <c r="I656" s="131"/>
      <c r="J656" s="131"/>
      <c r="K656" s="131"/>
    </row>
    <row r="657" spans="2:11">
      <c r="B657" s="130"/>
      <c r="C657" s="130"/>
      <c r="D657" s="130"/>
      <c r="E657" s="131"/>
      <c r="F657" s="131"/>
      <c r="G657" s="131"/>
      <c r="H657" s="131"/>
      <c r="I657" s="131"/>
      <c r="J657" s="131"/>
      <c r="K657" s="131"/>
    </row>
    <row r="658" spans="2:11">
      <c r="B658" s="130"/>
      <c r="C658" s="130"/>
      <c r="D658" s="130"/>
      <c r="E658" s="131"/>
      <c r="F658" s="131"/>
      <c r="G658" s="131"/>
      <c r="H658" s="131"/>
      <c r="I658" s="131"/>
      <c r="J658" s="131"/>
      <c r="K658" s="131"/>
    </row>
    <row r="659" spans="2:11">
      <c r="B659" s="130"/>
      <c r="C659" s="130"/>
      <c r="D659" s="130"/>
      <c r="E659" s="131"/>
      <c r="F659" s="131"/>
      <c r="G659" s="131"/>
      <c r="H659" s="131"/>
      <c r="I659" s="131"/>
      <c r="J659" s="131"/>
      <c r="K659" s="131"/>
    </row>
    <row r="660" spans="2:11">
      <c r="B660" s="130"/>
      <c r="C660" s="130"/>
      <c r="D660" s="130"/>
      <c r="E660" s="131"/>
      <c r="F660" s="131"/>
      <c r="G660" s="131"/>
      <c r="H660" s="131"/>
      <c r="I660" s="131"/>
      <c r="J660" s="131"/>
      <c r="K660" s="131"/>
    </row>
    <row r="661" spans="2:11">
      <c r="B661" s="130"/>
      <c r="C661" s="130"/>
      <c r="D661" s="130"/>
      <c r="E661" s="131"/>
      <c r="F661" s="131"/>
      <c r="G661" s="131"/>
      <c r="H661" s="131"/>
      <c r="I661" s="131"/>
      <c r="J661" s="131"/>
      <c r="K661" s="131"/>
    </row>
    <row r="662" spans="2:11">
      <c r="B662" s="130"/>
      <c r="C662" s="130"/>
      <c r="D662" s="130"/>
      <c r="E662" s="131"/>
      <c r="F662" s="131"/>
      <c r="G662" s="131"/>
      <c r="H662" s="131"/>
      <c r="I662" s="131"/>
      <c r="J662" s="131"/>
      <c r="K662" s="131"/>
    </row>
    <row r="663" spans="2:11">
      <c r="B663" s="130"/>
      <c r="C663" s="130"/>
      <c r="D663" s="130"/>
      <c r="E663" s="131"/>
      <c r="F663" s="131"/>
      <c r="G663" s="131"/>
      <c r="H663" s="131"/>
      <c r="I663" s="131"/>
      <c r="J663" s="131"/>
      <c r="K663" s="131"/>
    </row>
    <row r="664" spans="2:11">
      <c r="B664" s="130"/>
      <c r="C664" s="130"/>
      <c r="D664" s="130"/>
      <c r="E664" s="131"/>
      <c r="F664" s="131"/>
      <c r="G664" s="131"/>
      <c r="H664" s="131"/>
      <c r="I664" s="131"/>
      <c r="J664" s="131"/>
      <c r="K664" s="131"/>
    </row>
    <row r="665" spans="2:11">
      <c r="B665" s="130"/>
      <c r="C665" s="130"/>
      <c r="D665" s="130"/>
      <c r="E665" s="131"/>
      <c r="F665" s="131"/>
      <c r="G665" s="131"/>
      <c r="H665" s="131"/>
      <c r="I665" s="131"/>
      <c r="J665" s="131"/>
      <c r="K665" s="131"/>
    </row>
    <row r="666" spans="2:11">
      <c r="B666" s="130"/>
      <c r="C666" s="130"/>
      <c r="D666" s="130"/>
      <c r="E666" s="131"/>
      <c r="F666" s="131"/>
      <c r="G666" s="131"/>
      <c r="H666" s="131"/>
      <c r="I666" s="131"/>
      <c r="J666" s="131"/>
      <c r="K666" s="131"/>
    </row>
    <row r="667" spans="2:11">
      <c r="B667" s="130"/>
      <c r="C667" s="130"/>
      <c r="D667" s="130"/>
      <c r="E667" s="131"/>
      <c r="F667" s="131"/>
      <c r="G667" s="131"/>
      <c r="H667" s="131"/>
      <c r="I667" s="131"/>
      <c r="J667" s="131"/>
      <c r="K667" s="131"/>
    </row>
    <row r="668" spans="2:11">
      <c r="B668" s="130"/>
      <c r="C668" s="130"/>
      <c r="D668" s="130"/>
      <c r="E668" s="131"/>
      <c r="F668" s="131"/>
      <c r="G668" s="131"/>
      <c r="H668" s="131"/>
      <c r="I668" s="131"/>
      <c r="J668" s="131"/>
      <c r="K668" s="131"/>
    </row>
    <row r="669" spans="2:11">
      <c r="B669" s="130"/>
      <c r="C669" s="130"/>
      <c r="D669" s="130"/>
      <c r="E669" s="131"/>
      <c r="F669" s="131"/>
      <c r="G669" s="131"/>
      <c r="H669" s="131"/>
      <c r="I669" s="131"/>
      <c r="J669" s="131"/>
      <c r="K669" s="131"/>
    </row>
    <row r="670" spans="2:11">
      <c r="B670" s="130"/>
      <c r="C670" s="130"/>
      <c r="D670" s="130"/>
      <c r="E670" s="131"/>
      <c r="F670" s="131"/>
      <c r="G670" s="131"/>
      <c r="H670" s="131"/>
      <c r="I670" s="131"/>
      <c r="J670" s="131"/>
      <c r="K670" s="131"/>
    </row>
    <row r="671" spans="2:11">
      <c r="B671" s="130"/>
      <c r="C671" s="130"/>
      <c r="D671" s="130"/>
      <c r="E671" s="131"/>
      <c r="F671" s="131"/>
      <c r="G671" s="131"/>
      <c r="H671" s="131"/>
      <c r="I671" s="131"/>
      <c r="J671" s="131"/>
      <c r="K671" s="131"/>
    </row>
    <row r="672" spans="2:11">
      <c r="B672" s="130"/>
      <c r="C672" s="130"/>
      <c r="D672" s="130"/>
      <c r="E672" s="131"/>
      <c r="F672" s="131"/>
      <c r="G672" s="131"/>
      <c r="H672" s="131"/>
      <c r="I672" s="131"/>
      <c r="J672" s="131"/>
      <c r="K672" s="131"/>
    </row>
    <row r="673" spans="2:11">
      <c r="B673" s="130"/>
      <c r="C673" s="130"/>
      <c r="D673" s="130"/>
      <c r="E673" s="131"/>
      <c r="F673" s="131"/>
      <c r="G673" s="131"/>
      <c r="H673" s="131"/>
      <c r="I673" s="131"/>
      <c r="J673" s="131"/>
      <c r="K673" s="131"/>
    </row>
    <row r="674" spans="2:11">
      <c r="B674" s="130"/>
      <c r="C674" s="130"/>
      <c r="D674" s="130"/>
      <c r="E674" s="131"/>
      <c r="F674" s="131"/>
      <c r="G674" s="131"/>
      <c r="H674" s="131"/>
      <c r="I674" s="131"/>
      <c r="J674" s="131"/>
      <c r="K674" s="131"/>
    </row>
    <row r="675" spans="2:11">
      <c r="B675" s="130"/>
      <c r="C675" s="130"/>
      <c r="D675" s="130"/>
      <c r="E675" s="131"/>
      <c r="F675" s="131"/>
      <c r="G675" s="131"/>
      <c r="H675" s="131"/>
      <c r="I675" s="131"/>
      <c r="J675" s="131"/>
      <c r="K675" s="131"/>
    </row>
    <row r="676" spans="2:11">
      <c r="B676" s="130"/>
      <c r="C676" s="130"/>
      <c r="D676" s="130"/>
      <c r="E676" s="131"/>
      <c r="F676" s="131"/>
      <c r="G676" s="131"/>
      <c r="H676" s="131"/>
      <c r="I676" s="131"/>
      <c r="J676" s="131"/>
      <c r="K676" s="131"/>
    </row>
    <row r="677" spans="2:11">
      <c r="B677" s="130"/>
      <c r="C677" s="130"/>
      <c r="D677" s="130"/>
      <c r="E677" s="131"/>
      <c r="F677" s="131"/>
      <c r="G677" s="131"/>
      <c r="H677" s="131"/>
      <c r="I677" s="131"/>
      <c r="J677" s="131"/>
      <c r="K677" s="131"/>
    </row>
    <row r="678" spans="2:11">
      <c r="B678" s="130"/>
      <c r="C678" s="130"/>
      <c r="D678" s="130"/>
      <c r="E678" s="131"/>
      <c r="F678" s="131"/>
      <c r="G678" s="131"/>
      <c r="H678" s="131"/>
      <c r="I678" s="131"/>
      <c r="J678" s="131"/>
      <c r="K678" s="131"/>
    </row>
    <row r="679" spans="2:11">
      <c r="B679" s="130"/>
      <c r="C679" s="130"/>
      <c r="D679" s="130"/>
      <c r="E679" s="131"/>
      <c r="F679" s="131"/>
      <c r="G679" s="131"/>
      <c r="H679" s="131"/>
      <c r="I679" s="131"/>
      <c r="J679" s="131"/>
      <c r="K679" s="131"/>
    </row>
    <row r="680" spans="2:11">
      <c r="B680" s="130"/>
      <c r="C680" s="130"/>
      <c r="D680" s="130"/>
      <c r="E680" s="131"/>
      <c r="F680" s="131"/>
      <c r="G680" s="131"/>
      <c r="H680" s="131"/>
      <c r="I680" s="131"/>
      <c r="J680" s="131"/>
      <c r="K680" s="131"/>
    </row>
    <row r="681" spans="2:11">
      <c r="B681" s="130"/>
      <c r="C681" s="130"/>
      <c r="D681" s="130"/>
      <c r="E681" s="131"/>
      <c r="F681" s="131"/>
      <c r="G681" s="131"/>
      <c r="H681" s="131"/>
      <c r="I681" s="131"/>
      <c r="J681" s="131"/>
      <c r="K681" s="131"/>
    </row>
    <row r="682" spans="2:11">
      <c r="B682" s="130"/>
      <c r="C682" s="130"/>
      <c r="D682" s="130"/>
      <c r="E682" s="131"/>
      <c r="F682" s="131"/>
      <c r="G682" s="131"/>
      <c r="H682" s="131"/>
      <c r="I682" s="131"/>
      <c r="J682" s="131"/>
      <c r="K682" s="131"/>
    </row>
    <row r="683" spans="2:11">
      <c r="B683" s="130"/>
      <c r="C683" s="130"/>
      <c r="D683" s="130"/>
      <c r="E683" s="131"/>
      <c r="F683" s="131"/>
      <c r="G683" s="131"/>
      <c r="H683" s="131"/>
      <c r="I683" s="131"/>
      <c r="J683" s="131"/>
      <c r="K683" s="131"/>
    </row>
    <row r="684" spans="2:11">
      <c r="B684" s="130"/>
      <c r="C684" s="130"/>
      <c r="D684" s="130"/>
      <c r="E684" s="131"/>
      <c r="F684" s="131"/>
      <c r="G684" s="131"/>
      <c r="H684" s="131"/>
      <c r="I684" s="131"/>
      <c r="J684" s="131"/>
      <c r="K684" s="131"/>
    </row>
    <row r="685" spans="2:11">
      <c r="B685" s="130"/>
      <c r="C685" s="130"/>
      <c r="D685" s="130"/>
      <c r="E685" s="131"/>
      <c r="F685" s="131"/>
      <c r="G685" s="131"/>
      <c r="H685" s="131"/>
      <c r="I685" s="131"/>
      <c r="J685" s="131"/>
      <c r="K685" s="131"/>
    </row>
    <row r="686" spans="2:11">
      <c r="B686" s="130"/>
      <c r="C686" s="130"/>
      <c r="D686" s="130"/>
      <c r="E686" s="131"/>
      <c r="F686" s="131"/>
      <c r="G686" s="131"/>
      <c r="H686" s="131"/>
      <c r="I686" s="131"/>
      <c r="J686" s="131"/>
      <c r="K686" s="131"/>
    </row>
    <row r="687" spans="2:11">
      <c r="B687" s="130"/>
      <c r="C687" s="130"/>
      <c r="D687" s="130"/>
      <c r="E687" s="131"/>
      <c r="F687" s="131"/>
      <c r="G687" s="131"/>
      <c r="H687" s="131"/>
      <c r="I687" s="131"/>
      <c r="J687" s="131"/>
      <c r="K687" s="131"/>
    </row>
    <row r="688" spans="2:11">
      <c r="B688" s="130"/>
      <c r="C688" s="130"/>
      <c r="D688" s="130"/>
      <c r="E688" s="131"/>
      <c r="F688" s="131"/>
      <c r="G688" s="131"/>
      <c r="H688" s="131"/>
      <c r="I688" s="131"/>
      <c r="J688" s="131"/>
      <c r="K688" s="131"/>
    </row>
    <row r="689" spans="2:11">
      <c r="B689" s="130"/>
      <c r="C689" s="130"/>
      <c r="D689" s="130"/>
      <c r="E689" s="131"/>
      <c r="F689" s="131"/>
      <c r="G689" s="131"/>
      <c r="H689" s="131"/>
      <c r="I689" s="131"/>
      <c r="J689" s="131"/>
      <c r="K689" s="131"/>
    </row>
    <row r="690" spans="2:11">
      <c r="B690" s="130"/>
      <c r="C690" s="130"/>
      <c r="D690" s="130"/>
      <c r="E690" s="131"/>
      <c r="F690" s="131"/>
      <c r="G690" s="131"/>
      <c r="H690" s="131"/>
      <c r="I690" s="131"/>
      <c r="J690" s="131"/>
      <c r="K690" s="131"/>
    </row>
    <row r="691" spans="2:11">
      <c r="B691" s="130"/>
      <c r="C691" s="130"/>
      <c r="D691" s="130"/>
      <c r="E691" s="131"/>
      <c r="F691" s="131"/>
      <c r="G691" s="131"/>
      <c r="H691" s="131"/>
      <c r="I691" s="131"/>
      <c r="J691" s="131"/>
      <c r="K691" s="131"/>
    </row>
    <row r="692" spans="2:11">
      <c r="B692" s="130"/>
      <c r="C692" s="130"/>
      <c r="D692" s="130"/>
      <c r="E692" s="131"/>
      <c r="F692" s="131"/>
      <c r="G692" s="131"/>
      <c r="H692" s="131"/>
      <c r="I692" s="131"/>
      <c r="J692" s="131"/>
      <c r="K692" s="131"/>
    </row>
    <row r="693" spans="2:11">
      <c r="B693" s="130"/>
      <c r="C693" s="130"/>
      <c r="D693" s="130"/>
      <c r="E693" s="131"/>
      <c r="F693" s="131"/>
      <c r="G693" s="131"/>
      <c r="H693" s="131"/>
      <c r="I693" s="131"/>
      <c r="J693" s="131"/>
      <c r="K693" s="131"/>
    </row>
    <row r="694" spans="2:11">
      <c r="B694" s="130"/>
      <c r="C694" s="130"/>
      <c r="D694" s="130"/>
      <c r="E694" s="131"/>
      <c r="F694" s="131"/>
      <c r="G694" s="131"/>
      <c r="H694" s="131"/>
      <c r="I694" s="131"/>
      <c r="J694" s="131"/>
      <c r="K694" s="131"/>
    </row>
    <row r="695" spans="2:11">
      <c r="B695" s="130"/>
      <c r="C695" s="130"/>
      <c r="D695" s="130"/>
      <c r="E695" s="131"/>
      <c r="F695" s="131"/>
      <c r="G695" s="131"/>
      <c r="H695" s="131"/>
      <c r="I695" s="131"/>
      <c r="J695" s="131"/>
      <c r="K695" s="131"/>
    </row>
    <row r="696" spans="2:11">
      <c r="B696" s="130"/>
      <c r="C696" s="130"/>
      <c r="D696" s="130"/>
      <c r="E696" s="131"/>
      <c r="F696" s="131"/>
      <c r="G696" s="131"/>
      <c r="H696" s="131"/>
      <c r="I696" s="131"/>
      <c r="J696" s="131"/>
      <c r="K696" s="131"/>
    </row>
    <row r="697" spans="2:11">
      <c r="B697" s="130"/>
      <c r="C697" s="130"/>
      <c r="D697" s="130"/>
      <c r="E697" s="131"/>
      <c r="F697" s="131"/>
      <c r="G697" s="131"/>
      <c r="H697" s="131"/>
      <c r="I697" s="131"/>
      <c r="J697" s="131"/>
      <c r="K697" s="131"/>
    </row>
    <row r="698" spans="2:11">
      <c r="B698" s="130"/>
      <c r="C698" s="130"/>
      <c r="D698" s="130"/>
      <c r="E698" s="131"/>
      <c r="F698" s="131"/>
      <c r="G698" s="131"/>
      <c r="H698" s="131"/>
      <c r="I698" s="131"/>
      <c r="J698" s="131"/>
      <c r="K698" s="131"/>
    </row>
    <row r="699" spans="2:11">
      <c r="B699" s="130"/>
      <c r="C699" s="130"/>
      <c r="D699" s="130"/>
      <c r="E699" s="131"/>
      <c r="F699" s="131"/>
      <c r="G699" s="131"/>
      <c r="H699" s="131"/>
      <c r="I699" s="131"/>
      <c r="J699" s="131"/>
      <c r="K699" s="131"/>
    </row>
    <row r="700" spans="2:11">
      <c r="B700" s="130"/>
      <c r="C700" s="130"/>
      <c r="D700" s="130"/>
      <c r="E700" s="131"/>
      <c r="F700" s="131"/>
      <c r="G700" s="131"/>
      <c r="H700" s="131"/>
      <c r="I700" s="131"/>
      <c r="J700" s="131"/>
      <c r="K700" s="131"/>
    </row>
    <row r="701" spans="2:11">
      <c r="B701" s="130"/>
      <c r="C701" s="130"/>
      <c r="D701" s="130"/>
      <c r="E701" s="131"/>
      <c r="F701" s="131"/>
      <c r="G701" s="131"/>
      <c r="H701" s="131"/>
      <c r="I701" s="131"/>
      <c r="J701" s="131"/>
      <c r="K701" s="131"/>
    </row>
    <row r="702" spans="2:11">
      <c r="B702" s="130"/>
      <c r="C702" s="130"/>
      <c r="D702" s="130"/>
      <c r="E702" s="131"/>
      <c r="F702" s="131"/>
      <c r="G702" s="131"/>
      <c r="H702" s="131"/>
      <c r="I702" s="131"/>
      <c r="J702" s="131"/>
      <c r="K702" s="131"/>
    </row>
    <row r="703" spans="2:11">
      <c r="B703" s="130"/>
      <c r="C703" s="130"/>
      <c r="D703" s="130"/>
      <c r="E703" s="131"/>
      <c r="F703" s="131"/>
      <c r="G703" s="131"/>
      <c r="H703" s="131"/>
      <c r="I703" s="131"/>
      <c r="J703" s="131"/>
      <c r="K703" s="131"/>
    </row>
    <row r="704" spans="2:11">
      <c r="B704" s="130"/>
      <c r="C704" s="130"/>
      <c r="D704" s="130"/>
      <c r="E704" s="131"/>
      <c r="F704" s="131"/>
      <c r="G704" s="131"/>
      <c r="H704" s="131"/>
      <c r="I704" s="131"/>
      <c r="J704" s="131"/>
      <c r="K704" s="131"/>
    </row>
    <row r="705" spans="2:11">
      <c r="B705" s="130"/>
      <c r="C705" s="130"/>
      <c r="D705" s="130"/>
      <c r="E705" s="131"/>
      <c r="F705" s="131"/>
      <c r="G705" s="131"/>
      <c r="H705" s="131"/>
      <c r="I705" s="131"/>
      <c r="J705" s="131"/>
      <c r="K705" s="131"/>
    </row>
    <row r="706" spans="2:11">
      <c r="B706" s="130"/>
      <c r="C706" s="130"/>
      <c r="D706" s="130"/>
      <c r="E706" s="131"/>
      <c r="F706" s="131"/>
      <c r="G706" s="131"/>
      <c r="H706" s="131"/>
      <c r="I706" s="131"/>
      <c r="J706" s="131"/>
      <c r="K706" s="131"/>
    </row>
    <row r="707" spans="2:11">
      <c r="B707" s="130"/>
      <c r="C707" s="130"/>
      <c r="D707" s="130"/>
      <c r="E707" s="131"/>
      <c r="F707" s="131"/>
      <c r="G707" s="131"/>
      <c r="H707" s="131"/>
      <c r="I707" s="131"/>
      <c r="J707" s="131"/>
      <c r="K707" s="131"/>
    </row>
    <row r="708" spans="2:11">
      <c r="B708" s="130"/>
      <c r="C708" s="130"/>
      <c r="D708" s="130"/>
      <c r="E708" s="131"/>
      <c r="F708" s="131"/>
      <c r="G708" s="131"/>
      <c r="H708" s="131"/>
      <c r="I708" s="131"/>
      <c r="J708" s="131"/>
      <c r="K708" s="131"/>
    </row>
    <row r="709" spans="2:11">
      <c r="B709" s="130"/>
      <c r="C709" s="130"/>
      <c r="D709" s="130"/>
      <c r="E709" s="131"/>
      <c r="F709" s="131"/>
      <c r="G709" s="131"/>
      <c r="H709" s="131"/>
      <c r="I709" s="131"/>
      <c r="J709" s="131"/>
      <c r="K709" s="131"/>
    </row>
    <row r="710" spans="2:11">
      <c r="B710" s="130"/>
      <c r="C710" s="130"/>
      <c r="D710" s="130"/>
      <c r="E710" s="131"/>
      <c r="F710" s="131"/>
      <c r="G710" s="131"/>
      <c r="H710" s="131"/>
      <c r="I710" s="131"/>
      <c r="J710" s="131"/>
      <c r="K710" s="131"/>
    </row>
    <row r="711" spans="2:11">
      <c r="B711" s="130"/>
      <c r="C711" s="130"/>
      <c r="D711" s="130"/>
      <c r="E711" s="131"/>
      <c r="F711" s="131"/>
      <c r="G711" s="131"/>
      <c r="H711" s="131"/>
      <c r="I711" s="131"/>
      <c r="J711" s="131"/>
      <c r="K711" s="131"/>
    </row>
    <row r="712" spans="2:11">
      <c r="B712" s="130"/>
      <c r="C712" s="130"/>
      <c r="D712" s="130"/>
      <c r="E712" s="131"/>
      <c r="F712" s="131"/>
      <c r="G712" s="131"/>
      <c r="H712" s="131"/>
      <c r="I712" s="131"/>
      <c r="J712" s="131"/>
      <c r="K712" s="131"/>
    </row>
    <row r="713" spans="2:11">
      <c r="B713" s="130"/>
      <c r="C713" s="130"/>
      <c r="D713" s="130"/>
      <c r="E713" s="131"/>
      <c r="F713" s="131"/>
      <c r="G713" s="131"/>
      <c r="H713" s="131"/>
      <c r="I713" s="131"/>
      <c r="J713" s="131"/>
      <c r="K713" s="131"/>
    </row>
    <row r="714" spans="2:11">
      <c r="B714" s="130"/>
      <c r="C714" s="130"/>
      <c r="D714" s="130"/>
      <c r="E714" s="131"/>
      <c r="F714" s="131"/>
      <c r="G714" s="131"/>
      <c r="H714" s="131"/>
      <c r="I714" s="131"/>
      <c r="J714" s="131"/>
      <c r="K714" s="131"/>
    </row>
    <row r="715" spans="2:11">
      <c r="B715" s="130"/>
      <c r="C715" s="130"/>
      <c r="D715" s="130"/>
      <c r="E715" s="131"/>
      <c r="F715" s="131"/>
      <c r="G715" s="131"/>
      <c r="H715" s="131"/>
      <c r="I715" s="131"/>
      <c r="J715" s="131"/>
      <c r="K715" s="131"/>
    </row>
    <row r="716" spans="2:11">
      <c r="B716" s="130"/>
      <c r="C716" s="130"/>
      <c r="D716" s="130"/>
      <c r="E716" s="131"/>
      <c r="F716" s="131"/>
      <c r="G716" s="131"/>
      <c r="H716" s="131"/>
      <c r="I716" s="131"/>
      <c r="J716" s="131"/>
      <c r="K716" s="131"/>
    </row>
    <row r="717" spans="2:11">
      <c r="B717" s="130"/>
      <c r="C717" s="130"/>
      <c r="D717" s="130"/>
      <c r="E717" s="131"/>
      <c r="F717" s="131"/>
      <c r="G717" s="131"/>
      <c r="H717" s="131"/>
      <c r="I717" s="131"/>
      <c r="J717" s="131"/>
      <c r="K717" s="131"/>
    </row>
    <row r="718" spans="2:11">
      <c r="B718" s="130"/>
      <c r="C718" s="130"/>
      <c r="D718" s="130"/>
      <c r="E718" s="131"/>
      <c r="F718" s="131"/>
      <c r="G718" s="131"/>
      <c r="H718" s="131"/>
      <c r="I718" s="131"/>
      <c r="J718" s="131"/>
      <c r="K718" s="131"/>
    </row>
    <row r="719" spans="2:11">
      <c r="B719" s="130"/>
      <c r="C719" s="130"/>
      <c r="D719" s="130"/>
      <c r="E719" s="131"/>
      <c r="F719" s="131"/>
      <c r="G719" s="131"/>
      <c r="H719" s="131"/>
      <c r="I719" s="131"/>
      <c r="J719" s="131"/>
      <c r="K719" s="131"/>
    </row>
    <row r="720" spans="2:11">
      <c r="B720" s="130"/>
      <c r="C720" s="130"/>
      <c r="D720" s="130"/>
      <c r="E720" s="131"/>
      <c r="F720" s="131"/>
      <c r="G720" s="131"/>
      <c r="H720" s="131"/>
      <c r="I720" s="131"/>
      <c r="J720" s="131"/>
      <c r="K720" s="131"/>
    </row>
    <row r="721" spans="2:11">
      <c r="B721" s="130"/>
      <c r="C721" s="130"/>
      <c r="D721" s="130"/>
      <c r="E721" s="131"/>
      <c r="F721" s="131"/>
      <c r="G721" s="131"/>
      <c r="H721" s="131"/>
      <c r="I721" s="131"/>
      <c r="J721" s="131"/>
      <c r="K721" s="131"/>
    </row>
    <row r="722" spans="2:11">
      <c r="B722" s="130"/>
      <c r="C722" s="130"/>
      <c r="D722" s="130"/>
      <c r="E722" s="131"/>
      <c r="F722" s="131"/>
      <c r="G722" s="131"/>
      <c r="H722" s="131"/>
      <c r="I722" s="131"/>
      <c r="J722" s="131"/>
      <c r="K722" s="131"/>
    </row>
    <row r="723" spans="2:11">
      <c r="B723" s="130"/>
      <c r="C723" s="130"/>
      <c r="D723" s="130"/>
      <c r="E723" s="131"/>
      <c r="F723" s="131"/>
      <c r="G723" s="131"/>
      <c r="H723" s="131"/>
      <c r="I723" s="131"/>
      <c r="J723" s="131"/>
      <c r="K723" s="131"/>
    </row>
    <row r="724" spans="2:11">
      <c r="B724" s="130"/>
      <c r="C724" s="130"/>
      <c r="D724" s="130"/>
      <c r="E724" s="131"/>
      <c r="F724" s="131"/>
      <c r="G724" s="131"/>
      <c r="H724" s="131"/>
      <c r="I724" s="131"/>
      <c r="J724" s="131"/>
      <c r="K724" s="131"/>
    </row>
    <row r="725" spans="2:11">
      <c r="B725" s="130"/>
      <c r="C725" s="130"/>
      <c r="D725" s="130"/>
      <c r="E725" s="131"/>
      <c r="F725" s="131"/>
      <c r="G725" s="131"/>
      <c r="H725" s="131"/>
      <c r="I725" s="131"/>
      <c r="J725" s="131"/>
      <c r="K725" s="131"/>
    </row>
    <row r="726" spans="2:11">
      <c r="B726" s="130"/>
      <c r="C726" s="130"/>
      <c r="D726" s="130"/>
      <c r="E726" s="131"/>
      <c r="F726" s="131"/>
      <c r="G726" s="131"/>
      <c r="H726" s="131"/>
      <c r="I726" s="131"/>
      <c r="J726" s="131"/>
      <c r="K726" s="131"/>
    </row>
    <row r="727" spans="2:11">
      <c r="B727" s="130"/>
      <c r="C727" s="130"/>
      <c r="D727" s="130"/>
      <c r="E727" s="131"/>
      <c r="F727" s="131"/>
      <c r="G727" s="131"/>
      <c r="H727" s="131"/>
      <c r="I727" s="131"/>
      <c r="J727" s="131"/>
      <c r="K727" s="131"/>
    </row>
    <row r="728" spans="2:11">
      <c r="B728" s="130"/>
      <c r="C728" s="130"/>
      <c r="D728" s="130"/>
      <c r="E728" s="131"/>
      <c r="F728" s="131"/>
      <c r="G728" s="131"/>
      <c r="H728" s="131"/>
      <c r="I728" s="131"/>
      <c r="J728" s="131"/>
      <c r="K728" s="131"/>
    </row>
    <row r="729" spans="2:11">
      <c r="B729" s="130"/>
      <c r="C729" s="130"/>
      <c r="D729" s="130"/>
      <c r="E729" s="131"/>
      <c r="F729" s="131"/>
      <c r="G729" s="131"/>
      <c r="H729" s="131"/>
      <c r="I729" s="131"/>
      <c r="J729" s="131"/>
      <c r="K729" s="131"/>
    </row>
    <row r="730" spans="2:11">
      <c r="B730" s="130"/>
      <c r="C730" s="130"/>
      <c r="D730" s="130"/>
      <c r="E730" s="131"/>
      <c r="F730" s="131"/>
      <c r="G730" s="131"/>
      <c r="H730" s="131"/>
      <c r="I730" s="131"/>
      <c r="J730" s="131"/>
      <c r="K730" s="131"/>
    </row>
    <row r="731" spans="2:11">
      <c r="B731" s="130"/>
      <c r="C731" s="130"/>
      <c r="D731" s="130"/>
      <c r="E731" s="131"/>
      <c r="F731" s="131"/>
      <c r="G731" s="131"/>
      <c r="H731" s="131"/>
      <c r="I731" s="131"/>
      <c r="J731" s="131"/>
      <c r="K731" s="131"/>
    </row>
    <row r="732" spans="2:11">
      <c r="B732" s="130"/>
      <c r="C732" s="130"/>
      <c r="D732" s="130"/>
      <c r="E732" s="131"/>
      <c r="F732" s="131"/>
      <c r="G732" s="131"/>
      <c r="H732" s="131"/>
      <c r="I732" s="131"/>
      <c r="J732" s="131"/>
      <c r="K732" s="131"/>
    </row>
    <row r="733" spans="2:11">
      <c r="B733" s="130"/>
      <c r="C733" s="130"/>
      <c r="D733" s="130"/>
      <c r="E733" s="131"/>
      <c r="F733" s="131"/>
      <c r="G733" s="131"/>
      <c r="H733" s="131"/>
      <c r="I733" s="131"/>
      <c r="J733" s="131"/>
      <c r="K733" s="131"/>
    </row>
    <row r="734" spans="2:11">
      <c r="B734" s="130"/>
      <c r="C734" s="130"/>
      <c r="D734" s="130"/>
      <c r="E734" s="131"/>
      <c r="F734" s="131"/>
      <c r="G734" s="131"/>
      <c r="H734" s="131"/>
      <c r="I734" s="131"/>
      <c r="J734" s="131"/>
      <c r="K734" s="131"/>
    </row>
    <row r="735" spans="2:11">
      <c r="B735" s="130"/>
      <c r="C735" s="130"/>
      <c r="D735" s="130"/>
      <c r="E735" s="131"/>
      <c r="F735" s="131"/>
      <c r="G735" s="131"/>
      <c r="H735" s="131"/>
      <c r="I735" s="131"/>
      <c r="J735" s="131"/>
      <c r="K735" s="131"/>
    </row>
    <row r="736" spans="2:11">
      <c r="B736" s="130"/>
      <c r="C736" s="130"/>
      <c r="D736" s="130"/>
      <c r="E736" s="131"/>
      <c r="F736" s="131"/>
      <c r="G736" s="131"/>
      <c r="H736" s="131"/>
      <c r="I736" s="131"/>
      <c r="J736" s="131"/>
      <c r="K736" s="131"/>
    </row>
    <row r="737" spans="2:11">
      <c r="B737" s="130"/>
      <c r="C737" s="130"/>
      <c r="D737" s="130"/>
      <c r="E737" s="131"/>
      <c r="F737" s="131"/>
      <c r="G737" s="131"/>
      <c r="H737" s="131"/>
      <c r="I737" s="131"/>
      <c r="J737" s="131"/>
      <c r="K737" s="131"/>
    </row>
    <row r="738" spans="2:11">
      <c r="B738" s="130"/>
      <c r="C738" s="130"/>
      <c r="D738" s="130"/>
      <c r="E738" s="131"/>
      <c r="F738" s="131"/>
      <c r="G738" s="131"/>
      <c r="H738" s="131"/>
      <c r="I738" s="131"/>
      <c r="J738" s="131"/>
      <c r="K738" s="131"/>
    </row>
    <row r="739" spans="2:11">
      <c r="B739" s="130"/>
      <c r="C739" s="130"/>
      <c r="D739" s="130"/>
      <c r="E739" s="131"/>
      <c r="F739" s="131"/>
      <c r="G739" s="131"/>
      <c r="H739" s="131"/>
      <c r="I739" s="131"/>
      <c r="J739" s="131"/>
      <c r="K739" s="131"/>
    </row>
    <row r="740" spans="2:11">
      <c r="B740" s="130"/>
      <c r="C740" s="130"/>
      <c r="D740" s="130"/>
      <c r="E740" s="131"/>
      <c r="F740" s="131"/>
      <c r="G740" s="131"/>
      <c r="H740" s="131"/>
      <c r="I740" s="131"/>
      <c r="J740" s="131"/>
      <c r="K740" s="131"/>
    </row>
    <row r="741" spans="2:11">
      <c r="B741" s="130"/>
      <c r="C741" s="130"/>
      <c r="D741" s="130"/>
      <c r="E741" s="131"/>
      <c r="F741" s="131"/>
      <c r="G741" s="131"/>
      <c r="H741" s="131"/>
      <c r="I741" s="131"/>
      <c r="J741" s="131"/>
      <c r="K741" s="131"/>
    </row>
    <row r="742" spans="2:11">
      <c r="B742" s="130"/>
      <c r="C742" s="130"/>
      <c r="D742" s="130"/>
      <c r="E742" s="131"/>
      <c r="F742" s="131"/>
      <c r="G742" s="131"/>
      <c r="H742" s="131"/>
      <c r="I742" s="131"/>
      <c r="J742" s="131"/>
      <c r="K742" s="131"/>
    </row>
    <row r="743" spans="2:11">
      <c r="B743" s="130"/>
      <c r="C743" s="130"/>
      <c r="D743" s="130"/>
      <c r="E743" s="131"/>
      <c r="F743" s="131"/>
      <c r="G743" s="131"/>
      <c r="H743" s="131"/>
      <c r="I743" s="131"/>
      <c r="J743" s="131"/>
      <c r="K743" s="131"/>
    </row>
    <row r="744" spans="2:11">
      <c r="B744" s="130"/>
      <c r="C744" s="130"/>
      <c r="D744" s="130"/>
      <c r="E744" s="131"/>
      <c r="F744" s="131"/>
      <c r="G744" s="131"/>
      <c r="H744" s="131"/>
      <c r="I744" s="131"/>
      <c r="J744" s="131"/>
      <c r="K744" s="131"/>
    </row>
    <row r="745" spans="2:11">
      <c r="B745" s="130"/>
      <c r="C745" s="130"/>
      <c r="D745" s="130"/>
      <c r="E745" s="131"/>
      <c r="F745" s="131"/>
      <c r="G745" s="131"/>
      <c r="H745" s="131"/>
      <c r="I745" s="131"/>
      <c r="J745" s="131"/>
      <c r="K745" s="131"/>
    </row>
    <row r="746" spans="2:11">
      <c r="B746" s="130"/>
      <c r="C746" s="130"/>
      <c r="D746" s="130"/>
      <c r="E746" s="131"/>
      <c r="F746" s="131"/>
      <c r="G746" s="131"/>
      <c r="H746" s="131"/>
      <c r="I746" s="131"/>
      <c r="J746" s="131"/>
      <c r="K746" s="131"/>
    </row>
    <row r="747" spans="2:11">
      <c r="B747" s="130"/>
      <c r="C747" s="130"/>
      <c r="D747" s="130"/>
      <c r="E747" s="131"/>
      <c r="F747" s="131"/>
      <c r="G747" s="131"/>
      <c r="H747" s="131"/>
      <c r="I747" s="131"/>
      <c r="J747" s="131"/>
      <c r="K747" s="131"/>
    </row>
    <row r="748" spans="2:11">
      <c r="B748" s="130"/>
      <c r="C748" s="130"/>
      <c r="D748" s="130"/>
      <c r="E748" s="131"/>
      <c r="F748" s="131"/>
      <c r="G748" s="131"/>
      <c r="H748" s="131"/>
      <c r="I748" s="131"/>
      <c r="J748" s="131"/>
      <c r="K748" s="131"/>
    </row>
    <row r="749" spans="2:11">
      <c r="B749" s="130"/>
      <c r="C749" s="130"/>
      <c r="D749" s="130"/>
      <c r="E749" s="131"/>
      <c r="F749" s="131"/>
      <c r="G749" s="131"/>
      <c r="H749" s="131"/>
      <c r="I749" s="131"/>
      <c r="J749" s="131"/>
      <c r="K749" s="131"/>
    </row>
    <row r="750" spans="2:11">
      <c r="B750" s="130"/>
      <c r="C750" s="130"/>
      <c r="D750" s="130"/>
      <c r="E750" s="131"/>
      <c r="F750" s="131"/>
      <c r="G750" s="131"/>
      <c r="H750" s="131"/>
      <c r="I750" s="131"/>
      <c r="J750" s="131"/>
      <c r="K750" s="131"/>
    </row>
    <row r="751" spans="2:11">
      <c r="B751" s="130"/>
      <c r="C751" s="130"/>
      <c r="D751" s="130"/>
      <c r="E751" s="131"/>
      <c r="F751" s="131"/>
      <c r="G751" s="131"/>
      <c r="H751" s="131"/>
      <c r="I751" s="131"/>
      <c r="J751" s="131"/>
      <c r="K751" s="131"/>
    </row>
    <row r="752" spans="2:11">
      <c r="B752" s="130"/>
      <c r="C752" s="130"/>
      <c r="D752" s="130"/>
      <c r="E752" s="131"/>
      <c r="F752" s="131"/>
      <c r="G752" s="131"/>
      <c r="H752" s="131"/>
      <c r="I752" s="131"/>
      <c r="J752" s="131"/>
      <c r="K752" s="131"/>
    </row>
    <row r="753" spans="2:11">
      <c r="B753" s="130"/>
      <c r="C753" s="130"/>
      <c r="D753" s="130"/>
      <c r="E753" s="131"/>
      <c r="F753" s="131"/>
      <c r="G753" s="131"/>
      <c r="H753" s="131"/>
      <c r="I753" s="131"/>
      <c r="J753" s="131"/>
      <c r="K753" s="131"/>
    </row>
    <row r="754" spans="2:11">
      <c r="B754" s="130"/>
      <c r="C754" s="130"/>
      <c r="D754" s="130"/>
      <c r="E754" s="131"/>
      <c r="F754" s="131"/>
      <c r="G754" s="131"/>
      <c r="H754" s="131"/>
      <c r="I754" s="131"/>
      <c r="J754" s="131"/>
      <c r="K754" s="131"/>
    </row>
    <row r="755" spans="2:11">
      <c r="B755" s="130"/>
      <c r="C755" s="130"/>
      <c r="D755" s="130"/>
      <c r="E755" s="131"/>
      <c r="F755" s="131"/>
      <c r="G755" s="131"/>
      <c r="H755" s="131"/>
      <c r="I755" s="131"/>
      <c r="J755" s="131"/>
      <c r="K755" s="131"/>
    </row>
    <row r="756" spans="2:11">
      <c r="B756" s="130"/>
      <c r="C756" s="130"/>
      <c r="D756" s="130"/>
      <c r="E756" s="131"/>
      <c r="F756" s="131"/>
      <c r="G756" s="131"/>
      <c r="H756" s="131"/>
      <c r="I756" s="131"/>
      <c r="J756" s="131"/>
      <c r="K756" s="131"/>
    </row>
    <row r="757" spans="2:11">
      <c r="B757" s="130"/>
      <c r="C757" s="130"/>
      <c r="D757" s="130"/>
      <c r="E757" s="131"/>
      <c r="F757" s="131"/>
      <c r="G757" s="131"/>
      <c r="H757" s="131"/>
      <c r="I757" s="131"/>
      <c r="J757" s="131"/>
      <c r="K757" s="131"/>
    </row>
    <row r="758" spans="2:11">
      <c r="B758" s="130"/>
      <c r="C758" s="130"/>
      <c r="D758" s="130"/>
      <c r="E758" s="131"/>
      <c r="F758" s="131"/>
      <c r="G758" s="131"/>
      <c r="H758" s="131"/>
      <c r="I758" s="131"/>
      <c r="J758" s="131"/>
      <c r="K758" s="131"/>
    </row>
    <row r="759" spans="2:11">
      <c r="B759" s="130"/>
      <c r="C759" s="130"/>
      <c r="D759" s="130"/>
      <c r="E759" s="131"/>
      <c r="F759" s="131"/>
      <c r="G759" s="131"/>
      <c r="H759" s="131"/>
      <c r="I759" s="131"/>
      <c r="J759" s="131"/>
      <c r="K759" s="131"/>
    </row>
    <row r="760" spans="2:11">
      <c r="B760" s="130"/>
      <c r="C760" s="130"/>
      <c r="D760" s="130"/>
      <c r="E760" s="131"/>
      <c r="F760" s="131"/>
      <c r="G760" s="131"/>
      <c r="H760" s="131"/>
      <c r="I760" s="131"/>
      <c r="J760" s="131"/>
      <c r="K760" s="131"/>
    </row>
    <row r="761" spans="2:11">
      <c r="B761" s="130"/>
      <c r="C761" s="130"/>
      <c r="D761" s="130"/>
      <c r="E761" s="131"/>
      <c r="F761" s="131"/>
      <c r="G761" s="131"/>
      <c r="H761" s="131"/>
      <c r="I761" s="131"/>
      <c r="J761" s="131"/>
      <c r="K761" s="131"/>
    </row>
    <row r="762" spans="2:11">
      <c r="B762" s="130"/>
      <c r="C762" s="130"/>
      <c r="D762" s="130"/>
      <c r="E762" s="131"/>
      <c r="F762" s="131"/>
      <c r="G762" s="131"/>
      <c r="H762" s="131"/>
      <c r="I762" s="131"/>
      <c r="J762" s="131"/>
      <c r="K762" s="131"/>
    </row>
    <row r="763" spans="2:11">
      <c r="B763" s="130"/>
      <c r="C763" s="130"/>
      <c r="D763" s="130"/>
      <c r="E763" s="131"/>
      <c r="F763" s="131"/>
      <c r="G763" s="131"/>
      <c r="H763" s="131"/>
      <c r="I763" s="131"/>
      <c r="J763" s="131"/>
      <c r="K763" s="131"/>
    </row>
    <row r="764" spans="2:11">
      <c r="B764" s="130"/>
      <c r="C764" s="130"/>
      <c r="D764" s="130"/>
      <c r="E764" s="131"/>
      <c r="F764" s="131"/>
      <c r="G764" s="131"/>
      <c r="H764" s="131"/>
      <c r="I764" s="131"/>
      <c r="J764" s="131"/>
      <c r="K764" s="131"/>
    </row>
    <row r="765" spans="2:11">
      <c r="B765" s="130"/>
      <c r="C765" s="130"/>
      <c r="D765" s="130"/>
      <c r="E765" s="131"/>
      <c r="F765" s="131"/>
      <c r="G765" s="131"/>
      <c r="H765" s="131"/>
      <c r="I765" s="131"/>
      <c r="J765" s="131"/>
      <c r="K765" s="131"/>
    </row>
    <row r="766" spans="2:11">
      <c r="B766" s="130"/>
      <c r="C766" s="130"/>
      <c r="D766" s="130"/>
      <c r="E766" s="131"/>
      <c r="F766" s="131"/>
      <c r="G766" s="131"/>
      <c r="H766" s="131"/>
      <c r="I766" s="131"/>
      <c r="J766" s="131"/>
      <c r="K766" s="131"/>
    </row>
    <row r="767" spans="2:11">
      <c r="B767" s="130"/>
      <c r="C767" s="130"/>
      <c r="D767" s="130"/>
      <c r="E767" s="131"/>
      <c r="F767" s="131"/>
      <c r="G767" s="131"/>
      <c r="H767" s="131"/>
      <c r="I767" s="131"/>
      <c r="J767" s="131"/>
      <c r="K767" s="131"/>
    </row>
    <row r="768" spans="2:11">
      <c r="B768" s="130"/>
      <c r="C768" s="130"/>
      <c r="D768" s="130"/>
      <c r="E768" s="131"/>
      <c r="F768" s="131"/>
      <c r="G768" s="131"/>
      <c r="H768" s="131"/>
      <c r="I768" s="131"/>
      <c r="J768" s="131"/>
      <c r="K768" s="131"/>
    </row>
    <row r="769" spans="2:11">
      <c r="B769" s="130"/>
      <c r="C769" s="130"/>
      <c r="D769" s="130"/>
      <c r="E769" s="131"/>
      <c r="F769" s="131"/>
      <c r="G769" s="131"/>
      <c r="H769" s="131"/>
      <c r="I769" s="131"/>
      <c r="J769" s="131"/>
      <c r="K769" s="131"/>
    </row>
    <row r="770" spans="2:11">
      <c r="B770" s="130"/>
      <c r="C770" s="130"/>
      <c r="D770" s="130"/>
      <c r="E770" s="131"/>
      <c r="F770" s="131"/>
      <c r="G770" s="131"/>
      <c r="H770" s="131"/>
      <c r="I770" s="131"/>
      <c r="J770" s="131"/>
      <c r="K770" s="131"/>
    </row>
    <row r="771" spans="2:11">
      <c r="B771" s="130"/>
      <c r="C771" s="130"/>
      <c r="D771" s="130"/>
      <c r="E771" s="131"/>
      <c r="F771" s="131"/>
      <c r="G771" s="131"/>
      <c r="H771" s="131"/>
      <c r="I771" s="131"/>
      <c r="J771" s="131"/>
      <c r="K771" s="131"/>
    </row>
    <row r="772" spans="2:11">
      <c r="B772" s="130"/>
      <c r="C772" s="130"/>
      <c r="D772" s="130"/>
      <c r="E772" s="131"/>
      <c r="F772" s="131"/>
      <c r="G772" s="131"/>
      <c r="H772" s="131"/>
      <c r="I772" s="131"/>
      <c r="J772" s="131"/>
      <c r="K772" s="131"/>
    </row>
    <row r="773" spans="2:11">
      <c r="B773" s="130"/>
      <c r="C773" s="130"/>
      <c r="D773" s="130"/>
      <c r="E773" s="131"/>
      <c r="F773" s="131"/>
      <c r="G773" s="131"/>
      <c r="H773" s="131"/>
      <c r="I773" s="131"/>
      <c r="J773" s="131"/>
      <c r="K773" s="131"/>
    </row>
    <row r="774" spans="2:11">
      <c r="B774" s="130"/>
      <c r="C774" s="130"/>
      <c r="D774" s="130"/>
      <c r="E774" s="131"/>
      <c r="F774" s="131"/>
      <c r="G774" s="131"/>
      <c r="H774" s="131"/>
      <c r="I774" s="131"/>
      <c r="J774" s="131"/>
      <c r="K774" s="131"/>
    </row>
    <row r="775" spans="2:11">
      <c r="B775" s="130"/>
      <c r="C775" s="130"/>
      <c r="D775" s="130"/>
      <c r="E775" s="131"/>
      <c r="F775" s="131"/>
      <c r="G775" s="131"/>
      <c r="H775" s="131"/>
      <c r="I775" s="131"/>
      <c r="J775" s="131"/>
      <c r="K775" s="131"/>
    </row>
    <row r="776" spans="2:11">
      <c r="B776" s="130"/>
      <c r="C776" s="130"/>
      <c r="D776" s="130"/>
      <c r="E776" s="131"/>
      <c r="F776" s="131"/>
      <c r="G776" s="131"/>
      <c r="H776" s="131"/>
      <c r="I776" s="131"/>
      <c r="J776" s="131"/>
      <c r="K776" s="131"/>
    </row>
    <row r="777" spans="2:11">
      <c r="B777" s="130"/>
      <c r="C777" s="130"/>
      <c r="D777" s="130"/>
      <c r="E777" s="131"/>
      <c r="F777" s="131"/>
      <c r="G777" s="131"/>
      <c r="H777" s="131"/>
      <c r="I777" s="131"/>
      <c r="J777" s="131"/>
      <c r="K777" s="131"/>
    </row>
    <row r="778" spans="2:11">
      <c r="B778" s="130"/>
      <c r="C778" s="130"/>
      <c r="D778" s="130"/>
      <c r="E778" s="131"/>
      <c r="F778" s="131"/>
      <c r="G778" s="131"/>
      <c r="H778" s="131"/>
      <c r="I778" s="131"/>
      <c r="J778" s="131"/>
      <c r="K778" s="131"/>
    </row>
    <row r="779" spans="2:11">
      <c r="B779" s="130"/>
      <c r="C779" s="130"/>
      <c r="D779" s="130"/>
      <c r="E779" s="131"/>
      <c r="F779" s="131"/>
      <c r="G779" s="131"/>
      <c r="H779" s="131"/>
      <c r="I779" s="131"/>
      <c r="J779" s="131"/>
      <c r="K779" s="131"/>
    </row>
    <row r="780" spans="2:11">
      <c r="B780" s="130"/>
      <c r="C780" s="130"/>
      <c r="D780" s="130"/>
      <c r="E780" s="131"/>
      <c r="F780" s="131"/>
      <c r="G780" s="131"/>
      <c r="H780" s="131"/>
      <c r="I780" s="131"/>
      <c r="J780" s="131"/>
      <c r="K780" s="131"/>
    </row>
    <row r="781" spans="2:11">
      <c r="B781" s="130"/>
      <c r="C781" s="130"/>
      <c r="D781" s="130"/>
      <c r="E781" s="131"/>
      <c r="F781" s="131"/>
      <c r="G781" s="131"/>
      <c r="H781" s="131"/>
      <c r="I781" s="131"/>
      <c r="J781" s="131"/>
      <c r="K781" s="131"/>
    </row>
    <row r="782" spans="2:11">
      <c r="B782" s="130"/>
      <c r="C782" s="130"/>
      <c r="D782" s="130"/>
      <c r="E782" s="131"/>
      <c r="F782" s="131"/>
      <c r="G782" s="131"/>
      <c r="H782" s="131"/>
      <c r="I782" s="131"/>
      <c r="J782" s="131"/>
      <c r="K782" s="131"/>
    </row>
    <row r="783" spans="2:11">
      <c r="B783" s="130"/>
      <c r="C783" s="130"/>
      <c r="D783" s="130"/>
      <c r="E783" s="131"/>
      <c r="F783" s="131"/>
      <c r="G783" s="131"/>
      <c r="H783" s="131"/>
      <c r="I783" s="131"/>
      <c r="J783" s="131"/>
      <c r="K783" s="131"/>
    </row>
    <row r="784" spans="2:11">
      <c r="B784" s="130"/>
      <c r="C784" s="130"/>
      <c r="D784" s="130"/>
      <c r="E784" s="131"/>
      <c r="F784" s="131"/>
      <c r="G784" s="131"/>
      <c r="H784" s="131"/>
      <c r="I784" s="131"/>
      <c r="J784" s="131"/>
      <c r="K784" s="131"/>
    </row>
    <row r="785" spans="2:11">
      <c r="B785" s="130"/>
      <c r="C785" s="130"/>
      <c r="D785" s="130"/>
      <c r="E785" s="131"/>
      <c r="F785" s="131"/>
      <c r="G785" s="131"/>
      <c r="H785" s="131"/>
      <c r="I785" s="131"/>
      <c r="J785" s="131"/>
      <c r="K785" s="131"/>
    </row>
    <row r="786" spans="2:11">
      <c r="B786" s="130"/>
      <c r="C786" s="130"/>
      <c r="D786" s="130"/>
      <c r="E786" s="131"/>
      <c r="F786" s="131"/>
      <c r="G786" s="131"/>
      <c r="H786" s="131"/>
      <c r="I786" s="131"/>
      <c r="J786" s="131"/>
      <c r="K786" s="131"/>
    </row>
    <row r="787" spans="2:11">
      <c r="B787" s="130"/>
      <c r="C787" s="130"/>
      <c r="D787" s="130"/>
      <c r="E787" s="131"/>
      <c r="F787" s="131"/>
      <c r="G787" s="131"/>
      <c r="H787" s="131"/>
      <c r="I787" s="131"/>
      <c r="J787" s="131"/>
      <c r="K787" s="131"/>
    </row>
    <row r="788" spans="2:11">
      <c r="B788" s="130"/>
      <c r="C788" s="130"/>
      <c r="D788" s="130"/>
      <c r="E788" s="131"/>
      <c r="F788" s="131"/>
      <c r="G788" s="131"/>
      <c r="H788" s="131"/>
      <c r="I788" s="131"/>
      <c r="J788" s="131"/>
      <c r="K788" s="131"/>
    </row>
    <row r="789" spans="2:11">
      <c r="B789" s="130"/>
      <c r="C789" s="130"/>
      <c r="D789" s="130"/>
      <c r="E789" s="131"/>
      <c r="F789" s="131"/>
      <c r="G789" s="131"/>
      <c r="H789" s="131"/>
      <c r="I789" s="131"/>
      <c r="J789" s="131"/>
      <c r="K789" s="131"/>
    </row>
    <row r="790" spans="2:11">
      <c r="B790" s="130"/>
      <c r="C790" s="130"/>
      <c r="D790" s="130"/>
      <c r="E790" s="131"/>
      <c r="F790" s="131"/>
      <c r="G790" s="131"/>
      <c r="H790" s="131"/>
      <c r="I790" s="131"/>
      <c r="J790" s="131"/>
      <c r="K790" s="131"/>
    </row>
    <row r="791" spans="2:11">
      <c r="B791" s="130"/>
      <c r="C791" s="130"/>
      <c r="D791" s="130"/>
      <c r="E791" s="131"/>
      <c r="F791" s="131"/>
      <c r="G791" s="131"/>
      <c r="H791" s="131"/>
      <c r="I791" s="131"/>
      <c r="J791" s="131"/>
      <c r="K791" s="131"/>
    </row>
    <row r="792" spans="2:11">
      <c r="B792" s="130"/>
      <c r="C792" s="130"/>
      <c r="D792" s="130"/>
      <c r="E792" s="131"/>
      <c r="F792" s="131"/>
      <c r="G792" s="131"/>
      <c r="H792" s="131"/>
      <c r="I792" s="131"/>
      <c r="J792" s="131"/>
      <c r="K792" s="131"/>
    </row>
    <row r="793" spans="2:11">
      <c r="B793" s="130"/>
      <c r="C793" s="130"/>
      <c r="D793" s="130"/>
      <c r="E793" s="131"/>
      <c r="F793" s="131"/>
      <c r="G793" s="131"/>
      <c r="H793" s="131"/>
      <c r="I793" s="131"/>
      <c r="J793" s="131"/>
      <c r="K793" s="131"/>
    </row>
    <row r="794" spans="2:11">
      <c r="B794" s="130"/>
      <c r="C794" s="130"/>
      <c r="D794" s="130"/>
      <c r="E794" s="131"/>
      <c r="F794" s="131"/>
      <c r="G794" s="131"/>
      <c r="H794" s="131"/>
      <c r="I794" s="131"/>
      <c r="J794" s="131"/>
      <c r="K794" s="131"/>
    </row>
    <row r="795" spans="2:11">
      <c r="B795" s="130"/>
      <c r="C795" s="130"/>
      <c r="D795" s="130"/>
      <c r="E795" s="131"/>
      <c r="F795" s="131"/>
      <c r="G795" s="131"/>
      <c r="H795" s="131"/>
      <c r="I795" s="131"/>
      <c r="J795" s="131"/>
      <c r="K795" s="131"/>
    </row>
    <row r="796" spans="2:11">
      <c r="B796" s="130"/>
      <c r="C796" s="130"/>
      <c r="D796" s="130"/>
      <c r="E796" s="131"/>
      <c r="F796" s="131"/>
      <c r="G796" s="131"/>
      <c r="H796" s="131"/>
      <c r="I796" s="131"/>
      <c r="J796" s="131"/>
      <c r="K796" s="131"/>
    </row>
    <row r="797" spans="2:11">
      <c r="B797" s="130"/>
      <c r="C797" s="130"/>
      <c r="D797" s="130"/>
      <c r="E797" s="131"/>
      <c r="F797" s="131"/>
      <c r="G797" s="131"/>
      <c r="H797" s="131"/>
      <c r="I797" s="131"/>
      <c r="J797" s="131"/>
      <c r="K797" s="131"/>
    </row>
    <row r="798" spans="2:11">
      <c r="B798" s="130"/>
      <c r="C798" s="130"/>
      <c r="D798" s="130"/>
      <c r="E798" s="131"/>
      <c r="F798" s="131"/>
      <c r="G798" s="131"/>
      <c r="H798" s="131"/>
      <c r="I798" s="131"/>
      <c r="J798" s="131"/>
      <c r="K798" s="131"/>
    </row>
    <row r="799" spans="2:11">
      <c r="B799" s="130"/>
      <c r="C799" s="130"/>
      <c r="D799" s="130"/>
      <c r="E799" s="131"/>
      <c r="F799" s="131"/>
      <c r="G799" s="131"/>
      <c r="H799" s="131"/>
      <c r="I799" s="131"/>
      <c r="J799" s="131"/>
      <c r="K799" s="131"/>
    </row>
    <row r="800" spans="2:11">
      <c r="B800" s="130"/>
      <c r="C800" s="130"/>
      <c r="D800" s="130"/>
      <c r="E800" s="131"/>
      <c r="F800" s="131"/>
      <c r="G800" s="131"/>
      <c r="H800" s="131"/>
      <c r="I800" s="131"/>
      <c r="J800" s="131"/>
      <c r="K800" s="131"/>
    </row>
    <row r="801" spans="2:11">
      <c r="B801" s="130"/>
      <c r="C801" s="130"/>
      <c r="D801" s="130"/>
      <c r="E801" s="131"/>
      <c r="F801" s="131"/>
      <c r="G801" s="131"/>
      <c r="H801" s="131"/>
      <c r="I801" s="131"/>
      <c r="J801" s="131"/>
      <c r="K801" s="131"/>
    </row>
    <row r="802" spans="2:11">
      <c r="B802" s="130"/>
      <c r="C802" s="130"/>
      <c r="D802" s="130"/>
      <c r="E802" s="131"/>
      <c r="F802" s="131"/>
      <c r="G802" s="131"/>
      <c r="H802" s="131"/>
      <c r="I802" s="131"/>
      <c r="J802" s="131"/>
      <c r="K802" s="131"/>
    </row>
    <row r="803" spans="2:11">
      <c r="B803" s="130"/>
      <c r="C803" s="130"/>
      <c r="D803" s="130"/>
      <c r="E803" s="131"/>
      <c r="F803" s="131"/>
      <c r="G803" s="131"/>
      <c r="H803" s="131"/>
      <c r="I803" s="131"/>
      <c r="J803" s="131"/>
      <c r="K803" s="131"/>
    </row>
    <row r="804" spans="2:11">
      <c r="B804" s="130"/>
      <c r="C804" s="130"/>
      <c r="D804" s="130"/>
      <c r="E804" s="131"/>
      <c r="F804" s="131"/>
      <c r="G804" s="131"/>
      <c r="H804" s="131"/>
      <c r="I804" s="131"/>
      <c r="J804" s="131"/>
      <c r="K804" s="131"/>
    </row>
    <row r="805" spans="2:11">
      <c r="B805" s="130"/>
      <c r="C805" s="130"/>
      <c r="D805" s="130"/>
      <c r="E805" s="131"/>
      <c r="F805" s="131"/>
      <c r="G805" s="131"/>
      <c r="H805" s="131"/>
      <c r="I805" s="131"/>
      <c r="J805" s="131"/>
      <c r="K805" s="131"/>
    </row>
    <row r="806" spans="2:11">
      <c r="B806" s="130"/>
      <c r="C806" s="130"/>
      <c r="D806" s="130"/>
      <c r="E806" s="131"/>
      <c r="F806" s="131"/>
      <c r="G806" s="131"/>
      <c r="H806" s="131"/>
      <c r="I806" s="131"/>
      <c r="J806" s="131"/>
      <c r="K806" s="131"/>
    </row>
    <row r="807" spans="2:11">
      <c r="B807" s="130"/>
      <c r="C807" s="130"/>
      <c r="D807" s="130"/>
      <c r="E807" s="131"/>
      <c r="F807" s="131"/>
      <c r="G807" s="131"/>
      <c r="H807" s="131"/>
      <c r="I807" s="131"/>
      <c r="J807" s="131"/>
      <c r="K807" s="131"/>
    </row>
    <row r="808" spans="2:11">
      <c r="B808" s="130"/>
      <c r="C808" s="130"/>
      <c r="D808" s="130"/>
      <c r="E808" s="131"/>
      <c r="F808" s="131"/>
      <c r="G808" s="131"/>
      <c r="H808" s="131"/>
      <c r="I808" s="131"/>
      <c r="J808" s="131"/>
      <c r="K808" s="131"/>
    </row>
    <row r="809" spans="2:11">
      <c r="B809" s="130"/>
      <c r="C809" s="130"/>
      <c r="D809" s="130"/>
      <c r="E809" s="131"/>
      <c r="F809" s="131"/>
      <c r="G809" s="131"/>
      <c r="H809" s="131"/>
      <c r="I809" s="131"/>
      <c r="J809" s="131"/>
      <c r="K809" s="131"/>
    </row>
    <row r="810" spans="2:11">
      <c r="B810" s="130"/>
      <c r="C810" s="130"/>
      <c r="D810" s="130"/>
      <c r="E810" s="131"/>
      <c r="F810" s="131"/>
      <c r="G810" s="131"/>
      <c r="H810" s="131"/>
      <c r="I810" s="131"/>
      <c r="J810" s="131"/>
      <c r="K810" s="131"/>
    </row>
    <row r="811" spans="2:11">
      <c r="B811" s="130"/>
      <c r="C811" s="130"/>
      <c r="D811" s="130"/>
      <c r="E811" s="131"/>
      <c r="F811" s="131"/>
      <c r="G811" s="131"/>
      <c r="H811" s="131"/>
      <c r="I811" s="131"/>
      <c r="J811" s="131"/>
      <c r="K811" s="131"/>
    </row>
    <row r="812" spans="2:11">
      <c r="B812" s="130"/>
      <c r="C812" s="130"/>
      <c r="D812" s="130"/>
      <c r="E812" s="131"/>
      <c r="F812" s="131"/>
      <c r="G812" s="131"/>
      <c r="H812" s="131"/>
      <c r="I812" s="131"/>
      <c r="J812" s="131"/>
      <c r="K812" s="131"/>
    </row>
    <row r="813" spans="2:11">
      <c r="B813" s="130"/>
      <c r="C813" s="130"/>
      <c r="D813" s="130"/>
      <c r="E813" s="131"/>
      <c r="F813" s="131"/>
      <c r="G813" s="131"/>
      <c r="H813" s="131"/>
      <c r="I813" s="131"/>
      <c r="J813" s="131"/>
      <c r="K813" s="131"/>
    </row>
    <row r="814" spans="2:11">
      <c r="B814" s="130"/>
      <c r="C814" s="130"/>
      <c r="D814" s="130"/>
      <c r="E814" s="131"/>
      <c r="F814" s="131"/>
      <c r="G814" s="131"/>
      <c r="H814" s="131"/>
      <c r="I814" s="131"/>
      <c r="J814" s="131"/>
      <c r="K814" s="131"/>
    </row>
    <row r="815" spans="2:11">
      <c r="B815" s="130"/>
      <c r="C815" s="130"/>
      <c r="D815" s="130"/>
      <c r="E815" s="131"/>
      <c r="F815" s="131"/>
      <c r="G815" s="131"/>
      <c r="H815" s="131"/>
      <c r="I815" s="131"/>
      <c r="J815" s="131"/>
      <c r="K815" s="131"/>
    </row>
    <row r="816" spans="2:11">
      <c r="B816" s="130"/>
      <c r="C816" s="130"/>
      <c r="D816" s="130"/>
      <c r="E816" s="131"/>
      <c r="F816" s="131"/>
      <c r="G816" s="131"/>
      <c r="H816" s="131"/>
      <c r="I816" s="131"/>
      <c r="J816" s="131"/>
      <c r="K816" s="131"/>
    </row>
    <row r="817" spans="2:11">
      <c r="B817" s="130"/>
      <c r="C817" s="130"/>
      <c r="D817" s="130"/>
      <c r="E817" s="131"/>
      <c r="F817" s="131"/>
      <c r="G817" s="131"/>
      <c r="H817" s="131"/>
      <c r="I817" s="131"/>
      <c r="J817" s="131"/>
      <c r="K817" s="131"/>
    </row>
    <row r="818" spans="2:11">
      <c r="B818" s="130"/>
      <c r="C818" s="130"/>
      <c r="D818" s="130"/>
      <c r="E818" s="131"/>
      <c r="F818" s="131"/>
      <c r="G818" s="131"/>
      <c r="H818" s="131"/>
      <c r="I818" s="131"/>
      <c r="J818" s="131"/>
      <c r="K818" s="131"/>
    </row>
    <row r="819" spans="2:11">
      <c r="B819" s="130"/>
      <c r="C819" s="130"/>
      <c r="D819" s="130"/>
      <c r="E819" s="131"/>
      <c r="F819" s="131"/>
      <c r="G819" s="131"/>
      <c r="H819" s="131"/>
      <c r="I819" s="131"/>
      <c r="J819" s="131"/>
      <c r="K819" s="131"/>
    </row>
    <row r="820" spans="2:11">
      <c r="B820" s="130"/>
      <c r="C820" s="130"/>
      <c r="D820" s="130"/>
      <c r="E820" s="131"/>
      <c r="F820" s="131"/>
      <c r="G820" s="131"/>
      <c r="H820" s="131"/>
      <c r="I820" s="131"/>
      <c r="J820" s="131"/>
      <c r="K820" s="131"/>
    </row>
    <row r="821" spans="2:11">
      <c r="B821" s="130"/>
      <c r="C821" s="130"/>
      <c r="D821" s="130"/>
      <c r="E821" s="131"/>
      <c r="F821" s="131"/>
      <c r="G821" s="131"/>
      <c r="H821" s="131"/>
      <c r="I821" s="131"/>
      <c r="J821" s="131"/>
      <c r="K821" s="131"/>
    </row>
    <row r="822" spans="2:11">
      <c r="B822" s="130"/>
      <c r="C822" s="130"/>
      <c r="D822" s="130"/>
      <c r="E822" s="131"/>
      <c r="F822" s="131"/>
      <c r="G822" s="131"/>
      <c r="H822" s="131"/>
      <c r="I822" s="131"/>
      <c r="J822" s="131"/>
      <c r="K822" s="131"/>
    </row>
    <row r="823" spans="2:11">
      <c r="B823" s="130"/>
      <c r="C823" s="130"/>
      <c r="D823" s="130"/>
      <c r="E823" s="131"/>
      <c r="F823" s="131"/>
      <c r="G823" s="131"/>
      <c r="H823" s="131"/>
      <c r="I823" s="131"/>
      <c r="J823" s="131"/>
      <c r="K823" s="131"/>
    </row>
    <row r="824" spans="2:11">
      <c r="B824" s="130"/>
      <c r="C824" s="130"/>
      <c r="D824" s="130"/>
      <c r="E824" s="131"/>
      <c r="F824" s="131"/>
      <c r="G824" s="131"/>
      <c r="H824" s="131"/>
      <c r="I824" s="131"/>
      <c r="J824" s="131"/>
      <c r="K824" s="131"/>
    </row>
    <row r="825" spans="2:11">
      <c r="B825" s="130"/>
      <c r="C825" s="130"/>
      <c r="D825" s="130"/>
      <c r="E825" s="131"/>
      <c r="F825" s="131"/>
      <c r="G825" s="131"/>
      <c r="H825" s="131"/>
      <c r="I825" s="131"/>
      <c r="J825" s="131"/>
      <c r="K825" s="131"/>
    </row>
    <row r="826" spans="2:11">
      <c r="B826" s="130"/>
      <c r="C826" s="130"/>
      <c r="D826" s="130"/>
      <c r="E826" s="131"/>
      <c r="F826" s="131"/>
      <c r="G826" s="131"/>
      <c r="H826" s="131"/>
      <c r="I826" s="131"/>
      <c r="J826" s="131"/>
      <c r="K826" s="131"/>
    </row>
    <row r="827" spans="2:11">
      <c r="B827" s="130"/>
      <c r="C827" s="130"/>
      <c r="D827" s="130"/>
      <c r="E827" s="131"/>
      <c r="F827" s="131"/>
      <c r="G827" s="131"/>
      <c r="H827" s="131"/>
      <c r="I827" s="131"/>
      <c r="J827" s="131"/>
      <c r="K827" s="131"/>
    </row>
    <row r="828" spans="2:11">
      <c r="B828" s="130"/>
      <c r="C828" s="130"/>
      <c r="D828" s="130"/>
      <c r="E828" s="131"/>
      <c r="F828" s="131"/>
      <c r="G828" s="131"/>
      <c r="H828" s="131"/>
      <c r="I828" s="131"/>
      <c r="J828" s="131"/>
      <c r="K828" s="131"/>
    </row>
    <row r="829" spans="2:11">
      <c r="B829" s="130"/>
      <c r="C829" s="130"/>
      <c r="D829" s="130"/>
      <c r="E829" s="131"/>
      <c r="F829" s="131"/>
      <c r="G829" s="131"/>
      <c r="H829" s="131"/>
      <c r="I829" s="131"/>
      <c r="J829" s="131"/>
      <c r="K829" s="131"/>
    </row>
    <row r="830" spans="2:11">
      <c r="B830" s="130"/>
      <c r="C830" s="130"/>
      <c r="D830" s="130"/>
      <c r="E830" s="131"/>
      <c r="F830" s="131"/>
      <c r="G830" s="131"/>
      <c r="H830" s="131"/>
      <c r="I830" s="131"/>
      <c r="J830" s="131"/>
      <c r="K830" s="131"/>
    </row>
    <row r="831" spans="2:11">
      <c r="B831" s="130"/>
      <c r="C831" s="130"/>
      <c r="D831" s="130"/>
      <c r="E831" s="131"/>
      <c r="F831" s="131"/>
      <c r="G831" s="131"/>
      <c r="H831" s="131"/>
      <c r="I831" s="131"/>
      <c r="J831" s="131"/>
      <c r="K831" s="131"/>
    </row>
    <row r="832" spans="2:11">
      <c r="B832" s="130"/>
      <c r="C832" s="130"/>
      <c r="D832" s="130"/>
      <c r="E832" s="131"/>
      <c r="F832" s="131"/>
      <c r="G832" s="131"/>
      <c r="H832" s="131"/>
      <c r="I832" s="131"/>
      <c r="J832" s="131"/>
      <c r="K832" s="131"/>
    </row>
    <row r="833" spans="2:11">
      <c r="B833" s="130"/>
      <c r="C833" s="130"/>
      <c r="D833" s="130"/>
      <c r="E833" s="131"/>
      <c r="F833" s="131"/>
      <c r="G833" s="131"/>
      <c r="H833" s="131"/>
      <c r="I833" s="131"/>
      <c r="J833" s="131"/>
      <c r="K833" s="131"/>
    </row>
    <row r="834" spans="2:11">
      <c r="B834" s="130"/>
      <c r="C834" s="130"/>
      <c r="D834" s="130"/>
      <c r="E834" s="131"/>
      <c r="F834" s="131"/>
      <c r="G834" s="131"/>
      <c r="H834" s="131"/>
      <c r="I834" s="131"/>
      <c r="J834" s="131"/>
      <c r="K834" s="131"/>
    </row>
    <row r="835" spans="2:11">
      <c r="B835" s="130"/>
      <c r="C835" s="130"/>
      <c r="D835" s="130"/>
      <c r="E835" s="131"/>
      <c r="F835" s="131"/>
      <c r="G835" s="131"/>
      <c r="H835" s="131"/>
      <c r="I835" s="131"/>
      <c r="J835" s="131"/>
      <c r="K835" s="131"/>
    </row>
    <row r="836" spans="2:11">
      <c r="B836" s="130"/>
      <c r="C836" s="130"/>
      <c r="D836" s="130"/>
      <c r="E836" s="131"/>
      <c r="F836" s="131"/>
      <c r="G836" s="131"/>
      <c r="H836" s="131"/>
      <c r="I836" s="131"/>
      <c r="J836" s="131"/>
      <c r="K836" s="131"/>
    </row>
    <row r="837" spans="2:11">
      <c r="B837" s="130"/>
      <c r="C837" s="130"/>
      <c r="D837" s="130"/>
      <c r="E837" s="131"/>
      <c r="F837" s="131"/>
      <c r="G837" s="131"/>
      <c r="H837" s="131"/>
      <c r="I837" s="131"/>
      <c r="J837" s="131"/>
      <c r="K837" s="131"/>
    </row>
    <row r="838" spans="2:11">
      <c r="B838" s="130"/>
      <c r="C838" s="130"/>
      <c r="D838" s="130"/>
      <c r="E838" s="131"/>
      <c r="F838" s="131"/>
      <c r="G838" s="131"/>
      <c r="H838" s="131"/>
      <c r="I838" s="131"/>
      <c r="J838" s="131"/>
      <c r="K838" s="131"/>
    </row>
    <row r="839" spans="2:11">
      <c r="B839" s="130"/>
      <c r="C839" s="130"/>
      <c r="D839" s="130"/>
      <c r="E839" s="131"/>
      <c r="F839" s="131"/>
      <c r="G839" s="131"/>
      <c r="H839" s="131"/>
      <c r="I839" s="131"/>
      <c r="J839" s="131"/>
      <c r="K839" s="131"/>
    </row>
    <row r="840" spans="2:11">
      <c r="B840" s="130"/>
      <c r="C840" s="130"/>
      <c r="D840" s="130"/>
      <c r="E840" s="131"/>
      <c r="F840" s="131"/>
      <c r="G840" s="131"/>
      <c r="H840" s="131"/>
      <c r="I840" s="131"/>
      <c r="J840" s="131"/>
      <c r="K840" s="131"/>
    </row>
    <row r="841" spans="2:11">
      <c r="B841" s="130"/>
      <c r="C841" s="130"/>
      <c r="D841" s="130"/>
      <c r="E841" s="131"/>
      <c r="F841" s="131"/>
      <c r="G841" s="131"/>
      <c r="H841" s="131"/>
      <c r="I841" s="131"/>
      <c r="J841" s="131"/>
      <c r="K841" s="131"/>
    </row>
    <row r="842" spans="2:11">
      <c r="B842" s="130"/>
      <c r="C842" s="130"/>
      <c r="D842" s="130"/>
      <c r="E842" s="131"/>
      <c r="F842" s="131"/>
      <c r="G842" s="131"/>
      <c r="H842" s="131"/>
      <c r="I842" s="131"/>
      <c r="J842" s="131"/>
      <c r="K842" s="131"/>
    </row>
    <row r="843" spans="2:11">
      <c r="B843" s="130"/>
      <c r="C843" s="130"/>
      <c r="D843" s="130"/>
      <c r="E843" s="131"/>
      <c r="F843" s="131"/>
      <c r="G843" s="131"/>
      <c r="H843" s="131"/>
      <c r="I843" s="131"/>
      <c r="J843" s="131"/>
      <c r="K843" s="131"/>
    </row>
    <row r="844" spans="2:11">
      <c r="B844" s="130"/>
      <c r="C844" s="130"/>
      <c r="D844" s="130"/>
      <c r="E844" s="131"/>
      <c r="F844" s="131"/>
      <c r="G844" s="131"/>
      <c r="H844" s="131"/>
      <c r="I844" s="131"/>
      <c r="J844" s="131"/>
      <c r="K844" s="131"/>
    </row>
    <row r="845" spans="2:11">
      <c r="B845" s="130"/>
      <c r="C845" s="130"/>
      <c r="D845" s="130"/>
      <c r="E845" s="131"/>
      <c r="F845" s="131"/>
      <c r="G845" s="131"/>
      <c r="H845" s="131"/>
      <c r="I845" s="131"/>
      <c r="J845" s="131"/>
      <c r="K845" s="131"/>
    </row>
    <row r="846" spans="2:11">
      <c r="B846" s="130"/>
      <c r="C846" s="130"/>
      <c r="D846" s="130"/>
      <c r="E846" s="131"/>
      <c r="F846" s="131"/>
      <c r="G846" s="131"/>
      <c r="H846" s="131"/>
      <c r="I846" s="131"/>
      <c r="J846" s="131"/>
      <c r="K846" s="131"/>
    </row>
    <row r="847" spans="2:11">
      <c r="B847" s="130"/>
      <c r="C847" s="130"/>
      <c r="D847" s="130"/>
      <c r="E847" s="131"/>
      <c r="F847" s="131"/>
      <c r="G847" s="131"/>
      <c r="H847" s="131"/>
      <c r="I847" s="131"/>
      <c r="J847" s="131"/>
      <c r="K847" s="131"/>
    </row>
    <row r="848" spans="2:11">
      <c r="B848" s="130"/>
      <c r="C848" s="130"/>
      <c r="D848" s="130"/>
      <c r="E848" s="131"/>
      <c r="F848" s="131"/>
      <c r="G848" s="131"/>
      <c r="H848" s="131"/>
      <c r="I848" s="131"/>
      <c r="J848" s="131"/>
      <c r="K848" s="131"/>
    </row>
    <row r="849" spans="2:11">
      <c r="B849" s="130"/>
      <c r="C849" s="130"/>
      <c r="D849" s="130"/>
      <c r="E849" s="131"/>
      <c r="F849" s="131"/>
      <c r="G849" s="131"/>
      <c r="H849" s="131"/>
      <c r="I849" s="131"/>
      <c r="J849" s="131"/>
      <c r="K849" s="131"/>
    </row>
    <row r="850" spans="2:11">
      <c r="B850" s="130"/>
      <c r="C850" s="130"/>
      <c r="D850" s="130"/>
      <c r="E850" s="131"/>
      <c r="F850" s="131"/>
      <c r="G850" s="131"/>
      <c r="H850" s="131"/>
      <c r="I850" s="131"/>
      <c r="J850" s="131"/>
      <c r="K850" s="131"/>
    </row>
    <row r="851" spans="2:11">
      <c r="B851" s="130"/>
      <c r="C851" s="130"/>
      <c r="D851" s="130"/>
      <c r="E851" s="131"/>
      <c r="F851" s="131"/>
      <c r="G851" s="131"/>
      <c r="H851" s="131"/>
      <c r="I851" s="131"/>
      <c r="J851" s="131"/>
      <c r="K851" s="131"/>
    </row>
    <row r="852" spans="2:11">
      <c r="B852" s="130"/>
      <c r="C852" s="130"/>
      <c r="D852" s="130"/>
      <c r="E852" s="131"/>
      <c r="F852" s="131"/>
      <c r="G852" s="131"/>
      <c r="H852" s="131"/>
      <c r="I852" s="131"/>
      <c r="J852" s="131"/>
      <c r="K852" s="131"/>
    </row>
    <row r="853" spans="2:11">
      <c r="B853" s="130"/>
      <c r="C853" s="130"/>
      <c r="D853" s="130"/>
      <c r="E853" s="131"/>
      <c r="F853" s="131"/>
      <c r="G853" s="131"/>
      <c r="H853" s="131"/>
      <c r="I853" s="131"/>
      <c r="J853" s="131"/>
      <c r="K853" s="131"/>
    </row>
    <row r="854" spans="2:11">
      <c r="B854" s="130"/>
      <c r="C854" s="130"/>
      <c r="D854" s="130"/>
      <c r="E854" s="131"/>
      <c r="F854" s="131"/>
      <c r="G854" s="131"/>
      <c r="H854" s="131"/>
      <c r="I854" s="131"/>
      <c r="J854" s="131"/>
      <c r="K854" s="131"/>
    </row>
    <row r="855" spans="2:11">
      <c r="B855" s="130"/>
      <c r="C855" s="130"/>
      <c r="D855" s="130"/>
      <c r="E855" s="131"/>
      <c r="F855" s="131"/>
      <c r="G855" s="131"/>
      <c r="H855" s="131"/>
      <c r="I855" s="131"/>
      <c r="J855" s="131"/>
      <c r="K855" s="131"/>
    </row>
    <row r="856" spans="2:11">
      <c r="B856" s="130"/>
      <c r="C856" s="130"/>
      <c r="D856" s="130"/>
      <c r="E856" s="131"/>
      <c r="F856" s="131"/>
      <c r="G856" s="131"/>
      <c r="H856" s="131"/>
      <c r="I856" s="131"/>
      <c r="J856" s="131"/>
      <c r="K856" s="131"/>
    </row>
    <row r="857" spans="2:11">
      <c r="B857" s="130"/>
      <c r="C857" s="130"/>
      <c r="D857" s="130"/>
      <c r="E857" s="131"/>
      <c r="F857" s="131"/>
      <c r="G857" s="131"/>
      <c r="H857" s="131"/>
      <c r="I857" s="131"/>
      <c r="J857" s="131"/>
      <c r="K857" s="131"/>
    </row>
    <row r="858" spans="2:11">
      <c r="B858" s="130"/>
      <c r="C858" s="130"/>
      <c r="D858" s="130"/>
      <c r="E858" s="131"/>
      <c r="F858" s="131"/>
      <c r="G858" s="131"/>
      <c r="H858" s="131"/>
      <c r="I858" s="131"/>
      <c r="J858" s="131"/>
      <c r="K858" s="131"/>
    </row>
    <row r="859" spans="2:11">
      <c r="B859" s="130"/>
      <c r="C859" s="130"/>
      <c r="D859" s="130"/>
      <c r="E859" s="131"/>
      <c r="F859" s="131"/>
      <c r="G859" s="131"/>
      <c r="H859" s="131"/>
      <c r="I859" s="131"/>
      <c r="J859" s="131"/>
      <c r="K859" s="131"/>
    </row>
    <row r="860" spans="2:11">
      <c r="B860" s="130"/>
      <c r="C860" s="130"/>
      <c r="D860" s="130"/>
      <c r="E860" s="131"/>
      <c r="F860" s="131"/>
      <c r="G860" s="131"/>
      <c r="H860" s="131"/>
      <c r="I860" s="131"/>
      <c r="J860" s="131"/>
      <c r="K860" s="131"/>
    </row>
    <row r="861" spans="2:11">
      <c r="B861" s="130"/>
      <c r="C861" s="130"/>
      <c r="D861" s="130"/>
      <c r="E861" s="131"/>
      <c r="F861" s="131"/>
      <c r="G861" s="131"/>
      <c r="H861" s="131"/>
      <c r="I861" s="131"/>
      <c r="J861" s="131"/>
      <c r="K861" s="131"/>
    </row>
    <row r="862" spans="2:11">
      <c r="B862" s="130"/>
      <c r="C862" s="130"/>
      <c r="D862" s="130"/>
      <c r="E862" s="131"/>
      <c r="F862" s="131"/>
      <c r="G862" s="131"/>
      <c r="H862" s="131"/>
      <c r="I862" s="131"/>
      <c r="J862" s="131"/>
      <c r="K862" s="131"/>
    </row>
    <row r="863" spans="2:11">
      <c r="B863" s="130"/>
      <c r="C863" s="130"/>
      <c r="D863" s="130"/>
      <c r="E863" s="131"/>
      <c r="F863" s="131"/>
      <c r="G863" s="131"/>
      <c r="H863" s="131"/>
      <c r="I863" s="131"/>
      <c r="J863" s="131"/>
      <c r="K863" s="131"/>
    </row>
    <row r="864" spans="2:11">
      <c r="B864" s="130"/>
      <c r="C864" s="130"/>
      <c r="D864" s="130"/>
      <c r="E864" s="131"/>
      <c r="F864" s="131"/>
      <c r="G864" s="131"/>
      <c r="H864" s="131"/>
      <c r="I864" s="131"/>
      <c r="J864" s="131"/>
      <c r="K864" s="131"/>
    </row>
    <row r="865" spans="2:11">
      <c r="B865" s="130"/>
      <c r="C865" s="130"/>
      <c r="D865" s="130"/>
      <c r="E865" s="131"/>
      <c r="F865" s="131"/>
      <c r="G865" s="131"/>
      <c r="H865" s="131"/>
      <c r="I865" s="131"/>
      <c r="J865" s="131"/>
      <c r="K865" s="131"/>
    </row>
    <row r="866" spans="2:11">
      <c r="B866" s="130"/>
      <c r="C866" s="130"/>
      <c r="D866" s="130"/>
      <c r="E866" s="131"/>
      <c r="F866" s="131"/>
      <c r="G866" s="131"/>
      <c r="H866" s="131"/>
      <c r="I866" s="131"/>
      <c r="J866" s="131"/>
      <c r="K866" s="131"/>
    </row>
    <row r="867" spans="2:11">
      <c r="B867" s="130"/>
      <c r="C867" s="130"/>
      <c r="D867" s="130"/>
      <c r="E867" s="131"/>
      <c r="F867" s="131"/>
      <c r="G867" s="131"/>
      <c r="H867" s="131"/>
      <c r="I867" s="131"/>
      <c r="J867" s="131"/>
      <c r="K867" s="131"/>
    </row>
    <row r="868" spans="2:11">
      <c r="B868" s="130"/>
      <c r="C868" s="130"/>
      <c r="D868" s="130"/>
      <c r="E868" s="131"/>
      <c r="F868" s="131"/>
      <c r="G868" s="131"/>
      <c r="H868" s="131"/>
      <c r="I868" s="131"/>
      <c r="J868" s="131"/>
      <c r="K868" s="131"/>
    </row>
    <row r="869" spans="2:11">
      <c r="B869" s="130"/>
      <c r="C869" s="130"/>
      <c r="D869" s="130"/>
      <c r="E869" s="131"/>
      <c r="F869" s="131"/>
      <c r="G869" s="131"/>
      <c r="H869" s="131"/>
      <c r="I869" s="131"/>
      <c r="J869" s="131"/>
      <c r="K869" s="131"/>
    </row>
    <row r="870" spans="2:11">
      <c r="B870" s="130"/>
      <c r="C870" s="130"/>
      <c r="D870" s="130"/>
      <c r="E870" s="131"/>
      <c r="F870" s="131"/>
      <c r="G870" s="131"/>
      <c r="H870" s="131"/>
      <c r="I870" s="131"/>
      <c r="J870" s="131"/>
      <c r="K870" s="131"/>
    </row>
    <row r="871" spans="2:11">
      <c r="B871" s="130"/>
      <c r="C871" s="130"/>
      <c r="D871" s="130"/>
      <c r="E871" s="131"/>
      <c r="F871" s="131"/>
      <c r="G871" s="131"/>
      <c r="H871" s="131"/>
      <c r="I871" s="131"/>
      <c r="J871" s="131"/>
      <c r="K871" s="131"/>
    </row>
    <row r="872" spans="2:11">
      <c r="B872" s="130"/>
      <c r="C872" s="130"/>
      <c r="D872" s="130"/>
      <c r="E872" s="131"/>
      <c r="F872" s="131"/>
      <c r="G872" s="131"/>
      <c r="H872" s="131"/>
      <c r="I872" s="131"/>
      <c r="J872" s="131"/>
      <c r="K872" s="131"/>
    </row>
    <row r="873" spans="2:11">
      <c r="B873" s="130"/>
      <c r="C873" s="130"/>
      <c r="D873" s="130"/>
      <c r="E873" s="131"/>
      <c r="F873" s="131"/>
      <c r="G873" s="131"/>
      <c r="H873" s="131"/>
      <c r="I873" s="131"/>
      <c r="J873" s="131"/>
      <c r="K873" s="131"/>
    </row>
    <row r="874" spans="2:11">
      <c r="B874" s="130"/>
      <c r="C874" s="130"/>
      <c r="D874" s="130"/>
      <c r="E874" s="131"/>
      <c r="F874" s="131"/>
      <c r="G874" s="131"/>
      <c r="H874" s="131"/>
      <c r="I874" s="131"/>
      <c r="J874" s="131"/>
      <c r="K874" s="131"/>
    </row>
    <row r="875" spans="2:11">
      <c r="B875" s="130"/>
      <c r="C875" s="130"/>
      <c r="D875" s="130"/>
      <c r="E875" s="131"/>
      <c r="F875" s="131"/>
      <c r="G875" s="131"/>
      <c r="H875" s="131"/>
      <c r="I875" s="131"/>
      <c r="J875" s="131"/>
      <c r="K875" s="131"/>
    </row>
    <row r="876" spans="2:11">
      <c r="B876" s="130"/>
      <c r="C876" s="130"/>
      <c r="D876" s="130"/>
      <c r="E876" s="131"/>
      <c r="F876" s="131"/>
      <c r="G876" s="131"/>
      <c r="H876" s="131"/>
      <c r="I876" s="131"/>
      <c r="J876" s="131"/>
      <c r="K876" s="131"/>
    </row>
    <row r="877" spans="2:11">
      <c r="B877" s="130"/>
      <c r="C877" s="130"/>
      <c r="D877" s="130"/>
      <c r="E877" s="131"/>
      <c r="F877" s="131"/>
      <c r="G877" s="131"/>
      <c r="H877" s="131"/>
      <c r="I877" s="131"/>
      <c r="J877" s="131"/>
      <c r="K877" s="131"/>
    </row>
    <row r="878" spans="2:11">
      <c r="B878" s="130"/>
      <c r="C878" s="130"/>
      <c r="D878" s="130"/>
      <c r="E878" s="131"/>
      <c r="F878" s="131"/>
      <c r="G878" s="131"/>
      <c r="H878" s="131"/>
      <c r="I878" s="131"/>
      <c r="J878" s="131"/>
      <c r="K878" s="131"/>
    </row>
    <row r="879" spans="2:11">
      <c r="B879" s="130"/>
      <c r="C879" s="130"/>
      <c r="D879" s="130"/>
      <c r="E879" s="131"/>
      <c r="F879" s="131"/>
      <c r="G879" s="131"/>
      <c r="H879" s="131"/>
      <c r="I879" s="131"/>
      <c r="J879" s="131"/>
      <c r="K879" s="131"/>
    </row>
    <row r="880" spans="2:11">
      <c r="B880" s="130"/>
      <c r="C880" s="130"/>
      <c r="D880" s="130"/>
      <c r="E880" s="131"/>
      <c r="F880" s="131"/>
      <c r="G880" s="131"/>
      <c r="H880" s="131"/>
      <c r="I880" s="131"/>
      <c r="J880" s="131"/>
      <c r="K880" s="131"/>
    </row>
    <row r="881" spans="2:11">
      <c r="B881" s="130"/>
      <c r="C881" s="130"/>
      <c r="D881" s="130"/>
      <c r="E881" s="131"/>
      <c r="F881" s="131"/>
      <c r="G881" s="131"/>
      <c r="H881" s="131"/>
      <c r="I881" s="131"/>
      <c r="J881" s="131"/>
      <c r="K881" s="131"/>
    </row>
    <row r="882" spans="2:11">
      <c r="B882" s="130"/>
      <c r="C882" s="130"/>
      <c r="D882" s="130"/>
      <c r="E882" s="131"/>
      <c r="F882" s="131"/>
      <c r="G882" s="131"/>
      <c r="H882" s="131"/>
      <c r="I882" s="131"/>
      <c r="J882" s="131"/>
      <c r="K882" s="131"/>
    </row>
    <row r="883" spans="2:11">
      <c r="B883" s="130"/>
      <c r="C883" s="130"/>
      <c r="D883" s="130"/>
      <c r="E883" s="131"/>
      <c r="F883" s="131"/>
      <c r="G883" s="131"/>
      <c r="H883" s="131"/>
      <c r="I883" s="131"/>
      <c r="J883" s="131"/>
      <c r="K883" s="131"/>
    </row>
    <row r="884" spans="2:11">
      <c r="B884" s="130"/>
      <c r="C884" s="130"/>
      <c r="D884" s="130"/>
      <c r="E884" s="131"/>
      <c r="F884" s="131"/>
      <c r="G884" s="131"/>
      <c r="H884" s="131"/>
      <c r="I884" s="131"/>
      <c r="J884" s="131"/>
      <c r="K884" s="131"/>
    </row>
    <row r="885" spans="2:11">
      <c r="B885" s="130"/>
      <c r="C885" s="130"/>
      <c r="D885" s="130"/>
      <c r="E885" s="131"/>
      <c r="F885" s="131"/>
      <c r="G885" s="131"/>
      <c r="H885" s="131"/>
      <c r="I885" s="131"/>
      <c r="J885" s="131"/>
      <c r="K885" s="131"/>
    </row>
    <row r="886" spans="2:11">
      <c r="B886" s="130"/>
      <c r="C886" s="130"/>
      <c r="D886" s="130"/>
      <c r="E886" s="131"/>
      <c r="F886" s="131"/>
      <c r="G886" s="131"/>
      <c r="H886" s="131"/>
      <c r="I886" s="131"/>
      <c r="J886" s="131"/>
      <c r="K886" s="131"/>
    </row>
    <row r="887" spans="2:11">
      <c r="B887" s="130"/>
      <c r="C887" s="130"/>
      <c r="D887" s="130"/>
      <c r="E887" s="131"/>
      <c r="F887" s="131"/>
      <c r="G887" s="131"/>
      <c r="H887" s="131"/>
      <c r="I887" s="131"/>
      <c r="J887" s="131"/>
      <c r="K887" s="131"/>
    </row>
    <row r="888" spans="2:11">
      <c r="B888" s="130"/>
      <c r="C888" s="130"/>
      <c r="D888" s="130"/>
      <c r="E888" s="131"/>
      <c r="F888" s="131"/>
      <c r="G888" s="131"/>
      <c r="H888" s="131"/>
      <c r="I888" s="131"/>
      <c r="J888" s="131"/>
      <c r="K888" s="131"/>
    </row>
    <row r="889" spans="2:11">
      <c r="B889" s="130"/>
      <c r="C889" s="130"/>
      <c r="D889" s="130"/>
      <c r="E889" s="131"/>
      <c r="F889" s="131"/>
      <c r="G889" s="131"/>
      <c r="H889" s="131"/>
      <c r="I889" s="131"/>
      <c r="J889" s="131"/>
      <c r="K889" s="131"/>
    </row>
    <row r="890" spans="2:11">
      <c r="B890" s="130"/>
      <c r="C890" s="130"/>
      <c r="D890" s="130"/>
      <c r="E890" s="131"/>
      <c r="F890" s="131"/>
      <c r="G890" s="131"/>
      <c r="H890" s="131"/>
      <c r="I890" s="131"/>
      <c r="J890" s="131"/>
      <c r="K890" s="131"/>
    </row>
    <row r="891" spans="2:11">
      <c r="B891" s="130"/>
      <c r="C891" s="130"/>
      <c r="D891" s="130"/>
      <c r="E891" s="131"/>
      <c r="F891" s="131"/>
      <c r="G891" s="131"/>
      <c r="H891" s="131"/>
      <c r="I891" s="131"/>
      <c r="J891" s="131"/>
      <c r="K891" s="131"/>
    </row>
    <row r="892" spans="2:11">
      <c r="B892" s="130"/>
      <c r="C892" s="130"/>
      <c r="D892" s="130"/>
      <c r="E892" s="131"/>
      <c r="F892" s="131"/>
      <c r="G892" s="131"/>
      <c r="H892" s="131"/>
      <c r="I892" s="131"/>
      <c r="J892" s="131"/>
      <c r="K892" s="131"/>
    </row>
    <row r="893" spans="2:11">
      <c r="B893" s="130"/>
      <c r="C893" s="130"/>
      <c r="D893" s="130"/>
      <c r="E893" s="131"/>
      <c r="F893" s="131"/>
      <c r="G893" s="131"/>
      <c r="H893" s="131"/>
      <c r="I893" s="131"/>
      <c r="J893" s="131"/>
      <c r="K893" s="131"/>
    </row>
    <row r="894" spans="2:11">
      <c r="B894" s="130"/>
      <c r="C894" s="130"/>
      <c r="D894" s="130"/>
      <c r="E894" s="131"/>
      <c r="F894" s="131"/>
      <c r="G894" s="131"/>
      <c r="H894" s="131"/>
      <c r="I894" s="131"/>
      <c r="J894" s="131"/>
      <c r="K894" s="131"/>
    </row>
    <row r="895" spans="2:11">
      <c r="B895" s="130"/>
      <c r="C895" s="130"/>
      <c r="D895" s="130"/>
      <c r="E895" s="131"/>
      <c r="F895" s="131"/>
      <c r="G895" s="131"/>
      <c r="H895" s="131"/>
      <c r="I895" s="131"/>
      <c r="J895" s="131"/>
      <c r="K895" s="131"/>
    </row>
    <row r="896" spans="2:11">
      <c r="B896" s="130"/>
      <c r="C896" s="130"/>
      <c r="D896" s="130"/>
      <c r="E896" s="131"/>
      <c r="F896" s="131"/>
      <c r="G896" s="131"/>
      <c r="H896" s="131"/>
      <c r="I896" s="131"/>
      <c r="J896" s="131"/>
      <c r="K896" s="131"/>
    </row>
    <row r="897" spans="2:11">
      <c r="B897" s="130"/>
      <c r="C897" s="130"/>
      <c r="D897" s="130"/>
      <c r="E897" s="131"/>
      <c r="F897" s="131"/>
      <c r="G897" s="131"/>
      <c r="H897" s="131"/>
      <c r="I897" s="131"/>
      <c r="J897" s="131"/>
      <c r="K897" s="131"/>
    </row>
    <row r="898" spans="2:11">
      <c r="B898" s="130"/>
      <c r="C898" s="130"/>
      <c r="D898" s="130"/>
      <c r="E898" s="131"/>
      <c r="F898" s="131"/>
      <c r="G898" s="131"/>
      <c r="H898" s="131"/>
      <c r="I898" s="131"/>
      <c r="J898" s="131"/>
      <c r="K898" s="131"/>
    </row>
    <row r="899" spans="2:11">
      <c r="B899" s="130"/>
      <c r="C899" s="130"/>
      <c r="D899" s="130"/>
      <c r="E899" s="131"/>
      <c r="F899" s="131"/>
      <c r="G899" s="131"/>
      <c r="H899" s="131"/>
      <c r="I899" s="131"/>
      <c r="J899" s="131"/>
      <c r="K899" s="131"/>
    </row>
    <row r="900" spans="2:11">
      <c r="B900" s="130"/>
      <c r="C900" s="130"/>
      <c r="D900" s="130"/>
      <c r="E900" s="131"/>
      <c r="F900" s="131"/>
      <c r="G900" s="131"/>
      <c r="H900" s="131"/>
      <c r="I900" s="131"/>
      <c r="J900" s="131"/>
      <c r="K900" s="131"/>
    </row>
    <row r="901" spans="2:11">
      <c r="B901" s="130"/>
      <c r="C901" s="130"/>
      <c r="D901" s="130"/>
      <c r="E901" s="131"/>
      <c r="F901" s="131"/>
      <c r="G901" s="131"/>
      <c r="H901" s="131"/>
      <c r="I901" s="131"/>
      <c r="J901" s="131"/>
      <c r="K901" s="131"/>
    </row>
    <row r="902" spans="2:11">
      <c r="B902" s="130"/>
      <c r="C902" s="130"/>
      <c r="D902" s="130"/>
      <c r="E902" s="131"/>
      <c r="F902" s="131"/>
      <c r="G902" s="131"/>
      <c r="H902" s="131"/>
      <c r="I902" s="131"/>
      <c r="J902" s="131"/>
      <c r="K902" s="131"/>
    </row>
    <row r="903" spans="2:11">
      <c r="B903" s="130"/>
      <c r="C903" s="130"/>
      <c r="D903" s="130"/>
      <c r="E903" s="131"/>
      <c r="F903" s="131"/>
      <c r="G903" s="131"/>
      <c r="H903" s="131"/>
      <c r="I903" s="131"/>
      <c r="J903" s="131"/>
      <c r="K903" s="131"/>
    </row>
    <row r="904" spans="2:11">
      <c r="B904" s="130"/>
      <c r="C904" s="130"/>
      <c r="D904" s="130"/>
      <c r="E904" s="131"/>
      <c r="F904" s="131"/>
      <c r="G904" s="131"/>
      <c r="H904" s="131"/>
      <c r="I904" s="131"/>
      <c r="J904" s="131"/>
      <c r="K904" s="131"/>
    </row>
    <row r="905" spans="2:11">
      <c r="B905" s="130"/>
      <c r="C905" s="130"/>
      <c r="D905" s="130"/>
      <c r="E905" s="131"/>
      <c r="F905" s="131"/>
      <c r="G905" s="131"/>
      <c r="H905" s="131"/>
      <c r="I905" s="131"/>
      <c r="J905" s="131"/>
      <c r="K905" s="131"/>
    </row>
    <row r="906" spans="2:11">
      <c r="B906" s="130"/>
      <c r="C906" s="130"/>
      <c r="D906" s="130"/>
      <c r="E906" s="131"/>
      <c r="F906" s="131"/>
      <c r="G906" s="131"/>
      <c r="H906" s="131"/>
      <c r="I906" s="131"/>
      <c r="J906" s="131"/>
      <c r="K906" s="131"/>
    </row>
    <row r="907" spans="2:11">
      <c r="B907" s="130"/>
      <c r="C907" s="130"/>
      <c r="D907" s="130"/>
      <c r="E907" s="131"/>
      <c r="F907" s="131"/>
      <c r="G907" s="131"/>
      <c r="H907" s="131"/>
      <c r="I907" s="131"/>
      <c r="J907" s="131"/>
      <c r="K907" s="131"/>
    </row>
    <row r="908" spans="2:11">
      <c r="B908" s="130"/>
      <c r="C908" s="130"/>
      <c r="D908" s="130"/>
      <c r="E908" s="131"/>
      <c r="F908" s="131"/>
      <c r="G908" s="131"/>
      <c r="H908" s="131"/>
      <c r="I908" s="131"/>
      <c r="J908" s="131"/>
      <c r="K908" s="131"/>
    </row>
    <row r="909" spans="2:11">
      <c r="B909" s="130"/>
      <c r="C909" s="130"/>
      <c r="D909" s="130"/>
      <c r="E909" s="131"/>
      <c r="F909" s="131"/>
      <c r="G909" s="131"/>
      <c r="H909" s="131"/>
      <c r="I909" s="131"/>
      <c r="J909" s="131"/>
      <c r="K909" s="131"/>
    </row>
    <row r="910" spans="2:11">
      <c r="B910" s="130"/>
      <c r="C910" s="130"/>
      <c r="D910" s="130"/>
      <c r="E910" s="131"/>
      <c r="F910" s="131"/>
      <c r="G910" s="131"/>
      <c r="H910" s="131"/>
      <c r="I910" s="131"/>
      <c r="J910" s="131"/>
      <c r="K910" s="131"/>
    </row>
    <row r="911" spans="2:11">
      <c r="B911" s="130"/>
      <c r="C911" s="130"/>
      <c r="D911" s="130"/>
      <c r="E911" s="131"/>
      <c r="F911" s="131"/>
      <c r="G911" s="131"/>
      <c r="H911" s="131"/>
      <c r="I911" s="131"/>
      <c r="J911" s="131"/>
      <c r="K911" s="131"/>
    </row>
    <row r="912" spans="2:11">
      <c r="B912" s="130"/>
      <c r="C912" s="130"/>
      <c r="D912" s="130"/>
      <c r="E912" s="131"/>
      <c r="F912" s="131"/>
      <c r="G912" s="131"/>
      <c r="H912" s="131"/>
      <c r="I912" s="131"/>
      <c r="J912" s="131"/>
      <c r="K912" s="131"/>
    </row>
    <row r="913" spans="2:11">
      <c r="B913" s="130"/>
      <c r="C913" s="130"/>
      <c r="D913" s="130"/>
      <c r="E913" s="131"/>
      <c r="F913" s="131"/>
      <c r="G913" s="131"/>
      <c r="H913" s="131"/>
      <c r="I913" s="131"/>
      <c r="J913" s="131"/>
      <c r="K913" s="131"/>
    </row>
    <row r="914" spans="2:11">
      <c r="B914" s="130"/>
      <c r="C914" s="130"/>
      <c r="D914" s="130"/>
      <c r="E914" s="131"/>
      <c r="F914" s="131"/>
      <c r="G914" s="131"/>
      <c r="H914" s="131"/>
      <c r="I914" s="131"/>
      <c r="J914" s="131"/>
      <c r="K914" s="131"/>
    </row>
    <row r="915" spans="2:11">
      <c r="B915" s="130"/>
      <c r="C915" s="130"/>
      <c r="D915" s="130"/>
      <c r="E915" s="131"/>
      <c r="F915" s="131"/>
      <c r="G915" s="131"/>
      <c r="H915" s="131"/>
      <c r="I915" s="131"/>
      <c r="J915" s="131"/>
      <c r="K915" s="131"/>
    </row>
    <row r="916" spans="2:11">
      <c r="B916" s="130"/>
      <c r="C916" s="130"/>
      <c r="D916" s="130"/>
      <c r="E916" s="131"/>
      <c r="F916" s="131"/>
      <c r="G916" s="131"/>
      <c r="H916" s="131"/>
      <c r="I916" s="131"/>
      <c r="J916" s="131"/>
      <c r="K916" s="131"/>
    </row>
    <row r="917" spans="2:11">
      <c r="B917" s="130"/>
      <c r="C917" s="130"/>
      <c r="D917" s="130"/>
      <c r="E917" s="131"/>
      <c r="F917" s="131"/>
      <c r="G917" s="131"/>
      <c r="H917" s="131"/>
      <c r="I917" s="131"/>
      <c r="J917" s="131"/>
      <c r="K917" s="131"/>
    </row>
    <row r="918" spans="2:11">
      <c r="B918" s="130"/>
      <c r="C918" s="130"/>
      <c r="D918" s="130"/>
      <c r="E918" s="131"/>
      <c r="F918" s="131"/>
      <c r="G918" s="131"/>
      <c r="H918" s="131"/>
      <c r="I918" s="131"/>
      <c r="J918" s="131"/>
      <c r="K918" s="131"/>
    </row>
    <row r="919" spans="2:11">
      <c r="B919" s="130"/>
      <c r="C919" s="130"/>
      <c r="D919" s="130"/>
      <c r="E919" s="131"/>
      <c r="F919" s="131"/>
      <c r="G919" s="131"/>
      <c r="H919" s="131"/>
      <c r="I919" s="131"/>
      <c r="J919" s="131"/>
      <c r="K919" s="131"/>
    </row>
    <row r="920" spans="2:11">
      <c r="B920" s="130"/>
      <c r="C920" s="130"/>
      <c r="D920" s="130"/>
      <c r="E920" s="131"/>
      <c r="F920" s="131"/>
      <c r="G920" s="131"/>
      <c r="H920" s="131"/>
      <c r="I920" s="131"/>
      <c r="J920" s="131"/>
      <c r="K920" s="131"/>
    </row>
    <row r="921" spans="2:11">
      <c r="B921" s="130"/>
      <c r="C921" s="130"/>
      <c r="D921" s="130"/>
      <c r="E921" s="131"/>
      <c r="F921" s="131"/>
      <c r="G921" s="131"/>
      <c r="H921" s="131"/>
      <c r="I921" s="131"/>
      <c r="J921" s="131"/>
      <c r="K921" s="131"/>
    </row>
    <row r="922" spans="2:11">
      <c r="B922" s="130"/>
      <c r="C922" s="130"/>
      <c r="D922" s="130"/>
      <c r="E922" s="131"/>
      <c r="F922" s="131"/>
      <c r="G922" s="131"/>
      <c r="H922" s="131"/>
      <c r="I922" s="131"/>
      <c r="J922" s="131"/>
      <c r="K922" s="131"/>
    </row>
    <row r="923" spans="2:11">
      <c r="B923" s="130"/>
      <c r="C923" s="130"/>
      <c r="D923" s="130"/>
      <c r="E923" s="131"/>
      <c r="F923" s="131"/>
      <c r="G923" s="131"/>
      <c r="H923" s="131"/>
      <c r="I923" s="131"/>
      <c r="J923" s="131"/>
      <c r="K923" s="131"/>
    </row>
    <row r="924" spans="2:11">
      <c r="B924" s="130"/>
      <c r="C924" s="130"/>
      <c r="D924" s="130"/>
      <c r="E924" s="131"/>
      <c r="F924" s="131"/>
      <c r="G924" s="131"/>
      <c r="H924" s="131"/>
      <c r="I924" s="131"/>
      <c r="J924" s="131"/>
      <c r="K924" s="131"/>
    </row>
    <row r="925" spans="2:11">
      <c r="B925" s="130"/>
      <c r="C925" s="130"/>
      <c r="D925" s="130"/>
      <c r="E925" s="131"/>
      <c r="F925" s="131"/>
      <c r="G925" s="131"/>
      <c r="H925" s="131"/>
      <c r="I925" s="131"/>
      <c r="J925" s="131"/>
      <c r="K925" s="131"/>
    </row>
    <row r="926" spans="2:11">
      <c r="B926" s="130"/>
      <c r="C926" s="130"/>
      <c r="D926" s="130"/>
      <c r="E926" s="131"/>
      <c r="F926" s="131"/>
      <c r="G926" s="131"/>
      <c r="H926" s="131"/>
      <c r="I926" s="131"/>
      <c r="J926" s="131"/>
      <c r="K926" s="131"/>
    </row>
    <row r="927" spans="2:11">
      <c r="B927" s="130"/>
      <c r="C927" s="130"/>
      <c r="D927" s="130"/>
      <c r="E927" s="131"/>
      <c r="F927" s="131"/>
      <c r="G927" s="131"/>
      <c r="H927" s="131"/>
      <c r="I927" s="131"/>
      <c r="J927" s="131"/>
      <c r="K927" s="131"/>
    </row>
    <row r="928" spans="2:11">
      <c r="B928" s="130"/>
      <c r="C928" s="130"/>
      <c r="D928" s="130"/>
      <c r="E928" s="131"/>
      <c r="F928" s="131"/>
      <c r="G928" s="131"/>
      <c r="H928" s="131"/>
      <c r="I928" s="131"/>
      <c r="J928" s="131"/>
      <c r="K928" s="131"/>
    </row>
    <row r="929" spans="2:11">
      <c r="B929" s="130"/>
      <c r="C929" s="130"/>
      <c r="D929" s="130"/>
      <c r="E929" s="131"/>
      <c r="F929" s="131"/>
      <c r="G929" s="131"/>
      <c r="H929" s="131"/>
      <c r="I929" s="131"/>
      <c r="J929" s="131"/>
      <c r="K929" s="131"/>
    </row>
    <row r="930" spans="2:11">
      <c r="B930" s="130"/>
      <c r="C930" s="130"/>
      <c r="D930" s="130"/>
      <c r="E930" s="131"/>
      <c r="F930" s="131"/>
      <c r="G930" s="131"/>
      <c r="H930" s="131"/>
      <c r="I930" s="131"/>
      <c r="J930" s="131"/>
      <c r="K930" s="131"/>
    </row>
    <row r="931" spans="2:11">
      <c r="B931" s="130"/>
      <c r="C931" s="130"/>
      <c r="D931" s="130"/>
      <c r="E931" s="131"/>
      <c r="F931" s="131"/>
      <c r="G931" s="131"/>
      <c r="H931" s="131"/>
      <c r="I931" s="131"/>
      <c r="J931" s="131"/>
      <c r="K931" s="131"/>
    </row>
    <row r="932" spans="2:11">
      <c r="B932" s="130"/>
      <c r="C932" s="130"/>
      <c r="D932" s="130"/>
      <c r="E932" s="131"/>
      <c r="F932" s="131"/>
      <c r="G932" s="131"/>
      <c r="H932" s="131"/>
      <c r="I932" s="131"/>
      <c r="J932" s="131"/>
      <c r="K932" s="131"/>
    </row>
    <row r="933" spans="2:11">
      <c r="B933" s="130"/>
      <c r="C933" s="130"/>
      <c r="D933" s="130"/>
      <c r="E933" s="131"/>
      <c r="F933" s="131"/>
      <c r="G933" s="131"/>
      <c r="H933" s="131"/>
      <c r="I933" s="131"/>
      <c r="J933" s="131"/>
      <c r="K933" s="131"/>
    </row>
    <row r="934" spans="2:11">
      <c r="B934" s="130"/>
      <c r="C934" s="130"/>
      <c r="D934" s="130"/>
      <c r="E934" s="131"/>
      <c r="F934" s="131"/>
      <c r="G934" s="131"/>
      <c r="H934" s="131"/>
      <c r="I934" s="131"/>
      <c r="J934" s="131"/>
      <c r="K934" s="131"/>
    </row>
    <row r="935" spans="2:11">
      <c r="B935" s="130"/>
      <c r="C935" s="130"/>
      <c r="D935" s="130"/>
      <c r="E935" s="131"/>
      <c r="F935" s="131"/>
      <c r="G935" s="131"/>
      <c r="H935" s="131"/>
      <c r="I935" s="131"/>
      <c r="J935" s="131"/>
      <c r="K935" s="131"/>
    </row>
    <row r="936" spans="2:11">
      <c r="B936" s="130"/>
      <c r="C936" s="130"/>
      <c r="D936" s="130"/>
      <c r="E936" s="131"/>
      <c r="F936" s="131"/>
      <c r="G936" s="131"/>
      <c r="H936" s="131"/>
      <c r="I936" s="131"/>
      <c r="J936" s="131"/>
      <c r="K936" s="131"/>
    </row>
    <row r="937" spans="2:11">
      <c r="B937" s="130"/>
      <c r="C937" s="130"/>
      <c r="D937" s="130"/>
      <c r="E937" s="131"/>
      <c r="F937" s="131"/>
      <c r="G937" s="131"/>
      <c r="H937" s="131"/>
      <c r="I937" s="131"/>
      <c r="J937" s="131"/>
      <c r="K937" s="131"/>
    </row>
    <row r="938" spans="2:11">
      <c r="B938" s="130"/>
      <c r="C938" s="130"/>
      <c r="D938" s="130"/>
      <c r="E938" s="131"/>
      <c r="F938" s="131"/>
      <c r="G938" s="131"/>
      <c r="H938" s="131"/>
      <c r="I938" s="131"/>
      <c r="J938" s="131"/>
      <c r="K938" s="131"/>
    </row>
    <row r="939" spans="2:11">
      <c r="B939" s="130"/>
      <c r="C939" s="130"/>
      <c r="D939" s="130"/>
      <c r="E939" s="131"/>
      <c r="F939" s="131"/>
      <c r="G939" s="131"/>
      <c r="H939" s="131"/>
      <c r="I939" s="131"/>
      <c r="J939" s="131"/>
      <c r="K939" s="131"/>
    </row>
    <row r="940" spans="2:11">
      <c r="B940" s="130"/>
      <c r="C940" s="130"/>
      <c r="D940" s="130"/>
      <c r="E940" s="131"/>
      <c r="F940" s="131"/>
      <c r="G940" s="131"/>
      <c r="H940" s="131"/>
      <c r="I940" s="131"/>
      <c r="J940" s="131"/>
      <c r="K940" s="131"/>
    </row>
    <row r="941" spans="2:11">
      <c r="B941" s="130"/>
      <c r="C941" s="130"/>
      <c r="D941" s="130"/>
      <c r="E941" s="131"/>
      <c r="F941" s="131"/>
      <c r="G941" s="131"/>
      <c r="H941" s="131"/>
      <c r="I941" s="131"/>
      <c r="J941" s="131"/>
      <c r="K941" s="131"/>
    </row>
    <row r="942" spans="2:11">
      <c r="B942" s="130"/>
      <c r="C942" s="130"/>
      <c r="D942" s="130"/>
      <c r="E942" s="131"/>
      <c r="F942" s="131"/>
      <c r="G942" s="131"/>
      <c r="H942" s="131"/>
      <c r="I942" s="131"/>
      <c r="J942" s="131"/>
      <c r="K942" s="131"/>
    </row>
    <row r="943" spans="2:11">
      <c r="B943" s="130"/>
      <c r="C943" s="130"/>
      <c r="D943" s="130"/>
      <c r="E943" s="131"/>
      <c r="F943" s="131"/>
      <c r="G943" s="131"/>
      <c r="H943" s="131"/>
      <c r="I943" s="131"/>
      <c r="J943" s="131"/>
      <c r="K943" s="131"/>
    </row>
    <row r="944" spans="2:11">
      <c r="B944" s="130"/>
      <c r="C944" s="130"/>
      <c r="D944" s="130"/>
      <c r="E944" s="131"/>
      <c r="F944" s="131"/>
      <c r="G944" s="131"/>
      <c r="H944" s="131"/>
      <c r="I944" s="131"/>
      <c r="J944" s="131"/>
      <c r="K944" s="131"/>
    </row>
    <row r="945" spans="2:11">
      <c r="B945" s="130"/>
      <c r="C945" s="130"/>
      <c r="D945" s="130"/>
      <c r="E945" s="131"/>
      <c r="F945" s="131"/>
      <c r="G945" s="131"/>
      <c r="H945" s="131"/>
      <c r="I945" s="131"/>
      <c r="J945" s="131"/>
      <c r="K945" s="131"/>
    </row>
    <row r="946" spans="2:11">
      <c r="B946" s="130"/>
      <c r="C946" s="130"/>
      <c r="D946" s="130"/>
      <c r="E946" s="131"/>
      <c r="F946" s="131"/>
      <c r="G946" s="131"/>
      <c r="H946" s="131"/>
      <c r="I946" s="131"/>
      <c r="J946" s="131"/>
      <c r="K946" s="131"/>
    </row>
    <row r="947" spans="2:11">
      <c r="B947" s="130"/>
      <c r="C947" s="130"/>
      <c r="D947" s="130"/>
      <c r="E947" s="131"/>
      <c r="F947" s="131"/>
      <c r="G947" s="131"/>
      <c r="H947" s="131"/>
      <c r="I947" s="131"/>
      <c r="J947" s="131"/>
      <c r="K947" s="131"/>
    </row>
    <row r="948" spans="2:11">
      <c r="B948" s="130"/>
      <c r="C948" s="130"/>
      <c r="D948" s="130"/>
      <c r="E948" s="131"/>
      <c r="F948" s="131"/>
      <c r="G948" s="131"/>
      <c r="H948" s="131"/>
      <c r="I948" s="131"/>
      <c r="J948" s="131"/>
      <c r="K948" s="131"/>
    </row>
    <row r="949" spans="2:11">
      <c r="B949" s="130"/>
      <c r="C949" s="130"/>
      <c r="D949" s="130"/>
      <c r="E949" s="131"/>
      <c r="F949" s="131"/>
      <c r="G949" s="131"/>
      <c r="H949" s="131"/>
      <c r="I949" s="131"/>
      <c r="J949" s="131"/>
      <c r="K949" s="131"/>
    </row>
    <row r="950" spans="2:11">
      <c r="B950" s="130"/>
      <c r="C950" s="130"/>
      <c r="D950" s="130"/>
      <c r="E950" s="131"/>
      <c r="F950" s="131"/>
      <c r="G950" s="131"/>
      <c r="H950" s="131"/>
      <c r="I950" s="131"/>
      <c r="J950" s="131"/>
      <c r="K950" s="131"/>
    </row>
    <row r="951" spans="2:11">
      <c r="B951" s="130"/>
      <c r="C951" s="130"/>
      <c r="D951" s="130"/>
      <c r="E951" s="131"/>
      <c r="F951" s="131"/>
      <c r="G951" s="131"/>
      <c r="H951" s="131"/>
      <c r="I951" s="131"/>
      <c r="J951" s="131"/>
      <c r="K951" s="131"/>
    </row>
    <row r="952" spans="2:11">
      <c r="B952" s="130"/>
      <c r="C952" s="130"/>
      <c r="D952" s="130"/>
      <c r="E952" s="131"/>
      <c r="F952" s="131"/>
      <c r="G952" s="131"/>
      <c r="H952" s="131"/>
      <c r="I952" s="131"/>
      <c r="J952" s="131"/>
      <c r="K952" s="131"/>
    </row>
    <row r="953" spans="2:11">
      <c r="B953" s="130"/>
      <c r="C953" s="130"/>
      <c r="D953" s="130"/>
      <c r="E953" s="131"/>
      <c r="F953" s="131"/>
      <c r="G953" s="131"/>
      <c r="H953" s="131"/>
      <c r="I953" s="131"/>
      <c r="J953" s="131"/>
      <c r="K953" s="131"/>
    </row>
    <row r="954" spans="2:11">
      <c r="B954" s="130"/>
      <c r="C954" s="130"/>
      <c r="D954" s="130"/>
      <c r="E954" s="131"/>
      <c r="F954" s="131"/>
      <c r="G954" s="131"/>
      <c r="H954" s="131"/>
      <c r="I954" s="131"/>
      <c r="J954" s="131"/>
      <c r="K954" s="131"/>
    </row>
    <row r="955" spans="2:11">
      <c r="B955" s="130"/>
      <c r="C955" s="130"/>
      <c r="D955" s="130"/>
      <c r="E955" s="131"/>
      <c r="F955" s="131"/>
      <c r="G955" s="131"/>
      <c r="H955" s="131"/>
      <c r="I955" s="131"/>
      <c r="J955" s="131"/>
      <c r="K955" s="131"/>
    </row>
    <row r="956" spans="2:11">
      <c r="B956" s="130"/>
      <c r="C956" s="130"/>
      <c r="D956" s="130"/>
      <c r="E956" s="131"/>
      <c r="F956" s="131"/>
      <c r="G956" s="131"/>
      <c r="H956" s="131"/>
      <c r="I956" s="131"/>
      <c r="J956" s="131"/>
      <c r="K956" s="131"/>
    </row>
    <row r="957" spans="2:11">
      <c r="B957" s="130"/>
      <c r="C957" s="130"/>
      <c r="D957" s="130"/>
      <c r="E957" s="131"/>
      <c r="F957" s="131"/>
      <c r="G957" s="131"/>
      <c r="H957" s="131"/>
      <c r="I957" s="131"/>
      <c r="J957" s="131"/>
      <c r="K957" s="131"/>
    </row>
    <row r="958" spans="2:11">
      <c r="B958" s="130"/>
      <c r="C958" s="130"/>
      <c r="D958" s="130"/>
      <c r="E958" s="131"/>
      <c r="F958" s="131"/>
      <c r="G958" s="131"/>
      <c r="H958" s="131"/>
      <c r="I958" s="131"/>
      <c r="J958" s="131"/>
      <c r="K958" s="131"/>
    </row>
    <row r="959" spans="2:11">
      <c r="B959" s="130"/>
      <c r="C959" s="130"/>
      <c r="D959" s="130"/>
      <c r="E959" s="131"/>
      <c r="F959" s="131"/>
      <c r="G959" s="131"/>
      <c r="H959" s="131"/>
      <c r="I959" s="131"/>
      <c r="J959" s="131"/>
      <c r="K959" s="131"/>
    </row>
    <row r="960" spans="2:11">
      <c r="B960" s="130"/>
      <c r="C960" s="130"/>
      <c r="D960" s="130"/>
      <c r="E960" s="131"/>
      <c r="F960" s="131"/>
      <c r="G960" s="131"/>
      <c r="H960" s="131"/>
      <c r="I960" s="131"/>
      <c r="J960" s="131"/>
      <c r="K960" s="131"/>
    </row>
    <row r="961" spans="2:11">
      <c r="B961" s="130"/>
      <c r="C961" s="130"/>
      <c r="D961" s="130"/>
      <c r="E961" s="131"/>
      <c r="F961" s="131"/>
      <c r="G961" s="131"/>
      <c r="H961" s="131"/>
      <c r="I961" s="131"/>
      <c r="J961" s="131"/>
      <c r="K961" s="131"/>
    </row>
    <row r="962" spans="2:11">
      <c r="B962" s="130"/>
      <c r="C962" s="130"/>
      <c r="D962" s="130"/>
      <c r="E962" s="131"/>
      <c r="F962" s="131"/>
      <c r="G962" s="131"/>
      <c r="H962" s="131"/>
      <c r="I962" s="131"/>
      <c r="J962" s="131"/>
      <c r="K962" s="131"/>
    </row>
    <row r="963" spans="2:11">
      <c r="B963" s="130"/>
      <c r="C963" s="130"/>
      <c r="D963" s="130"/>
      <c r="E963" s="131"/>
      <c r="F963" s="131"/>
      <c r="G963" s="131"/>
      <c r="H963" s="131"/>
      <c r="I963" s="131"/>
      <c r="J963" s="131"/>
      <c r="K963" s="131"/>
    </row>
    <row r="964" spans="2:11">
      <c r="B964" s="130"/>
      <c r="C964" s="130"/>
      <c r="D964" s="130"/>
      <c r="E964" s="131"/>
      <c r="F964" s="131"/>
      <c r="G964" s="131"/>
      <c r="H964" s="131"/>
      <c r="I964" s="131"/>
      <c r="J964" s="131"/>
      <c r="K964" s="131"/>
    </row>
    <row r="965" spans="2:11">
      <c r="B965" s="130"/>
      <c r="C965" s="130"/>
      <c r="D965" s="130"/>
      <c r="E965" s="131"/>
      <c r="F965" s="131"/>
      <c r="G965" s="131"/>
      <c r="H965" s="131"/>
      <c r="I965" s="131"/>
      <c r="J965" s="131"/>
      <c r="K965" s="131"/>
    </row>
    <row r="966" spans="2:11">
      <c r="B966" s="130"/>
      <c r="C966" s="130"/>
      <c r="D966" s="130"/>
      <c r="E966" s="131"/>
      <c r="F966" s="131"/>
      <c r="G966" s="131"/>
      <c r="H966" s="131"/>
      <c r="I966" s="131"/>
      <c r="J966" s="131"/>
      <c r="K966" s="131"/>
    </row>
    <row r="967" spans="2:11">
      <c r="B967" s="130"/>
      <c r="C967" s="130"/>
      <c r="D967" s="130"/>
      <c r="E967" s="131"/>
      <c r="F967" s="131"/>
      <c r="G967" s="131"/>
      <c r="H967" s="131"/>
      <c r="I967" s="131"/>
      <c r="J967" s="131"/>
      <c r="K967" s="131"/>
    </row>
    <row r="968" spans="2:11">
      <c r="B968" s="130"/>
      <c r="C968" s="130"/>
      <c r="D968" s="130"/>
      <c r="E968" s="131"/>
      <c r="F968" s="131"/>
      <c r="G968" s="131"/>
      <c r="H968" s="131"/>
      <c r="I968" s="131"/>
      <c r="J968" s="131"/>
      <c r="K968" s="131"/>
    </row>
    <row r="969" spans="2:11">
      <c r="B969" s="130"/>
      <c r="C969" s="130"/>
      <c r="D969" s="130"/>
      <c r="E969" s="131"/>
      <c r="F969" s="131"/>
      <c r="G969" s="131"/>
      <c r="H969" s="131"/>
      <c r="I969" s="131"/>
      <c r="J969" s="131"/>
      <c r="K969" s="131"/>
    </row>
    <row r="970" spans="2:11">
      <c r="B970" s="130"/>
      <c r="C970" s="130"/>
      <c r="D970" s="130"/>
      <c r="E970" s="131"/>
      <c r="F970" s="131"/>
      <c r="G970" s="131"/>
      <c r="H970" s="131"/>
      <c r="I970" s="131"/>
      <c r="J970" s="131"/>
      <c r="K970" s="131"/>
    </row>
    <row r="971" spans="2:11">
      <c r="B971" s="130"/>
      <c r="C971" s="130"/>
      <c r="D971" s="130"/>
      <c r="E971" s="131"/>
      <c r="F971" s="131"/>
      <c r="G971" s="131"/>
      <c r="H971" s="131"/>
      <c r="I971" s="131"/>
      <c r="J971" s="131"/>
      <c r="K971" s="131"/>
    </row>
    <row r="972" spans="2:11">
      <c r="B972" s="130"/>
      <c r="C972" s="130"/>
      <c r="D972" s="130"/>
      <c r="E972" s="131"/>
      <c r="F972" s="131"/>
      <c r="G972" s="131"/>
      <c r="H972" s="131"/>
      <c r="I972" s="131"/>
      <c r="J972" s="131"/>
      <c r="K972" s="131"/>
    </row>
    <row r="973" spans="2:11">
      <c r="B973" s="130"/>
      <c r="C973" s="130"/>
      <c r="D973" s="130"/>
      <c r="E973" s="131"/>
      <c r="F973" s="131"/>
      <c r="G973" s="131"/>
      <c r="H973" s="131"/>
      <c r="I973" s="131"/>
      <c r="J973" s="131"/>
      <c r="K973" s="131"/>
    </row>
    <row r="974" spans="2:11">
      <c r="B974" s="130"/>
      <c r="C974" s="130"/>
      <c r="D974" s="130"/>
      <c r="E974" s="131"/>
      <c r="F974" s="131"/>
      <c r="G974" s="131"/>
      <c r="H974" s="131"/>
      <c r="I974" s="131"/>
      <c r="J974" s="131"/>
      <c r="K974" s="131"/>
    </row>
    <row r="975" spans="2:11">
      <c r="B975" s="130"/>
      <c r="C975" s="130"/>
      <c r="D975" s="130"/>
      <c r="E975" s="131"/>
      <c r="F975" s="131"/>
      <c r="G975" s="131"/>
      <c r="H975" s="131"/>
      <c r="I975" s="131"/>
      <c r="J975" s="131"/>
      <c r="K975" s="131"/>
    </row>
    <row r="976" spans="2:11">
      <c r="B976" s="130"/>
      <c r="C976" s="130"/>
      <c r="D976" s="130"/>
      <c r="E976" s="131"/>
      <c r="F976" s="131"/>
      <c r="G976" s="131"/>
      <c r="H976" s="131"/>
      <c r="I976" s="131"/>
      <c r="J976" s="131"/>
      <c r="K976" s="131"/>
    </row>
    <row r="977" spans="2:11">
      <c r="B977" s="130"/>
      <c r="C977" s="130"/>
      <c r="D977" s="130"/>
      <c r="E977" s="131"/>
      <c r="F977" s="131"/>
      <c r="G977" s="131"/>
      <c r="H977" s="131"/>
      <c r="I977" s="131"/>
      <c r="J977" s="131"/>
      <c r="K977" s="131"/>
    </row>
    <row r="978" spans="2:11">
      <c r="B978" s="130"/>
      <c r="C978" s="130"/>
      <c r="D978" s="130"/>
      <c r="E978" s="131"/>
      <c r="F978" s="131"/>
      <c r="G978" s="131"/>
      <c r="H978" s="131"/>
      <c r="I978" s="131"/>
      <c r="J978" s="131"/>
      <c r="K978" s="131"/>
    </row>
    <row r="979" spans="2:11">
      <c r="B979" s="130"/>
      <c r="C979" s="130"/>
      <c r="D979" s="130"/>
      <c r="E979" s="131"/>
      <c r="F979" s="131"/>
      <c r="G979" s="131"/>
      <c r="H979" s="131"/>
      <c r="I979" s="131"/>
      <c r="J979" s="131"/>
      <c r="K979" s="131"/>
    </row>
    <row r="980" spans="2:11">
      <c r="B980" s="130"/>
      <c r="C980" s="130"/>
      <c r="D980" s="130"/>
      <c r="E980" s="131"/>
      <c r="F980" s="131"/>
      <c r="G980" s="131"/>
      <c r="H980" s="131"/>
      <c r="I980" s="131"/>
      <c r="J980" s="131"/>
      <c r="K980" s="131"/>
    </row>
    <row r="981" spans="2:11">
      <c r="B981" s="130"/>
      <c r="C981" s="130"/>
      <c r="D981" s="130"/>
      <c r="E981" s="131"/>
      <c r="F981" s="131"/>
      <c r="G981" s="131"/>
      <c r="H981" s="131"/>
      <c r="I981" s="131"/>
      <c r="J981" s="131"/>
      <c r="K981" s="131"/>
    </row>
    <row r="982" spans="2:11">
      <c r="B982" s="130"/>
      <c r="C982" s="130"/>
      <c r="D982" s="130"/>
      <c r="E982" s="131"/>
      <c r="F982" s="131"/>
      <c r="G982" s="131"/>
      <c r="H982" s="131"/>
      <c r="I982" s="131"/>
      <c r="J982" s="131"/>
      <c r="K982" s="131"/>
    </row>
    <row r="983" spans="2:11">
      <c r="B983" s="130"/>
      <c r="C983" s="130"/>
      <c r="D983" s="130"/>
      <c r="E983" s="131"/>
      <c r="F983" s="131"/>
      <c r="G983" s="131"/>
      <c r="H983" s="131"/>
      <c r="I983" s="131"/>
      <c r="J983" s="131"/>
      <c r="K983" s="131"/>
    </row>
    <row r="984" spans="2:11">
      <c r="B984" s="130"/>
      <c r="C984" s="130"/>
      <c r="D984" s="130"/>
      <c r="E984" s="131"/>
      <c r="F984" s="131"/>
      <c r="G984" s="131"/>
      <c r="H984" s="131"/>
      <c r="I984" s="131"/>
      <c r="J984" s="131"/>
      <c r="K984" s="131"/>
    </row>
    <row r="985" spans="2:11">
      <c r="B985" s="130"/>
      <c r="C985" s="130"/>
      <c r="D985" s="130"/>
      <c r="E985" s="131"/>
      <c r="F985" s="131"/>
      <c r="G985" s="131"/>
      <c r="H985" s="131"/>
      <c r="I985" s="131"/>
      <c r="J985" s="131"/>
      <c r="K985" s="131"/>
    </row>
    <row r="986" spans="2:11">
      <c r="B986" s="130"/>
      <c r="C986" s="130"/>
      <c r="D986" s="130"/>
      <c r="E986" s="131"/>
      <c r="F986" s="131"/>
      <c r="G986" s="131"/>
      <c r="H986" s="131"/>
      <c r="I986" s="131"/>
      <c r="J986" s="131"/>
      <c r="K986" s="131"/>
    </row>
    <row r="987" spans="2:11">
      <c r="B987" s="130"/>
      <c r="C987" s="130"/>
      <c r="D987" s="130"/>
      <c r="E987" s="131"/>
      <c r="F987" s="131"/>
      <c r="G987" s="131"/>
      <c r="H987" s="131"/>
      <c r="I987" s="131"/>
      <c r="J987" s="131"/>
      <c r="K987" s="131"/>
    </row>
    <row r="988" spans="2:11">
      <c r="B988" s="130"/>
      <c r="C988" s="130"/>
      <c r="D988" s="130"/>
      <c r="E988" s="131"/>
      <c r="F988" s="131"/>
      <c r="G988" s="131"/>
      <c r="H988" s="131"/>
      <c r="I988" s="131"/>
      <c r="J988" s="131"/>
      <c r="K988" s="131"/>
    </row>
    <row r="989" spans="2:11">
      <c r="B989" s="130"/>
      <c r="C989" s="130"/>
      <c r="D989" s="130"/>
      <c r="E989" s="131"/>
      <c r="F989" s="131"/>
      <c r="G989" s="131"/>
      <c r="H989" s="131"/>
      <c r="I989" s="131"/>
      <c r="J989" s="131"/>
      <c r="K989" s="131"/>
    </row>
    <row r="990" spans="2:11">
      <c r="B990" s="130"/>
      <c r="C990" s="130"/>
      <c r="D990" s="130"/>
      <c r="E990" s="131"/>
      <c r="F990" s="131"/>
      <c r="G990" s="131"/>
      <c r="H990" s="131"/>
      <c r="I990" s="131"/>
      <c r="J990" s="131"/>
      <c r="K990" s="131"/>
    </row>
    <row r="991" spans="2:11">
      <c r="B991" s="130"/>
      <c r="C991" s="130"/>
      <c r="D991" s="130"/>
      <c r="E991" s="131"/>
      <c r="F991" s="131"/>
      <c r="G991" s="131"/>
      <c r="H991" s="131"/>
      <c r="I991" s="131"/>
      <c r="J991" s="131"/>
      <c r="K991" s="131"/>
    </row>
    <row r="992" spans="2:11">
      <c r="B992" s="130"/>
      <c r="C992" s="130"/>
      <c r="D992" s="130"/>
      <c r="E992" s="131"/>
      <c r="F992" s="131"/>
      <c r="G992" s="131"/>
      <c r="H992" s="131"/>
      <c r="I992" s="131"/>
      <c r="J992" s="131"/>
      <c r="K992" s="131"/>
    </row>
    <row r="993" spans="2:11">
      <c r="B993" s="130"/>
      <c r="C993" s="130"/>
      <c r="D993" s="130"/>
      <c r="E993" s="131"/>
      <c r="F993" s="131"/>
      <c r="G993" s="131"/>
      <c r="H993" s="131"/>
      <c r="I993" s="131"/>
      <c r="J993" s="131"/>
      <c r="K993" s="131"/>
    </row>
    <row r="994" spans="2:11">
      <c r="B994" s="130"/>
      <c r="C994" s="130"/>
      <c r="D994" s="130"/>
      <c r="E994" s="131"/>
      <c r="F994" s="131"/>
      <c r="G994" s="131"/>
      <c r="H994" s="131"/>
      <c r="I994" s="131"/>
      <c r="J994" s="131"/>
      <c r="K994" s="131"/>
    </row>
    <row r="995" spans="2:11">
      <c r="B995" s="130"/>
      <c r="C995" s="130"/>
      <c r="D995" s="130"/>
      <c r="E995" s="131"/>
      <c r="F995" s="131"/>
      <c r="G995" s="131"/>
      <c r="H995" s="131"/>
      <c r="I995" s="131"/>
      <c r="J995" s="131"/>
      <c r="K995" s="131"/>
    </row>
    <row r="996" spans="2:11">
      <c r="B996" s="130"/>
      <c r="C996" s="130"/>
      <c r="D996" s="130"/>
      <c r="E996" s="131"/>
      <c r="F996" s="131"/>
      <c r="G996" s="131"/>
      <c r="H996" s="131"/>
      <c r="I996" s="131"/>
      <c r="J996" s="131"/>
      <c r="K996" s="131"/>
    </row>
    <row r="997" spans="2:11">
      <c r="B997" s="130"/>
      <c r="C997" s="130"/>
      <c r="D997" s="130"/>
      <c r="E997" s="131"/>
      <c r="F997" s="131"/>
      <c r="G997" s="131"/>
      <c r="H997" s="131"/>
      <c r="I997" s="131"/>
      <c r="J997" s="131"/>
      <c r="K997" s="131"/>
    </row>
    <row r="998" spans="2:11">
      <c r="B998" s="130"/>
      <c r="C998" s="130"/>
      <c r="D998" s="130"/>
      <c r="E998" s="131"/>
      <c r="F998" s="131"/>
      <c r="G998" s="131"/>
      <c r="H998" s="131"/>
      <c r="I998" s="131"/>
      <c r="J998" s="131"/>
      <c r="K998" s="131"/>
    </row>
    <row r="999" spans="2:11">
      <c r="B999" s="130"/>
      <c r="C999" s="130"/>
      <c r="D999" s="130"/>
      <c r="E999" s="131"/>
      <c r="F999" s="131"/>
      <c r="G999" s="131"/>
      <c r="H999" s="131"/>
      <c r="I999" s="131"/>
      <c r="J999" s="131"/>
      <c r="K999" s="131"/>
    </row>
    <row r="1000" spans="2:11">
      <c r="B1000" s="130"/>
      <c r="C1000" s="130"/>
      <c r="D1000" s="130"/>
      <c r="E1000" s="131"/>
      <c r="F1000" s="131"/>
      <c r="G1000" s="131"/>
      <c r="H1000" s="131"/>
      <c r="I1000" s="131"/>
      <c r="J1000" s="131"/>
      <c r="K1000" s="131"/>
    </row>
    <row r="1001" spans="2:11">
      <c r="B1001" s="130"/>
      <c r="C1001" s="130"/>
      <c r="D1001" s="130"/>
      <c r="E1001" s="131"/>
      <c r="F1001" s="131"/>
      <c r="G1001" s="131"/>
      <c r="H1001" s="131"/>
      <c r="I1001" s="131"/>
      <c r="J1001" s="131"/>
      <c r="K1001" s="131"/>
    </row>
    <row r="1002" spans="2:11">
      <c r="B1002" s="130"/>
      <c r="C1002" s="130"/>
      <c r="D1002" s="130"/>
      <c r="E1002" s="131"/>
      <c r="F1002" s="131"/>
      <c r="G1002" s="131"/>
      <c r="H1002" s="131"/>
      <c r="I1002" s="131"/>
      <c r="J1002" s="131"/>
      <c r="K1002" s="131"/>
    </row>
    <row r="1003" spans="2:11">
      <c r="B1003" s="130"/>
      <c r="C1003" s="130"/>
      <c r="D1003" s="130"/>
      <c r="E1003" s="131"/>
      <c r="F1003" s="131"/>
      <c r="G1003" s="131"/>
      <c r="H1003" s="131"/>
      <c r="I1003" s="131"/>
      <c r="J1003" s="131"/>
      <c r="K1003" s="131"/>
    </row>
    <row r="1004" spans="2:11">
      <c r="B1004" s="130"/>
      <c r="C1004" s="130"/>
      <c r="D1004" s="130"/>
      <c r="E1004" s="131"/>
      <c r="F1004" s="131"/>
      <c r="G1004" s="131"/>
      <c r="H1004" s="131"/>
      <c r="I1004" s="131"/>
      <c r="J1004" s="131"/>
      <c r="K1004" s="131"/>
    </row>
    <row r="1005" spans="2:11">
      <c r="B1005" s="130"/>
      <c r="C1005" s="130"/>
      <c r="D1005" s="130"/>
      <c r="E1005" s="131"/>
      <c r="F1005" s="131"/>
      <c r="G1005" s="131"/>
      <c r="H1005" s="131"/>
      <c r="I1005" s="131"/>
      <c r="J1005" s="131"/>
      <c r="K1005" s="131"/>
    </row>
    <row r="1006" spans="2:11">
      <c r="B1006" s="130"/>
      <c r="C1006" s="130"/>
      <c r="D1006" s="130"/>
      <c r="E1006" s="131"/>
      <c r="F1006" s="131"/>
      <c r="G1006" s="131"/>
      <c r="H1006" s="131"/>
      <c r="I1006" s="131"/>
      <c r="J1006" s="131"/>
      <c r="K1006" s="131"/>
    </row>
    <row r="1007" spans="2:11">
      <c r="B1007" s="130"/>
      <c r="C1007" s="130"/>
      <c r="D1007" s="130"/>
      <c r="E1007" s="131"/>
      <c r="F1007" s="131"/>
      <c r="G1007" s="131"/>
      <c r="H1007" s="131"/>
      <c r="I1007" s="131"/>
      <c r="J1007" s="131"/>
      <c r="K1007" s="131"/>
    </row>
    <row r="1008" spans="2:11">
      <c r="B1008" s="130"/>
      <c r="C1008" s="130"/>
      <c r="D1008" s="130"/>
      <c r="E1008" s="131"/>
      <c r="F1008" s="131"/>
      <c r="G1008" s="131"/>
      <c r="H1008" s="131"/>
      <c r="I1008" s="131"/>
      <c r="J1008" s="131"/>
      <c r="K1008" s="131"/>
    </row>
    <row r="1009" spans="2:11">
      <c r="B1009" s="130"/>
      <c r="C1009" s="130"/>
      <c r="D1009" s="130"/>
      <c r="E1009" s="131"/>
      <c r="F1009" s="131"/>
      <c r="G1009" s="131"/>
      <c r="H1009" s="131"/>
      <c r="I1009" s="131"/>
      <c r="J1009" s="131"/>
      <c r="K1009" s="131"/>
    </row>
    <row r="1010" spans="2:11">
      <c r="B1010" s="130"/>
      <c r="C1010" s="130"/>
      <c r="D1010" s="130"/>
      <c r="E1010" s="131"/>
      <c r="F1010" s="131"/>
      <c r="G1010" s="131"/>
      <c r="H1010" s="131"/>
      <c r="I1010" s="131"/>
      <c r="J1010" s="131"/>
      <c r="K1010" s="131"/>
    </row>
    <row r="1011" spans="2:11">
      <c r="B1011" s="130"/>
      <c r="C1011" s="130"/>
      <c r="D1011" s="130"/>
      <c r="E1011" s="131"/>
      <c r="F1011" s="131"/>
      <c r="G1011" s="131"/>
      <c r="H1011" s="131"/>
      <c r="I1011" s="131"/>
      <c r="J1011" s="131"/>
      <c r="K1011" s="131"/>
    </row>
    <row r="1012" spans="2:11">
      <c r="B1012" s="130"/>
      <c r="C1012" s="130"/>
      <c r="D1012" s="130"/>
      <c r="E1012" s="131"/>
      <c r="F1012" s="131"/>
      <c r="G1012" s="131"/>
      <c r="H1012" s="131"/>
      <c r="I1012" s="131"/>
      <c r="J1012" s="131"/>
      <c r="K1012" s="131"/>
    </row>
    <row r="1013" spans="2:11">
      <c r="B1013" s="130"/>
      <c r="C1013" s="130"/>
      <c r="D1013" s="130"/>
      <c r="E1013" s="131"/>
      <c r="F1013" s="131"/>
      <c r="G1013" s="131"/>
      <c r="H1013" s="131"/>
      <c r="I1013" s="131"/>
      <c r="J1013" s="131"/>
      <c r="K1013" s="131"/>
    </row>
    <row r="1014" spans="2:11">
      <c r="B1014" s="130"/>
      <c r="C1014" s="130"/>
      <c r="D1014" s="130"/>
      <c r="E1014" s="131"/>
      <c r="F1014" s="131"/>
      <c r="G1014" s="131"/>
      <c r="H1014" s="131"/>
      <c r="I1014" s="131"/>
      <c r="J1014" s="131"/>
      <c r="K1014" s="131"/>
    </row>
    <row r="1015" spans="2:11">
      <c r="B1015" s="130"/>
      <c r="C1015" s="130"/>
      <c r="D1015" s="130"/>
      <c r="E1015" s="131"/>
      <c r="F1015" s="131"/>
      <c r="G1015" s="131"/>
      <c r="H1015" s="131"/>
      <c r="I1015" s="131"/>
      <c r="J1015" s="131"/>
      <c r="K1015" s="131"/>
    </row>
    <row r="1016" spans="2:11">
      <c r="B1016" s="130"/>
      <c r="C1016" s="130"/>
      <c r="D1016" s="130"/>
      <c r="E1016" s="131"/>
      <c r="F1016" s="131"/>
      <c r="G1016" s="131"/>
      <c r="H1016" s="131"/>
      <c r="I1016" s="131"/>
      <c r="J1016" s="131"/>
      <c r="K1016" s="131"/>
    </row>
    <row r="1017" spans="2:11">
      <c r="B1017" s="130"/>
      <c r="C1017" s="130"/>
      <c r="D1017" s="130"/>
      <c r="E1017" s="131"/>
      <c r="F1017" s="131"/>
      <c r="G1017" s="131"/>
      <c r="H1017" s="131"/>
      <c r="I1017" s="131"/>
      <c r="J1017" s="131"/>
      <c r="K1017" s="131"/>
    </row>
    <row r="1018" spans="2:11">
      <c r="B1018" s="130"/>
      <c r="C1018" s="130"/>
      <c r="D1018" s="130"/>
      <c r="E1018" s="131"/>
      <c r="F1018" s="131"/>
      <c r="G1018" s="131"/>
      <c r="H1018" s="131"/>
      <c r="I1018" s="131"/>
      <c r="J1018" s="131"/>
      <c r="K1018" s="131"/>
    </row>
    <row r="1019" spans="2:11">
      <c r="B1019" s="130"/>
      <c r="C1019" s="130"/>
      <c r="D1019" s="130"/>
      <c r="E1019" s="131"/>
      <c r="F1019" s="131"/>
      <c r="G1019" s="131"/>
      <c r="H1019" s="131"/>
      <c r="I1019" s="131"/>
      <c r="J1019" s="131"/>
      <c r="K1019" s="131"/>
    </row>
    <row r="1020" spans="2:11">
      <c r="B1020" s="130"/>
      <c r="C1020" s="130"/>
      <c r="D1020" s="130"/>
      <c r="E1020" s="131"/>
      <c r="F1020" s="131"/>
      <c r="G1020" s="131"/>
      <c r="H1020" s="131"/>
      <c r="I1020" s="131"/>
      <c r="J1020" s="131"/>
      <c r="K1020" s="131"/>
    </row>
    <row r="1021" spans="2:11">
      <c r="B1021" s="130"/>
      <c r="C1021" s="130"/>
      <c r="D1021" s="130"/>
      <c r="E1021" s="131"/>
      <c r="F1021" s="131"/>
      <c r="G1021" s="131"/>
      <c r="H1021" s="131"/>
      <c r="I1021" s="131"/>
      <c r="J1021" s="131"/>
      <c r="K1021" s="131"/>
    </row>
    <row r="1022" spans="2:11">
      <c r="B1022" s="130"/>
      <c r="C1022" s="130"/>
      <c r="D1022" s="130"/>
      <c r="E1022" s="131"/>
      <c r="F1022" s="131"/>
      <c r="G1022" s="131"/>
      <c r="H1022" s="131"/>
      <c r="I1022" s="131"/>
      <c r="J1022" s="131"/>
      <c r="K1022" s="131"/>
    </row>
    <row r="1023" spans="2:11">
      <c r="B1023" s="130"/>
      <c r="C1023" s="130"/>
      <c r="D1023" s="130"/>
      <c r="E1023" s="131"/>
      <c r="F1023" s="131"/>
      <c r="G1023" s="131"/>
      <c r="H1023" s="131"/>
      <c r="I1023" s="131"/>
      <c r="J1023" s="131"/>
      <c r="K1023" s="131"/>
    </row>
    <row r="1024" spans="2:11">
      <c r="B1024" s="130"/>
      <c r="C1024" s="130"/>
      <c r="D1024" s="130"/>
      <c r="E1024" s="131"/>
      <c r="F1024" s="131"/>
      <c r="G1024" s="131"/>
      <c r="H1024" s="131"/>
      <c r="I1024" s="131"/>
      <c r="J1024" s="131"/>
      <c r="K1024" s="131"/>
    </row>
    <row r="1025" spans="2:11">
      <c r="B1025" s="130"/>
      <c r="C1025" s="130"/>
      <c r="D1025" s="130"/>
      <c r="E1025" s="131"/>
      <c r="F1025" s="131"/>
      <c r="G1025" s="131"/>
      <c r="H1025" s="131"/>
      <c r="I1025" s="131"/>
      <c r="J1025" s="131"/>
      <c r="K1025" s="131"/>
    </row>
    <row r="1026" spans="2:11">
      <c r="B1026" s="130"/>
      <c r="C1026" s="130"/>
      <c r="D1026" s="130"/>
      <c r="E1026" s="131"/>
      <c r="F1026" s="131"/>
      <c r="G1026" s="131"/>
      <c r="H1026" s="131"/>
      <c r="I1026" s="131"/>
      <c r="J1026" s="131"/>
      <c r="K1026" s="131"/>
    </row>
    <row r="1027" spans="2:11">
      <c r="B1027" s="130"/>
      <c r="C1027" s="130"/>
      <c r="D1027" s="130"/>
      <c r="E1027" s="131"/>
      <c r="F1027" s="131"/>
      <c r="G1027" s="131"/>
      <c r="H1027" s="131"/>
      <c r="I1027" s="131"/>
      <c r="J1027" s="131"/>
      <c r="K1027" s="131"/>
    </row>
    <row r="1028" spans="2:11">
      <c r="B1028" s="130"/>
      <c r="C1028" s="130"/>
      <c r="D1028" s="130"/>
      <c r="E1028" s="131"/>
      <c r="F1028" s="131"/>
      <c r="G1028" s="131"/>
      <c r="H1028" s="131"/>
      <c r="I1028" s="131"/>
      <c r="J1028" s="131"/>
      <c r="K1028" s="131"/>
    </row>
    <row r="1029" spans="2:11">
      <c r="B1029" s="130"/>
      <c r="C1029" s="130"/>
      <c r="D1029" s="130"/>
      <c r="E1029" s="131"/>
      <c r="F1029" s="131"/>
      <c r="G1029" s="131"/>
      <c r="H1029" s="131"/>
      <c r="I1029" s="131"/>
      <c r="J1029" s="131"/>
      <c r="K1029" s="131"/>
    </row>
    <row r="1030" spans="2:11">
      <c r="B1030" s="130"/>
      <c r="C1030" s="130"/>
      <c r="D1030" s="130"/>
      <c r="E1030" s="131"/>
      <c r="F1030" s="131"/>
      <c r="G1030" s="131"/>
      <c r="H1030" s="131"/>
      <c r="I1030" s="131"/>
      <c r="J1030" s="131"/>
      <c r="K1030" s="131"/>
    </row>
    <row r="1031" spans="2:11">
      <c r="B1031" s="130"/>
      <c r="C1031" s="130"/>
      <c r="D1031" s="130"/>
      <c r="E1031" s="131"/>
      <c r="F1031" s="131"/>
      <c r="G1031" s="131"/>
      <c r="H1031" s="131"/>
      <c r="I1031" s="131"/>
      <c r="J1031" s="131"/>
      <c r="K1031" s="131"/>
    </row>
    <row r="1032" spans="2:11">
      <c r="B1032" s="130"/>
      <c r="C1032" s="130"/>
      <c r="D1032" s="130"/>
      <c r="E1032" s="131"/>
      <c r="F1032" s="131"/>
      <c r="G1032" s="131"/>
      <c r="H1032" s="131"/>
      <c r="I1032" s="131"/>
      <c r="J1032" s="131"/>
      <c r="K1032" s="131"/>
    </row>
    <row r="1033" spans="2:11">
      <c r="B1033" s="130"/>
      <c r="C1033" s="130"/>
      <c r="D1033" s="130"/>
      <c r="E1033" s="131"/>
      <c r="F1033" s="131"/>
      <c r="G1033" s="131"/>
      <c r="H1033" s="131"/>
      <c r="I1033" s="131"/>
      <c r="J1033" s="131"/>
      <c r="K1033" s="131"/>
    </row>
    <row r="1034" spans="2:11">
      <c r="B1034" s="130"/>
      <c r="C1034" s="130"/>
      <c r="D1034" s="130"/>
      <c r="E1034" s="131"/>
      <c r="F1034" s="131"/>
      <c r="G1034" s="131"/>
      <c r="H1034" s="131"/>
      <c r="I1034" s="131"/>
      <c r="J1034" s="131"/>
      <c r="K1034" s="131"/>
    </row>
    <row r="1035" spans="2:11">
      <c r="B1035" s="130"/>
      <c r="C1035" s="130"/>
      <c r="D1035" s="130"/>
      <c r="E1035" s="131"/>
      <c r="F1035" s="131"/>
      <c r="G1035" s="131"/>
      <c r="H1035" s="131"/>
      <c r="I1035" s="131"/>
      <c r="J1035" s="131"/>
      <c r="K1035" s="131"/>
    </row>
    <row r="1036" spans="2:11">
      <c r="B1036" s="130"/>
      <c r="C1036" s="130"/>
      <c r="D1036" s="130"/>
      <c r="E1036" s="131"/>
      <c r="F1036" s="131"/>
      <c r="G1036" s="131"/>
      <c r="H1036" s="131"/>
      <c r="I1036" s="131"/>
      <c r="J1036" s="131"/>
      <c r="K1036" s="131"/>
    </row>
    <row r="1037" spans="2:11">
      <c r="B1037" s="130"/>
      <c r="C1037" s="130"/>
      <c r="D1037" s="130"/>
      <c r="E1037" s="131"/>
      <c r="F1037" s="131"/>
      <c r="G1037" s="131"/>
      <c r="H1037" s="131"/>
      <c r="I1037" s="131"/>
      <c r="J1037" s="131"/>
      <c r="K1037" s="131"/>
    </row>
    <row r="1038" spans="2:11">
      <c r="B1038" s="130"/>
      <c r="C1038" s="130"/>
      <c r="D1038" s="130"/>
      <c r="E1038" s="131"/>
      <c r="F1038" s="131"/>
      <c r="G1038" s="131"/>
      <c r="H1038" s="131"/>
      <c r="I1038" s="131"/>
      <c r="J1038" s="131"/>
      <c r="K1038" s="131"/>
    </row>
    <row r="1039" spans="2:11">
      <c r="B1039" s="130"/>
      <c r="C1039" s="130"/>
      <c r="D1039" s="130"/>
      <c r="E1039" s="131"/>
      <c r="F1039" s="131"/>
      <c r="G1039" s="131"/>
      <c r="H1039" s="131"/>
      <c r="I1039" s="131"/>
      <c r="J1039" s="131"/>
      <c r="K1039" s="131"/>
    </row>
    <row r="1040" spans="2:11">
      <c r="B1040" s="130"/>
      <c r="C1040" s="130"/>
      <c r="D1040" s="130"/>
      <c r="E1040" s="131"/>
      <c r="F1040" s="131"/>
      <c r="G1040" s="131"/>
      <c r="H1040" s="131"/>
      <c r="I1040" s="131"/>
      <c r="J1040" s="131"/>
      <c r="K1040" s="131"/>
    </row>
    <row r="1041" spans="2:11">
      <c r="B1041" s="130"/>
      <c r="C1041" s="130"/>
      <c r="D1041" s="130"/>
      <c r="E1041" s="131"/>
      <c r="F1041" s="131"/>
      <c r="G1041" s="131"/>
      <c r="H1041" s="131"/>
      <c r="I1041" s="131"/>
      <c r="J1041" s="131"/>
      <c r="K1041" s="131"/>
    </row>
    <row r="1042" spans="2:11">
      <c r="B1042" s="130"/>
      <c r="C1042" s="130"/>
      <c r="D1042" s="130"/>
      <c r="E1042" s="131"/>
      <c r="F1042" s="131"/>
      <c r="G1042" s="131"/>
      <c r="H1042" s="131"/>
      <c r="I1042" s="131"/>
      <c r="J1042" s="131"/>
      <c r="K1042" s="131"/>
    </row>
    <row r="1043" spans="2:11">
      <c r="B1043" s="130"/>
      <c r="C1043" s="130"/>
      <c r="D1043" s="130"/>
      <c r="E1043" s="131"/>
      <c r="F1043" s="131"/>
      <c r="G1043" s="131"/>
      <c r="H1043" s="131"/>
      <c r="I1043" s="131"/>
      <c r="J1043" s="131"/>
      <c r="K1043" s="131"/>
    </row>
    <row r="1044" spans="2:11">
      <c r="B1044" s="130"/>
      <c r="C1044" s="130"/>
      <c r="D1044" s="130"/>
      <c r="E1044" s="131"/>
      <c r="F1044" s="131"/>
      <c r="G1044" s="131"/>
      <c r="H1044" s="131"/>
      <c r="I1044" s="131"/>
      <c r="J1044" s="131"/>
      <c r="K1044" s="131"/>
    </row>
    <row r="1045" spans="2:11">
      <c r="B1045" s="130"/>
      <c r="C1045" s="130"/>
      <c r="D1045" s="130"/>
      <c r="E1045" s="131"/>
      <c r="F1045" s="131"/>
      <c r="G1045" s="131"/>
      <c r="H1045" s="131"/>
      <c r="I1045" s="131"/>
      <c r="J1045" s="131"/>
      <c r="K1045" s="131"/>
    </row>
    <row r="1046" spans="2:11">
      <c r="B1046" s="130"/>
      <c r="C1046" s="130"/>
      <c r="D1046" s="130"/>
      <c r="E1046" s="131"/>
      <c r="F1046" s="131"/>
      <c r="G1046" s="131"/>
      <c r="H1046" s="131"/>
      <c r="I1046" s="131"/>
      <c r="J1046" s="131"/>
      <c r="K1046" s="131"/>
    </row>
    <row r="1047" spans="2:11">
      <c r="B1047" s="130"/>
      <c r="C1047" s="130"/>
      <c r="D1047" s="130"/>
      <c r="E1047" s="131"/>
      <c r="F1047" s="131"/>
      <c r="G1047" s="131"/>
      <c r="H1047" s="131"/>
      <c r="I1047" s="131"/>
      <c r="J1047" s="131"/>
      <c r="K1047" s="131"/>
    </row>
    <row r="1048" spans="2:11">
      <c r="B1048" s="130"/>
      <c r="C1048" s="130"/>
      <c r="D1048" s="130"/>
      <c r="E1048" s="131"/>
      <c r="F1048" s="131"/>
      <c r="G1048" s="131"/>
      <c r="H1048" s="131"/>
      <c r="I1048" s="131"/>
      <c r="J1048" s="131"/>
      <c r="K1048" s="131"/>
    </row>
    <row r="1049" spans="2:11">
      <c r="B1049" s="130"/>
      <c r="C1049" s="130"/>
      <c r="D1049" s="130"/>
      <c r="E1049" s="131"/>
      <c r="F1049" s="131"/>
      <c r="G1049" s="131"/>
      <c r="H1049" s="131"/>
      <c r="I1049" s="131"/>
      <c r="J1049" s="131"/>
      <c r="K1049" s="131"/>
    </row>
    <row r="1050" spans="2:11">
      <c r="B1050" s="130"/>
      <c r="C1050" s="130"/>
      <c r="D1050" s="130"/>
      <c r="E1050" s="131"/>
      <c r="F1050" s="131"/>
      <c r="G1050" s="131"/>
      <c r="H1050" s="131"/>
      <c r="I1050" s="131"/>
      <c r="J1050" s="131"/>
      <c r="K1050" s="131"/>
    </row>
    <row r="1051" spans="2:11">
      <c r="B1051" s="130"/>
      <c r="C1051" s="130"/>
      <c r="D1051" s="130"/>
      <c r="E1051" s="131"/>
      <c r="F1051" s="131"/>
      <c r="G1051" s="131"/>
      <c r="H1051" s="131"/>
      <c r="I1051" s="131"/>
      <c r="J1051" s="131"/>
      <c r="K1051" s="131"/>
    </row>
    <row r="1052" spans="2:11">
      <c r="B1052" s="130"/>
      <c r="C1052" s="130"/>
      <c r="D1052" s="130"/>
      <c r="E1052" s="131"/>
      <c r="F1052" s="131"/>
      <c r="G1052" s="131"/>
      <c r="H1052" s="131"/>
      <c r="I1052" s="131"/>
      <c r="J1052" s="131"/>
      <c r="K1052" s="131"/>
    </row>
    <row r="1053" spans="2:11">
      <c r="B1053" s="130"/>
      <c r="C1053" s="130"/>
      <c r="D1053" s="130"/>
      <c r="E1053" s="131"/>
      <c r="F1053" s="131"/>
      <c r="G1053" s="131"/>
      <c r="H1053" s="131"/>
      <c r="I1053" s="131"/>
      <c r="J1053" s="131"/>
      <c r="K1053" s="131"/>
    </row>
    <row r="1054" spans="2:11">
      <c r="B1054" s="130"/>
      <c r="C1054" s="130"/>
      <c r="D1054" s="130"/>
      <c r="E1054" s="131"/>
      <c r="F1054" s="131"/>
      <c r="G1054" s="131"/>
      <c r="H1054" s="131"/>
      <c r="I1054" s="131"/>
      <c r="J1054" s="131"/>
      <c r="K1054" s="131"/>
    </row>
    <row r="1055" spans="2:11">
      <c r="B1055" s="130"/>
      <c r="C1055" s="130"/>
      <c r="D1055" s="130"/>
      <c r="E1055" s="131"/>
      <c r="F1055" s="131"/>
      <c r="G1055" s="131"/>
      <c r="H1055" s="131"/>
      <c r="I1055" s="131"/>
      <c r="J1055" s="131"/>
      <c r="K1055" s="131"/>
    </row>
    <row r="1056" spans="2:11">
      <c r="B1056" s="130"/>
      <c r="C1056" s="130"/>
      <c r="D1056" s="130"/>
      <c r="E1056" s="131"/>
      <c r="F1056" s="131"/>
      <c r="G1056" s="131"/>
      <c r="H1056" s="131"/>
      <c r="I1056" s="131"/>
      <c r="J1056" s="131"/>
      <c r="K1056" s="131"/>
    </row>
    <row r="1057" spans="2:11">
      <c r="B1057" s="130"/>
      <c r="C1057" s="130"/>
      <c r="D1057" s="130"/>
      <c r="E1057" s="131"/>
      <c r="F1057" s="131"/>
      <c r="G1057" s="131"/>
      <c r="H1057" s="131"/>
      <c r="I1057" s="131"/>
      <c r="J1057" s="131"/>
      <c r="K1057" s="131"/>
    </row>
    <row r="1058" spans="2:11">
      <c r="B1058" s="130"/>
      <c r="C1058" s="130"/>
      <c r="D1058" s="130"/>
      <c r="E1058" s="131"/>
      <c r="F1058" s="131"/>
      <c r="G1058" s="131"/>
      <c r="H1058" s="131"/>
      <c r="I1058" s="131"/>
      <c r="J1058" s="131"/>
      <c r="K1058" s="131"/>
    </row>
    <row r="1059" spans="2:11">
      <c r="B1059" s="130"/>
      <c r="C1059" s="130"/>
      <c r="D1059" s="130"/>
      <c r="E1059" s="131"/>
      <c r="F1059" s="131"/>
      <c r="G1059" s="131"/>
      <c r="H1059" s="131"/>
      <c r="I1059" s="131"/>
      <c r="J1059" s="131"/>
      <c r="K1059" s="131"/>
    </row>
    <row r="1060" spans="2:11">
      <c r="B1060" s="130"/>
      <c r="C1060" s="130"/>
      <c r="D1060" s="130"/>
      <c r="E1060" s="131"/>
      <c r="F1060" s="131"/>
      <c r="G1060" s="131"/>
      <c r="H1060" s="131"/>
      <c r="I1060" s="131"/>
      <c r="J1060" s="131"/>
      <c r="K1060" s="131"/>
    </row>
    <row r="1061" spans="2:11">
      <c r="B1061" s="130"/>
      <c r="C1061" s="130"/>
      <c r="D1061" s="130"/>
      <c r="E1061" s="131"/>
      <c r="F1061" s="131"/>
      <c r="G1061" s="131"/>
      <c r="H1061" s="131"/>
      <c r="I1061" s="131"/>
      <c r="J1061" s="131"/>
      <c r="K1061" s="131"/>
    </row>
    <row r="1062" spans="2:11">
      <c r="B1062" s="130"/>
      <c r="C1062" s="130"/>
      <c r="D1062" s="130"/>
      <c r="E1062" s="131"/>
      <c r="F1062" s="131"/>
      <c r="G1062" s="131"/>
      <c r="H1062" s="131"/>
      <c r="I1062" s="131"/>
      <c r="J1062" s="131"/>
      <c r="K1062" s="131"/>
    </row>
    <row r="1063" spans="2:11">
      <c r="B1063" s="130"/>
      <c r="C1063" s="130"/>
      <c r="D1063" s="130"/>
      <c r="E1063" s="131"/>
      <c r="F1063" s="131"/>
      <c r="G1063" s="131"/>
      <c r="H1063" s="131"/>
      <c r="I1063" s="131"/>
      <c r="J1063" s="131"/>
      <c r="K1063" s="131"/>
    </row>
    <row r="1064" spans="2:11">
      <c r="B1064" s="130"/>
      <c r="C1064" s="130"/>
      <c r="D1064" s="130"/>
      <c r="E1064" s="131"/>
      <c r="F1064" s="131"/>
      <c r="G1064" s="131"/>
      <c r="H1064" s="131"/>
      <c r="I1064" s="131"/>
      <c r="J1064" s="131"/>
      <c r="K1064" s="131"/>
    </row>
    <row r="1065" spans="2:11">
      <c r="B1065" s="130"/>
      <c r="C1065" s="130"/>
      <c r="D1065" s="130"/>
      <c r="E1065" s="131"/>
      <c r="F1065" s="131"/>
      <c r="G1065" s="131"/>
      <c r="H1065" s="131"/>
      <c r="I1065" s="131"/>
      <c r="J1065" s="131"/>
      <c r="K1065" s="131"/>
    </row>
    <row r="1066" spans="2:11">
      <c r="B1066" s="130"/>
      <c r="C1066" s="130"/>
      <c r="D1066" s="130"/>
      <c r="E1066" s="131"/>
      <c r="F1066" s="131"/>
      <c r="G1066" s="131"/>
      <c r="H1066" s="131"/>
      <c r="I1066" s="131"/>
      <c r="J1066" s="131"/>
      <c r="K1066" s="131"/>
    </row>
    <row r="1067" spans="2:11">
      <c r="B1067" s="130"/>
      <c r="C1067" s="130"/>
      <c r="D1067" s="130"/>
      <c r="E1067" s="131"/>
      <c r="F1067" s="131"/>
      <c r="G1067" s="131"/>
      <c r="H1067" s="131"/>
      <c r="I1067" s="131"/>
      <c r="J1067" s="131"/>
      <c r="K1067" s="131"/>
    </row>
    <row r="1068" spans="2:11">
      <c r="B1068" s="130"/>
      <c r="C1068" s="130"/>
      <c r="D1068" s="130"/>
      <c r="E1068" s="131"/>
      <c r="F1068" s="131"/>
      <c r="G1068" s="131"/>
      <c r="H1068" s="131"/>
      <c r="I1068" s="131"/>
      <c r="J1068" s="131"/>
      <c r="K1068" s="131"/>
    </row>
    <row r="1069" spans="2:11">
      <c r="B1069" s="130"/>
      <c r="C1069" s="130"/>
      <c r="D1069" s="130"/>
      <c r="E1069" s="131"/>
      <c r="F1069" s="131"/>
      <c r="G1069" s="131"/>
      <c r="H1069" s="131"/>
      <c r="I1069" s="131"/>
      <c r="J1069" s="131"/>
      <c r="K1069" s="131"/>
    </row>
    <row r="1070" spans="2:11">
      <c r="B1070" s="130"/>
      <c r="C1070" s="130"/>
      <c r="D1070" s="130"/>
      <c r="E1070" s="131"/>
      <c r="F1070" s="131"/>
      <c r="G1070" s="131"/>
      <c r="H1070" s="131"/>
      <c r="I1070" s="131"/>
      <c r="J1070" s="131"/>
      <c r="K1070" s="131"/>
    </row>
    <row r="1071" spans="2:11">
      <c r="B1071" s="130"/>
      <c r="C1071" s="130"/>
      <c r="D1071" s="130"/>
      <c r="E1071" s="131"/>
      <c r="F1071" s="131"/>
      <c r="G1071" s="131"/>
      <c r="H1071" s="131"/>
      <c r="I1071" s="131"/>
      <c r="J1071" s="131"/>
      <c r="K1071" s="131"/>
    </row>
    <row r="1072" spans="2:11">
      <c r="B1072" s="130"/>
      <c r="C1072" s="130"/>
      <c r="D1072" s="130"/>
      <c r="E1072" s="131"/>
      <c r="F1072" s="131"/>
      <c r="G1072" s="131"/>
      <c r="H1072" s="131"/>
      <c r="I1072" s="131"/>
      <c r="J1072" s="131"/>
      <c r="K1072" s="131"/>
    </row>
    <row r="1073" spans="2:11">
      <c r="B1073" s="130"/>
      <c r="C1073" s="130"/>
      <c r="D1073" s="130"/>
      <c r="E1073" s="131"/>
      <c r="F1073" s="131"/>
      <c r="G1073" s="131"/>
      <c r="H1073" s="131"/>
      <c r="I1073" s="131"/>
      <c r="J1073" s="131"/>
      <c r="K1073" s="131"/>
    </row>
    <row r="1074" spans="2:11">
      <c r="B1074" s="130"/>
      <c r="C1074" s="130"/>
      <c r="D1074" s="130"/>
      <c r="E1074" s="131"/>
      <c r="F1074" s="131"/>
      <c r="G1074" s="131"/>
      <c r="H1074" s="131"/>
      <c r="I1074" s="131"/>
      <c r="J1074" s="131"/>
      <c r="K1074" s="131"/>
    </row>
    <row r="1075" spans="2:11">
      <c r="B1075" s="130"/>
      <c r="C1075" s="130"/>
      <c r="D1075" s="130"/>
      <c r="E1075" s="131"/>
      <c r="F1075" s="131"/>
      <c r="G1075" s="131"/>
      <c r="H1075" s="131"/>
      <c r="I1075" s="131"/>
      <c r="J1075" s="131"/>
      <c r="K1075" s="131"/>
    </row>
    <row r="1076" spans="2:11">
      <c r="B1076" s="130"/>
      <c r="C1076" s="130"/>
      <c r="D1076" s="130"/>
      <c r="E1076" s="131"/>
      <c r="F1076" s="131"/>
      <c r="G1076" s="131"/>
      <c r="H1076" s="131"/>
      <c r="I1076" s="131"/>
      <c r="J1076" s="131"/>
      <c r="K1076" s="131"/>
    </row>
    <row r="1077" spans="2:11">
      <c r="B1077" s="130"/>
      <c r="C1077" s="130"/>
      <c r="D1077" s="130"/>
      <c r="E1077" s="131"/>
      <c r="F1077" s="131"/>
      <c r="G1077" s="131"/>
      <c r="H1077" s="131"/>
      <c r="I1077" s="131"/>
      <c r="J1077" s="131"/>
      <c r="K1077" s="131"/>
    </row>
    <row r="1078" spans="2:11">
      <c r="B1078" s="130"/>
      <c r="C1078" s="130"/>
      <c r="D1078" s="130"/>
      <c r="E1078" s="131"/>
      <c r="F1078" s="131"/>
      <c r="G1078" s="131"/>
      <c r="H1078" s="131"/>
      <c r="I1078" s="131"/>
      <c r="J1078" s="131"/>
      <c r="K1078" s="131"/>
    </row>
    <row r="1079" spans="2:11">
      <c r="B1079" s="130"/>
      <c r="C1079" s="130"/>
      <c r="D1079" s="130"/>
      <c r="E1079" s="131"/>
      <c r="F1079" s="131"/>
      <c r="G1079" s="131"/>
      <c r="H1079" s="131"/>
      <c r="I1079" s="131"/>
      <c r="J1079" s="131"/>
      <c r="K1079" s="131"/>
    </row>
    <row r="1080" spans="2:11">
      <c r="B1080" s="130"/>
      <c r="C1080" s="130"/>
      <c r="D1080" s="130"/>
      <c r="E1080" s="131"/>
      <c r="F1080" s="131"/>
      <c r="G1080" s="131"/>
      <c r="H1080" s="131"/>
      <c r="I1080" s="131"/>
      <c r="J1080" s="131"/>
      <c r="K1080" s="131"/>
    </row>
    <row r="1081" spans="2:11">
      <c r="B1081" s="130"/>
      <c r="C1081" s="130"/>
      <c r="D1081" s="130"/>
      <c r="E1081" s="131"/>
      <c r="F1081" s="131"/>
      <c r="G1081" s="131"/>
      <c r="H1081" s="131"/>
      <c r="I1081" s="131"/>
      <c r="J1081" s="131"/>
      <c r="K1081" s="131"/>
    </row>
    <row r="1082" spans="2:11">
      <c r="B1082" s="130"/>
      <c r="C1082" s="130"/>
      <c r="D1082" s="130"/>
      <c r="E1082" s="131"/>
      <c r="F1082" s="131"/>
      <c r="G1082" s="131"/>
      <c r="H1082" s="131"/>
      <c r="I1082" s="131"/>
      <c r="J1082" s="131"/>
      <c r="K1082" s="131"/>
    </row>
    <row r="1083" spans="2:11">
      <c r="B1083" s="130"/>
      <c r="C1083" s="130"/>
      <c r="D1083" s="130"/>
      <c r="E1083" s="131"/>
      <c r="F1083" s="131"/>
      <c r="G1083" s="131"/>
      <c r="H1083" s="131"/>
      <c r="I1083" s="131"/>
      <c r="J1083" s="131"/>
      <c r="K1083" s="131"/>
    </row>
    <row r="1084" spans="2:11">
      <c r="B1084" s="130"/>
      <c r="C1084" s="130"/>
      <c r="D1084" s="130"/>
      <c r="E1084" s="131"/>
      <c r="F1084" s="131"/>
      <c r="G1084" s="131"/>
      <c r="H1084" s="131"/>
      <c r="I1084" s="131"/>
      <c r="J1084" s="131"/>
      <c r="K1084" s="131"/>
    </row>
    <row r="1085" spans="2:11">
      <c r="B1085" s="130"/>
      <c r="C1085" s="130"/>
      <c r="D1085" s="130"/>
      <c r="E1085" s="131"/>
      <c r="F1085" s="131"/>
      <c r="G1085" s="131"/>
      <c r="H1085" s="131"/>
      <c r="I1085" s="131"/>
      <c r="J1085" s="131"/>
      <c r="K1085" s="131"/>
    </row>
    <row r="1086" spans="2:11">
      <c r="B1086" s="130"/>
      <c r="C1086" s="130"/>
      <c r="D1086" s="130"/>
      <c r="E1086" s="131"/>
      <c r="F1086" s="131"/>
      <c r="G1086" s="131"/>
      <c r="H1086" s="131"/>
      <c r="I1086" s="131"/>
      <c r="J1086" s="131"/>
      <c r="K1086" s="131"/>
    </row>
    <row r="1087" spans="2:11">
      <c r="B1087" s="130"/>
      <c r="C1087" s="130"/>
      <c r="D1087" s="130"/>
      <c r="E1087" s="131"/>
      <c r="F1087" s="131"/>
      <c r="G1087" s="131"/>
      <c r="H1087" s="131"/>
      <c r="I1087" s="131"/>
      <c r="J1087" s="131"/>
      <c r="K1087" s="131"/>
    </row>
    <row r="1088" spans="2:11">
      <c r="B1088" s="130"/>
      <c r="C1088" s="130"/>
      <c r="D1088" s="130"/>
      <c r="E1088" s="131"/>
      <c r="F1088" s="131"/>
      <c r="G1088" s="131"/>
      <c r="H1088" s="131"/>
      <c r="I1088" s="131"/>
      <c r="J1088" s="131"/>
      <c r="K1088" s="131"/>
    </row>
    <row r="1089" spans="2:11">
      <c r="B1089" s="130"/>
      <c r="C1089" s="130"/>
      <c r="D1089" s="130"/>
      <c r="E1089" s="131"/>
      <c r="F1089" s="131"/>
      <c r="G1089" s="131"/>
      <c r="H1089" s="131"/>
      <c r="I1089" s="131"/>
      <c r="J1089" s="131"/>
      <c r="K1089" s="131"/>
    </row>
    <row r="1090" spans="2:11">
      <c r="B1090" s="130"/>
      <c r="C1090" s="130"/>
      <c r="D1090" s="130"/>
      <c r="E1090" s="131"/>
      <c r="F1090" s="131"/>
      <c r="G1090" s="131"/>
      <c r="H1090" s="131"/>
      <c r="I1090" s="131"/>
      <c r="J1090" s="131"/>
      <c r="K1090" s="131"/>
    </row>
    <row r="1091" spans="2:11">
      <c r="B1091" s="130"/>
      <c r="C1091" s="130"/>
      <c r="D1091" s="130"/>
      <c r="E1091" s="131"/>
      <c r="F1091" s="131"/>
      <c r="G1091" s="131"/>
      <c r="H1091" s="131"/>
      <c r="I1091" s="131"/>
      <c r="J1091" s="131"/>
      <c r="K1091" s="131"/>
    </row>
    <row r="1092" spans="2:11">
      <c r="B1092" s="130"/>
      <c r="C1092" s="130"/>
      <c r="D1092" s="130"/>
      <c r="E1092" s="131"/>
      <c r="F1092" s="131"/>
      <c r="G1092" s="131"/>
      <c r="H1092" s="131"/>
      <c r="I1092" s="131"/>
      <c r="J1092" s="131"/>
      <c r="K1092" s="131"/>
    </row>
    <row r="1093" spans="2:11">
      <c r="B1093" s="130"/>
      <c r="C1093" s="130"/>
      <c r="D1093" s="130"/>
      <c r="E1093" s="131"/>
      <c r="F1093" s="131"/>
      <c r="G1093" s="131"/>
      <c r="H1093" s="131"/>
      <c r="I1093" s="131"/>
      <c r="J1093" s="131"/>
      <c r="K1093" s="131"/>
    </row>
    <row r="1094" spans="2:11">
      <c r="B1094" s="130"/>
      <c r="C1094" s="130"/>
      <c r="D1094" s="130"/>
      <c r="E1094" s="131"/>
      <c r="F1094" s="131"/>
      <c r="G1094" s="131"/>
      <c r="H1094" s="131"/>
      <c r="I1094" s="131"/>
      <c r="J1094" s="131"/>
      <c r="K1094" s="131"/>
    </row>
    <row r="1095" spans="2:11">
      <c r="B1095" s="130"/>
      <c r="C1095" s="130"/>
      <c r="D1095" s="130"/>
      <c r="E1095" s="131"/>
      <c r="F1095" s="131"/>
      <c r="G1095" s="131"/>
      <c r="H1095" s="131"/>
      <c r="I1095" s="131"/>
      <c r="J1095" s="131"/>
      <c r="K1095" s="131"/>
    </row>
    <row r="1096" spans="2:11">
      <c r="B1096" s="130"/>
      <c r="C1096" s="130"/>
      <c r="D1096" s="130"/>
      <c r="E1096" s="131"/>
      <c r="F1096" s="131"/>
      <c r="G1096" s="131"/>
      <c r="H1096" s="131"/>
      <c r="I1096" s="131"/>
      <c r="J1096" s="131"/>
      <c r="K1096" s="131"/>
    </row>
    <row r="1097" spans="2:11">
      <c r="B1097" s="130"/>
      <c r="C1097" s="130"/>
      <c r="D1097" s="130"/>
      <c r="E1097" s="131"/>
      <c r="F1097" s="131"/>
      <c r="G1097" s="131"/>
      <c r="H1097" s="131"/>
      <c r="I1097" s="131"/>
      <c r="J1097" s="131"/>
      <c r="K1097" s="131"/>
    </row>
    <row r="1098" spans="2:11">
      <c r="B1098" s="130"/>
      <c r="C1098" s="130"/>
      <c r="D1098" s="130"/>
      <c r="E1098" s="131"/>
      <c r="F1098" s="131"/>
      <c r="G1098" s="131"/>
      <c r="H1098" s="131"/>
      <c r="I1098" s="131"/>
      <c r="J1098" s="131"/>
      <c r="K1098" s="131"/>
    </row>
    <row r="1099" spans="2:11">
      <c r="B1099" s="130"/>
      <c r="C1099" s="130"/>
      <c r="D1099" s="130"/>
      <c r="E1099" s="131"/>
      <c r="F1099" s="131"/>
      <c r="G1099" s="131"/>
      <c r="H1099" s="131"/>
      <c r="I1099" s="131"/>
      <c r="J1099" s="131"/>
      <c r="K1099" s="13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Q56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56" t="s">
        <v>146</v>
      </c>
      <c r="C1" s="77" t="s" vm="1">
        <v>224</v>
      </c>
    </row>
    <row r="2" spans="2:17">
      <c r="B2" s="56" t="s">
        <v>145</v>
      </c>
      <c r="C2" s="77" t="s">
        <v>225</v>
      </c>
    </row>
    <row r="3" spans="2:17">
      <c r="B3" s="56" t="s">
        <v>147</v>
      </c>
      <c r="C3" s="77" t="s">
        <v>226</v>
      </c>
    </row>
    <row r="4" spans="2:17">
      <c r="B4" s="56" t="s">
        <v>148</v>
      </c>
      <c r="C4" s="77">
        <v>9455</v>
      </c>
    </row>
    <row r="6" spans="2:17" ht="26.25" customHeight="1">
      <c r="B6" s="157" t="s">
        <v>175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9"/>
    </row>
    <row r="7" spans="2:17" ht="26.25" customHeight="1">
      <c r="B7" s="157" t="s">
        <v>100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9"/>
    </row>
    <row r="8" spans="2:17" s="3" customFormat="1" ht="63">
      <c r="B8" s="22" t="s">
        <v>116</v>
      </c>
      <c r="C8" s="30" t="s">
        <v>46</v>
      </c>
      <c r="D8" s="30" t="s">
        <v>52</v>
      </c>
      <c r="E8" s="30" t="s">
        <v>15</v>
      </c>
      <c r="F8" s="30" t="s">
        <v>68</v>
      </c>
      <c r="G8" s="30" t="s">
        <v>102</v>
      </c>
      <c r="H8" s="30" t="s">
        <v>18</v>
      </c>
      <c r="I8" s="30" t="s">
        <v>101</v>
      </c>
      <c r="J8" s="30" t="s">
        <v>17</v>
      </c>
      <c r="K8" s="30" t="s">
        <v>19</v>
      </c>
      <c r="L8" s="30" t="s">
        <v>200</v>
      </c>
      <c r="M8" s="30" t="s">
        <v>199</v>
      </c>
      <c r="N8" s="30" t="s">
        <v>110</v>
      </c>
      <c r="O8" s="30" t="s">
        <v>61</v>
      </c>
      <c r="P8" s="30" t="s">
        <v>149</v>
      </c>
      <c r="Q8" s="31" t="s">
        <v>151</v>
      </c>
    </row>
    <row r="9" spans="2:17" s="3" customFormat="1" ht="18.75" customHeight="1">
      <c r="B9" s="15"/>
      <c r="C9" s="16"/>
      <c r="D9" s="16"/>
      <c r="E9" s="16"/>
      <c r="F9" s="16"/>
      <c r="G9" s="16" t="s">
        <v>22</v>
      </c>
      <c r="H9" s="16" t="s">
        <v>21</v>
      </c>
      <c r="I9" s="16"/>
      <c r="J9" s="16" t="s">
        <v>20</v>
      </c>
      <c r="K9" s="16" t="s">
        <v>20</v>
      </c>
      <c r="L9" s="16" t="s">
        <v>207</v>
      </c>
      <c r="M9" s="16"/>
      <c r="N9" s="16" t="s">
        <v>203</v>
      </c>
      <c r="O9" s="16" t="s">
        <v>20</v>
      </c>
      <c r="P9" s="32" t="s">
        <v>20</v>
      </c>
      <c r="Q9" s="17" t="s">
        <v>20</v>
      </c>
    </row>
    <row r="10" spans="2:17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20" t="s">
        <v>14</v>
      </c>
      <c r="Q10" s="20" t="s">
        <v>113</v>
      </c>
    </row>
    <row r="11" spans="2:17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</row>
    <row r="12" spans="2:17" ht="18" customHeight="1">
      <c r="B12" s="132" t="s">
        <v>216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</row>
    <row r="13" spans="2:17">
      <c r="B13" s="132" t="s">
        <v>112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</row>
    <row r="14" spans="2:17">
      <c r="B14" s="132" t="s">
        <v>198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</row>
    <row r="15" spans="2:17">
      <c r="B15" s="132" t="s">
        <v>206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</row>
    <row r="16" spans="2:17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</row>
    <row r="17" spans="2:17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</row>
    <row r="18" spans="2:17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2:17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</row>
    <row r="20" spans="2:17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</row>
    <row r="21" spans="2:17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</row>
    <row r="22" spans="2:17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</row>
    <row r="23" spans="2:17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</row>
    <row r="24" spans="2:17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</row>
    <row r="25" spans="2:17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</row>
    <row r="26" spans="2:17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</row>
    <row r="27" spans="2:17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</row>
    <row r="28" spans="2:17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</row>
    <row r="29" spans="2:17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</row>
    <row r="30" spans="2:17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</row>
    <row r="31" spans="2:17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</row>
    <row r="32" spans="2:17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</row>
    <row r="33" spans="2:17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</row>
    <row r="34" spans="2:17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</row>
    <row r="35" spans="2:17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</row>
    <row r="36" spans="2:17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</row>
    <row r="37" spans="2:17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</row>
    <row r="38" spans="2:17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</row>
    <row r="39" spans="2:17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</row>
    <row r="40" spans="2:17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</row>
    <row r="41" spans="2:17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</row>
    <row r="42" spans="2:17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</row>
    <row r="43" spans="2:17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</row>
    <row r="44" spans="2:17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</row>
    <row r="45" spans="2:17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</row>
    <row r="46" spans="2:17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</row>
    <row r="47" spans="2:17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</row>
    <row r="48" spans="2:17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</row>
    <row r="49" spans="2:17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</row>
    <row r="50" spans="2:17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</row>
    <row r="51" spans="2:17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</row>
    <row r="52" spans="2:17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</row>
    <row r="53" spans="2:17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</row>
    <row r="54" spans="2:17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</row>
    <row r="55" spans="2:17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</row>
    <row r="56" spans="2:17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</row>
    <row r="57" spans="2:17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</row>
    <row r="58" spans="2:17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</row>
    <row r="59" spans="2:17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</row>
    <row r="60" spans="2:17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</row>
    <row r="61" spans="2:17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</row>
    <row r="62" spans="2:17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</row>
    <row r="63" spans="2:17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</row>
    <row r="64" spans="2:17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</row>
    <row r="65" spans="2:17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</row>
    <row r="66" spans="2:17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</row>
    <row r="67" spans="2:17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</row>
    <row r="68" spans="2:17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</row>
    <row r="69" spans="2:17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</row>
    <row r="70" spans="2:17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</row>
    <row r="71" spans="2:17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</row>
    <row r="72" spans="2:17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</row>
    <row r="73" spans="2:17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</row>
    <row r="74" spans="2:17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</row>
    <row r="75" spans="2:17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</row>
    <row r="76" spans="2:17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</row>
    <row r="77" spans="2:17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</row>
    <row r="78" spans="2:17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</row>
    <row r="79" spans="2:17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</row>
    <row r="80" spans="2:17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</row>
    <row r="81" spans="2:17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</row>
    <row r="82" spans="2:17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</row>
    <row r="83" spans="2:17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</row>
    <row r="84" spans="2:17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</row>
    <row r="85" spans="2:17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</row>
    <row r="86" spans="2:17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</row>
    <row r="87" spans="2:17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</row>
    <row r="88" spans="2:17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</row>
    <row r="89" spans="2:17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</row>
    <row r="90" spans="2:17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</row>
    <row r="91" spans="2:17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</row>
    <row r="92" spans="2:17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</row>
    <row r="93" spans="2:17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</row>
    <row r="94" spans="2:17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</row>
    <row r="95" spans="2:17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</row>
    <row r="96" spans="2:17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</row>
    <row r="97" spans="2:17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</row>
    <row r="98" spans="2:17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</row>
    <row r="99" spans="2:17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</row>
    <row r="100" spans="2:17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</row>
    <row r="101" spans="2:17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</row>
    <row r="102" spans="2:17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</row>
    <row r="103" spans="2:17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</row>
    <row r="104" spans="2:17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</row>
    <row r="105" spans="2:17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</row>
    <row r="106" spans="2:17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</row>
    <row r="107" spans="2:17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</row>
    <row r="108" spans="2:17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</row>
    <row r="109" spans="2:17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</row>
    <row r="110" spans="2:17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</row>
    <row r="111" spans="2:17">
      <c r="B111" s="130"/>
      <c r="C111" s="130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</row>
    <row r="112" spans="2:17">
      <c r="B112" s="130"/>
      <c r="C112" s="130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</row>
    <row r="113" spans="2:17">
      <c r="B113" s="130"/>
      <c r="C113" s="130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</row>
    <row r="114" spans="2:17">
      <c r="B114" s="130"/>
      <c r="C114" s="130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</row>
    <row r="115" spans="2:17">
      <c r="B115" s="130"/>
      <c r="C115" s="130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</row>
    <row r="116" spans="2:17">
      <c r="B116" s="130"/>
      <c r="C116" s="130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</row>
    <row r="117" spans="2:17">
      <c r="B117" s="130"/>
      <c r="C117" s="130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</row>
    <row r="118" spans="2:17">
      <c r="B118" s="130"/>
      <c r="C118" s="130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</row>
    <row r="119" spans="2:17">
      <c r="B119" s="130"/>
      <c r="C119" s="130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</row>
    <row r="120" spans="2:17">
      <c r="B120" s="130"/>
      <c r="C120" s="130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</row>
    <row r="121" spans="2:17">
      <c r="B121" s="130"/>
      <c r="C121" s="130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</row>
    <row r="122" spans="2:17">
      <c r="B122" s="130"/>
      <c r="C122" s="130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</row>
    <row r="123" spans="2:17">
      <c r="B123" s="130"/>
      <c r="C123" s="130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</row>
    <row r="124" spans="2:17">
      <c r="B124" s="130"/>
      <c r="C124" s="130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</row>
    <row r="125" spans="2:17">
      <c r="B125" s="130"/>
      <c r="C125" s="130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</row>
    <row r="126" spans="2:17">
      <c r="B126" s="130"/>
      <c r="C126" s="130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</row>
    <row r="127" spans="2:17">
      <c r="B127" s="130"/>
      <c r="C127" s="130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</row>
    <row r="128" spans="2:17">
      <c r="B128" s="130"/>
      <c r="C128" s="130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</row>
    <row r="129" spans="2:17">
      <c r="B129" s="130"/>
      <c r="C129" s="130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</row>
    <row r="130" spans="2:17">
      <c r="B130" s="130"/>
      <c r="C130" s="130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</row>
    <row r="131" spans="2:17">
      <c r="B131" s="130"/>
      <c r="C131" s="130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</row>
    <row r="132" spans="2:17">
      <c r="B132" s="130"/>
      <c r="C132" s="130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</row>
    <row r="133" spans="2:17">
      <c r="B133" s="130"/>
      <c r="C133" s="130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</row>
    <row r="134" spans="2:17">
      <c r="B134" s="130"/>
      <c r="C134" s="130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</row>
    <row r="135" spans="2:17">
      <c r="B135" s="130"/>
      <c r="C135" s="130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</row>
    <row r="136" spans="2:17">
      <c r="B136" s="130"/>
      <c r="C136" s="130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</row>
    <row r="137" spans="2:17">
      <c r="B137" s="130"/>
      <c r="C137" s="130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</row>
    <row r="138" spans="2:17">
      <c r="B138" s="130"/>
      <c r="C138" s="130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</row>
    <row r="139" spans="2:17">
      <c r="B139" s="130"/>
      <c r="C139" s="130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</row>
    <row r="140" spans="2:17">
      <c r="B140" s="130"/>
      <c r="C140" s="130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</row>
    <row r="141" spans="2:17">
      <c r="B141" s="130"/>
      <c r="C141" s="130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</row>
    <row r="142" spans="2:17">
      <c r="B142" s="130"/>
      <c r="C142" s="130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</row>
    <row r="143" spans="2:17">
      <c r="B143" s="130"/>
      <c r="C143" s="130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</row>
    <row r="144" spans="2:17">
      <c r="B144" s="130"/>
      <c r="C144" s="130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</row>
    <row r="145" spans="2:17">
      <c r="B145" s="130"/>
      <c r="C145" s="130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  <c r="Q145" s="131"/>
    </row>
    <row r="146" spans="2:17">
      <c r="B146" s="130"/>
      <c r="C146" s="130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</row>
    <row r="147" spans="2:17">
      <c r="B147" s="130"/>
      <c r="C147" s="130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</row>
    <row r="148" spans="2:17">
      <c r="B148" s="130"/>
      <c r="C148" s="130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</row>
    <row r="149" spans="2:17">
      <c r="B149" s="130"/>
      <c r="C149" s="130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</row>
    <row r="150" spans="2:17">
      <c r="B150" s="130"/>
      <c r="C150" s="130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  <c r="Q150" s="131"/>
    </row>
    <row r="151" spans="2:17">
      <c r="B151" s="130"/>
      <c r="C151" s="130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</row>
    <row r="152" spans="2:17">
      <c r="B152" s="130"/>
      <c r="C152" s="130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  <c r="Q152" s="131"/>
    </row>
    <row r="153" spans="2:17">
      <c r="B153" s="130"/>
      <c r="C153" s="130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  <c r="Q153" s="131"/>
    </row>
    <row r="154" spans="2:17">
      <c r="B154" s="130"/>
      <c r="C154" s="130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  <c r="Q154" s="131"/>
    </row>
    <row r="155" spans="2:17">
      <c r="B155" s="130"/>
      <c r="C155" s="130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  <c r="Q155" s="131"/>
    </row>
    <row r="156" spans="2:17">
      <c r="B156" s="130"/>
      <c r="C156" s="130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  <c r="Q156" s="131"/>
    </row>
    <row r="157" spans="2:17">
      <c r="B157" s="130"/>
      <c r="C157" s="130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  <c r="Q157" s="131"/>
    </row>
    <row r="158" spans="2:17">
      <c r="B158" s="130"/>
      <c r="C158" s="130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</row>
    <row r="159" spans="2:17">
      <c r="B159" s="130"/>
      <c r="C159" s="130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1"/>
    </row>
    <row r="160" spans="2:17">
      <c r="B160" s="130"/>
      <c r="C160" s="130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Q160" s="131"/>
    </row>
    <row r="161" spans="2:17">
      <c r="B161" s="130"/>
      <c r="C161" s="130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  <c r="Q161" s="131"/>
    </row>
    <row r="162" spans="2:17">
      <c r="B162" s="130"/>
      <c r="C162" s="130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Q162" s="131"/>
    </row>
    <row r="163" spans="2:17">
      <c r="B163" s="130"/>
      <c r="C163" s="130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  <c r="Q163" s="131"/>
    </row>
    <row r="164" spans="2:17">
      <c r="B164" s="130"/>
      <c r="C164" s="130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  <c r="Q164" s="131"/>
    </row>
    <row r="165" spans="2:17">
      <c r="B165" s="130"/>
      <c r="C165" s="130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  <c r="Q165" s="131"/>
    </row>
    <row r="166" spans="2:17">
      <c r="B166" s="130"/>
      <c r="C166" s="130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  <c r="Q166" s="131"/>
    </row>
    <row r="167" spans="2:17">
      <c r="B167" s="130"/>
      <c r="C167" s="130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  <c r="Q167" s="131"/>
    </row>
    <row r="168" spans="2:17">
      <c r="B168" s="130"/>
      <c r="C168" s="130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</row>
    <row r="169" spans="2:17">
      <c r="B169" s="130"/>
      <c r="C169" s="130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  <c r="Q169" s="131"/>
    </row>
    <row r="170" spans="2:17">
      <c r="B170" s="130"/>
      <c r="C170" s="130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  <c r="Q170" s="131"/>
    </row>
    <row r="171" spans="2:17">
      <c r="B171" s="130"/>
      <c r="C171" s="130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  <c r="Q171" s="131"/>
    </row>
    <row r="172" spans="2:17">
      <c r="B172" s="130"/>
      <c r="C172" s="130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  <c r="Q172" s="131"/>
    </row>
    <row r="173" spans="2:17">
      <c r="B173" s="130"/>
      <c r="C173" s="130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  <c r="Q173" s="131"/>
    </row>
    <row r="174" spans="2:17">
      <c r="B174" s="130"/>
      <c r="C174" s="130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  <c r="Q174" s="131"/>
    </row>
    <row r="175" spans="2:17">
      <c r="B175" s="130"/>
      <c r="C175" s="130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</row>
    <row r="176" spans="2:17">
      <c r="B176" s="130"/>
      <c r="C176" s="130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  <c r="Q176" s="131"/>
    </row>
    <row r="177" spans="2:17">
      <c r="B177" s="130"/>
      <c r="C177" s="130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  <c r="P177" s="131"/>
      <c r="Q177" s="131"/>
    </row>
    <row r="178" spans="2:17">
      <c r="B178" s="130"/>
      <c r="C178" s="130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</row>
    <row r="179" spans="2:17">
      <c r="B179" s="130"/>
      <c r="C179" s="130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  <c r="Q179" s="131"/>
    </row>
    <row r="180" spans="2:17">
      <c r="B180" s="130"/>
      <c r="C180" s="130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  <c r="Q180" s="131"/>
    </row>
    <row r="181" spans="2:17">
      <c r="B181" s="130"/>
      <c r="C181" s="130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  <c r="Q181" s="131"/>
    </row>
    <row r="182" spans="2:17">
      <c r="B182" s="130"/>
      <c r="C182" s="130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  <c r="Q182" s="131"/>
    </row>
    <row r="183" spans="2:17">
      <c r="B183" s="130"/>
      <c r="C183" s="130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  <c r="P183" s="131"/>
      <c r="Q183" s="131"/>
    </row>
    <row r="184" spans="2:17">
      <c r="B184" s="130"/>
      <c r="C184" s="130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  <c r="P184" s="131"/>
      <c r="Q184" s="131"/>
    </row>
    <row r="185" spans="2:17">
      <c r="B185" s="130"/>
      <c r="C185" s="130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  <c r="P185" s="131"/>
      <c r="Q185" s="131"/>
    </row>
    <row r="186" spans="2:17">
      <c r="B186" s="130"/>
      <c r="C186" s="130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  <c r="P186" s="131"/>
      <c r="Q186" s="131"/>
    </row>
    <row r="187" spans="2:17">
      <c r="B187" s="130"/>
      <c r="C187" s="130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  <c r="P187" s="131"/>
      <c r="Q187" s="131"/>
    </row>
    <row r="188" spans="2:17">
      <c r="B188" s="130"/>
      <c r="C188" s="130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  <c r="P188" s="131"/>
      <c r="Q188" s="131"/>
    </row>
    <row r="189" spans="2:17">
      <c r="B189" s="130"/>
      <c r="C189" s="130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  <c r="P189" s="131"/>
      <c r="Q189" s="131"/>
    </row>
    <row r="190" spans="2:17">
      <c r="B190" s="130"/>
      <c r="C190" s="130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  <c r="P190" s="131"/>
      <c r="Q190" s="131"/>
    </row>
    <row r="191" spans="2:17">
      <c r="B191" s="130"/>
      <c r="C191" s="130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  <c r="P191" s="131"/>
      <c r="Q191" s="131"/>
    </row>
    <row r="192" spans="2:17">
      <c r="B192" s="130"/>
      <c r="C192" s="130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  <c r="Q192" s="131"/>
    </row>
    <row r="193" spans="2:17">
      <c r="B193" s="130"/>
      <c r="C193" s="130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  <c r="P193" s="131"/>
      <c r="Q193" s="131"/>
    </row>
    <row r="194" spans="2:17">
      <c r="B194" s="130"/>
      <c r="C194" s="130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  <c r="P194" s="131"/>
      <c r="Q194" s="131"/>
    </row>
    <row r="195" spans="2:17">
      <c r="B195" s="130"/>
      <c r="C195" s="130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  <c r="P195" s="131"/>
      <c r="Q195" s="131"/>
    </row>
    <row r="196" spans="2:17">
      <c r="B196" s="130"/>
      <c r="C196" s="130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  <c r="P196" s="131"/>
      <c r="Q196" s="131"/>
    </row>
    <row r="197" spans="2:17">
      <c r="B197" s="130"/>
      <c r="C197" s="130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</row>
    <row r="198" spans="2:17">
      <c r="B198" s="130"/>
      <c r="C198" s="130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</row>
    <row r="199" spans="2:17">
      <c r="B199" s="130"/>
      <c r="C199" s="130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  <c r="P199" s="131"/>
      <c r="Q199" s="131"/>
    </row>
    <row r="200" spans="2:17">
      <c r="B200" s="130"/>
      <c r="C200" s="130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  <c r="P200" s="131"/>
      <c r="Q200" s="131"/>
    </row>
    <row r="201" spans="2:17">
      <c r="B201" s="130"/>
      <c r="C201" s="130"/>
      <c r="D201" s="131"/>
      <c r="E201" s="131"/>
      <c r="F201" s="131"/>
      <c r="G201" s="131"/>
      <c r="H201" s="131"/>
      <c r="I201" s="131"/>
      <c r="J201" s="131"/>
      <c r="K201" s="131"/>
      <c r="L201" s="131"/>
      <c r="M201" s="131"/>
      <c r="N201" s="131"/>
      <c r="O201" s="131"/>
      <c r="P201" s="131"/>
      <c r="Q201" s="131"/>
    </row>
    <row r="202" spans="2:17">
      <c r="B202" s="130"/>
      <c r="C202" s="130"/>
      <c r="D202" s="131"/>
      <c r="E202" s="131"/>
      <c r="F202" s="131"/>
      <c r="G202" s="131"/>
      <c r="H202" s="131"/>
      <c r="I202" s="131"/>
      <c r="J202" s="131"/>
      <c r="K202" s="131"/>
      <c r="L202" s="131"/>
      <c r="M202" s="131"/>
      <c r="N202" s="131"/>
      <c r="O202" s="131"/>
      <c r="P202" s="131"/>
      <c r="Q202" s="131"/>
    </row>
    <row r="203" spans="2:17">
      <c r="B203" s="130"/>
      <c r="C203" s="130"/>
      <c r="D203" s="131"/>
      <c r="E203" s="131"/>
      <c r="F203" s="131"/>
      <c r="G203" s="131"/>
      <c r="H203" s="131"/>
      <c r="I203" s="131"/>
      <c r="J203" s="131"/>
      <c r="K203" s="131"/>
      <c r="L203" s="131"/>
      <c r="M203" s="131"/>
      <c r="N203" s="131"/>
      <c r="O203" s="131"/>
      <c r="P203" s="131"/>
      <c r="Q203" s="131"/>
    </row>
    <row r="204" spans="2:17">
      <c r="B204" s="130"/>
      <c r="C204" s="130"/>
      <c r="D204" s="131"/>
      <c r="E204" s="131"/>
      <c r="F204" s="131"/>
      <c r="G204" s="131"/>
      <c r="H204" s="131"/>
      <c r="I204" s="131"/>
      <c r="J204" s="131"/>
      <c r="K204" s="131"/>
      <c r="L204" s="131"/>
      <c r="M204" s="131"/>
      <c r="N204" s="131"/>
      <c r="O204" s="131"/>
      <c r="P204" s="131"/>
      <c r="Q204" s="131"/>
    </row>
    <row r="205" spans="2:17">
      <c r="B205" s="130"/>
      <c r="C205" s="130"/>
      <c r="D205" s="131"/>
      <c r="E205" s="131"/>
      <c r="F205" s="131"/>
      <c r="G205" s="131"/>
      <c r="H205" s="131"/>
      <c r="I205" s="131"/>
      <c r="J205" s="131"/>
      <c r="K205" s="131"/>
      <c r="L205" s="131"/>
      <c r="M205" s="131"/>
      <c r="N205" s="131"/>
      <c r="O205" s="131"/>
      <c r="P205" s="131"/>
      <c r="Q205" s="131"/>
    </row>
    <row r="206" spans="2:17">
      <c r="B206" s="130"/>
      <c r="C206" s="130"/>
      <c r="D206" s="131"/>
      <c r="E206" s="131"/>
      <c r="F206" s="131"/>
      <c r="G206" s="131"/>
      <c r="H206" s="131"/>
      <c r="I206" s="131"/>
      <c r="J206" s="131"/>
      <c r="K206" s="131"/>
      <c r="L206" s="131"/>
      <c r="M206" s="131"/>
      <c r="N206" s="131"/>
      <c r="O206" s="131"/>
      <c r="P206" s="131"/>
      <c r="Q206" s="131"/>
    </row>
    <row r="207" spans="2:17">
      <c r="B207" s="130"/>
      <c r="C207" s="130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  <c r="P207" s="131"/>
      <c r="Q207" s="131"/>
    </row>
    <row r="208" spans="2:17">
      <c r="B208" s="130"/>
      <c r="C208" s="130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  <c r="O208" s="131"/>
      <c r="P208" s="131"/>
      <c r="Q208" s="131"/>
    </row>
    <row r="209" spans="2:17">
      <c r="B209" s="130"/>
      <c r="C209" s="130"/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  <c r="N209" s="131"/>
      <c r="O209" s="131"/>
      <c r="P209" s="131"/>
      <c r="Q209" s="131"/>
    </row>
    <row r="210" spans="2:17">
      <c r="B210" s="130"/>
      <c r="C210" s="130"/>
      <c r="D210" s="131"/>
      <c r="E210" s="131"/>
      <c r="F210" s="131"/>
      <c r="G210" s="131"/>
      <c r="H210" s="131"/>
      <c r="I210" s="131"/>
      <c r="J210" s="131"/>
      <c r="K210" s="131"/>
      <c r="L210" s="131"/>
      <c r="M210" s="131"/>
      <c r="N210" s="131"/>
      <c r="O210" s="131"/>
      <c r="P210" s="131"/>
      <c r="Q210" s="131"/>
    </row>
    <row r="211" spans="2:17">
      <c r="B211" s="130"/>
      <c r="C211" s="130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  <c r="P211" s="131"/>
      <c r="Q211" s="131"/>
    </row>
    <row r="212" spans="2:17">
      <c r="B212" s="130"/>
      <c r="C212" s="130"/>
      <c r="D212" s="131"/>
      <c r="E212" s="131"/>
      <c r="F212" s="131"/>
      <c r="G212" s="131"/>
      <c r="H212" s="131"/>
      <c r="I212" s="131"/>
      <c r="J212" s="131"/>
      <c r="K212" s="131"/>
      <c r="L212" s="131"/>
      <c r="M212" s="131"/>
      <c r="N212" s="131"/>
      <c r="O212" s="131"/>
      <c r="P212" s="131"/>
      <c r="Q212" s="131"/>
    </row>
    <row r="213" spans="2:17">
      <c r="B213" s="130"/>
      <c r="C213" s="130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  <c r="N213" s="131"/>
      <c r="O213" s="131"/>
      <c r="P213" s="131"/>
      <c r="Q213" s="131"/>
    </row>
    <row r="214" spans="2:17">
      <c r="B214" s="130"/>
      <c r="C214" s="130"/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  <c r="N214" s="131"/>
      <c r="O214" s="131"/>
      <c r="P214" s="131"/>
      <c r="Q214" s="131"/>
    </row>
    <row r="215" spans="2:17">
      <c r="B215" s="130"/>
      <c r="C215" s="130"/>
      <c r="D215" s="131"/>
      <c r="E215" s="131"/>
      <c r="F215" s="131"/>
      <c r="G215" s="131"/>
      <c r="H215" s="131"/>
      <c r="I215" s="131"/>
      <c r="J215" s="131"/>
      <c r="K215" s="131"/>
      <c r="L215" s="131"/>
      <c r="M215" s="131"/>
      <c r="N215" s="131"/>
      <c r="O215" s="131"/>
      <c r="P215" s="131"/>
      <c r="Q215" s="131"/>
    </row>
    <row r="216" spans="2:17">
      <c r="B216" s="130"/>
      <c r="C216" s="130"/>
      <c r="D216" s="131"/>
      <c r="E216" s="131"/>
      <c r="F216" s="131"/>
      <c r="G216" s="131"/>
      <c r="H216" s="131"/>
      <c r="I216" s="131"/>
      <c r="J216" s="131"/>
      <c r="K216" s="131"/>
      <c r="L216" s="131"/>
      <c r="M216" s="131"/>
      <c r="N216" s="131"/>
      <c r="O216" s="131"/>
      <c r="P216" s="131"/>
      <c r="Q216" s="131"/>
    </row>
    <row r="217" spans="2:17">
      <c r="B217" s="130"/>
      <c r="C217" s="130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  <c r="O217" s="131"/>
      <c r="P217" s="131"/>
      <c r="Q217" s="131"/>
    </row>
    <row r="218" spans="2:17">
      <c r="B218" s="130"/>
      <c r="C218" s="130"/>
      <c r="D218" s="131"/>
      <c r="E218" s="131"/>
      <c r="F218" s="131"/>
      <c r="G218" s="131"/>
      <c r="H218" s="131"/>
      <c r="I218" s="131"/>
      <c r="J218" s="131"/>
      <c r="K218" s="131"/>
      <c r="L218" s="131"/>
      <c r="M218" s="131"/>
      <c r="N218" s="131"/>
      <c r="O218" s="131"/>
      <c r="P218" s="131"/>
      <c r="Q218" s="131"/>
    </row>
    <row r="219" spans="2:17">
      <c r="B219" s="130"/>
      <c r="C219" s="130"/>
      <c r="D219" s="131"/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  <c r="P219" s="131"/>
      <c r="Q219" s="131"/>
    </row>
    <row r="220" spans="2:17">
      <c r="B220" s="130"/>
      <c r="C220" s="130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  <c r="P220" s="131"/>
      <c r="Q220" s="131"/>
    </row>
    <row r="221" spans="2:17">
      <c r="B221" s="130"/>
      <c r="C221" s="130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  <c r="O221" s="131"/>
      <c r="P221" s="131"/>
      <c r="Q221" s="131"/>
    </row>
    <row r="222" spans="2:17">
      <c r="B222" s="130"/>
      <c r="C222" s="130"/>
      <c r="D222" s="131"/>
      <c r="E222" s="131"/>
      <c r="F222" s="131"/>
      <c r="G222" s="131"/>
      <c r="H222" s="131"/>
      <c r="I222" s="131"/>
      <c r="J222" s="131"/>
      <c r="K222" s="131"/>
      <c r="L222" s="131"/>
      <c r="M222" s="131"/>
      <c r="N222" s="131"/>
      <c r="O222" s="131"/>
      <c r="P222" s="131"/>
      <c r="Q222" s="131"/>
    </row>
    <row r="223" spans="2:17">
      <c r="B223" s="130"/>
      <c r="C223" s="130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  <c r="P223" s="131"/>
      <c r="Q223" s="131"/>
    </row>
    <row r="224" spans="2:17">
      <c r="B224" s="130"/>
      <c r="C224" s="130"/>
      <c r="D224" s="131"/>
      <c r="E224" s="131"/>
      <c r="F224" s="131"/>
      <c r="G224" s="131"/>
      <c r="H224" s="131"/>
      <c r="I224" s="131"/>
      <c r="J224" s="131"/>
      <c r="K224" s="131"/>
      <c r="L224" s="131"/>
      <c r="M224" s="131"/>
      <c r="N224" s="131"/>
      <c r="O224" s="131"/>
      <c r="P224" s="131"/>
      <c r="Q224" s="131"/>
    </row>
    <row r="225" spans="2:17">
      <c r="B225" s="130"/>
      <c r="C225" s="130"/>
      <c r="D225" s="131"/>
      <c r="E225" s="131"/>
      <c r="F225" s="131"/>
      <c r="G225" s="131"/>
      <c r="H225" s="131"/>
      <c r="I225" s="131"/>
      <c r="J225" s="131"/>
      <c r="K225" s="131"/>
      <c r="L225" s="131"/>
      <c r="M225" s="131"/>
      <c r="N225" s="131"/>
      <c r="O225" s="131"/>
      <c r="P225" s="131"/>
      <c r="Q225" s="131"/>
    </row>
    <row r="226" spans="2:17">
      <c r="B226" s="130"/>
      <c r="C226" s="130"/>
      <c r="D226" s="131"/>
      <c r="E226" s="131"/>
      <c r="F226" s="131"/>
      <c r="G226" s="131"/>
      <c r="H226" s="131"/>
      <c r="I226" s="131"/>
      <c r="J226" s="131"/>
      <c r="K226" s="131"/>
      <c r="L226" s="131"/>
      <c r="M226" s="131"/>
      <c r="N226" s="131"/>
      <c r="O226" s="131"/>
      <c r="P226" s="131"/>
      <c r="Q226" s="131"/>
    </row>
    <row r="227" spans="2:17">
      <c r="B227" s="130"/>
      <c r="C227" s="130"/>
      <c r="D227" s="131"/>
      <c r="E227" s="131"/>
      <c r="F227" s="131"/>
      <c r="G227" s="131"/>
      <c r="H227" s="131"/>
      <c r="I227" s="131"/>
      <c r="J227" s="131"/>
      <c r="K227" s="131"/>
      <c r="L227" s="131"/>
      <c r="M227" s="131"/>
      <c r="N227" s="131"/>
      <c r="O227" s="131"/>
      <c r="P227" s="131"/>
      <c r="Q227" s="131"/>
    </row>
    <row r="228" spans="2:17">
      <c r="B228" s="130"/>
      <c r="C228" s="130"/>
      <c r="D228" s="131"/>
      <c r="E228" s="131"/>
      <c r="F228" s="131"/>
      <c r="G228" s="131"/>
      <c r="H228" s="131"/>
      <c r="I228" s="131"/>
      <c r="J228" s="131"/>
      <c r="K228" s="131"/>
      <c r="L228" s="131"/>
      <c r="M228" s="131"/>
      <c r="N228" s="131"/>
      <c r="O228" s="131"/>
      <c r="P228" s="131"/>
      <c r="Q228" s="131"/>
    </row>
    <row r="229" spans="2:17">
      <c r="B229" s="130"/>
      <c r="C229" s="130"/>
      <c r="D229" s="131"/>
      <c r="E229" s="131"/>
      <c r="F229" s="131"/>
      <c r="G229" s="131"/>
      <c r="H229" s="131"/>
      <c r="I229" s="131"/>
      <c r="J229" s="131"/>
      <c r="K229" s="131"/>
      <c r="L229" s="131"/>
      <c r="M229" s="131"/>
      <c r="N229" s="131"/>
      <c r="O229" s="131"/>
      <c r="P229" s="131"/>
      <c r="Q229" s="131"/>
    </row>
    <row r="230" spans="2:17">
      <c r="B230" s="130"/>
      <c r="C230" s="130"/>
      <c r="D230" s="131"/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  <c r="O230" s="131"/>
      <c r="P230" s="131"/>
      <c r="Q230" s="131"/>
    </row>
    <row r="231" spans="2:17">
      <c r="B231" s="130"/>
      <c r="C231" s="130"/>
      <c r="D231" s="131"/>
      <c r="E231" s="131"/>
      <c r="F231" s="131"/>
      <c r="G231" s="131"/>
      <c r="H231" s="131"/>
      <c r="I231" s="131"/>
      <c r="J231" s="131"/>
      <c r="K231" s="131"/>
      <c r="L231" s="131"/>
      <c r="M231" s="131"/>
      <c r="N231" s="131"/>
      <c r="O231" s="131"/>
      <c r="P231" s="131"/>
      <c r="Q231" s="131"/>
    </row>
    <row r="232" spans="2:17">
      <c r="B232" s="130"/>
      <c r="C232" s="130"/>
      <c r="D232" s="131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  <c r="O232" s="131"/>
      <c r="P232" s="131"/>
      <c r="Q232" s="131"/>
    </row>
    <row r="233" spans="2:17">
      <c r="B233" s="130"/>
      <c r="C233" s="130"/>
      <c r="D233" s="131"/>
      <c r="E233" s="131"/>
      <c r="F233" s="131"/>
      <c r="G233" s="131"/>
      <c r="H233" s="131"/>
      <c r="I233" s="131"/>
      <c r="J233" s="131"/>
      <c r="K233" s="131"/>
      <c r="L233" s="131"/>
      <c r="M233" s="131"/>
      <c r="N233" s="131"/>
      <c r="O233" s="131"/>
      <c r="P233" s="131"/>
      <c r="Q233" s="131"/>
    </row>
    <row r="234" spans="2:17">
      <c r="B234" s="130"/>
      <c r="C234" s="130"/>
      <c r="D234" s="131"/>
      <c r="E234" s="131"/>
      <c r="F234" s="131"/>
      <c r="G234" s="131"/>
      <c r="H234" s="131"/>
      <c r="I234" s="131"/>
      <c r="J234" s="131"/>
      <c r="K234" s="131"/>
      <c r="L234" s="131"/>
      <c r="M234" s="131"/>
      <c r="N234" s="131"/>
      <c r="O234" s="131"/>
      <c r="P234" s="131"/>
      <c r="Q234" s="131"/>
    </row>
    <row r="235" spans="2:17">
      <c r="B235" s="130"/>
      <c r="C235" s="130"/>
      <c r="D235" s="131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  <c r="O235" s="131"/>
      <c r="P235" s="131"/>
      <c r="Q235" s="131"/>
    </row>
    <row r="236" spans="2:17">
      <c r="B236" s="130"/>
      <c r="C236" s="130"/>
      <c r="D236" s="131"/>
      <c r="E236" s="131"/>
      <c r="F236" s="131"/>
      <c r="G236" s="131"/>
      <c r="H236" s="131"/>
      <c r="I236" s="131"/>
      <c r="J236" s="131"/>
      <c r="K236" s="131"/>
      <c r="L236" s="131"/>
      <c r="M236" s="131"/>
      <c r="N236" s="131"/>
      <c r="O236" s="131"/>
      <c r="P236" s="131"/>
      <c r="Q236" s="131"/>
    </row>
    <row r="237" spans="2:17">
      <c r="B237" s="130"/>
      <c r="C237" s="130"/>
      <c r="D237" s="131"/>
      <c r="E237" s="131"/>
      <c r="F237" s="131"/>
      <c r="G237" s="131"/>
      <c r="H237" s="131"/>
      <c r="I237" s="131"/>
      <c r="J237" s="131"/>
      <c r="K237" s="131"/>
      <c r="L237" s="131"/>
      <c r="M237" s="131"/>
      <c r="N237" s="131"/>
      <c r="O237" s="131"/>
      <c r="P237" s="131"/>
      <c r="Q237" s="131"/>
    </row>
    <row r="238" spans="2:17">
      <c r="B238" s="130"/>
      <c r="C238" s="130"/>
      <c r="D238" s="131"/>
      <c r="E238" s="131"/>
      <c r="F238" s="131"/>
      <c r="G238" s="131"/>
      <c r="H238" s="131"/>
      <c r="I238" s="131"/>
      <c r="J238" s="131"/>
      <c r="K238" s="131"/>
      <c r="L238" s="131"/>
      <c r="M238" s="131"/>
      <c r="N238" s="131"/>
      <c r="O238" s="131"/>
      <c r="P238" s="131"/>
      <c r="Q238" s="131"/>
    </row>
    <row r="239" spans="2:17">
      <c r="B239" s="130"/>
      <c r="C239" s="130"/>
      <c r="D239" s="131"/>
      <c r="E239" s="131"/>
      <c r="F239" s="131"/>
      <c r="G239" s="131"/>
      <c r="H239" s="131"/>
      <c r="I239" s="131"/>
      <c r="J239" s="131"/>
      <c r="K239" s="131"/>
      <c r="L239" s="131"/>
      <c r="M239" s="131"/>
      <c r="N239" s="131"/>
      <c r="O239" s="131"/>
      <c r="P239" s="131"/>
      <c r="Q239" s="131"/>
    </row>
    <row r="240" spans="2:17">
      <c r="B240" s="130"/>
      <c r="C240" s="130"/>
      <c r="D240" s="131"/>
      <c r="E240" s="131"/>
      <c r="F240" s="131"/>
      <c r="G240" s="131"/>
      <c r="H240" s="131"/>
      <c r="I240" s="131"/>
      <c r="J240" s="131"/>
      <c r="K240" s="131"/>
      <c r="L240" s="131"/>
      <c r="M240" s="131"/>
      <c r="N240" s="131"/>
      <c r="O240" s="131"/>
      <c r="P240" s="131"/>
      <c r="Q240" s="131"/>
    </row>
    <row r="241" spans="2:17">
      <c r="B241" s="130"/>
      <c r="C241" s="130"/>
      <c r="D241" s="131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  <c r="O241" s="131"/>
      <c r="P241" s="131"/>
      <c r="Q241" s="131"/>
    </row>
    <row r="242" spans="2:17">
      <c r="B242" s="130"/>
      <c r="C242" s="130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  <c r="P242" s="131"/>
      <c r="Q242" s="131"/>
    </row>
    <row r="243" spans="2:17">
      <c r="B243" s="130"/>
      <c r="C243" s="130"/>
      <c r="D243" s="131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  <c r="O243" s="131"/>
      <c r="P243" s="131"/>
      <c r="Q243" s="131"/>
    </row>
    <row r="244" spans="2:17">
      <c r="B244" s="130"/>
      <c r="C244" s="130"/>
      <c r="D244" s="131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</row>
    <row r="245" spans="2:17">
      <c r="B245" s="130"/>
      <c r="C245" s="130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</row>
    <row r="246" spans="2:17">
      <c r="B246" s="130"/>
      <c r="C246" s="130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</row>
    <row r="247" spans="2:17">
      <c r="B247" s="130"/>
      <c r="C247" s="130"/>
      <c r="D247" s="131"/>
      <c r="E247" s="131"/>
      <c r="F247" s="131"/>
      <c r="G247" s="131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</row>
    <row r="248" spans="2:17">
      <c r="B248" s="130"/>
      <c r="C248" s="130"/>
      <c r="D248" s="131"/>
      <c r="E248" s="131"/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</row>
    <row r="249" spans="2:17">
      <c r="B249" s="130"/>
      <c r="C249" s="130"/>
      <c r="D249" s="131"/>
      <c r="E249" s="131"/>
      <c r="F249" s="131"/>
      <c r="G249" s="131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</row>
    <row r="250" spans="2:17">
      <c r="B250" s="130"/>
      <c r="C250" s="130"/>
      <c r="D250" s="131"/>
      <c r="E250" s="131"/>
      <c r="F250" s="131"/>
      <c r="G250" s="131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</row>
    <row r="251" spans="2:17">
      <c r="B251" s="130"/>
      <c r="C251" s="130"/>
      <c r="D251" s="131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</row>
    <row r="252" spans="2:17">
      <c r="B252" s="130"/>
      <c r="C252" s="130"/>
      <c r="D252" s="131"/>
      <c r="E252" s="131"/>
      <c r="F252" s="131"/>
      <c r="G252" s="131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</row>
    <row r="253" spans="2:17">
      <c r="B253" s="130"/>
      <c r="C253" s="130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</row>
    <row r="254" spans="2:17">
      <c r="B254" s="130"/>
      <c r="C254" s="130"/>
      <c r="D254" s="131"/>
      <c r="E254" s="131"/>
      <c r="F254" s="131"/>
      <c r="G254" s="131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</row>
    <row r="255" spans="2:17">
      <c r="B255" s="130"/>
      <c r="C255" s="130"/>
      <c r="D255" s="131"/>
      <c r="E255" s="131"/>
      <c r="F255" s="131"/>
      <c r="G255" s="131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</row>
    <row r="256" spans="2:17">
      <c r="B256" s="130"/>
      <c r="C256" s="130"/>
      <c r="D256" s="131"/>
      <c r="E256" s="131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</row>
    <row r="257" spans="2:17">
      <c r="B257" s="130"/>
      <c r="C257" s="130"/>
      <c r="D257" s="131"/>
      <c r="E257" s="131"/>
      <c r="F257" s="131"/>
      <c r="G257" s="131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</row>
    <row r="258" spans="2:17">
      <c r="B258" s="130"/>
      <c r="C258" s="130"/>
      <c r="D258" s="131"/>
      <c r="E258" s="131"/>
      <c r="F258" s="131"/>
      <c r="G258" s="131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</row>
    <row r="259" spans="2:17">
      <c r="B259" s="130"/>
      <c r="C259" s="130"/>
      <c r="D259" s="131"/>
      <c r="E259" s="131"/>
      <c r="F259" s="131"/>
      <c r="G259" s="131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</row>
    <row r="260" spans="2:17">
      <c r="B260" s="130"/>
      <c r="C260" s="130"/>
      <c r="D260" s="131"/>
      <c r="E260" s="131"/>
      <c r="F260" s="131"/>
      <c r="G260" s="131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</row>
    <row r="261" spans="2:17">
      <c r="B261" s="130"/>
      <c r="C261" s="130"/>
      <c r="D261" s="131"/>
      <c r="E261" s="131"/>
      <c r="F261" s="131"/>
      <c r="G261" s="131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</row>
    <row r="262" spans="2:17">
      <c r="B262" s="130"/>
      <c r="C262" s="130"/>
      <c r="D262" s="131"/>
      <c r="E262" s="131"/>
      <c r="F262" s="131"/>
      <c r="G262" s="131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</row>
    <row r="263" spans="2:17">
      <c r="B263" s="130"/>
      <c r="C263" s="130"/>
      <c r="D263" s="131"/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</row>
    <row r="264" spans="2:17">
      <c r="B264" s="130"/>
      <c r="C264" s="130"/>
      <c r="D264" s="131"/>
      <c r="E264" s="131"/>
      <c r="F264" s="131"/>
      <c r="G264" s="131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</row>
    <row r="265" spans="2:17">
      <c r="B265" s="130"/>
      <c r="C265" s="130"/>
      <c r="D265" s="131"/>
      <c r="E265" s="131"/>
      <c r="F265" s="131"/>
      <c r="G265" s="131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</row>
    <row r="266" spans="2:17">
      <c r="B266" s="130"/>
      <c r="C266" s="130"/>
      <c r="D266" s="131"/>
      <c r="E266" s="131"/>
      <c r="F266" s="131"/>
      <c r="G266" s="131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</row>
    <row r="267" spans="2:17">
      <c r="B267" s="130"/>
      <c r="C267" s="130"/>
      <c r="D267" s="131"/>
      <c r="E267" s="131"/>
      <c r="F267" s="131"/>
      <c r="G267" s="131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</row>
    <row r="268" spans="2:17">
      <c r="B268" s="130"/>
      <c r="C268" s="130"/>
      <c r="D268" s="131"/>
      <c r="E268" s="131"/>
      <c r="F268" s="131"/>
      <c r="G268" s="131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</row>
    <row r="269" spans="2:17">
      <c r="B269" s="130"/>
      <c r="C269" s="130"/>
      <c r="D269" s="131"/>
      <c r="E269" s="131"/>
      <c r="F269" s="131"/>
      <c r="G269" s="131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</row>
    <row r="270" spans="2:17">
      <c r="B270" s="130"/>
      <c r="C270" s="130"/>
      <c r="D270" s="131"/>
      <c r="E270" s="131"/>
      <c r="F270" s="131"/>
      <c r="G270" s="131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</row>
    <row r="271" spans="2:17">
      <c r="B271" s="130"/>
      <c r="C271" s="130"/>
      <c r="D271" s="131"/>
      <c r="E271" s="131"/>
      <c r="F271" s="131"/>
      <c r="G271" s="131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</row>
    <row r="272" spans="2:17">
      <c r="B272" s="130"/>
      <c r="C272" s="130"/>
      <c r="D272" s="131"/>
      <c r="E272" s="131"/>
      <c r="F272" s="131"/>
      <c r="G272" s="131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</row>
    <row r="273" spans="2:17">
      <c r="B273" s="130"/>
      <c r="C273" s="130"/>
      <c r="D273" s="131"/>
      <c r="E273" s="131"/>
      <c r="F273" s="131"/>
      <c r="G273" s="131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</row>
    <row r="274" spans="2:17">
      <c r="B274" s="130"/>
      <c r="C274" s="130"/>
      <c r="D274" s="131"/>
      <c r="E274" s="131"/>
      <c r="F274" s="131"/>
      <c r="G274" s="131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</row>
    <row r="275" spans="2:17">
      <c r="B275" s="130"/>
      <c r="C275" s="130"/>
      <c r="D275" s="131"/>
      <c r="E275" s="131"/>
      <c r="F275" s="131"/>
      <c r="G275" s="131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</row>
    <row r="276" spans="2:17">
      <c r="B276" s="130"/>
      <c r="C276" s="130"/>
      <c r="D276" s="131"/>
      <c r="E276" s="131"/>
      <c r="F276" s="131"/>
      <c r="G276" s="131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</row>
    <row r="277" spans="2:17">
      <c r="B277" s="130"/>
      <c r="C277" s="130"/>
      <c r="D277" s="131"/>
      <c r="E277" s="131"/>
      <c r="F277" s="131"/>
      <c r="G277" s="131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</row>
    <row r="278" spans="2:17">
      <c r="B278" s="130"/>
      <c r="C278" s="130"/>
      <c r="D278" s="131"/>
      <c r="E278" s="131"/>
      <c r="F278" s="131"/>
      <c r="G278" s="131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</row>
    <row r="279" spans="2:17">
      <c r="B279" s="130"/>
      <c r="C279" s="130"/>
      <c r="D279" s="131"/>
      <c r="E279" s="131"/>
      <c r="F279" s="131"/>
      <c r="G279" s="131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</row>
    <row r="280" spans="2:17">
      <c r="B280" s="130"/>
      <c r="C280" s="130"/>
      <c r="D280" s="131"/>
      <c r="E280" s="131"/>
      <c r="F280" s="131"/>
      <c r="G280" s="131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</row>
    <row r="281" spans="2:17">
      <c r="B281" s="130"/>
      <c r="C281" s="130"/>
      <c r="D281" s="131"/>
      <c r="E281" s="131"/>
      <c r="F281" s="131"/>
      <c r="G281" s="131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</row>
    <row r="282" spans="2:17">
      <c r="B282" s="130"/>
      <c r="C282" s="130"/>
      <c r="D282" s="131"/>
      <c r="E282" s="131"/>
      <c r="F282" s="131"/>
      <c r="G282" s="131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</row>
    <row r="283" spans="2:17">
      <c r="B283" s="130"/>
      <c r="C283" s="130"/>
      <c r="D283" s="131"/>
      <c r="E283" s="131"/>
      <c r="F283" s="131"/>
      <c r="G283" s="131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</row>
    <row r="284" spans="2:17">
      <c r="B284" s="130"/>
      <c r="C284" s="130"/>
      <c r="D284" s="131"/>
      <c r="E284" s="131"/>
      <c r="F284" s="131"/>
      <c r="G284" s="131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</row>
    <row r="285" spans="2:17">
      <c r="B285" s="130"/>
      <c r="C285" s="130"/>
      <c r="D285" s="131"/>
      <c r="E285" s="131"/>
      <c r="F285" s="131"/>
      <c r="G285" s="131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</row>
    <row r="286" spans="2:17">
      <c r="B286" s="130"/>
      <c r="C286" s="130"/>
      <c r="D286" s="131"/>
      <c r="E286" s="131"/>
      <c r="F286" s="131"/>
      <c r="G286" s="131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</row>
    <row r="287" spans="2:17">
      <c r="B287" s="130"/>
      <c r="C287" s="130"/>
      <c r="D287" s="131"/>
      <c r="E287" s="131"/>
      <c r="F287" s="131"/>
      <c r="G287" s="131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</row>
    <row r="288" spans="2:17">
      <c r="B288" s="130"/>
      <c r="C288" s="130"/>
      <c r="D288" s="131"/>
      <c r="E288" s="131"/>
      <c r="F288" s="131"/>
      <c r="G288" s="131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</row>
    <row r="289" spans="2:17">
      <c r="B289" s="130"/>
      <c r="C289" s="130"/>
      <c r="D289" s="131"/>
      <c r="E289" s="131"/>
      <c r="F289" s="131"/>
      <c r="G289" s="131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</row>
    <row r="290" spans="2:17">
      <c r="B290" s="130"/>
      <c r="C290" s="130"/>
      <c r="D290" s="131"/>
      <c r="E290" s="131"/>
      <c r="F290" s="131"/>
      <c r="G290" s="131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</row>
    <row r="291" spans="2:17">
      <c r="B291" s="130"/>
      <c r="C291" s="130"/>
      <c r="D291" s="131"/>
      <c r="E291" s="131"/>
      <c r="F291" s="131"/>
      <c r="G291" s="131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</row>
    <row r="292" spans="2:17">
      <c r="B292" s="130"/>
      <c r="C292" s="130"/>
      <c r="D292" s="131"/>
      <c r="E292" s="131"/>
      <c r="F292" s="131"/>
      <c r="G292" s="131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</row>
    <row r="293" spans="2:17">
      <c r="B293" s="130"/>
      <c r="C293" s="130"/>
      <c r="D293" s="131"/>
      <c r="E293" s="131"/>
      <c r="F293" s="131"/>
      <c r="G293" s="131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</row>
    <row r="294" spans="2:17">
      <c r="B294" s="130"/>
      <c r="C294" s="130"/>
      <c r="D294" s="131"/>
      <c r="E294" s="131"/>
      <c r="F294" s="131"/>
      <c r="G294" s="131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</row>
    <row r="295" spans="2:17">
      <c r="B295" s="130"/>
      <c r="C295" s="130"/>
      <c r="D295" s="131"/>
      <c r="E295" s="131"/>
      <c r="F295" s="131"/>
      <c r="G295" s="131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</row>
    <row r="296" spans="2:17">
      <c r="B296" s="130"/>
      <c r="C296" s="130"/>
      <c r="D296" s="131"/>
      <c r="E296" s="131"/>
      <c r="F296" s="131"/>
      <c r="G296" s="131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</row>
    <row r="297" spans="2:17">
      <c r="B297" s="130"/>
      <c r="C297" s="130"/>
      <c r="D297" s="131"/>
      <c r="E297" s="131"/>
      <c r="F297" s="131"/>
      <c r="G297" s="131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</row>
    <row r="298" spans="2:17">
      <c r="B298" s="130"/>
      <c r="C298" s="130"/>
      <c r="D298" s="131"/>
      <c r="E298" s="131"/>
      <c r="F298" s="131"/>
      <c r="G298" s="131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</row>
    <row r="299" spans="2:17">
      <c r="B299" s="130"/>
      <c r="C299" s="130"/>
      <c r="D299" s="131"/>
      <c r="E299" s="131"/>
      <c r="F299" s="131"/>
      <c r="G299" s="131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</row>
    <row r="300" spans="2:17">
      <c r="B300" s="130"/>
      <c r="C300" s="130"/>
      <c r="D300" s="131"/>
      <c r="E300" s="131"/>
      <c r="F300" s="131"/>
      <c r="G300" s="131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</row>
    <row r="301" spans="2:17">
      <c r="B301" s="130"/>
      <c r="C301" s="130"/>
      <c r="D301" s="131"/>
      <c r="E301" s="131"/>
      <c r="F301" s="131"/>
      <c r="G301" s="131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</row>
    <row r="302" spans="2:17">
      <c r="B302" s="130"/>
      <c r="C302" s="130"/>
      <c r="D302" s="131"/>
      <c r="E302" s="131"/>
      <c r="F302" s="131"/>
      <c r="G302" s="131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</row>
    <row r="303" spans="2:17">
      <c r="B303" s="130"/>
      <c r="C303" s="130"/>
      <c r="D303" s="131"/>
      <c r="E303" s="131"/>
      <c r="F303" s="131"/>
      <c r="G303" s="131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</row>
    <row r="304" spans="2:17">
      <c r="B304" s="130"/>
      <c r="C304" s="130"/>
      <c r="D304" s="131"/>
      <c r="E304" s="131"/>
      <c r="F304" s="131"/>
      <c r="G304" s="131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</row>
    <row r="305" spans="2:17">
      <c r="B305" s="130"/>
      <c r="C305" s="130"/>
      <c r="D305" s="131"/>
      <c r="E305" s="131"/>
      <c r="F305" s="131"/>
      <c r="G305" s="131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</row>
    <row r="306" spans="2:17">
      <c r="B306" s="130"/>
      <c r="C306" s="130"/>
      <c r="D306" s="131"/>
      <c r="E306" s="131"/>
      <c r="F306" s="131"/>
      <c r="G306" s="131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</row>
    <row r="307" spans="2:17">
      <c r="B307" s="130"/>
      <c r="C307" s="130"/>
      <c r="D307" s="131"/>
      <c r="E307" s="131"/>
      <c r="F307" s="131"/>
      <c r="G307" s="131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</row>
    <row r="308" spans="2:17">
      <c r="B308" s="130"/>
      <c r="C308" s="130"/>
      <c r="D308" s="131"/>
      <c r="E308" s="131"/>
      <c r="F308" s="131"/>
      <c r="G308" s="131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</row>
    <row r="309" spans="2:17">
      <c r="B309" s="130"/>
      <c r="C309" s="130"/>
      <c r="D309" s="131"/>
      <c r="E309" s="131"/>
      <c r="F309" s="131"/>
      <c r="G309" s="131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</row>
    <row r="310" spans="2:17">
      <c r="B310" s="130"/>
      <c r="C310" s="130"/>
      <c r="D310" s="131"/>
      <c r="E310" s="131"/>
      <c r="F310" s="131"/>
      <c r="G310" s="131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</row>
    <row r="311" spans="2:17">
      <c r="B311" s="130"/>
      <c r="C311" s="130"/>
      <c r="D311" s="131"/>
      <c r="E311" s="131"/>
      <c r="F311" s="131"/>
      <c r="G311" s="131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</row>
    <row r="312" spans="2:17">
      <c r="B312" s="130"/>
      <c r="C312" s="130"/>
      <c r="D312" s="131"/>
      <c r="E312" s="131"/>
      <c r="F312" s="131"/>
      <c r="G312" s="131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</row>
    <row r="313" spans="2:17">
      <c r="B313" s="130"/>
      <c r="C313" s="130"/>
      <c r="D313" s="131"/>
      <c r="E313" s="131"/>
      <c r="F313" s="131"/>
      <c r="G313" s="131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</row>
    <row r="314" spans="2:17">
      <c r="B314" s="130"/>
      <c r="C314" s="130"/>
      <c r="D314" s="131"/>
      <c r="E314" s="131"/>
      <c r="F314" s="131"/>
      <c r="G314" s="131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</row>
    <row r="315" spans="2:17">
      <c r="B315" s="130"/>
      <c r="C315" s="130"/>
      <c r="D315" s="131"/>
      <c r="E315" s="131"/>
      <c r="F315" s="131"/>
      <c r="G315" s="131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</row>
    <row r="316" spans="2:17">
      <c r="B316" s="130"/>
      <c r="C316" s="130"/>
      <c r="D316" s="131"/>
      <c r="E316" s="131"/>
      <c r="F316" s="131"/>
      <c r="G316" s="131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</row>
    <row r="317" spans="2:17">
      <c r="B317" s="130"/>
      <c r="C317" s="130"/>
      <c r="D317" s="131"/>
      <c r="E317" s="131"/>
      <c r="F317" s="131"/>
      <c r="G317" s="131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</row>
    <row r="318" spans="2:17">
      <c r="B318" s="130"/>
      <c r="C318" s="130"/>
      <c r="D318" s="131"/>
      <c r="E318" s="131"/>
      <c r="F318" s="131"/>
      <c r="G318" s="131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</row>
    <row r="319" spans="2:17">
      <c r="B319" s="130"/>
      <c r="C319" s="130"/>
      <c r="D319" s="131"/>
      <c r="E319" s="131"/>
      <c r="F319" s="131"/>
      <c r="G319" s="131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</row>
    <row r="320" spans="2:17">
      <c r="B320" s="130"/>
      <c r="C320" s="130"/>
      <c r="D320" s="131"/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</row>
    <row r="321" spans="2:17">
      <c r="B321" s="130"/>
      <c r="C321" s="130"/>
      <c r="D321" s="131"/>
      <c r="E321" s="131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</row>
    <row r="322" spans="2:17">
      <c r="B322" s="130"/>
      <c r="C322" s="130"/>
      <c r="D322" s="131"/>
      <c r="E322" s="131"/>
      <c r="F322" s="131"/>
      <c r="G322" s="131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</row>
    <row r="323" spans="2:17">
      <c r="B323" s="130"/>
      <c r="C323" s="130"/>
      <c r="D323" s="131"/>
      <c r="E323" s="131"/>
      <c r="F323" s="131"/>
      <c r="G323" s="131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</row>
    <row r="324" spans="2:17">
      <c r="B324" s="130"/>
      <c r="C324" s="130"/>
      <c r="D324" s="131"/>
      <c r="E324" s="131"/>
      <c r="F324" s="131"/>
      <c r="G324" s="131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</row>
    <row r="325" spans="2:17">
      <c r="B325" s="130"/>
      <c r="C325" s="130"/>
      <c r="D325" s="131"/>
      <c r="E325" s="131"/>
      <c r="F325" s="131"/>
      <c r="G325" s="131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</row>
    <row r="326" spans="2:17">
      <c r="B326" s="130"/>
      <c r="C326" s="130"/>
      <c r="D326" s="131"/>
      <c r="E326" s="131"/>
      <c r="F326" s="131"/>
      <c r="G326" s="131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</row>
    <row r="327" spans="2:17">
      <c r="B327" s="130"/>
      <c r="C327" s="130"/>
      <c r="D327" s="131"/>
      <c r="E327" s="131"/>
      <c r="F327" s="131"/>
      <c r="G327" s="131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</row>
    <row r="328" spans="2:17">
      <c r="B328" s="130"/>
      <c r="C328" s="130"/>
      <c r="D328" s="131"/>
      <c r="E328" s="131"/>
      <c r="F328" s="131"/>
      <c r="G328" s="131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</row>
    <row r="329" spans="2:17">
      <c r="B329" s="130"/>
      <c r="C329" s="130"/>
      <c r="D329" s="131"/>
      <c r="E329" s="131"/>
      <c r="F329" s="131"/>
      <c r="G329" s="131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</row>
    <row r="330" spans="2:17">
      <c r="B330" s="130"/>
      <c r="C330" s="130"/>
      <c r="D330" s="131"/>
      <c r="E330" s="131"/>
      <c r="F330" s="131"/>
      <c r="G330" s="131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</row>
    <row r="331" spans="2:17">
      <c r="B331" s="130"/>
      <c r="C331" s="130"/>
      <c r="D331" s="131"/>
      <c r="E331" s="131"/>
      <c r="F331" s="131"/>
      <c r="G331" s="131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</row>
    <row r="332" spans="2:17">
      <c r="B332" s="130"/>
      <c r="C332" s="130"/>
      <c r="D332" s="131"/>
      <c r="E332" s="131"/>
      <c r="F332" s="131"/>
      <c r="G332" s="131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</row>
    <row r="333" spans="2:17">
      <c r="B333" s="130"/>
      <c r="C333" s="130"/>
      <c r="D333" s="131"/>
      <c r="E333" s="131"/>
      <c r="F333" s="131"/>
      <c r="G333" s="131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</row>
    <row r="334" spans="2:17">
      <c r="B334" s="130"/>
      <c r="C334" s="130"/>
      <c r="D334" s="131"/>
      <c r="E334" s="131"/>
      <c r="F334" s="131"/>
      <c r="G334" s="131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</row>
    <row r="335" spans="2:17">
      <c r="B335" s="130"/>
      <c r="C335" s="130"/>
      <c r="D335" s="131"/>
      <c r="E335" s="131"/>
      <c r="F335" s="131"/>
      <c r="G335" s="131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</row>
    <row r="336" spans="2:17">
      <c r="B336" s="130"/>
      <c r="C336" s="130"/>
      <c r="D336" s="131"/>
      <c r="E336" s="131"/>
      <c r="F336" s="131"/>
      <c r="G336" s="131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</row>
    <row r="337" spans="2:17">
      <c r="B337" s="130"/>
      <c r="C337" s="130"/>
      <c r="D337" s="131"/>
      <c r="E337" s="131"/>
      <c r="F337" s="131"/>
      <c r="G337" s="131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</row>
    <row r="338" spans="2:17">
      <c r="B338" s="130"/>
      <c r="C338" s="130"/>
      <c r="D338" s="131"/>
      <c r="E338" s="131"/>
      <c r="F338" s="131"/>
      <c r="G338" s="131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</row>
    <row r="339" spans="2:17">
      <c r="B339" s="130"/>
      <c r="C339" s="130"/>
      <c r="D339" s="131"/>
      <c r="E339" s="131"/>
      <c r="F339" s="131"/>
      <c r="G339" s="131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</row>
    <row r="340" spans="2:17">
      <c r="B340" s="130"/>
      <c r="C340" s="130"/>
      <c r="D340" s="131"/>
      <c r="E340" s="131"/>
      <c r="F340" s="131"/>
      <c r="G340" s="131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</row>
    <row r="341" spans="2:17">
      <c r="B341" s="130"/>
      <c r="C341" s="130"/>
      <c r="D341" s="131"/>
      <c r="E341" s="131"/>
      <c r="F341" s="131"/>
      <c r="G341" s="131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</row>
    <row r="342" spans="2:17">
      <c r="B342" s="130"/>
      <c r="C342" s="130"/>
      <c r="D342" s="131"/>
      <c r="E342" s="131"/>
      <c r="F342" s="131"/>
      <c r="G342" s="131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</row>
    <row r="343" spans="2:17">
      <c r="B343" s="130"/>
      <c r="C343" s="130"/>
      <c r="D343" s="131"/>
      <c r="E343" s="131"/>
      <c r="F343" s="131"/>
      <c r="G343" s="131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</row>
    <row r="344" spans="2:17">
      <c r="B344" s="130"/>
      <c r="C344" s="130"/>
      <c r="D344" s="131"/>
      <c r="E344" s="131"/>
      <c r="F344" s="131"/>
      <c r="G344" s="131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</row>
    <row r="345" spans="2:17">
      <c r="B345" s="130"/>
      <c r="C345" s="130"/>
      <c r="D345" s="131"/>
      <c r="E345" s="131"/>
      <c r="F345" s="131"/>
      <c r="G345" s="131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</row>
    <row r="346" spans="2:17">
      <c r="B346" s="130"/>
      <c r="C346" s="130"/>
      <c r="D346" s="131"/>
      <c r="E346" s="131"/>
      <c r="F346" s="131"/>
      <c r="G346" s="131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</row>
    <row r="347" spans="2:17">
      <c r="B347" s="130"/>
      <c r="C347" s="130"/>
      <c r="D347" s="131"/>
      <c r="E347" s="131"/>
      <c r="F347" s="131"/>
      <c r="G347" s="131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</row>
    <row r="348" spans="2:17">
      <c r="B348" s="130"/>
      <c r="C348" s="130"/>
      <c r="D348" s="131"/>
      <c r="E348" s="131"/>
      <c r="F348" s="131"/>
      <c r="G348" s="131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</row>
    <row r="349" spans="2:17">
      <c r="B349" s="130"/>
      <c r="C349" s="130"/>
      <c r="D349" s="131"/>
      <c r="E349" s="131"/>
      <c r="F349" s="131"/>
      <c r="G349" s="131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</row>
    <row r="350" spans="2:17">
      <c r="B350" s="130"/>
      <c r="C350" s="130"/>
      <c r="D350" s="131"/>
      <c r="E350" s="131"/>
      <c r="F350" s="131"/>
      <c r="G350" s="131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</row>
    <row r="351" spans="2:17">
      <c r="B351" s="130"/>
      <c r="C351" s="130"/>
      <c r="D351" s="131"/>
      <c r="E351" s="131"/>
      <c r="F351" s="131"/>
      <c r="G351" s="131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</row>
    <row r="352" spans="2:17">
      <c r="B352" s="130"/>
      <c r="C352" s="130"/>
      <c r="D352" s="131"/>
      <c r="E352" s="131"/>
      <c r="F352" s="131"/>
      <c r="G352" s="131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</row>
    <row r="353" spans="2:17">
      <c r="B353" s="130"/>
      <c r="C353" s="130"/>
      <c r="D353" s="131"/>
      <c r="E353" s="131"/>
      <c r="F353" s="131"/>
      <c r="G353" s="131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</row>
    <row r="354" spans="2:17">
      <c r="B354" s="130"/>
      <c r="C354" s="130"/>
      <c r="D354" s="131"/>
      <c r="E354" s="131"/>
      <c r="F354" s="131"/>
      <c r="G354" s="131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</row>
    <row r="355" spans="2:17">
      <c r="B355" s="130"/>
      <c r="C355" s="130"/>
      <c r="D355" s="131"/>
      <c r="E355" s="131"/>
      <c r="F355" s="131"/>
      <c r="G355" s="131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</row>
    <row r="356" spans="2:17">
      <c r="B356" s="130"/>
      <c r="C356" s="130"/>
      <c r="D356" s="131"/>
      <c r="E356" s="131"/>
      <c r="F356" s="131"/>
      <c r="G356" s="131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</row>
    <row r="357" spans="2:17">
      <c r="B357" s="130"/>
      <c r="C357" s="130"/>
      <c r="D357" s="131"/>
      <c r="E357" s="131"/>
      <c r="F357" s="131"/>
      <c r="G357" s="131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</row>
    <row r="358" spans="2:17">
      <c r="B358" s="130"/>
      <c r="C358" s="130"/>
      <c r="D358" s="131"/>
      <c r="E358" s="131"/>
      <c r="F358" s="131"/>
      <c r="G358" s="131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</row>
    <row r="359" spans="2:17">
      <c r="B359" s="130"/>
      <c r="C359" s="130"/>
      <c r="D359" s="131"/>
      <c r="E359" s="131"/>
      <c r="F359" s="131"/>
      <c r="G359" s="131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</row>
    <row r="360" spans="2:17">
      <c r="B360" s="130"/>
      <c r="C360" s="130"/>
      <c r="D360" s="131"/>
      <c r="E360" s="131"/>
      <c r="F360" s="131"/>
      <c r="G360" s="131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</row>
    <row r="361" spans="2:17">
      <c r="B361" s="130"/>
      <c r="C361" s="130"/>
      <c r="D361" s="131"/>
      <c r="E361" s="131"/>
      <c r="F361" s="131"/>
      <c r="G361" s="131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</row>
    <row r="362" spans="2:17">
      <c r="B362" s="130"/>
      <c r="C362" s="130"/>
      <c r="D362" s="131"/>
      <c r="E362" s="131"/>
      <c r="F362" s="131"/>
      <c r="G362" s="131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</row>
    <row r="363" spans="2:17">
      <c r="B363" s="130"/>
      <c r="C363" s="130"/>
      <c r="D363" s="131"/>
      <c r="E363" s="131"/>
      <c r="F363" s="131"/>
      <c r="G363" s="131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</row>
    <row r="364" spans="2:17">
      <c r="B364" s="130"/>
      <c r="C364" s="130"/>
      <c r="D364" s="131"/>
      <c r="E364" s="131"/>
      <c r="F364" s="131"/>
      <c r="G364" s="131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</row>
    <row r="365" spans="2:17">
      <c r="B365" s="130"/>
      <c r="C365" s="130"/>
      <c r="D365" s="131"/>
      <c r="E365" s="131"/>
      <c r="F365" s="131"/>
      <c r="G365" s="131"/>
      <c r="H365" s="131"/>
      <c r="I365" s="131"/>
      <c r="J365" s="131"/>
      <c r="K365" s="131"/>
      <c r="L365" s="131"/>
      <c r="M365" s="131"/>
      <c r="N365" s="131"/>
      <c r="O365" s="131"/>
      <c r="P365" s="131"/>
      <c r="Q365" s="131"/>
    </row>
    <row r="366" spans="2:17">
      <c r="B366" s="130"/>
      <c r="C366" s="130"/>
      <c r="D366" s="131"/>
      <c r="E366" s="131"/>
      <c r="F366" s="131"/>
      <c r="G366" s="131"/>
      <c r="H366" s="131"/>
      <c r="I366" s="131"/>
      <c r="J366" s="131"/>
      <c r="K366" s="131"/>
      <c r="L366" s="131"/>
      <c r="M366" s="131"/>
      <c r="N366" s="131"/>
      <c r="O366" s="131"/>
      <c r="P366" s="131"/>
      <c r="Q366" s="131"/>
    </row>
    <row r="367" spans="2:17">
      <c r="B367" s="130"/>
      <c r="C367" s="130"/>
      <c r="D367" s="131"/>
      <c r="E367" s="131"/>
      <c r="F367" s="131"/>
      <c r="G367" s="131"/>
      <c r="H367" s="131"/>
      <c r="I367" s="131"/>
      <c r="J367" s="131"/>
      <c r="K367" s="131"/>
      <c r="L367" s="131"/>
      <c r="M367" s="131"/>
      <c r="N367" s="131"/>
      <c r="O367" s="131"/>
      <c r="P367" s="131"/>
      <c r="Q367" s="131"/>
    </row>
    <row r="368" spans="2:17">
      <c r="B368" s="130"/>
      <c r="C368" s="130"/>
      <c r="D368" s="131"/>
      <c r="E368" s="131"/>
      <c r="F368" s="131"/>
      <c r="G368" s="131"/>
      <c r="H368" s="131"/>
      <c r="I368" s="131"/>
      <c r="J368" s="131"/>
      <c r="K368" s="131"/>
      <c r="L368" s="131"/>
      <c r="M368" s="131"/>
      <c r="N368" s="131"/>
      <c r="O368" s="131"/>
      <c r="P368" s="131"/>
      <c r="Q368" s="131"/>
    </row>
    <row r="369" spans="2:17">
      <c r="B369" s="130"/>
      <c r="C369" s="130"/>
      <c r="D369" s="131"/>
      <c r="E369" s="131"/>
      <c r="F369" s="131"/>
      <c r="G369" s="131"/>
      <c r="H369" s="131"/>
      <c r="I369" s="131"/>
      <c r="J369" s="131"/>
      <c r="K369" s="131"/>
      <c r="L369" s="131"/>
      <c r="M369" s="131"/>
      <c r="N369" s="131"/>
      <c r="O369" s="131"/>
      <c r="P369" s="131"/>
      <c r="Q369" s="131"/>
    </row>
    <row r="370" spans="2:17">
      <c r="B370" s="130"/>
      <c r="C370" s="130"/>
      <c r="D370" s="131"/>
      <c r="E370" s="131"/>
      <c r="F370" s="131"/>
      <c r="G370" s="131"/>
      <c r="H370" s="131"/>
      <c r="I370" s="131"/>
      <c r="J370" s="131"/>
      <c r="K370" s="131"/>
      <c r="L370" s="131"/>
      <c r="M370" s="131"/>
      <c r="N370" s="131"/>
      <c r="O370" s="131"/>
      <c r="P370" s="131"/>
      <c r="Q370" s="131"/>
    </row>
    <row r="371" spans="2:17">
      <c r="B371" s="130"/>
      <c r="C371" s="130"/>
      <c r="D371" s="131"/>
      <c r="E371" s="131"/>
      <c r="F371" s="131"/>
      <c r="G371" s="131"/>
      <c r="H371" s="131"/>
      <c r="I371" s="131"/>
      <c r="J371" s="131"/>
      <c r="K371" s="131"/>
      <c r="L371" s="131"/>
      <c r="M371" s="131"/>
      <c r="N371" s="131"/>
      <c r="O371" s="131"/>
      <c r="P371" s="131"/>
      <c r="Q371" s="131"/>
    </row>
    <row r="372" spans="2:17">
      <c r="B372" s="130"/>
      <c r="C372" s="130"/>
      <c r="D372" s="131"/>
      <c r="E372" s="131"/>
      <c r="F372" s="131"/>
      <c r="G372" s="131"/>
      <c r="H372" s="131"/>
      <c r="I372" s="131"/>
      <c r="J372" s="131"/>
      <c r="K372" s="131"/>
      <c r="L372" s="131"/>
      <c r="M372" s="131"/>
      <c r="N372" s="131"/>
      <c r="O372" s="131"/>
      <c r="P372" s="131"/>
      <c r="Q372" s="131"/>
    </row>
    <row r="373" spans="2:17">
      <c r="B373" s="130"/>
      <c r="C373" s="130"/>
      <c r="D373" s="131"/>
      <c r="E373" s="131"/>
      <c r="F373" s="131"/>
      <c r="G373" s="131"/>
      <c r="H373" s="131"/>
      <c r="I373" s="131"/>
      <c r="J373" s="131"/>
      <c r="K373" s="131"/>
      <c r="L373" s="131"/>
      <c r="M373" s="131"/>
      <c r="N373" s="131"/>
      <c r="O373" s="131"/>
      <c r="P373" s="131"/>
      <c r="Q373" s="131"/>
    </row>
    <row r="374" spans="2:17">
      <c r="B374" s="130"/>
      <c r="C374" s="130"/>
      <c r="D374" s="131"/>
      <c r="E374" s="131"/>
      <c r="F374" s="131"/>
      <c r="G374" s="131"/>
      <c r="H374" s="131"/>
      <c r="I374" s="131"/>
      <c r="J374" s="131"/>
      <c r="K374" s="131"/>
      <c r="L374" s="131"/>
      <c r="M374" s="131"/>
      <c r="N374" s="131"/>
      <c r="O374" s="131"/>
      <c r="P374" s="131"/>
      <c r="Q374" s="131"/>
    </row>
    <row r="375" spans="2:17">
      <c r="B375" s="130"/>
      <c r="C375" s="130"/>
      <c r="D375" s="131"/>
      <c r="E375" s="131"/>
      <c r="F375" s="131"/>
      <c r="G375" s="131"/>
      <c r="H375" s="131"/>
      <c r="I375" s="131"/>
      <c r="J375" s="131"/>
      <c r="K375" s="131"/>
      <c r="L375" s="131"/>
      <c r="M375" s="131"/>
      <c r="N375" s="131"/>
      <c r="O375" s="131"/>
      <c r="P375" s="131"/>
      <c r="Q375" s="131"/>
    </row>
    <row r="376" spans="2:17">
      <c r="B376" s="130"/>
      <c r="C376" s="130"/>
      <c r="D376" s="131"/>
      <c r="E376" s="131"/>
      <c r="F376" s="131"/>
      <c r="G376" s="131"/>
      <c r="H376" s="131"/>
      <c r="I376" s="131"/>
      <c r="J376" s="131"/>
      <c r="K376" s="131"/>
      <c r="L376" s="131"/>
      <c r="M376" s="131"/>
      <c r="N376" s="131"/>
      <c r="O376" s="131"/>
      <c r="P376" s="131"/>
      <c r="Q376" s="131"/>
    </row>
    <row r="377" spans="2:17">
      <c r="B377" s="130"/>
      <c r="C377" s="130"/>
      <c r="D377" s="131"/>
      <c r="E377" s="131"/>
      <c r="F377" s="131"/>
      <c r="G377" s="131"/>
      <c r="H377" s="131"/>
      <c r="I377" s="131"/>
      <c r="J377" s="131"/>
      <c r="K377" s="131"/>
      <c r="L377" s="131"/>
      <c r="M377" s="131"/>
      <c r="N377" s="131"/>
      <c r="O377" s="131"/>
      <c r="P377" s="131"/>
      <c r="Q377" s="131"/>
    </row>
    <row r="378" spans="2:17">
      <c r="B378" s="130"/>
      <c r="C378" s="130"/>
      <c r="D378" s="131"/>
      <c r="E378" s="131"/>
      <c r="F378" s="131"/>
      <c r="G378" s="131"/>
      <c r="H378" s="131"/>
      <c r="I378" s="131"/>
      <c r="J378" s="131"/>
      <c r="K378" s="131"/>
      <c r="L378" s="131"/>
      <c r="M378" s="131"/>
      <c r="N378" s="131"/>
      <c r="O378" s="131"/>
      <c r="P378" s="131"/>
      <c r="Q378" s="131"/>
    </row>
    <row r="379" spans="2:17">
      <c r="B379" s="130"/>
      <c r="C379" s="130"/>
      <c r="D379" s="131"/>
      <c r="E379" s="131"/>
      <c r="F379" s="131"/>
      <c r="G379" s="131"/>
      <c r="H379" s="131"/>
      <c r="I379" s="131"/>
      <c r="J379" s="131"/>
      <c r="K379" s="131"/>
      <c r="L379" s="131"/>
      <c r="M379" s="131"/>
      <c r="N379" s="131"/>
      <c r="O379" s="131"/>
      <c r="P379" s="131"/>
      <c r="Q379" s="131"/>
    </row>
    <row r="380" spans="2:17">
      <c r="B380" s="130"/>
      <c r="C380" s="130"/>
      <c r="D380" s="131"/>
      <c r="E380" s="131"/>
      <c r="F380" s="131"/>
      <c r="G380" s="131"/>
      <c r="H380" s="131"/>
      <c r="I380" s="131"/>
      <c r="J380" s="131"/>
      <c r="K380" s="131"/>
      <c r="L380" s="131"/>
      <c r="M380" s="131"/>
      <c r="N380" s="131"/>
      <c r="O380" s="131"/>
      <c r="P380" s="131"/>
      <c r="Q380" s="131"/>
    </row>
    <row r="381" spans="2:17">
      <c r="B381" s="130"/>
      <c r="C381" s="130"/>
      <c r="D381" s="131"/>
      <c r="E381" s="131"/>
      <c r="F381" s="131"/>
      <c r="G381" s="131"/>
      <c r="H381" s="131"/>
      <c r="I381" s="131"/>
      <c r="J381" s="131"/>
      <c r="K381" s="131"/>
      <c r="L381" s="131"/>
      <c r="M381" s="131"/>
      <c r="N381" s="131"/>
      <c r="O381" s="131"/>
      <c r="P381" s="131"/>
      <c r="Q381" s="131"/>
    </row>
    <row r="382" spans="2:17">
      <c r="B382" s="130"/>
      <c r="C382" s="130"/>
      <c r="D382" s="131"/>
      <c r="E382" s="131"/>
      <c r="F382" s="131"/>
      <c r="G382" s="131"/>
      <c r="H382" s="131"/>
      <c r="I382" s="131"/>
      <c r="J382" s="131"/>
      <c r="K382" s="131"/>
      <c r="L382" s="131"/>
      <c r="M382" s="131"/>
      <c r="N382" s="131"/>
      <c r="O382" s="131"/>
      <c r="P382" s="131"/>
      <c r="Q382" s="131"/>
    </row>
    <row r="383" spans="2:17">
      <c r="B383" s="130"/>
      <c r="C383" s="130"/>
      <c r="D383" s="131"/>
      <c r="E383" s="131"/>
      <c r="F383" s="131"/>
      <c r="G383" s="131"/>
      <c r="H383" s="131"/>
      <c r="I383" s="131"/>
      <c r="J383" s="131"/>
      <c r="K383" s="131"/>
      <c r="L383" s="131"/>
      <c r="M383" s="131"/>
      <c r="N383" s="131"/>
      <c r="O383" s="131"/>
      <c r="P383" s="131"/>
      <c r="Q383" s="131"/>
    </row>
    <row r="384" spans="2:17">
      <c r="B384" s="130"/>
      <c r="C384" s="130"/>
      <c r="D384" s="131"/>
      <c r="E384" s="131"/>
      <c r="F384" s="131"/>
      <c r="G384" s="131"/>
      <c r="H384" s="131"/>
      <c r="I384" s="131"/>
      <c r="J384" s="131"/>
      <c r="K384" s="131"/>
      <c r="L384" s="131"/>
      <c r="M384" s="131"/>
      <c r="N384" s="131"/>
      <c r="O384" s="131"/>
      <c r="P384" s="131"/>
      <c r="Q384" s="131"/>
    </row>
    <row r="385" spans="2:17">
      <c r="B385" s="130"/>
      <c r="C385" s="130"/>
      <c r="D385" s="131"/>
      <c r="E385" s="131"/>
      <c r="F385" s="131"/>
      <c r="G385" s="131"/>
      <c r="H385" s="131"/>
      <c r="I385" s="131"/>
      <c r="J385" s="131"/>
      <c r="K385" s="131"/>
      <c r="L385" s="131"/>
      <c r="M385" s="131"/>
      <c r="N385" s="131"/>
      <c r="O385" s="131"/>
      <c r="P385" s="131"/>
      <c r="Q385" s="131"/>
    </row>
    <row r="386" spans="2:17">
      <c r="B386" s="130"/>
      <c r="C386" s="130"/>
      <c r="D386" s="131"/>
      <c r="E386" s="131"/>
      <c r="F386" s="131"/>
      <c r="G386" s="131"/>
      <c r="H386" s="131"/>
      <c r="I386" s="131"/>
      <c r="J386" s="131"/>
      <c r="K386" s="131"/>
      <c r="L386" s="131"/>
      <c r="M386" s="131"/>
      <c r="N386" s="131"/>
      <c r="O386" s="131"/>
      <c r="P386" s="131"/>
      <c r="Q386" s="131"/>
    </row>
    <row r="387" spans="2:17">
      <c r="B387" s="130"/>
      <c r="C387" s="130"/>
      <c r="D387" s="131"/>
      <c r="E387" s="131"/>
      <c r="F387" s="131"/>
      <c r="G387" s="131"/>
      <c r="H387" s="131"/>
      <c r="I387" s="131"/>
      <c r="J387" s="131"/>
      <c r="K387" s="131"/>
      <c r="L387" s="131"/>
      <c r="M387" s="131"/>
      <c r="N387" s="131"/>
      <c r="O387" s="131"/>
      <c r="P387" s="131"/>
      <c r="Q387" s="131"/>
    </row>
    <row r="388" spans="2:17">
      <c r="B388" s="130"/>
      <c r="C388" s="130"/>
      <c r="D388" s="131"/>
      <c r="E388" s="131"/>
      <c r="F388" s="131"/>
      <c r="G388" s="131"/>
      <c r="H388" s="131"/>
      <c r="I388" s="131"/>
      <c r="J388" s="131"/>
      <c r="K388" s="131"/>
      <c r="L388" s="131"/>
      <c r="M388" s="131"/>
      <c r="N388" s="131"/>
      <c r="O388" s="131"/>
      <c r="P388" s="131"/>
      <c r="Q388" s="131"/>
    </row>
    <row r="389" spans="2:17">
      <c r="B389" s="130"/>
      <c r="C389" s="130"/>
      <c r="D389" s="131"/>
      <c r="E389" s="131"/>
      <c r="F389" s="131"/>
      <c r="G389" s="131"/>
      <c r="H389" s="131"/>
      <c r="I389" s="131"/>
      <c r="J389" s="131"/>
      <c r="K389" s="131"/>
      <c r="L389" s="131"/>
      <c r="M389" s="131"/>
      <c r="N389" s="131"/>
      <c r="O389" s="131"/>
      <c r="P389" s="131"/>
      <c r="Q389" s="131"/>
    </row>
    <row r="390" spans="2:17">
      <c r="B390" s="130"/>
      <c r="C390" s="130"/>
      <c r="D390" s="131"/>
      <c r="E390" s="131"/>
      <c r="F390" s="131"/>
      <c r="G390" s="131"/>
      <c r="H390" s="131"/>
      <c r="I390" s="131"/>
      <c r="J390" s="131"/>
      <c r="K390" s="131"/>
      <c r="L390" s="131"/>
      <c r="M390" s="131"/>
      <c r="N390" s="131"/>
      <c r="O390" s="131"/>
      <c r="P390" s="131"/>
      <c r="Q390" s="131"/>
    </row>
    <row r="391" spans="2:17">
      <c r="B391" s="130"/>
      <c r="C391" s="130"/>
      <c r="D391" s="131"/>
      <c r="E391" s="131"/>
      <c r="F391" s="131"/>
      <c r="G391" s="131"/>
      <c r="H391" s="131"/>
      <c r="I391" s="131"/>
      <c r="J391" s="131"/>
      <c r="K391" s="131"/>
      <c r="L391" s="131"/>
      <c r="M391" s="131"/>
      <c r="N391" s="131"/>
      <c r="O391" s="131"/>
      <c r="P391" s="131"/>
      <c r="Q391" s="131"/>
    </row>
    <row r="392" spans="2:17">
      <c r="B392" s="130"/>
      <c r="C392" s="130"/>
      <c r="D392" s="131"/>
      <c r="E392" s="131"/>
      <c r="F392" s="131"/>
      <c r="G392" s="131"/>
      <c r="H392" s="131"/>
      <c r="I392" s="131"/>
      <c r="J392" s="131"/>
      <c r="K392" s="131"/>
      <c r="L392" s="131"/>
      <c r="M392" s="131"/>
      <c r="N392" s="131"/>
      <c r="O392" s="131"/>
      <c r="P392" s="131"/>
      <c r="Q392" s="131"/>
    </row>
    <row r="393" spans="2:17">
      <c r="B393" s="130"/>
      <c r="C393" s="130"/>
      <c r="D393" s="131"/>
      <c r="E393" s="131"/>
      <c r="F393" s="131"/>
      <c r="G393" s="131"/>
      <c r="H393" s="131"/>
      <c r="I393" s="131"/>
      <c r="J393" s="131"/>
      <c r="K393" s="131"/>
      <c r="L393" s="131"/>
      <c r="M393" s="131"/>
      <c r="N393" s="131"/>
      <c r="O393" s="131"/>
      <c r="P393" s="131"/>
      <c r="Q393" s="131"/>
    </row>
    <row r="394" spans="2:17">
      <c r="B394" s="130"/>
      <c r="C394" s="130"/>
      <c r="D394" s="131"/>
      <c r="E394" s="131"/>
      <c r="F394" s="131"/>
      <c r="G394" s="131"/>
      <c r="H394" s="131"/>
      <c r="I394" s="131"/>
      <c r="J394" s="131"/>
      <c r="K394" s="131"/>
      <c r="L394" s="131"/>
      <c r="M394" s="131"/>
      <c r="N394" s="131"/>
      <c r="O394" s="131"/>
      <c r="P394" s="131"/>
      <c r="Q394" s="131"/>
    </row>
    <row r="395" spans="2:17">
      <c r="B395" s="130"/>
      <c r="C395" s="130"/>
      <c r="D395" s="131"/>
      <c r="E395" s="131"/>
      <c r="F395" s="131"/>
      <c r="G395" s="131"/>
      <c r="H395" s="131"/>
      <c r="I395" s="131"/>
      <c r="J395" s="131"/>
      <c r="K395" s="131"/>
      <c r="L395" s="131"/>
      <c r="M395" s="131"/>
      <c r="N395" s="131"/>
      <c r="O395" s="131"/>
      <c r="P395" s="131"/>
      <c r="Q395" s="131"/>
    </row>
    <row r="396" spans="2:17">
      <c r="B396" s="130"/>
      <c r="C396" s="130"/>
      <c r="D396" s="131"/>
      <c r="E396" s="131"/>
      <c r="F396" s="131"/>
      <c r="G396" s="131"/>
      <c r="H396" s="131"/>
      <c r="I396" s="131"/>
      <c r="J396" s="131"/>
      <c r="K396" s="131"/>
      <c r="L396" s="131"/>
      <c r="M396" s="131"/>
      <c r="N396" s="131"/>
      <c r="O396" s="131"/>
      <c r="P396" s="131"/>
      <c r="Q396" s="131"/>
    </row>
    <row r="397" spans="2:17">
      <c r="B397" s="130"/>
      <c r="C397" s="130"/>
      <c r="D397" s="131"/>
      <c r="E397" s="131"/>
      <c r="F397" s="131"/>
      <c r="G397" s="131"/>
      <c r="H397" s="131"/>
      <c r="I397" s="131"/>
      <c r="J397" s="131"/>
      <c r="K397" s="131"/>
      <c r="L397" s="131"/>
      <c r="M397" s="131"/>
      <c r="N397" s="131"/>
      <c r="O397" s="131"/>
      <c r="P397" s="131"/>
      <c r="Q397" s="131"/>
    </row>
    <row r="398" spans="2:17">
      <c r="B398" s="130"/>
      <c r="C398" s="130"/>
      <c r="D398" s="131"/>
      <c r="E398" s="131"/>
      <c r="F398" s="131"/>
      <c r="G398" s="131"/>
      <c r="H398" s="131"/>
      <c r="I398" s="131"/>
      <c r="J398" s="131"/>
      <c r="K398" s="131"/>
      <c r="L398" s="131"/>
      <c r="M398" s="131"/>
      <c r="N398" s="131"/>
      <c r="O398" s="131"/>
      <c r="P398" s="131"/>
      <c r="Q398" s="131"/>
    </row>
    <row r="399" spans="2:17">
      <c r="B399" s="130"/>
      <c r="C399" s="130"/>
      <c r="D399" s="131"/>
      <c r="E399" s="131"/>
      <c r="F399" s="131"/>
      <c r="G399" s="131"/>
      <c r="H399" s="131"/>
      <c r="I399" s="131"/>
      <c r="J399" s="131"/>
      <c r="K399" s="131"/>
      <c r="L399" s="131"/>
      <c r="M399" s="131"/>
      <c r="N399" s="131"/>
      <c r="O399" s="131"/>
      <c r="P399" s="131"/>
      <c r="Q399" s="131"/>
    </row>
    <row r="400" spans="2:17">
      <c r="B400" s="130"/>
      <c r="C400" s="130"/>
      <c r="D400" s="131"/>
      <c r="E400" s="131"/>
      <c r="F400" s="131"/>
      <c r="G400" s="131"/>
      <c r="H400" s="131"/>
      <c r="I400" s="131"/>
      <c r="J400" s="131"/>
      <c r="K400" s="131"/>
      <c r="L400" s="131"/>
      <c r="M400" s="131"/>
      <c r="N400" s="131"/>
      <c r="O400" s="131"/>
      <c r="P400" s="131"/>
      <c r="Q400" s="131"/>
    </row>
    <row r="401" spans="2:17">
      <c r="B401" s="130"/>
      <c r="C401" s="130"/>
      <c r="D401" s="131"/>
      <c r="E401" s="131"/>
      <c r="F401" s="131"/>
      <c r="G401" s="131"/>
      <c r="H401" s="131"/>
      <c r="I401" s="131"/>
      <c r="J401" s="131"/>
      <c r="K401" s="131"/>
      <c r="L401" s="131"/>
      <c r="M401" s="131"/>
      <c r="N401" s="131"/>
      <c r="O401" s="131"/>
      <c r="P401" s="131"/>
      <c r="Q401" s="131"/>
    </row>
    <row r="402" spans="2:17">
      <c r="B402" s="130"/>
      <c r="C402" s="130"/>
      <c r="D402" s="131"/>
      <c r="E402" s="131"/>
      <c r="F402" s="131"/>
      <c r="G402" s="131"/>
      <c r="H402" s="131"/>
      <c r="I402" s="131"/>
      <c r="J402" s="131"/>
      <c r="K402" s="131"/>
      <c r="L402" s="131"/>
      <c r="M402" s="131"/>
      <c r="N402" s="131"/>
      <c r="O402" s="131"/>
      <c r="P402" s="131"/>
      <c r="Q402" s="131"/>
    </row>
    <row r="403" spans="2:17">
      <c r="B403" s="130"/>
      <c r="C403" s="130"/>
      <c r="D403" s="131"/>
      <c r="E403" s="131"/>
      <c r="F403" s="131"/>
      <c r="G403" s="131"/>
      <c r="H403" s="131"/>
      <c r="I403" s="131"/>
      <c r="J403" s="131"/>
      <c r="K403" s="131"/>
      <c r="L403" s="131"/>
      <c r="M403" s="131"/>
      <c r="N403" s="131"/>
      <c r="O403" s="131"/>
      <c r="P403" s="131"/>
      <c r="Q403" s="131"/>
    </row>
    <row r="404" spans="2:17">
      <c r="B404" s="130"/>
      <c r="C404" s="130"/>
      <c r="D404" s="131"/>
      <c r="E404" s="131"/>
      <c r="F404" s="131"/>
      <c r="G404" s="131"/>
      <c r="H404" s="131"/>
      <c r="I404" s="131"/>
      <c r="J404" s="131"/>
      <c r="K404" s="131"/>
      <c r="L404" s="131"/>
      <c r="M404" s="131"/>
      <c r="N404" s="131"/>
      <c r="O404" s="131"/>
      <c r="P404" s="131"/>
      <c r="Q404" s="131"/>
    </row>
    <row r="405" spans="2:17">
      <c r="B405" s="130"/>
      <c r="C405" s="130"/>
      <c r="D405" s="131"/>
      <c r="E405" s="131"/>
      <c r="F405" s="131"/>
      <c r="G405" s="131"/>
      <c r="H405" s="131"/>
      <c r="I405" s="131"/>
      <c r="J405" s="131"/>
      <c r="K405" s="131"/>
      <c r="L405" s="131"/>
      <c r="M405" s="131"/>
      <c r="N405" s="131"/>
      <c r="O405" s="131"/>
      <c r="P405" s="131"/>
      <c r="Q405" s="131"/>
    </row>
    <row r="406" spans="2:17">
      <c r="B406" s="130"/>
      <c r="C406" s="130"/>
      <c r="D406" s="131"/>
      <c r="E406" s="131"/>
      <c r="F406" s="131"/>
      <c r="G406" s="131"/>
      <c r="H406" s="131"/>
      <c r="I406" s="131"/>
      <c r="J406" s="131"/>
      <c r="K406" s="131"/>
      <c r="L406" s="131"/>
      <c r="M406" s="131"/>
      <c r="N406" s="131"/>
      <c r="O406" s="131"/>
      <c r="P406" s="131"/>
      <c r="Q406" s="131"/>
    </row>
    <row r="407" spans="2:17">
      <c r="B407" s="130"/>
      <c r="C407" s="130"/>
      <c r="D407" s="131"/>
      <c r="E407" s="131"/>
      <c r="F407" s="131"/>
      <c r="G407" s="131"/>
      <c r="H407" s="131"/>
      <c r="I407" s="131"/>
      <c r="J407" s="131"/>
      <c r="K407" s="131"/>
      <c r="L407" s="131"/>
      <c r="M407" s="131"/>
      <c r="N407" s="131"/>
      <c r="O407" s="131"/>
      <c r="P407" s="131"/>
      <c r="Q407" s="131"/>
    </row>
    <row r="408" spans="2:17">
      <c r="B408" s="130"/>
      <c r="C408" s="130"/>
      <c r="D408" s="131"/>
      <c r="E408" s="131"/>
      <c r="F408" s="131"/>
      <c r="G408" s="131"/>
      <c r="H408" s="131"/>
      <c r="I408" s="131"/>
      <c r="J408" s="131"/>
      <c r="K408" s="131"/>
      <c r="L408" s="131"/>
      <c r="M408" s="131"/>
      <c r="N408" s="131"/>
      <c r="O408" s="131"/>
      <c r="P408" s="131"/>
      <c r="Q408" s="131"/>
    </row>
    <row r="409" spans="2:17">
      <c r="B409" s="130"/>
      <c r="C409" s="130"/>
      <c r="D409" s="131"/>
      <c r="E409" s="131"/>
      <c r="F409" s="131"/>
      <c r="G409" s="131"/>
      <c r="H409" s="131"/>
      <c r="I409" s="131"/>
      <c r="J409" s="131"/>
      <c r="K409" s="131"/>
      <c r="L409" s="131"/>
      <c r="M409" s="131"/>
      <c r="N409" s="131"/>
      <c r="O409" s="131"/>
      <c r="P409" s="131"/>
      <c r="Q409" s="131"/>
    </row>
    <row r="410" spans="2:17">
      <c r="B410" s="130"/>
      <c r="C410" s="130"/>
      <c r="D410" s="131"/>
      <c r="E410" s="131"/>
      <c r="F410" s="131"/>
      <c r="G410" s="131"/>
      <c r="H410" s="131"/>
      <c r="I410" s="131"/>
      <c r="J410" s="131"/>
      <c r="K410" s="131"/>
      <c r="L410" s="131"/>
      <c r="M410" s="131"/>
      <c r="N410" s="131"/>
      <c r="O410" s="131"/>
      <c r="P410" s="131"/>
      <c r="Q410" s="131"/>
    </row>
    <row r="411" spans="2:17">
      <c r="B411" s="130"/>
      <c r="C411" s="130"/>
      <c r="D411" s="131"/>
      <c r="E411" s="131"/>
      <c r="F411" s="131"/>
      <c r="G411" s="131"/>
      <c r="H411" s="131"/>
      <c r="I411" s="131"/>
      <c r="J411" s="131"/>
      <c r="K411" s="131"/>
      <c r="L411" s="131"/>
      <c r="M411" s="131"/>
      <c r="N411" s="131"/>
      <c r="O411" s="131"/>
      <c r="P411" s="131"/>
      <c r="Q411" s="131"/>
    </row>
    <row r="412" spans="2:17">
      <c r="B412" s="130"/>
      <c r="C412" s="130"/>
      <c r="D412" s="131"/>
      <c r="E412" s="131"/>
      <c r="F412" s="131"/>
      <c r="G412" s="131"/>
      <c r="H412" s="131"/>
      <c r="I412" s="131"/>
      <c r="J412" s="131"/>
      <c r="K412" s="131"/>
      <c r="L412" s="131"/>
      <c r="M412" s="131"/>
      <c r="N412" s="131"/>
      <c r="O412" s="131"/>
      <c r="P412" s="131"/>
      <c r="Q412" s="131"/>
    </row>
    <row r="413" spans="2:17">
      <c r="B413" s="130"/>
      <c r="C413" s="130"/>
      <c r="D413" s="131"/>
      <c r="E413" s="131"/>
      <c r="F413" s="131"/>
      <c r="G413" s="131"/>
      <c r="H413" s="131"/>
      <c r="I413" s="131"/>
      <c r="J413" s="131"/>
      <c r="K413" s="131"/>
      <c r="L413" s="131"/>
      <c r="M413" s="131"/>
      <c r="N413" s="131"/>
      <c r="O413" s="131"/>
      <c r="P413" s="131"/>
      <c r="Q413" s="131"/>
    </row>
    <row r="414" spans="2:17">
      <c r="B414" s="130"/>
      <c r="C414" s="130"/>
      <c r="D414" s="131"/>
      <c r="E414" s="131"/>
      <c r="F414" s="131"/>
      <c r="G414" s="131"/>
      <c r="H414" s="131"/>
      <c r="I414" s="131"/>
      <c r="J414" s="131"/>
      <c r="K414" s="131"/>
      <c r="L414" s="131"/>
      <c r="M414" s="131"/>
      <c r="N414" s="131"/>
      <c r="O414" s="131"/>
      <c r="P414" s="131"/>
      <c r="Q414" s="131"/>
    </row>
    <row r="415" spans="2:17">
      <c r="B415" s="130"/>
      <c r="C415" s="130"/>
      <c r="D415" s="131"/>
      <c r="E415" s="131"/>
      <c r="F415" s="131"/>
      <c r="G415" s="131"/>
      <c r="H415" s="131"/>
      <c r="I415" s="131"/>
      <c r="J415" s="131"/>
      <c r="K415" s="131"/>
      <c r="L415" s="131"/>
      <c r="M415" s="131"/>
      <c r="N415" s="131"/>
      <c r="O415" s="131"/>
      <c r="P415" s="131"/>
      <c r="Q415" s="131"/>
    </row>
    <row r="416" spans="2:17">
      <c r="B416" s="130"/>
      <c r="C416" s="130"/>
      <c r="D416" s="131"/>
      <c r="E416" s="131"/>
      <c r="F416" s="131"/>
      <c r="G416" s="131"/>
      <c r="H416" s="131"/>
      <c r="I416" s="131"/>
      <c r="J416" s="131"/>
      <c r="K416" s="131"/>
      <c r="L416" s="131"/>
      <c r="M416" s="131"/>
      <c r="N416" s="131"/>
      <c r="O416" s="131"/>
      <c r="P416" s="131"/>
      <c r="Q416" s="131"/>
    </row>
    <row r="417" spans="2:17">
      <c r="B417" s="130"/>
      <c r="C417" s="130"/>
      <c r="D417" s="131"/>
      <c r="E417" s="131"/>
      <c r="F417" s="131"/>
      <c r="G417" s="131"/>
      <c r="H417" s="131"/>
      <c r="I417" s="131"/>
      <c r="J417" s="131"/>
      <c r="K417" s="131"/>
      <c r="L417" s="131"/>
      <c r="M417" s="131"/>
      <c r="N417" s="131"/>
      <c r="O417" s="131"/>
      <c r="P417" s="131"/>
      <c r="Q417" s="131"/>
    </row>
    <row r="418" spans="2:17">
      <c r="B418" s="130"/>
      <c r="C418" s="130"/>
      <c r="D418" s="131"/>
      <c r="E418" s="131"/>
      <c r="F418" s="131"/>
      <c r="G418" s="131"/>
      <c r="H418" s="131"/>
      <c r="I418" s="131"/>
      <c r="J418" s="131"/>
      <c r="K418" s="131"/>
      <c r="L418" s="131"/>
      <c r="M418" s="131"/>
      <c r="N418" s="131"/>
      <c r="O418" s="131"/>
      <c r="P418" s="131"/>
      <c r="Q418" s="131"/>
    </row>
    <row r="419" spans="2:17">
      <c r="B419" s="130"/>
      <c r="C419" s="130"/>
      <c r="D419" s="131"/>
      <c r="E419" s="131"/>
      <c r="F419" s="131"/>
      <c r="G419" s="131"/>
      <c r="H419" s="131"/>
      <c r="I419" s="131"/>
      <c r="J419" s="131"/>
      <c r="K419" s="131"/>
      <c r="L419" s="131"/>
      <c r="M419" s="131"/>
      <c r="N419" s="131"/>
      <c r="O419" s="131"/>
      <c r="P419" s="131"/>
      <c r="Q419" s="131"/>
    </row>
    <row r="420" spans="2:17">
      <c r="B420" s="130"/>
      <c r="C420" s="130"/>
      <c r="D420" s="131"/>
      <c r="E420" s="131"/>
      <c r="F420" s="131"/>
      <c r="G420" s="131"/>
      <c r="H420" s="131"/>
      <c r="I420" s="131"/>
      <c r="J420" s="131"/>
      <c r="K420" s="131"/>
      <c r="L420" s="131"/>
      <c r="M420" s="131"/>
      <c r="N420" s="131"/>
      <c r="O420" s="131"/>
      <c r="P420" s="131"/>
      <c r="Q420" s="131"/>
    </row>
    <row r="421" spans="2:17">
      <c r="B421" s="130"/>
      <c r="C421" s="130"/>
      <c r="D421" s="131"/>
      <c r="E421" s="131"/>
      <c r="F421" s="131"/>
      <c r="G421" s="131"/>
      <c r="H421" s="131"/>
      <c r="I421" s="131"/>
      <c r="J421" s="131"/>
      <c r="K421" s="131"/>
      <c r="L421" s="131"/>
      <c r="M421" s="131"/>
      <c r="N421" s="131"/>
      <c r="O421" s="131"/>
      <c r="P421" s="131"/>
      <c r="Q421" s="131"/>
    </row>
    <row r="422" spans="2:17">
      <c r="B422" s="130"/>
      <c r="C422" s="130"/>
      <c r="D422" s="131"/>
      <c r="E422" s="131"/>
      <c r="F422" s="131"/>
      <c r="G422" s="131"/>
      <c r="H422" s="131"/>
      <c r="I422" s="131"/>
      <c r="J422" s="131"/>
      <c r="K422" s="131"/>
      <c r="L422" s="131"/>
      <c r="M422" s="131"/>
      <c r="N422" s="131"/>
      <c r="O422" s="131"/>
      <c r="P422" s="131"/>
      <c r="Q422" s="131"/>
    </row>
    <row r="423" spans="2:17">
      <c r="B423" s="130"/>
      <c r="C423" s="130"/>
      <c r="D423" s="131"/>
      <c r="E423" s="131"/>
      <c r="F423" s="131"/>
      <c r="G423" s="131"/>
      <c r="H423" s="131"/>
      <c r="I423" s="131"/>
      <c r="J423" s="131"/>
      <c r="K423" s="131"/>
      <c r="L423" s="131"/>
      <c r="M423" s="131"/>
      <c r="N423" s="131"/>
      <c r="O423" s="131"/>
      <c r="P423" s="131"/>
      <c r="Q423" s="131"/>
    </row>
    <row r="424" spans="2:17">
      <c r="B424" s="130"/>
      <c r="C424" s="130"/>
      <c r="D424" s="131"/>
      <c r="E424" s="131"/>
      <c r="F424" s="131"/>
      <c r="G424" s="131"/>
      <c r="H424" s="131"/>
      <c r="I424" s="131"/>
      <c r="J424" s="131"/>
      <c r="K424" s="131"/>
      <c r="L424" s="131"/>
      <c r="M424" s="131"/>
      <c r="N424" s="131"/>
      <c r="O424" s="131"/>
      <c r="P424" s="131"/>
      <c r="Q424" s="131"/>
    </row>
    <row r="425" spans="2:17">
      <c r="B425" s="130"/>
      <c r="C425" s="130"/>
      <c r="D425" s="131"/>
      <c r="E425" s="131"/>
      <c r="F425" s="131"/>
      <c r="G425" s="131"/>
      <c r="H425" s="131"/>
      <c r="I425" s="131"/>
      <c r="J425" s="131"/>
      <c r="K425" s="131"/>
      <c r="L425" s="131"/>
      <c r="M425" s="131"/>
      <c r="N425" s="131"/>
      <c r="O425" s="131"/>
      <c r="P425" s="131"/>
      <c r="Q425" s="131"/>
    </row>
    <row r="426" spans="2:17">
      <c r="B426" s="130"/>
      <c r="C426" s="130"/>
      <c r="D426" s="131"/>
      <c r="E426" s="131"/>
      <c r="F426" s="131"/>
      <c r="G426" s="131"/>
      <c r="H426" s="131"/>
      <c r="I426" s="131"/>
      <c r="J426" s="131"/>
      <c r="K426" s="131"/>
      <c r="L426" s="131"/>
      <c r="M426" s="131"/>
      <c r="N426" s="131"/>
      <c r="O426" s="131"/>
      <c r="P426" s="131"/>
      <c r="Q426" s="131"/>
    </row>
    <row r="427" spans="2:17">
      <c r="B427" s="130"/>
      <c r="C427" s="130"/>
      <c r="D427" s="131"/>
      <c r="E427" s="131"/>
      <c r="F427" s="131"/>
      <c r="G427" s="131"/>
      <c r="H427" s="131"/>
      <c r="I427" s="131"/>
      <c r="J427" s="131"/>
      <c r="K427" s="131"/>
      <c r="L427" s="131"/>
      <c r="M427" s="131"/>
      <c r="N427" s="131"/>
      <c r="O427" s="131"/>
      <c r="P427" s="131"/>
      <c r="Q427" s="131"/>
    </row>
    <row r="428" spans="2:17">
      <c r="B428" s="130"/>
      <c r="C428" s="130"/>
      <c r="D428" s="131"/>
      <c r="E428" s="131"/>
      <c r="F428" s="131"/>
      <c r="G428" s="131"/>
      <c r="H428" s="131"/>
      <c r="I428" s="131"/>
      <c r="J428" s="131"/>
      <c r="K428" s="131"/>
      <c r="L428" s="131"/>
      <c r="M428" s="131"/>
      <c r="N428" s="131"/>
      <c r="O428" s="131"/>
      <c r="P428" s="131"/>
      <c r="Q428" s="131"/>
    </row>
    <row r="429" spans="2:17">
      <c r="B429" s="130"/>
      <c r="C429" s="130"/>
      <c r="D429" s="131"/>
      <c r="E429" s="131"/>
      <c r="F429" s="131"/>
      <c r="G429" s="131"/>
      <c r="H429" s="131"/>
      <c r="I429" s="131"/>
      <c r="J429" s="131"/>
      <c r="K429" s="131"/>
      <c r="L429" s="131"/>
      <c r="M429" s="131"/>
      <c r="N429" s="131"/>
      <c r="O429" s="131"/>
      <c r="P429" s="131"/>
      <c r="Q429" s="131"/>
    </row>
    <row r="430" spans="2:17">
      <c r="B430" s="130"/>
      <c r="C430" s="130"/>
      <c r="D430" s="131"/>
      <c r="E430" s="131"/>
      <c r="F430" s="131"/>
      <c r="G430" s="131"/>
      <c r="H430" s="131"/>
      <c r="I430" s="131"/>
      <c r="J430" s="131"/>
      <c r="K430" s="131"/>
      <c r="L430" s="131"/>
      <c r="M430" s="131"/>
      <c r="N430" s="131"/>
      <c r="O430" s="131"/>
      <c r="P430" s="131"/>
      <c r="Q430" s="131"/>
    </row>
    <row r="431" spans="2:17">
      <c r="B431" s="130"/>
      <c r="C431" s="130"/>
      <c r="D431" s="131"/>
      <c r="E431" s="131"/>
      <c r="F431" s="131"/>
      <c r="G431" s="131"/>
      <c r="H431" s="131"/>
      <c r="I431" s="131"/>
      <c r="J431" s="131"/>
      <c r="K431" s="131"/>
      <c r="L431" s="131"/>
      <c r="M431" s="131"/>
      <c r="N431" s="131"/>
      <c r="O431" s="131"/>
      <c r="P431" s="131"/>
      <c r="Q431" s="131"/>
    </row>
    <row r="432" spans="2:17">
      <c r="B432" s="130"/>
      <c r="C432" s="130"/>
      <c r="D432" s="131"/>
      <c r="E432" s="131"/>
      <c r="F432" s="131"/>
      <c r="G432" s="131"/>
      <c r="H432" s="131"/>
      <c r="I432" s="131"/>
      <c r="J432" s="131"/>
      <c r="K432" s="131"/>
      <c r="L432" s="131"/>
      <c r="M432" s="131"/>
      <c r="N432" s="131"/>
      <c r="O432" s="131"/>
      <c r="P432" s="131"/>
      <c r="Q432" s="131"/>
    </row>
    <row r="433" spans="2:17">
      <c r="B433" s="130"/>
      <c r="C433" s="130"/>
      <c r="D433" s="131"/>
      <c r="E433" s="131"/>
      <c r="F433" s="131"/>
      <c r="G433" s="131"/>
      <c r="H433" s="131"/>
      <c r="I433" s="131"/>
      <c r="J433" s="131"/>
      <c r="K433" s="131"/>
      <c r="L433" s="131"/>
      <c r="M433" s="131"/>
      <c r="N433" s="131"/>
      <c r="O433" s="131"/>
      <c r="P433" s="131"/>
      <c r="Q433" s="131"/>
    </row>
    <row r="434" spans="2:17">
      <c r="B434" s="130"/>
      <c r="C434" s="130"/>
      <c r="D434" s="131"/>
      <c r="E434" s="131"/>
      <c r="F434" s="131"/>
      <c r="G434" s="131"/>
      <c r="H434" s="131"/>
      <c r="I434" s="131"/>
      <c r="J434" s="131"/>
      <c r="K434" s="131"/>
      <c r="L434" s="131"/>
      <c r="M434" s="131"/>
      <c r="N434" s="131"/>
      <c r="O434" s="131"/>
      <c r="P434" s="131"/>
      <c r="Q434" s="131"/>
    </row>
    <row r="435" spans="2:17">
      <c r="B435" s="130"/>
      <c r="C435" s="130"/>
      <c r="D435" s="131"/>
      <c r="E435" s="131"/>
      <c r="F435" s="131"/>
      <c r="G435" s="131"/>
      <c r="H435" s="131"/>
      <c r="I435" s="131"/>
      <c r="J435" s="131"/>
      <c r="K435" s="131"/>
      <c r="L435" s="131"/>
      <c r="M435" s="131"/>
      <c r="N435" s="131"/>
      <c r="O435" s="131"/>
      <c r="P435" s="131"/>
      <c r="Q435" s="131"/>
    </row>
    <row r="436" spans="2:17">
      <c r="B436" s="130"/>
      <c r="C436" s="130"/>
      <c r="D436" s="131"/>
      <c r="E436" s="131"/>
      <c r="F436" s="131"/>
      <c r="G436" s="131"/>
      <c r="H436" s="131"/>
      <c r="I436" s="131"/>
      <c r="J436" s="131"/>
      <c r="K436" s="131"/>
      <c r="L436" s="131"/>
      <c r="M436" s="131"/>
      <c r="N436" s="131"/>
      <c r="O436" s="131"/>
      <c r="P436" s="131"/>
      <c r="Q436" s="131"/>
    </row>
    <row r="437" spans="2:17">
      <c r="B437" s="130"/>
      <c r="C437" s="130"/>
      <c r="D437" s="131"/>
      <c r="E437" s="131"/>
      <c r="F437" s="131"/>
      <c r="G437" s="131"/>
      <c r="H437" s="131"/>
      <c r="I437" s="131"/>
      <c r="J437" s="131"/>
      <c r="K437" s="131"/>
      <c r="L437" s="131"/>
      <c r="M437" s="131"/>
      <c r="N437" s="131"/>
      <c r="O437" s="131"/>
      <c r="P437" s="131"/>
      <c r="Q437" s="131"/>
    </row>
    <row r="438" spans="2:17">
      <c r="B438" s="130"/>
      <c r="C438" s="130"/>
      <c r="D438" s="131"/>
      <c r="E438" s="131"/>
      <c r="F438" s="131"/>
      <c r="G438" s="131"/>
      <c r="H438" s="131"/>
      <c r="I438" s="131"/>
      <c r="J438" s="131"/>
      <c r="K438" s="131"/>
      <c r="L438" s="131"/>
      <c r="M438" s="131"/>
      <c r="N438" s="131"/>
      <c r="O438" s="131"/>
      <c r="P438" s="131"/>
      <c r="Q438" s="131"/>
    </row>
    <row r="439" spans="2:17">
      <c r="B439" s="130"/>
      <c r="C439" s="130"/>
      <c r="D439" s="131"/>
      <c r="E439" s="131"/>
      <c r="F439" s="131"/>
      <c r="G439" s="131"/>
      <c r="H439" s="131"/>
      <c r="I439" s="131"/>
      <c r="J439" s="131"/>
      <c r="K439" s="131"/>
      <c r="L439" s="131"/>
      <c r="M439" s="131"/>
      <c r="N439" s="131"/>
      <c r="O439" s="131"/>
      <c r="P439" s="131"/>
      <c r="Q439" s="131"/>
    </row>
    <row r="440" spans="2:17">
      <c r="B440" s="130"/>
      <c r="C440" s="130"/>
      <c r="D440" s="131"/>
      <c r="E440" s="131"/>
      <c r="F440" s="131"/>
      <c r="G440" s="131"/>
      <c r="H440" s="131"/>
      <c r="I440" s="131"/>
      <c r="J440" s="131"/>
      <c r="K440" s="131"/>
      <c r="L440" s="131"/>
      <c r="M440" s="131"/>
      <c r="N440" s="131"/>
      <c r="O440" s="131"/>
      <c r="P440" s="131"/>
      <c r="Q440" s="131"/>
    </row>
    <row r="441" spans="2:17">
      <c r="B441" s="130"/>
      <c r="C441" s="130"/>
      <c r="D441" s="131"/>
      <c r="E441" s="131"/>
      <c r="F441" s="131"/>
      <c r="G441" s="131"/>
      <c r="H441" s="131"/>
      <c r="I441" s="131"/>
      <c r="J441" s="131"/>
      <c r="K441" s="131"/>
      <c r="L441" s="131"/>
      <c r="M441" s="131"/>
      <c r="N441" s="131"/>
      <c r="O441" s="131"/>
      <c r="P441" s="131"/>
      <c r="Q441" s="131"/>
    </row>
    <row r="442" spans="2:17">
      <c r="B442" s="130"/>
      <c r="C442" s="130"/>
      <c r="D442" s="131"/>
      <c r="E442" s="131"/>
      <c r="F442" s="131"/>
      <c r="G442" s="131"/>
      <c r="H442" s="131"/>
      <c r="I442" s="131"/>
      <c r="J442" s="131"/>
      <c r="K442" s="131"/>
      <c r="L442" s="131"/>
      <c r="M442" s="131"/>
      <c r="N442" s="131"/>
      <c r="O442" s="131"/>
      <c r="P442" s="131"/>
      <c r="Q442" s="131"/>
    </row>
    <row r="443" spans="2:17">
      <c r="B443" s="130"/>
      <c r="C443" s="130"/>
      <c r="D443" s="131"/>
      <c r="E443" s="131"/>
      <c r="F443" s="131"/>
      <c r="G443" s="131"/>
      <c r="H443" s="131"/>
      <c r="I443" s="131"/>
      <c r="J443" s="131"/>
      <c r="K443" s="131"/>
      <c r="L443" s="131"/>
      <c r="M443" s="131"/>
      <c r="N443" s="131"/>
      <c r="O443" s="131"/>
      <c r="P443" s="131"/>
      <c r="Q443" s="131"/>
    </row>
    <row r="444" spans="2:17">
      <c r="B444" s="130"/>
      <c r="C444" s="130"/>
      <c r="D444" s="131"/>
      <c r="E444" s="131"/>
      <c r="F444" s="131"/>
      <c r="G444" s="131"/>
      <c r="H444" s="131"/>
      <c r="I444" s="131"/>
      <c r="J444" s="131"/>
      <c r="K444" s="131"/>
      <c r="L444" s="131"/>
      <c r="M444" s="131"/>
      <c r="N444" s="131"/>
      <c r="O444" s="131"/>
      <c r="P444" s="131"/>
      <c r="Q444" s="131"/>
    </row>
    <row r="445" spans="2:17">
      <c r="B445" s="130"/>
      <c r="C445" s="130"/>
      <c r="D445" s="131"/>
      <c r="E445" s="131"/>
      <c r="F445" s="131"/>
      <c r="G445" s="131"/>
      <c r="H445" s="131"/>
      <c r="I445" s="131"/>
      <c r="J445" s="131"/>
      <c r="K445" s="131"/>
      <c r="L445" s="131"/>
      <c r="M445" s="131"/>
      <c r="N445" s="131"/>
      <c r="O445" s="131"/>
      <c r="P445" s="131"/>
      <c r="Q445" s="131"/>
    </row>
    <row r="446" spans="2:17">
      <c r="B446" s="130"/>
      <c r="C446" s="130"/>
      <c r="D446" s="131"/>
      <c r="E446" s="131"/>
      <c r="F446" s="131"/>
      <c r="G446" s="131"/>
      <c r="H446" s="131"/>
      <c r="I446" s="131"/>
      <c r="J446" s="131"/>
      <c r="K446" s="131"/>
      <c r="L446" s="131"/>
      <c r="M446" s="131"/>
      <c r="N446" s="131"/>
      <c r="O446" s="131"/>
      <c r="P446" s="131"/>
      <c r="Q446" s="131"/>
    </row>
    <row r="447" spans="2:17">
      <c r="B447" s="130"/>
      <c r="C447" s="130"/>
      <c r="D447" s="131"/>
      <c r="E447" s="131"/>
      <c r="F447" s="131"/>
      <c r="G447" s="131"/>
      <c r="H447" s="131"/>
      <c r="I447" s="131"/>
      <c r="J447" s="131"/>
      <c r="K447" s="131"/>
      <c r="L447" s="131"/>
      <c r="M447" s="131"/>
      <c r="N447" s="131"/>
      <c r="O447" s="131"/>
      <c r="P447" s="131"/>
      <c r="Q447" s="131"/>
    </row>
    <row r="448" spans="2:17">
      <c r="B448" s="130"/>
      <c r="C448" s="130"/>
      <c r="D448" s="131"/>
      <c r="E448" s="131"/>
      <c r="F448" s="131"/>
      <c r="G448" s="131"/>
      <c r="H448" s="131"/>
      <c r="I448" s="131"/>
      <c r="J448" s="131"/>
      <c r="K448" s="131"/>
      <c r="L448" s="131"/>
      <c r="M448" s="131"/>
      <c r="N448" s="131"/>
      <c r="O448" s="131"/>
      <c r="P448" s="131"/>
      <c r="Q448" s="131"/>
    </row>
    <row r="449" spans="2:17">
      <c r="B449" s="130"/>
      <c r="C449" s="130"/>
      <c r="D449" s="131"/>
      <c r="E449" s="131"/>
      <c r="F449" s="131"/>
      <c r="G449" s="131"/>
      <c r="H449" s="131"/>
      <c r="I449" s="131"/>
      <c r="J449" s="131"/>
      <c r="K449" s="131"/>
      <c r="L449" s="131"/>
      <c r="M449" s="131"/>
      <c r="N449" s="131"/>
      <c r="O449" s="131"/>
      <c r="P449" s="131"/>
      <c r="Q449" s="131"/>
    </row>
    <row r="450" spans="2:17">
      <c r="B450" s="130"/>
      <c r="C450" s="130"/>
      <c r="D450" s="131"/>
      <c r="E450" s="131"/>
      <c r="F450" s="131"/>
      <c r="G450" s="131"/>
      <c r="H450" s="131"/>
      <c r="I450" s="131"/>
      <c r="J450" s="131"/>
      <c r="K450" s="131"/>
      <c r="L450" s="131"/>
      <c r="M450" s="131"/>
      <c r="N450" s="131"/>
      <c r="O450" s="131"/>
      <c r="P450" s="131"/>
      <c r="Q450" s="131"/>
    </row>
    <row r="451" spans="2:17">
      <c r="B451" s="130"/>
      <c r="C451" s="130"/>
      <c r="D451" s="131"/>
      <c r="E451" s="131"/>
      <c r="F451" s="131"/>
      <c r="G451" s="131"/>
      <c r="H451" s="131"/>
      <c r="I451" s="131"/>
      <c r="J451" s="131"/>
      <c r="K451" s="131"/>
      <c r="L451" s="131"/>
      <c r="M451" s="131"/>
      <c r="N451" s="131"/>
      <c r="O451" s="131"/>
      <c r="P451" s="131"/>
      <c r="Q451" s="131"/>
    </row>
    <row r="452" spans="2:17">
      <c r="B452" s="130"/>
      <c r="C452" s="130"/>
      <c r="D452" s="131"/>
      <c r="E452" s="131"/>
      <c r="F452" s="131"/>
      <c r="G452" s="131"/>
      <c r="H452" s="131"/>
      <c r="I452" s="131"/>
      <c r="J452" s="131"/>
      <c r="K452" s="131"/>
      <c r="L452" s="131"/>
      <c r="M452" s="131"/>
      <c r="N452" s="131"/>
      <c r="O452" s="131"/>
      <c r="P452" s="131"/>
      <c r="Q452" s="131"/>
    </row>
    <row r="453" spans="2:17">
      <c r="B453" s="130"/>
      <c r="C453" s="130"/>
      <c r="D453" s="131"/>
      <c r="E453" s="131"/>
      <c r="F453" s="131"/>
      <c r="G453" s="131"/>
      <c r="H453" s="131"/>
      <c r="I453" s="131"/>
      <c r="J453" s="131"/>
      <c r="K453" s="131"/>
      <c r="L453" s="131"/>
      <c r="M453" s="131"/>
      <c r="N453" s="131"/>
      <c r="O453" s="131"/>
      <c r="P453" s="131"/>
      <c r="Q453" s="131"/>
    </row>
    <row r="454" spans="2:17">
      <c r="B454" s="130"/>
      <c r="C454" s="130"/>
      <c r="D454" s="131"/>
      <c r="E454" s="131"/>
      <c r="F454" s="131"/>
      <c r="G454" s="131"/>
      <c r="H454" s="131"/>
      <c r="I454" s="131"/>
      <c r="J454" s="131"/>
      <c r="K454" s="131"/>
      <c r="L454" s="131"/>
      <c r="M454" s="131"/>
      <c r="N454" s="131"/>
      <c r="O454" s="131"/>
      <c r="P454" s="131"/>
      <c r="Q454" s="131"/>
    </row>
    <row r="455" spans="2:17">
      <c r="B455" s="130"/>
      <c r="C455" s="130"/>
      <c r="D455" s="131"/>
      <c r="E455" s="131"/>
      <c r="F455" s="131"/>
      <c r="G455" s="131"/>
      <c r="H455" s="131"/>
      <c r="I455" s="131"/>
      <c r="J455" s="131"/>
      <c r="K455" s="131"/>
      <c r="L455" s="131"/>
      <c r="M455" s="131"/>
      <c r="N455" s="131"/>
      <c r="O455" s="131"/>
      <c r="P455" s="131"/>
      <c r="Q455" s="131"/>
    </row>
    <row r="456" spans="2:17">
      <c r="B456" s="130"/>
      <c r="C456" s="130"/>
      <c r="D456" s="131"/>
      <c r="E456" s="131"/>
      <c r="F456" s="131"/>
      <c r="G456" s="131"/>
      <c r="H456" s="131"/>
      <c r="I456" s="131"/>
      <c r="J456" s="131"/>
      <c r="K456" s="131"/>
      <c r="L456" s="131"/>
      <c r="M456" s="131"/>
      <c r="N456" s="131"/>
      <c r="O456" s="131"/>
      <c r="P456" s="131"/>
      <c r="Q456" s="131"/>
    </row>
    <row r="457" spans="2:17">
      <c r="B457" s="130"/>
      <c r="C457" s="130"/>
      <c r="D457" s="131"/>
      <c r="E457" s="131"/>
      <c r="F457" s="131"/>
      <c r="G457" s="131"/>
      <c r="H457" s="131"/>
      <c r="I457" s="131"/>
      <c r="J457" s="131"/>
      <c r="K457" s="131"/>
      <c r="L457" s="131"/>
      <c r="M457" s="131"/>
      <c r="N457" s="131"/>
      <c r="O457" s="131"/>
      <c r="P457" s="131"/>
      <c r="Q457" s="131"/>
    </row>
    <row r="458" spans="2:17">
      <c r="B458" s="130"/>
      <c r="C458" s="130"/>
      <c r="D458" s="131"/>
      <c r="E458" s="131"/>
      <c r="F458" s="131"/>
      <c r="G458" s="131"/>
      <c r="H458" s="131"/>
      <c r="I458" s="131"/>
      <c r="J458" s="131"/>
      <c r="K458" s="131"/>
      <c r="L458" s="131"/>
      <c r="M458" s="131"/>
      <c r="N458" s="131"/>
      <c r="O458" s="131"/>
      <c r="P458" s="131"/>
      <c r="Q458" s="131"/>
    </row>
    <row r="459" spans="2:17">
      <c r="B459" s="130"/>
      <c r="C459" s="130"/>
      <c r="D459" s="131"/>
      <c r="E459" s="131"/>
      <c r="F459" s="131"/>
      <c r="G459" s="131"/>
      <c r="H459" s="131"/>
      <c r="I459" s="131"/>
      <c r="J459" s="131"/>
      <c r="K459" s="131"/>
      <c r="L459" s="131"/>
      <c r="M459" s="131"/>
      <c r="N459" s="131"/>
      <c r="O459" s="131"/>
      <c r="P459" s="131"/>
      <c r="Q459" s="131"/>
    </row>
    <row r="460" spans="2:17">
      <c r="B460" s="130"/>
      <c r="C460" s="130"/>
      <c r="D460" s="131"/>
      <c r="E460" s="131"/>
      <c r="F460" s="131"/>
      <c r="G460" s="131"/>
      <c r="H460" s="131"/>
      <c r="I460" s="131"/>
      <c r="J460" s="131"/>
      <c r="K460" s="131"/>
      <c r="L460" s="131"/>
      <c r="M460" s="131"/>
      <c r="N460" s="131"/>
      <c r="O460" s="131"/>
      <c r="P460" s="131"/>
      <c r="Q460" s="131"/>
    </row>
    <row r="461" spans="2:17">
      <c r="B461" s="130"/>
      <c r="C461" s="130"/>
      <c r="D461" s="131"/>
      <c r="E461" s="131"/>
      <c r="F461" s="131"/>
      <c r="G461" s="131"/>
      <c r="H461" s="131"/>
      <c r="I461" s="131"/>
      <c r="J461" s="131"/>
      <c r="K461" s="131"/>
      <c r="L461" s="131"/>
      <c r="M461" s="131"/>
      <c r="N461" s="131"/>
      <c r="O461" s="131"/>
      <c r="P461" s="131"/>
      <c r="Q461" s="131"/>
    </row>
    <row r="462" spans="2:17">
      <c r="B462" s="130"/>
      <c r="C462" s="130"/>
      <c r="D462" s="131"/>
      <c r="E462" s="131"/>
      <c r="F462" s="131"/>
      <c r="G462" s="131"/>
      <c r="H462" s="131"/>
      <c r="I462" s="131"/>
      <c r="J462" s="131"/>
      <c r="K462" s="131"/>
      <c r="L462" s="131"/>
      <c r="M462" s="131"/>
      <c r="N462" s="131"/>
      <c r="O462" s="131"/>
      <c r="P462" s="131"/>
      <c r="Q462" s="131"/>
    </row>
    <row r="463" spans="2:17">
      <c r="B463" s="130"/>
      <c r="C463" s="130"/>
      <c r="D463" s="131"/>
      <c r="E463" s="131"/>
      <c r="F463" s="131"/>
      <c r="G463" s="131"/>
      <c r="H463" s="131"/>
      <c r="I463" s="131"/>
      <c r="J463" s="131"/>
      <c r="K463" s="131"/>
      <c r="L463" s="131"/>
      <c r="M463" s="131"/>
      <c r="N463" s="131"/>
      <c r="O463" s="131"/>
      <c r="P463" s="131"/>
      <c r="Q463" s="131"/>
    </row>
    <row r="464" spans="2:17">
      <c r="B464" s="130"/>
      <c r="C464" s="130"/>
      <c r="D464" s="131"/>
      <c r="E464" s="131"/>
      <c r="F464" s="131"/>
      <c r="G464" s="131"/>
      <c r="H464" s="131"/>
      <c r="I464" s="131"/>
      <c r="J464" s="131"/>
      <c r="K464" s="131"/>
      <c r="L464" s="131"/>
      <c r="M464" s="131"/>
      <c r="N464" s="131"/>
      <c r="O464" s="131"/>
      <c r="P464" s="131"/>
      <c r="Q464" s="131"/>
    </row>
    <row r="465" spans="2:17">
      <c r="B465" s="130"/>
      <c r="C465" s="130"/>
      <c r="D465" s="131"/>
      <c r="E465" s="131"/>
      <c r="F465" s="131"/>
      <c r="G465" s="131"/>
      <c r="H465" s="131"/>
      <c r="I465" s="131"/>
      <c r="J465" s="131"/>
      <c r="K465" s="131"/>
      <c r="L465" s="131"/>
      <c r="M465" s="131"/>
      <c r="N465" s="131"/>
      <c r="O465" s="131"/>
      <c r="P465" s="131"/>
      <c r="Q465" s="131"/>
    </row>
    <row r="466" spans="2:17">
      <c r="B466" s="130"/>
      <c r="C466" s="130"/>
      <c r="D466" s="131"/>
      <c r="E466" s="131"/>
      <c r="F466" s="131"/>
      <c r="G466" s="131"/>
      <c r="H466" s="131"/>
      <c r="I466" s="131"/>
      <c r="J466" s="131"/>
      <c r="K466" s="131"/>
      <c r="L466" s="131"/>
      <c r="M466" s="131"/>
      <c r="N466" s="131"/>
      <c r="O466" s="131"/>
      <c r="P466" s="131"/>
      <c r="Q466" s="131"/>
    </row>
    <row r="467" spans="2:17">
      <c r="B467" s="130"/>
      <c r="C467" s="130"/>
      <c r="D467" s="131"/>
      <c r="E467" s="131"/>
      <c r="F467" s="131"/>
      <c r="G467" s="131"/>
      <c r="H467" s="131"/>
      <c r="I467" s="131"/>
      <c r="J467" s="131"/>
      <c r="K467" s="131"/>
      <c r="L467" s="131"/>
      <c r="M467" s="131"/>
      <c r="N467" s="131"/>
      <c r="O467" s="131"/>
      <c r="P467" s="131"/>
      <c r="Q467" s="131"/>
    </row>
    <row r="468" spans="2:17">
      <c r="B468" s="130"/>
      <c r="C468" s="130"/>
      <c r="D468" s="131"/>
      <c r="E468" s="131"/>
      <c r="F468" s="131"/>
      <c r="G468" s="131"/>
      <c r="H468" s="131"/>
      <c r="I468" s="131"/>
      <c r="J468" s="131"/>
      <c r="K468" s="131"/>
      <c r="L468" s="131"/>
      <c r="M468" s="131"/>
      <c r="N468" s="131"/>
      <c r="O468" s="131"/>
      <c r="P468" s="131"/>
      <c r="Q468" s="131"/>
    </row>
    <row r="469" spans="2:17">
      <c r="B469" s="130"/>
      <c r="C469" s="130"/>
      <c r="D469" s="131"/>
      <c r="E469" s="131"/>
      <c r="F469" s="131"/>
      <c r="G469" s="131"/>
      <c r="H469" s="131"/>
      <c r="I469" s="131"/>
      <c r="J469" s="131"/>
      <c r="K469" s="131"/>
      <c r="L469" s="131"/>
      <c r="M469" s="131"/>
      <c r="N469" s="131"/>
      <c r="O469" s="131"/>
      <c r="P469" s="131"/>
      <c r="Q469" s="131"/>
    </row>
    <row r="470" spans="2:17">
      <c r="B470" s="130"/>
      <c r="C470" s="130"/>
      <c r="D470" s="131"/>
      <c r="E470" s="131"/>
      <c r="F470" s="131"/>
      <c r="G470" s="131"/>
      <c r="H470" s="131"/>
      <c r="I470" s="131"/>
      <c r="J470" s="131"/>
      <c r="K470" s="131"/>
      <c r="L470" s="131"/>
      <c r="M470" s="131"/>
      <c r="N470" s="131"/>
      <c r="O470" s="131"/>
      <c r="P470" s="131"/>
      <c r="Q470" s="131"/>
    </row>
    <row r="471" spans="2:17">
      <c r="B471" s="130"/>
      <c r="C471" s="130"/>
      <c r="D471" s="131"/>
      <c r="E471" s="131"/>
      <c r="F471" s="131"/>
      <c r="G471" s="131"/>
      <c r="H471" s="131"/>
      <c r="I471" s="131"/>
      <c r="J471" s="131"/>
      <c r="K471" s="131"/>
      <c r="L471" s="131"/>
      <c r="M471" s="131"/>
      <c r="N471" s="131"/>
      <c r="O471" s="131"/>
      <c r="P471" s="131"/>
      <c r="Q471" s="131"/>
    </row>
    <row r="472" spans="2:17">
      <c r="B472" s="130"/>
      <c r="C472" s="130"/>
      <c r="D472" s="131"/>
      <c r="E472" s="131"/>
      <c r="F472" s="131"/>
      <c r="G472" s="131"/>
      <c r="H472" s="131"/>
      <c r="I472" s="131"/>
      <c r="J472" s="131"/>
      <c r="K472" s="131"/>
      <c r="L472" s="131"/>
      <c r="M472" s="131"/>
      <c r="N472" s="131"/>
      <c r="O472" s="131"/>
      <c r="P472" s="131"/>
      <c r="Q472" s="131"/>
    </row>
    <row r="473" spans="2:17">
      <c r="B473" s="130"/>
      <c r="C473" s="130"/>
      <c r="D473" s="131"/>
      <c r="E473" s="131"/>
      <c r="F473" s="131"/>
      <c r="G473" s="131"/>
      <c r="H473" s="131"/>
      <c r="I473" s="131"/>
      <c r="J473" s="131"/>
      <c r="K473" s="131"/>
      <c r="L473" s="131"/>
      <c r="M473" s="131"/>
      <c r="N473" s="131"/>
      <c r="O473" s="131"/>
      <c r="P473" s="131"/>
      <c r="Q473" s="131"/>
    </row>
    <row r="474" spans="2:17">
      <c r="B474" s="130"/>
      <c r="C474" s="130"/>
      <c r="D474" s="131"/>
      <c r="E474" s="131"/>
      <c r="F474" s="131"/>
      <c r="G474" s="131"/>
      <c r="H474" s="131"/>
      <c r="I474" s="131"/>
      <c r="J474" s="131"/>
      <c r="K474" s="131"/>
      <c r="L474" s="131"/>
      <c r="M474" s="131"/>
      <c r="N474" s="131"/>
      <c r="O474" s="131"/>
      <c r="P474" s="131"/>
      <c r="Q474" s="131"/>
    </row>
    <row r="475" spans="2:17">
      <c r="B475" s="130"/>
      <c r="C475" s="130"/>
      <c r="D475" s="131"/>
      <c r="E475" s="131"/>
      <c r="F475" s="131"/>
      <c r="G475" s="131"/>
      <c r="H475" s="131"/>
      <c r="I475" s="131"/>
      <c r="J475" s="131"/>
      <c r="K475" s="131"/>
      <c r="L475" s="131"/>
      <c r="M475" s="131"/>
      <c r="N475" s="131"/>
      <c r="O475" s="131"/>
      <c r="P475" s="131"/>
      <c r="Q475" s="131"/>
    </row>
    <row r="476" spans="2:17">
      <c r="B476" s="130"/>
      <c r="C476" s="130"/>
      <c r="D476" s="131"/>
      <c r="E476" s="131"/>
      <c r="F476" s="131"/>
      <c r="G476" s="131"/>
      <c r="H476" s="131"/>
      <c r="I476" s="131"/>
      <c r="J476" s="131"/>
      <c r="K476" s="131"/>
      <c r="L476" s="131"/>
      <c r="M476" s="131"/>
      <c r="N476" s="131"/>
      <c r="O476" s="131"/>
      <c r="P476" s="131"/>
      <c r="Q476" s="131"/>
    </row>
    <row r="477" spans="2:17">
      <c r="B477" s="130"/>
      <c r="C477" s="130"/>
      <c r="D477" s="131"/>
      <c r="E477" s="131"/>
      <c r="F477" s="131"/>
      <c r="G477" s="131"/>
      <c r="H477" s="131"/>
      <c r="I477" s="131"/>
      <c r="J477" s="131"/>
      <c r="K477" s="131"/>
      <c r="L477" s="131"/>
      <c r="M477" s="131"/>
      <c r="N477" s="131"/>
      <c r="O477" s="131"/>
      <c r="P477" s="131"/>
      <c r="Q477" s="131"/>
    </row>
    <row r="478" spans="2:17">
      <c r="B478" s="130"/>
      <c r="C478" s="130"/>
      <c r="D478" s="131"/>
      <c r="E478" s="131"/>
      <c r="F478" s="131"/>
      <c r="G478" s="131"/>
      <c r="H478" s="131"/>
      <c r="I478" s="131"/>
      <c r="J478" s="131"/>
      <c r="K478" s="131"/>
      <c r="L478" s="131"/>
      <c r="M478" s="131"/>
      <c r="N478" s="131"/>
      <c r="O478" s="131"/>
      <c r="P478" s="131"/>
      <c r="Q478" s="131"/>
    </row>
    <row r="479" spans="2:17">
      <c r="B479" s="130"/>
      <c r="C479" s="130"/>
      <c r="D479" s="131"/>
      <c r="E479" s="131"/>
      <c r="F479" s="131"/>
      <c r="G479" s="131"/>
      <c r="H479" s="131"/>
      <c r="I479" s="131"/>
      <c r="J479" s="131"/>
      <c r="K479" s="131"/>
      <c r="L479" s="131"/>
      <c r="M479" s="131"/>
      <c r="N479" s="131"/>
      <c r="O479" s="131"/>
      <c r="P479" s="131"/>
      <c r="Q479" s="131"/>
    </row>
    <row r="480" spans="2:17">
      <c r="B480" s="130"/>
      <c r="C480" s="130"/>
      <c r="D480" s="131"/>
      <c r="E480" s="131"/>
      <c r="F480" s="131"/>
      <c r="G480" s="131"/>
      <c r="H480" s="131"/>
      <c r="I480" s="131"/>
      <c r="J480" s="131"/>
      <c r="K480" s="131"/>
      <c r="L480" s="131"/>
      <c r="M480" s="131"/>
      <c r="N480" s="131"/>
      <c r="O480" s="131"/>
      <c r="P480" s="131"/>
      <c r="Q480" s="131"/>
    </row>
    <row r="481" spans="2:17">
      <c r="B481" s="130"/>
      <c r="C481" s="130"/>
      <c r="D481" s="131"/>
      <c r="E481" s="131"/>
      <c r="F481" s="131"/>
      <c r="G481" s="131"/>
      <c r="H481" s="131"/>
      <c r="I481" s="131"/>
      <c r="J481" s="131"/>
      <c r="K481" s="131"/>
      <c r="L481" s="131"/>
      <c r="M481" s="131"/>
      <c r="N481" s="131"/>
      <c r="O481" s="131"/>
      <c r="P481" s="131"/>
      <c r="Q481" s="131"/>
    </row>
    <row r="482" spans="2:17">
      <c r="B482" s="130"/>
      <c r="C482" s="130"/>
      <c r="D482" s="131"/>
      <c r="E482" s="131"/>
      <c r="F482" s="131"/>
      <c r="G482" s="131"/>
      <c r="H482" s="131"/>
      <c r="I482" s="131"/>
      <c r="J482" s="131"/>
      <c r="K482" s="131"/>
      <c r="L482" s="131"/>
      <c r="M482" s="131"/>
      <c r="N482" s="131"/>
      <c r="O482" s="131"/>
      <c r="P482" s="131"/>
      <c r="Q482" s="131"/>
    </row>
    <row r="483" spans="2:17">
      <c r="B483" s="130"/>
      <c r="C483" s="130"/>
      <c r="D483" s="131"/>
      <c r="E483" s="131"/>
      <c r="F483" s="131"/>
      <c r="G483" s="131"/>
      <c r="H483" s="131"/>
      <c r="I483" s="131"/>
      <c r="J483" s="131"/>
      <c r="K483" s="131"/>
      <c r="L483" s="131"/>
      <c r="M483" s="131"/>
      <c r="N483" s="131"/>
      <c r="O483" s="131"/>
      <c r="P483" s="131"/>
      <c r="Q483" s="131"/>
    </row>
    <row r="484" spans="2:17">
      <c r="B484" s="130"/>
      <c r="C484" s="130"/>
      <c r="D484" s="131"/>
      <c r="E484" s="131"/>
      <c r="F484" s="131"/>
      <c r="G484" s="131"/>
      <c r="H484" s="131"/>
      <c r="I484" s="131"/>
      <c r="J484" s="131"/>
      <c r="K484" s="131"/>
      <c r="L484" s="131"/>
      <c r="M484" s="131"/>
      <c r="N484" s="131"/>
      <c r="O484" s="131"/>
      <c r="P484" s="131"/>
      <c r="Q484" s="131"/>
    </row>
    <row r="485" spans="2:17">
      <c r="B485" s="130"/>
      <c r="C485" s="130"/>
      <c r="D485" s="131"/>
      <c r="E485" s="131"/>
      <c r="F485" s="131"/>
      <c r="G485" s="131"/>
      <c r="H485" s="131"/>
      <c r="I485" s="131"/>
      <c r="J485" s="131"/>
      <c r="K485" s="131"/>
      <c r="L485" s="131"/>
      <c r="M485" s="131"/>
      <c r="N485" s="131"/>
      <c r="O485" s="131"/>
      <c r="P485" s="131"/>
      <c r="Q485" s="131"/>
    </row>
    <row r="486" spans="2:17">
      <c r="B486" s="130"/>
      <c r="C486" s="130"/>
      <c r="D486" s="131"/>
      <c r="E486" s="131"/>
      <c r="F486" s="131"/>
      <c r="G486" s="131"/>
      <c r="H486" s="131"/>
      <c r="I486" s="131"/>
      <c r="J486" s="131"/>
      <c r="K486" s="131"/>
      <c r="L486" s="131"/>
      <c r="M486" s="131"/>
      <c r="N486" s="131"/>
      <c r="O486" s="131"/>
      <c r="P486" s="131"/>
      <c r="Q486" s="131"/>
    </row>
    <row r="487" spans="2:17">
      <c r="B487" s="130"/>
      <c r="C487" s="130"/>
      <c r="D487" s="131"/>
      <c r="E487" s="131"/>
      <c r="F487" s="131"/>
      <c r="G487" s="131"/>
      <c r="H487" s="131"/>
      <c r="I487" s="131"/>
      <c r="J487" s="131"/>
      <c r="K487" s="131"/>
      <c r="L487" s="131"/>
      <c r="M487" s="131"/>
      <c r="N487" s="131"/>
      <c r="O487" s="131"/>
      <c r="P487" s="131"/>
      <c r="Q487" s="131"/>
    </row>
    <row r="488" spans="2:17">
      <c r="B488" s="130"/>
      <c r="C488" s="130"/>
      <c r="D488" s="131"/>
      <c r="E488" s="131"/>
      <c r="F488" s="131"/>
      <c r="G488" s="131"/>
      <c r="H488" s="131"/>
      <c r="I488" s="131"/>
      <c r="J488" s="131"/>
      <c r="K488" s="131"/>
      <c r="L488" s="131"/>
      <c r="M488" s="131"/>
      <c r="N488" s="131"/>
      <c r="O488" s="131"/>
      <c r="P488" s="131"/>
      <c r="Q488" s="131"/>
    </row>
    <row r="489" spans="2:17">
      <c r="B489" s="130"/>
      <c r="C489" s="130"/>
      <c r="D489" s="131"/>
      <c r="E489" s="131"/>
      <c r="F489" s="131"/>
      <c r="G489" s="131"/>
      <c r="H489" s="131"/>
      <c r="I489" s="131"/>
      <c r="J489" s="131"/>
      <c r="K489" s="131"/>
      <c r="L489" s="131"/>
      <c r="M489" s="131"/>
      <c r="N489" s="131"/>
      <c r="O489" s="131"/>
      <c r="P489" s="131"/>
      <c r="Q489" s="131"/>
    </row>
    <row r="490" spans="2:17">
      <c r="B490" s="130"/>
      <c r="C490" s="130"/>
      <c r="D490" s="131"/>
      <c r="E490" s="131"/>
      <c r="F490" s="131"/>
      <c r="G490" s="131"/>
      <c r="H490" s="131"/>
      <c r="I490" s="131"/>
      <c r="J490" s="131"/>
      <c r="K490" s="131"/>
      <c r="L490" s="131"/>
      <c r="M490" s="131"/>
      <c r="N490" s="131"/>
      <c r="O490" s="131"/>
      <c r="P490" s="131"/>
      <c r="Q490" s="131"/>
    </row>
    <row r="491" spans="2:17">
      <c r="B491" s="130"/>
      <c r="C491" s="130"/>
      <c r="D491" s="131"/>
      <c r="E491" s="131"/>
      <c r="F491" s="131"/>
      <c r="G491" s="131"/>
      <c r="H491" s="131"/>
      <c r="I491" s="131"/>
      <c r="J491" s="131"/>
      <c r="K491" s="131"/>
      <c r="L491" s="131"/>
      <c r="M491" s="131"/>
      <c r="N491" s="131"/>
      <c r="O491" s="131"/>
      <c r="P491" s="131"/>
      <c r="Q491" s="131"/>
    </row>
    <row r="492" spans="2:17">
      <c r="B492" s="130"/>
      <c r="C492" s="130"/>
      <c r="D492" s="131"/>
      <c r="E492" s="131"/>
      <c r="F492" s="131"/>
      <c r="G492" s="131"/>
      <c r="H492" s="131"/>
      <c r="I492" s="131"/>
      <c r="J492" s="131"/>
      <c r="K492" s="131"/>
      <c r="L492" s="131"/>
      <c r="M492" s="131"/>
      <c r="N492" s="131"/>
      <c r="O492" s="131"/>
      <c r="P492" s="131"/>
      <c r="Q492" s="131"/>
    </row>
    <row r="493" spans="2:17">
      <c r="B493" s="130"/>
      <c r="C493" s="130"/>
      <c r="D493" s="131"/>
      <c r="E493" s="131"/>
      <c r="F493" s="131"/>
      <c r="G493" s="131"/>
      <c r="H493" s="131"/>
      <c r="I493" s="131"/>
      <c r="J493" s="131"/>
      <c r="K493" s="131"/>
      <c r="L493" s="131"/>
      <c r="M493" s="131"/>
      <c r="N493" s="131"/>
      <c r="O493" s="131"/>
      <c r="P493" s="131"/>
      <c r="Q493" s="131"/>
    </row>
    <row r="494" spans="2:17">
      <c r="B494" s="130"/>
      <c r="C494" s="130"/>
      <c r="D494" s="131"/>
      <c r="E494" s="131"/>
      <c r="F494" s="131"/>
      <c r="G494" s="131"/>
      <c r="H494" s="131"/>
      <c r="I494" s="131"/>
      <c r="J494" s="131"/>
      <c r="K494" s="131"/>
      <c r="L494" s="131"/>
      <c r="M494" s="131"/>
      <c r="N494" s="131"/>
      <c r="O494" s="131"/>
      <c r="P494" s="131"/>
      <c r="Q494" s="131"/>
    </row>
    <row r="495" spans="2:17">
      <c r="B495" s="130"/>
      <c r="C495" s="130"/>
      <c r="D495" s="131"/>
      <c r="E495" s="131"/>
      <c r="F495" s="131"/>
      <c r="G495" s="131"/>
      <c r="H495" s="131"/>
      <c r="I495" s="131"/>
      <c r="J495" s="131"/>
      <c r="K495" s="131"/>
      <c r="L495" s="131"/>
      <c r="M495" s="131"/>
      <c r="N495" s="131"/>
      <c r="O495" s="131"/>
      <c r="P495" s="131"/>
      <c r="Q495" s="131"/>
    </row>
    <row r="496" spans="2:17">
      <c r="B496" s="130"/>
      <c r="C496" s="130"/>
      <c r="D496" s="131"/>
      <c r="E496" s="131"/>
      <c r="F496" s="131"/>
      <c r="G496" s="131"/>
      <c r="H496" s="131"/>
      <c r="I496" s="131"/>
      <c r="J496" s="131"/>
      <c r="K496" s="131"/>
      <c r="L496" s="131"/>
      <c r="M496" s="131"/>
      <c r="N496" s="131"/>
      <c r="O496" s="131"/>
      <c r="P496" s="131"/>
      <c r="Q496" s="131"/>
    </row>
    <row r="497" spans="2:17">
      <c r="B497" s="130"/>
      <c r="C497" s="130"/>
      <c r="D497" s="131"/>
      <c r="E497" s="131"/>
      <c r="F497" s="131"/>
      <c r="G497" s="131"/>
      <c r="H497" s="131"/>
      <c r="I497" s="131"/>
      <c r="J497" s="131"/>
      <c r="K497" s="131"/>
      <c r="L497" s="131"/>
      <c r="M497" s="131"/>
      <c r="N497" s="131"/>
      <c r="O497" s="131"/>
      <c r="P497" s="131"/>
      <c r="Q497" s="131"/>
    </row>
    <row r="498" spans="2:17">
      <c r="B498" s="130"/>
      <c r="C498" s="130"/>
      <c r="D498" s="131"/>
      <c r="E498" s="131"/>
      <c r="F498" s="131"/>
      <c r="G498" s="131"/>
      <c r="H498" s="131"/>
      <c r="I498" s="131"/>
      <c r="J498" s="131"/>
      <c r="K498" s="131"/>
      <c r="L498" s="131"/>
      <c r="M498" s="131"/>
      <c r="N498" s="131"/>
      <c r="O498" s="131"/>
      <c r="P498" s="131"/>
      <c r="Q498" s="131"/>
    </row>
    <row r="499" spans="2:17">
      <c r="B499" s="130"/>
      <c r="C499" s="130"/>
      <c r="D499" s="131"/>
      <c r="E499" s="131"/>
      <c r="F499" s="131"/>
      <c r="G499" s="131"/>
      <c r="H499" s="131"/>
      <c r="I499" s="131"/>
      <c r="J499" s="131"/>
      <c r="K499" s="131"/>
      <c r="L499" s="131"/>
      <c r="M499" s="131"/>
      <c r="N499" s="131"/>
      <c r="O499" s="131"/>
      <c r="P499" s="131"/>
      <c r="Q499" s="131"/>
    </row>
    <row r="500" spans="2:17">
      <c r="B500" s="130"/>
      <c r="C500" s="130"/>
      <c r="D500" s="131"/>
      <c r="E500" s="131"/>
      <c r="F500" s="131"/>
      <c r="G500" s="131"/>
      <c r="H500" s="131"/>
      <c r="I500" s="131"/>
      <c r="J500" s="131"/>
      <c r="K500" s="131"/>
      <c r="L500" s="131"/>
      <c r="M500" s="131"/>
      <c r="N500" s="131"/>
      <c r="O500" s="131"/>
      <c r="P500" s="131"/>
      <c r="Q500" s="131"/>
    </row>
    <row r="501" spans="2:17">
      <c r="B501" s="130"/>
      <c r="C501" s="130"/>
      <c r="D501" s="131"/>
      <c r="E501" s="131"/>
      <c r="F501" s="131"/>
      <c r="G501" s="131"/>
      <c r="H501" s="131"/>
      <c r="I501" s="131"/>
      <c r="J501" s="131"/>
      <c r="K501" s="131"/>
      <c r="L501" s="131"/>
      <c r="M501" s="131"/>
      <c r="N501" s="131"/>
      <c r="O501" s="131"/>
      <c r="P501" s="131"/>
      <c r="Q501" s="131"/>
    </row>
    <row r="502" spans="2:17">
      <c r="B502" s="130"/>
      <c r="C502" s="130"/>
      <c r="D502" s="131"/>
      <c r="E502" s="131"/>
      <c r="F502" s="131"/>
      <c r="G502" s="131"/>
      <c r="H502" s="131"/>
      <c r="I502" s="131"/>
      <c r="J502" s="131"/>
      <c r="K502" s="131"/>
      <c r="L502" s="131"/>
      <c r="M502" s="131"/>
      <c r="N502" s="131"/>
      <c r="O502" s="131"/>
      <c r="P502" s="131"/>
      <c r="Q502" s="131"/>
    </row>
    <row r="503" spans="2:17">
      <c r="B503" s="130"/>
      <c r="C503" s="130"/>
      <c r="D503" s="131"/>
      <c r="E503" s="131"/>
      <c r="F503" s="131"/>
      <c r="G503" s="131"/>
      <c r="H503" s="131"/>
      <c r="I503" s="131"/>
      <c r="J503" s="131"/>
      <c r="K503" s="131"/>
      <c r="L503" s="131"/>
      <c r="M503" s="131"/>
      <c r="N503" s="131"/>
      <c r="O503" s="131"/>
      <c r="P503" s="131"/>
      <c r="Q503" s="131"/>
    </row>
    <row r="504" spans="2:17">
      <c r="B504" s="130"/>
      <c r="C504" s="130"/>
      <c r="D504" s="131"/>
      <c r="E504" s="131"/>
      <c r="F504" s="131"/>
      <c r="G504" s="131"/>
      <c r="H504" s="131"/>
      <c r="I504" s="131"/>
      <c r="J504" s="131"/>
      <c r="K504" s="131"/>
      <c r="L504" s="131"/>
      <c r="M504" s="131"/>
      <c r="N504" s="131"/>
      <c r="O504" s="131"/>
      <c r="P504" s="131"/>
      <c r="Q504" s="131"/>
    </row>
    <row r="505" spans="2:17">
      <c r="B505" s="130"/>
      <c r="C505" s="130"/>
      <c r="D505" s="131"/>
      <c r="E505" s="131"/>
      <c r="F505" s="131"/>
      <c r="G505" s="131"/>
      <c r="H505" s="131"/>
      <c r="I505" s="131"/>
      <c r="J505" s="131"/>
      <c r="K505" s="131"/>
      <c r="L505" s="131"/>
      <c r="M505" s="131"/>
      <c r="N505" s="131"/>
      <c r="O505" s="131"/>
      <c r="P505" s="131"/>
      <c r="Q505" s="131"/>
    </row>
    <row r="506" spans="2:17">
      <c r="B506" s="130"/>
      <c r="C506" s="130"/>
      <c r="D506" s="131"/>
      <c r="E506" s="131"/>
      <c r="F506" s="131"/>
      <c r="G506" s="131"/>
      <c r="H506" s="131"/>
      <c r="I506" s="131"/>
      <c r="J506" s="131"/>
      <c r="K506" s="131"/>
      <c r="L506" s="131"/>
      <c r="M506" s="131"/>
      <c r="N506" s="131"/>
      <c r="O506" s="131"/>
      <c r="P506" s="131"/>
      <c r="Q506" s="131"/>
    </row>
    <row r="507" spans="2:17">
      <c r="B507" s="130"/>
      <c r="C507" s="130"/>
      <c r="D507" s="131"/>
      <c r="E507" s="131"/>
      <c r="F507" s="131"/>
      <c r="G507" s="131"/>
      <c r="H507" s="131"/>
      <c r="I507" s="131"/>
      <c r="J507" s="131"/>
      <c r="K507" s="131"/>
      <c r="L507" s="131"/>
      <c r="M507" s="131"/>
      <c r="N507" s="131"/>
      <c r="O507" s="131"/>
      <c r="P507" s="131"/>
      <c r="Q507" s="131"/>
    </row>
    <row r="508" spans="2:17">
      <c r="B508" s="130"/>
      <c r="C508" s="130"/>
      <c r="D508" s="131"/>
      <c r="E508" s="131"/>
      <c r="F508" s="131"/>
      <c r="G508" s="131"/>
      <c r="H508" s="131"/>
      <c r="I508" s="131"/>
      <c r="J508" s="131"/>
      <c r="K508" s="131"/>
      <c r="L508" s="131"/>
      <c r="M508" s="131"/>
      <c r="N508" s="131"/>
      <c r="O508" s="131"/>
      <c r="P508" s="131"/>
      <c r="Q508" s="131"/>
    </row>
    <row r="509" spans="2:17">
      <c r="B509" s="130"/>
      <c r="C509" s="130"/>
      <c r="D509" s="131"/>
      <c r="E509" s="131"/>
      <c r="F509" s="131"/>
      <c r="G509" s="131"/>
      <c r="H509" s="131"/>
      <c r="I509" s="131"/>
      <c r="J509" s="131"/>
      <c r="K509" s="131"/>
      <c r="L509" s="131"/>
      <c r="M509" s="131"/>
      <c r="N509" s="131"/>
      <c r="O509" s="131"/>
      <c r="P509" s="131"/>
      <c r="Q509" s="131"/>
    </row>
    <row r="510" spans="2:17">
      <c r="B510" s="130"/>
      <c r="C510" s="130"/>
      <c r="D510" s="131"/>
      <c r="E510" s="131"/>
      <c r="F510" s="131"/>
      <c r="G510" s="131"/>
      <c r="H510" s="131"/>
      <c r="I510" s="131"/>
      <c r="J510" s="131"/>
      <c r="K510" s="131"/>
      <c r="L510" s="131"/>
      <c r="M510" s="131"/>
      <c r="N510" s="131"/>
      <c r="O510" s="131"/>
      <c r="P510" s="131"/>
      <c r="Q510" s="131"/>
    </row>
    <row r="511" spans="2:17">
      <c r="B511" s="130"/>
      <c r="C511" s="130"/>
      <c r="D511" s="131"/>
      <c r="E511" s="131"/>
      <c r="F511" s="131"/>
      <c r="G511" s="131"/>
      <c r="H511" s="131"/>
      <c r="I511" s="131"/>
      <c r="J511" s="131"/>
      <c r="K511" s="131"/>
      <c r="L511" s="131"/>
      <c r="M511" s="131"/>
      <c r="N511" s="131"/>
      <c r="O511" s="131"/>
      <c r="P511" s="131"/>
      <c r="Q511" s="131"/>
    </row>
    <row r="512" spans="2:17">
      <c r="B512" s="130"/>
      <c r="C512" s="130"/>
      <c r="D512" s="131"/>
      <c r="E512" s="131"/>
      <c r="F512" s="131"/>
      <c r="G512" s="131"/>
      <c r="H512" s="131"/>
      <c r="I512" s="131"/>
      <c r="J512" s="131"/>
      <c r="K512" s="131"/>
      <c r="L512" s="131"/>
      <c r="M512" s="131"/>
      <c r="N512" s="131"/>
      <c r="O512" s="131"/>
      <c r="P512" s="131"/>
      <c r="Q512" s="131"/>
    </row>
    <row r="513" spans="2:17">
      <c r="B513" s="130"/>
      <c r="C513" s="130"/>
      <c r="D513" s="131"/>
      <c r="E513" s="131"/>
      <c r="F513" s="131"/>
      <c r="G513" s="131"/>
      <c r="H513" s="131"/>
      <c r="I513" s="131"/>
      <c r="J513" s="131"/>
      <c r="K513" s="131"/>
      <c r="L513" s="131"/>
      <c r="M513" s="131"/>
      <c r="N513" s="131"/>
      <c r="O513" s="131"/>
      <c r="P513" s="131"/>
      <c r="Q513" s="131"/>
    </row>
    <row r="514" spans="2:17">
      <c r="B514" s="130"/>
      <c r="C514" s="130"/>
      <c r="D514" s="131"/>
      <c r="E514" s="131"/>
      <c r="F514" s="131"/>
      <c r="G514" s="131"/>
      <c r="H514" s="131"/>
      <c r="I514" s="131"/>
      <c r="J514" s="131"/>
      <c r="K514" s="131"/>
      <c r="L514" s="131"/>
      <c r="M514" s="131"/>
      <c r="N514" s="131"/>
      <c r="O514" s="131"/>
      <c r="P514" s="131"/>
      <c r="Q514" s="131"/>
    </row>
    <row r="515" spans="2:17">
      <c r="B515" s="130"/>
      <c r="C515" s="130"/>
      <c r="D515" s="131"/>
      <c r="E515" s="131"/>
      <c r="F515" s="131"/>
      <c r="G515" s="131"/>
      <c r="H515" s="131"/>
      <c r="I515" s="131"/>
      <c r="J515" s="131"/>
      <c r="K515" s="131"/>
      <c r="L515" s="131"/>
      <c r="M515" s="131"/>
      <c r="N515" s="131"/>
      <c r="O515" s="131"/>
      <c r="P515" s="131"/>
      <c r="Q515" s="131"/>
    </row>
    <row r="516" spans="2:17">
      <c r="B516" s="130"/>
      <c r="C516" s="130"/>
      <c r="D516" s="131"/>
      <c r="E516" s="131"/>
      <c r="F516" s="131"/>
      <c r="G516" s="131"/>
      <c r="H516" s="131"/>
      <c r="I516" s="131"/>
      <c r="J516" s="131"/>
      <c r="K516" s="131"/>
      <c r="L516" s="131"/>
      <c r="M516" s="131"/>
      <c r="N516" s="131"/>
      <c r="O516" s="131"/>
      <c r="P516" s="131"/>
      <c r="Q516" s="131"/>
    </row>
    <row r="517" spans="2:17">
      <c r="B517" s="130"/>
      <c r="C517" s="130"/>
      <c r="D517" s="131"/>
      <c r="E517" s="131"/>
      <c r="F517" s="131"/>
      <c r="G517" s="131"/>
      <c r="H517" s="131"/>
      <c r="I517" s="131"/>
      <c r="J517" s="131"/>
      <c r="K517" s="131"/>
      <c r="L517" s="131"/>
      <c r="M517" s="131"/>
      <c r="N517" s="131"/>
      <c r="O517" s="131"/>
      <c r="P517" s="131"/>
      <c r="Q517" s="131"/>
    </row>
    <row r="518" spans="2:17">
      <c r="B518" s="130"/>
      <c r="C518" s="130"/>
      <c r="D518" s="131"/>
      <c r="E518" s="131"/>
      <c r="F518" s="131"/>
      <c r="G518" s="131"/>
      <c r="H518" s="131"/>
      <c r="I518" s="131"/>
      <c r="J518" s="131"/>
      <c r="K518" s="131"/>
      <c r="L518" s="131"/>
      <c r="M518" s="131"/>
      <c r="N518" s="131"/>
      <c r="O518" s="131"/>
      <c r="P518" s="131"/>
      <c r="Q518" s="131"/>
    </row>
    <row r="519" spans="2:17">
      <c r="B519" s="130"/>
      <c r="C519" s="130"/>
      <c r="D519" s="131"/>
      <c r="E519" s="131"/>
      <c r="F519" s="131"/>
      <c r="G519" s="131"/>
      <c r="H519" s="131"/>
      <c r="I519" s="131"/>
      <c r="J519" s="131"/>
      <c r="K519" s="131"/>
      <c r="L519" s="131"/>
      <c r="M519" s="131"/>
      <c r="N519" s="131"/>
      <c r="O519" s="131"/>
      <c r="P519" s="131"/>
      <c r="Q519" s="131"/>
    </row>
    <row r="520" spans="2:17">
      <c r="B520" s="130"/>
      <c r="C520" s="130"/>
      <c r="D520" s="131"/>
      <c r="E520" s="131"/>
      <c r="F520" s="131"/>
      <c r="G520" s="131"/>
      <c r="H520" s="131"/>
      <c r="I520" s="131"/>
      <c r="J520" s="131"/>
      <c r="K520" s="131"/>
      <c r="L520" s="131"/>
      <c r="M520" s="131"/>
      <c r="N520" s="131"/>
      <c r="O520" s="131"/>
      <c r="P520" s="131"/>
      <c r="Q520" s="131"/>
    </row>
    <row r="521" spans="2:17">
      <c r="B521" s="130"/>
      <c r="C521" s="130"/>
      <c r="D521" s="131"/>
      <c r="E521" s="131"/>
      <c r="F521" s="131"/>
      <c r="G521" s="131"/>
      <c r="H521" s="131"/>
      <c r="I521" s="131"/>
      <c r="J521" s="131"/>
      <c r="K521" s="131"/>
      <c r="L521" s="131"/>
      <c r="M521" s="131"/>
      <c r="N521" s="131"/>
      <c r="O521" s="131"/>
      <c r="P521" s="131"/>
      <c r="Q521" s="131"/>
    </row>
    <row r="522" spans="2:17">
      <c r="B522" s="130"/>
      <c r="C522" s="130"/>
      <c r="D522" s="131"/>
      <c r="E522" s="131"/>
      <c r="F522" s="131"/>
      <c r="G522" s="131"/>
      <c r="H522" s="131"/>
      <c r="I522" s="131"/>
      <c r="J522" s="131"/>
      <c r="K522" s="131"/>
      <c r="L522" s="131"/>
      <c r="M522" s="131"/>
      <c r="N522" s="131"/>
      <c r="O522" s="131"/>
      <c r="P522" s="131"/>
      <c r="Q522" s="131"/>
    </row>
    <row r="523" spans="2:17">
      <c r="B523" s="130"/>
      <c r="C523" s="130"/>
      <c r="D523" s="131"/>
      <c r="E523" s="131"/>
      <c r="F523" s="131"/>
      <c r="G523" s="131"/>
      <c r="H523" s="131"/>
      <c r="I523" s="131"/>
      <c r="J523" s="131"/>
      <c r="K523" s="131"/>
      <c r="L523" s="131"/>
      <c r="M523" s="131"/>
      <c r="N523" s="131"/>
      <c r="O523" s="131"/>
      <c r="P523" s="131"/>
      <c r="Q523" s="131"/>
    </row>
    <row r="524" spans="2:17">
      <c r="B524" s="130"/>
      <c r="C524" s="130"/>
      <c r="D524" s="131"/>
      <c r="E524" s="131"/>
      <c r="F524" s="131"/>
      <c r="G524" s="131"/>
      <c r="H524" s="131"/>
      <c r="I524" s="131"/>
      <c r="J524" s="131"/>
      <c r="K524" s="131"/>
      <c r="L524" s="131"/>
      <c r="M524" s="131"/>
      <c r="N524" s="131"/>
      <c r="O524" s="131"/>
      <c r="P524" s="131"/>
      <c r="Q524" s="131"/>
    </row>
    <row r="525" spans="2:17">
      <c r="B525" s="130"/>
      <c r="C525" s="130"/>
      <c r="D525" s="131"/>
      <c r="E525" s="131"/>
      <c r="F525" s="131"/>
      <c r="G525" s="131"/>
      <c r="H525" s="131"/>
      <c r="I525" s="131"/>
      <c r="J525" s="131"/>
      <c r="K525" s="131"/>
      <c r="L525" s="131"/>
      <c r="M525" s="131"/>
      <c r="N525" s="131"/>
      <c r="O525" s="131"/>
      <c r="P525" s="131"/>
      <c r="Q525" s="131"/>
    </row>
    <row r="526" spans="2:17">
      <c r="B526" s="130"/>
      <c r="C526" s="130"/>
      <c r="D526" s="131"/>
      <c r="E526" s="131"/>
      <c r="F526" s="131"/>
      <c r="G526" s="131"/>
      <c r="H526" s="131"/>
      <c r="I526" s="131"/>
      <c r="J526" s="131"/>
      <c r="K526" s="131"/>
      <c r="L526" s="131"/>
      <c r="M526" s="131"/>
      <c r="N526" s="131"/>
      <c r="O526" s="131"/>
      <c r="P526" s="131"/>
      <c r="Q526" s="131"/>
    </row>
    <row r="527" spans="2:17">
      <c r="B527" s="130"/>
      <c r="C527" s="130"/>
      <c r="D527" s="131"/>
      <c r="E527" s="131"/>
      <c r="F527" s="131"/>
      <c r="G527" s="131"/>
      <c r="H527" s="131"/>
      <c r="I527" s="131"/>
      <c r="J527" s="131"/>
      <c r="K527" s="131"/>
      <c r="L527" s="131"/>
      <c r="M527" s="131"/>
      <c r="N527" s="131"/>
      <c r="O527" s="131"/>
      <c r="P527" s="131"/>
      <c r="Q527" s="131"/>
    </row>
    <row r="528" spans="2:17">
      <c r="B528" s="130"/>
      <c r="C528" s="130"/>
      <c r="D528" s="131"/>
      <c r="E528" s="131"/>
      <c r="F528" s="131"/>
      <c r="G528" s="131"/>
      <c r="H528" s="131"/>
      <c r="I528" s="131"/>
      <c r="J528" s="131"/>
      <c r="K528" s="131"/>
      <c r="L528" s="131"/>
      <c r="M528" s="131"/>
      <c r="N528" s="131"/>
      <c r="O528" s="131"/>
      <c r="P528" s="131"/>
      <c r="Q528" s="131"/>
    </row>
    <row r="529" spans="2:17">
      <c r="B529" s="130"/>
      <c r="C529" s="130"/>
      <c r="D529" s="131"/>
      <c r="E529" s="131"/>
      <c r="F529" s="131"/>
      <c r="G529" s="131"/>
      <c r="H529" s="131"/>
      <c r="I529" s="131"/>
      <c r="J529" s="131"/>
      <c r="K529" s="131"/>
      <c r="L529" s="131"/>
      <c r="M529" s="131"/>
      <c r="N529" s="131"/>
      <c r="O529" s="131"/>
      <c r="P529" s="131"/>
      <c r="Q529" s="131"/>
    </row>
    <row r="530" spans="2:17">
      <c r="B530" s="130"/>
      <c r="C530" s="130"/>
      <c r="D530" s="131"/>
      <c r="E530" s="131"/>
      <c r="F530" s="131"/>
      <c r="G530" s="131"/>
      <c r="H530" s="131"/>
      <c r="I530" s="131"/>
      <c r="J530" s="131"/>
      <c r="K530" s="131"/>
      <c r="L530" s="131"/>
      <c r="M530" s="131"/>
      <c r="N530" s="131"/>
      <c r="O530" s="131"/>
      <c r="P530" s="131"/>
      <c r="Q530" s="131"/>
    </row>
    <row r="531" spans="2:17">
      <c r="B531" s="130"/>
      <c r="C531" s="130"/>
      <c r="D531" s="131"/>
      <c r="E531" s="131"/>
      <c r="F531" s="131"/>
      <c r="G531" s="131"/>
      <c r="H531" s="131"/>
      <c r="I531" s="131"/>
      <c r="J531" s="131"/>
      <c r="K531" s="131"/>
      <c r="L531" s="131"/>
      <c r="M531" s="131"/>
      <c r="N531" s="131"/>
      <c r="O531" s="131"/>
      <c r="P531" s="131"/>
      <c r="Q531" s="131"/>
    </row>
    <row r="532" spans="2:17">
      <c r="B532" s="130"/>
      <c r="C532" s="130"/>
      <c r="D532" s="131"/>
      <c r="E532" s="131"/>
      <c r="F532" s="131"/>
      <c r="G532" s="131"/>
      <c r="H532" s="131"/>
      <c r="I532" s="131"/>
      <c r="J532" s="131"/>
      <c r="K532" s="131"/>
      <c r="L532" s="131"/>
      <c r="M532" s="131"/>
      <c r="N532" s="131"/>
      <c r="O532" s="131"/>
      <c r="P532" s="131"/>
      <c r="Q532" s="131"/>
    </row>
    <row r="533" spans="2:17">
      <c r="B533" s="130"/>
      <c r="C533" s="130"/>
      <c r="D533" s="131"/>
      <c r="E533" s="131"/>
      <c r="F533" s="131"/>
      <c r="G533" s="131"/>
      <c r="H533" s="131"/>
      <c r="I533" s="131"/>
      <c r="J533" s="131"/>
      <c r="K533" s="131"/>
      <c r="L533" s="131"/>
      <c r="M533" s="131"/>
      <c r="N533" s="131"/>
      <c r="O533" s="131"/>
      <c r="P533" s="131"/>
      <c r="Q533" s="131"/>
    </row>
    <row r="534" spans="2:17">
      <c r="B534" s="130"/>
      <c r="C534" s="130"/>
      <c r="D534" s="131"/>
      <c r="E534" s="131"/>
      <c r="F534" s="131"/>
      <c r="G534" s="131"/>
      <c r="H534" s="131"/>
      <c r="I534" s="131"/>
      <c r="J534" s="131"/>
      <c r="K534" s="131"/>
      <c r="L534" s="131"/>
      <c r="M534" s="131"/>
      <c r="N534" s="131"/>
      <c r="O534" s="131"/>
      <c r="P534" s="131"/>
      <c r="Q534" s="131"/>
    </row>
    <row r="535" spans="2:17">
      <c r="B535" s="130"/>
      <c r="C535" s="130"/>
      <c r="D535" s="131"/>
      <c r="E535" s="131"/>
      <c r="F535" s="131"/>
      <c r="G535" s="131"/>
      <c r="H535" s="131"/>
      <c r="I535" s="131"/>
      <c r="J535" s="131"/>
      <c r="K535" s="131"/>
      <c r="L535" s="131"/>
      <c r="M535" s="131"/>
      <c r="N535" s="131"/>
      <c r="O535" s="131"/>
      <c r="P535" s="131"/>
      <c r="Q535" s="131"/>
    </row>
    <row r="536" spans="2:17">
      <c r="B536" s="130"/>
      <c r="C536" s="130"/>
      <c r="D536" s="131"/>
      <c r="E536" s="131"/>
      <c r="F536" s="131"/>
      <c r="G536" s="131"/>
      <c r="H536" s="131"/>
      <c r="I536" s="131"/>
      <c r="J536" s="131"/>
      <c r="K536" s="131"/>
      <c r="L536" s="131"/>
      <c r="M536" s="131"/>
      <c r="N536" s="131"/>
      <c r="O536" s="131"/>
      <c r="P536" s="131"/>
      <c r="Q536" s="131"/>
    </row>
    <row r="537" spans="2:17">
      <c r="B537" s="130"/>
      <c r="C537" s="130"/>
      <c r="D537" s="131"/>
      <c r="E537" s="131"/>
      <c r="F537" s="131"/>
      <c r="G537" s="131"/>
      <c r="H537" s="131"/>
      <c r="I537" s="131"/>
      <c r="J537" s="131"/>
      <c r="K537" s="131"/>
      <c r="L537" s="131"/>
      <c r="M537" s="131"/>
      <c r="N537" s="131"/>
      <c r="O537" s="131"/>
      <c r="P537" s="131"/>
      <c r="Q537" s="131"/>
    </row>
    <row r="538" spans="2:17">
      <c r="B538" s="130"/>
      <c r="C538" s="130"/>
      <c r="D538" s="131"/>
      <c r="E538" s="131"/>
      <c r="F538" s="131"/>
      <c r="G538" s="131"/>
      <c r="H538" s="131"/>
      <c r="I538" s="131"/>
      <c r="J538" s="131"/>
      <c r="K538" s="131"/>
      <c r="L538" s="131"/>
      <c r="M538" s="131"/>
      <c r="N538" s="131"/>
      <c r="O538" s="131"/>
      <c r="P538" s="131"/>
      <c r="Q538" s="131"/>
    </row>
    <row r="539" spans="2:17">
      <c r="B539" s="130"/>
      <c r="C539" s="130"/>
      <c r="D539" s="131"/>
      <c r="E539" s="131"/>
      <c r="F539" s="131"/>
      <c r="G539" s="131"/>
      <c r="H539" s="131"/>
      <c r="I539" s="131"/>
      <c r="J539" s="131"/>
      <c r="K539" s="131"/>
      <c r="L539" s="131"/>
      <c r="M539" s="131"/>
      <c r="N539" s="131"/>
      <c r="O539" s="131"/>
      <c r="P539" s="131"/>
      <c r="Q539" s="131"/>
    </row>
    <row r="540" spans="2:17">
      <c r="B540" s="130"/>
      <c r="C540" s="130"/>
      <c r="D540" s="131"/>
      <c r="E540" s="131"/>
      <c r="F540" s="131"/>
      <c r="G540" s="131"/>
      <c r="H540" s="131"/>
      <c r="I540" s="131"/>
      <c r="J540" s="131"/>
      <c r="K540" s="131"/>
      <c r="L540" s="131"/>
      <c r="M540" s="131"/>
      <c r="N540" s="131"/>
      <c r="O540" s="131"/>
      <c r="P540" s="131"/>
      <c r="Q540" s="131"/>
    </row>
    <row r="541" spans="2:17">
      <c r="B541" s="130"/>
      <c r="C541" s="130"/>
      <c r="D541" s="131"/>
      <c r="E541" s="131"/>
      <c r="F541" s="131"/>
      <c r="G541" s="131"/>
      <c r="H541" s="131"/>
      <c r="I541" s="131"/>
      <c r="J541" s="131"/>
      <c r="K541" s="131"/>
      <c r="L541" s="131"/>
      <c r="M541" s="131"/>
      <c r="N541" s="131"/>
      <c r="O541" s="131"/>
      <c r="P541" s="131"/>
      <c r="Q541" s="131"/>
    </row>
    <row r="542" spans="2:17">
      <c r="B542" s="130"/>
      <c r="C542" s="130"/>
      <c r="D542" s="131"/>
      <c r="E542" s="131"/>
      <c r="F542" s="131"/>
      <c r="G542" s="131"/>
      <c r="H542" s="131"/>
      <c r="I542" s="131"/>
      <c r="J542" s="131"/>
      <c r="K542" s="131"/>
      <c r="L542" s="131"/>
      <c r="M542" s="131"/>
      <c r="N542" s="131"/>
      <c r="O542" s="131"/>
      <c r="P542" s="131"/>
      <c r="Q542" s="131"/>
    </row>
    <row r="543" spans="2:17">
      <c r="B543" s="130"/>
      <c r="C543" s="130"/>
      <c r="D543" s="131"/>
      <c r="E543" s="131"/>
      <c r="F543" s="131"/>
      <c r="G543" s="131"/>
      <c r="H543" s="131"/>
      <c r="I543" s="131"/>
      <c r="J543" s="131"/>
      <c r="K543" s="131"/>
      <c r="L543" s="131"/>
      <c r="M543" s="131"/>
      <c r="N543" s="131"/>
      <c r="O543" s="131"/>
      <c r="P543" s="131"/>
      <c r="Q543" s="131"/>
    </row>
    <row r="544" spans="2:17">
      <c r="B544" s="130"/>
      <c r="C544" s="130"/>
      <c r="D544" s="131"/>
      <c r="E544" s="131"/>
      <c r="F544" s="131"/>
      <c r="G544" s="131"/>
      <c r="H544" s="131"/>
      <c r="I544" s="131"/>
      <c r="J544" s="131"/>
      <c r="K544" s="131"/>
      <c r="L544" s="131"/>
      <c r="M544" s="131"/>
      <c r="N544" s="131"/>
      <c r="O544" s="131"/>
      <c r="P544" s="131"/>
      <c r="Q544" s="131"/>
    </row>
    <row r="545" spans="2:17">
      <c r="B545" s="130"/>
      <c r="C545" s="130"/>
      <c r="D545" s="131"/>
      <c r="E545" s="131"/>
      <c r="F545" s="131"/>
      <c r="G545" s="131"/>
      <c r="H545" s="131"/>
      <c r="I545" s="131"/>
      <c r="J545" s="131"/>
      <c r="K545" s="131"/>
      <c r="L545" s="131"/>
      <c r="M545" s="131"/>
      <c r="N545" s="131"/>
      <c r="O545" s="131"/>
      <c r="P545" s="131"/>
      <c r="Q545" s="131"/>
    </row>
    <row r="546" spans="2:17">
      <c r="B546" s="130"/>
      <c r="C546" s="130"/>
      <c r="D546" s="131"/>
      <c r="E546" s="131"/>
      <c r="F546" s="131"/>
      <c r="G546" s="131"/>
      <c r="H546" s="131"/>
      <c r="I546" s="131"/>
      <c r="J546" s="131"/>
      <c r="K546" s="131"/>
      <c r="L546" s="131"/>
      <c r="M546" s="131"/>
      <c r="N546" s="131"/>
      <c r="O546" s="131"/>
      <c r="P546" s="131"/>
      <c r="Q546" s="131"/>
    </row>
    <row r="547" spans="2:17">
      <c r="B547" s="130"/>
      <c r="C547" s="130"/>
      <c r="D547" s="131"/>
      <c r="E547" s="131"/>
      <c r="F547" s="131"/>
      <c r="G547" s="131"/>
      <c r="H547" s="131"/>
      <c r="I547" s="131"/>
      <c r="J547" s="131"/>
      <c r="K547" s="131"/>
      <c r="L547" s="131"/>
      <c r="M547" s="131"/>
      <c r="N547" s="131"/>
      <c r="O547" s="131"/>
      <c r="P547" s="131"/>
      <c r="Q547" s="131"/>
    </row>
    <row r="548" spans="2:17">
      <c r="B548" s="130"/>
      <c r="C548" s="130"/>
      <c r="D548" s="131"/>
      <c r="E548" s="131"/>
      <c r="F548" s="131"/>
      <c r="G548" s="131"/>
      <c r="H548" s="131"/>
      <c r="I548" s="131"/>
      <c r="J548" s="131"/>
      <c r="K548" s="131"/>
      <c r="L548" s="131"/>
      <c r="M548" s="131"/>
      <c r="N548" s="131"/>
      <c r="O548" s="131"/>
      <c r="P548" s="131"/>
      <c r="Q548" s="131"/>
    </row>
    <row r="549" spans="2:17">
      <c r="B549" s="130"/>
      <c r="C549" s="130"/>
      <c r="D549" s="131"/>
      <c r="E549" s="131"/>
      <c r="F549" s="131"/>
      <c r="G549" s="131"/>
      <c r="H549" s="131"/>
      <c r="I549" s="131"/>
      <c r="J549" s="131"/>
      <c r="K549" s="131"/>
      <c r="L549" s="131"/>
      <c r="M549" s="131"/>
      <c r="N549" s="131"/>
      <c r="O549" s="131"/>
      <c r="P549" s="131"/>
      <c r="Q549" s="131"/>
    </row>
    <row r="550" spans="2:17">
      <c r="B550" s="130"/>
      <c r="C550" s="130"/>
      <c r="D550" s="131"/>
      <c r="E550" s="131"/>
      <c r="F550" s="131"/>
      <c r="G550" s="131"/>
      <c r="H550" s="131"/>
      <c r="I550" s="131"/>
      <c r="J550" s="131"/>
      <c r="K550" s="131"/>
      <c r="L550" s="131"/>
      <c r="M550" s="131"/>
      <c r="N550" s="131"/>
      <c r="O550" s="131"/>
      <c r="P550" s="131"/>
      <c r="Q550" s="131"/>
    </row>
    <row r="551" spans="2:17">
      <c r="B551" s="130"/>
      <c r="C551" s="130"/>
      <c r="D551" s="131"/>
      <c r="E551" s="131"/>
      <c r="F551" s="131"/>
      <c r="G551" s="131"/>
      <c r="H551" s="131"/>
      <c r="I551" s="131"/>
      <c r="J551" s="131"/>
      <c r="K551" s="131"/>
      <c r="L551" s="131"/>
      <c r="M551" s="131"/>
      <c r="N551" s="131"/>
      <c r="O551" s="131"/>
      <c r="P551" s="131"/>
      <c r="Q551" s="131"/>
    </row>
    <row r="552" spans="2:17">
      <c r="B552" s="130"/>
      <c r="C552" s="130"/>
      <c r="D552" s="131"/>
      <c r="E552" s="131"/>
      <c r="F552" s="131"/>
      <c r="G552" s="131"/>
      <c r="H552" s="131"/>
      <c r="I552" s="131"/>
      <c r="J552" s="131"/>
      <c r="K552" s="131"/>
      <c r="L552" s="131"/>
      <c r="M552" s="131"/>
      <c r="N552" s="131"/>
      <c r="O552" s="131"/>
      <c r="P552" s="131"/>
      <c r="Q552" s="131"/>
    </row>
    <row r="553" spans="2:17">
      <c r="B553" s="130"/>
      <c r="C553" s="130"/>
      <c r="D553" s="131"/>
      <c r="E553" s="131"/>
      <c r="F553" s="131"/>
      <c r="G553" s="131"/>
      <c r="H553" s="131"/>
      <c r="I553" s="131"/>
      <c r="J553" s="131"/>
      <c r="K553" s="131"/>
      <c r="L553" s="131"/>
      <c r="M553" s="131"/>
      <c r="N553" s="131"/>
      <c r="O553" s="131"/>
      <c r="P553" s="131"/>
      <c r="Q553" s="131"/>
    </row>
    <row r="554" spans="2:17">
      <c r="B554" s="130"/>
      <c r="C554" s="130"/>
      <c r="D554" s="131"/>
      <c r="E554" s="131"/>
      <c r="F554" s="131"/>
      <c r="G554" s="131"/>
      <c r="H554" s="131"/>
      <c r="I554" s="131"/>
      <c r="J554" s="131"/>
      <c r="K554" s="131"/>
      <c r="L554" s="131"/>
      <c r="M554" s="131"/>
      <c r="N554" s="131"/>
      <c r="O554" s="131"/>
      <c r="P554" s="131"/>
      <c r="Q554" s="131"/>
    </row>
    <row r="555" spans="2:17">
      <c r="B555" s="130"/>
      <c r="C555" s="130"/>
      <c r="D555" s="131"/>
      <c r="E555" s="131"/>
      <c r="F555" s="131"/>
      <c r="G555" s="131"/>
      <c r="H555" s="131"/>
      <c r="I555" s="131"/>
      <c r="J555" s="131"/>
      <c r="K555" s="131"/>
      <c r="L555" s="131"/>
      <c r="M555" s="131"/>
      <c r="N555" s="131"/>
      <c r="O555" s="131"/>
      <c r="P555" s="131"/>
      <c r="Q555" s="131"/>
    </row>
    <row r="556" spans="2:17">
      <c r="B556" s="130"/>
      <c r="C556" s="130"/>
      <c r="D556" s="131"/>
      <c r="E556" s="131"/>
      <c r="F556" s="131"/>
      <c r="G556" s="131"/>
      <c r="H556" s="131"/>
      <c r="I556" s="131"/>
      <c r="J556" s="131"/>
      <c r="K556" s="131"/>
      <c r="L556" s="131"/>
      <c r="M556" s="131"/>
      <c r="N556" s="131"/>
      <c r="O556" s="131"/>
      <c r="P556" s="131"/>
      <c r="Q556" s="131"/>
    </row>
    <row r="557" spans="2:17">
      <c r="B557" s="130"/>
      <c r="C557" s="130"/>
      <c r="D557" s="131"/>
      <c r="E557" s="131"/>
      <c r="F557" s="131"/>
      <c r="G557" s="131"/>
      <c r="H557" s="131"/>
      <c r="I557" s="131"/>
      <c r="J557" s="131"/>
      <c r="K557" s="131"/>
      <c r="L557" s="131"/>
      <c r="M557" s="131"/>
      <c r="N557" s="131"/>
      <c r="O557" s="131"/>
      <c r="P557" s="131"/>
      <c r="Q557" s="131"/>
    </row>
    <row r="558" spans="2:17">
      <c r="B558" s="130"/>
      <c r="C558" s="130"/>
      <c r="D558" s="131"/>
      <c r="E558" s="131"/>
      <c r="F558" s="131"/>
      <c r="G558" s="131"/>
      <c r="H558" s="131"/>
      <c r="I558" s="131"/>
      <c r="J558" s="131"/>
      <c r="K558" s="131"/>
      <c r="L558" s="131"/>
      <c r="M558" s="131"/>
      <c r="N558" s="131"/>
      <c r="O558" s="131"/>
      <c r="P558" s="131"/>
      <c r="Q558" s="131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11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Q1066"/>
  <sheetViews>
    <sheetView rightToLeft="1" topLeftCell="A88" zoomScale="70" zoomScaleNormal="70" workbookViewId="0"/>
  </sheetViews>
  <sheetFormatPr defaultColWidth="9.140625" defaultRowHeight="18"/>
  <cols>
    <col min="1" max="1" width="6.28515625" style="1" customWidth="1"/>
    <col min="2" max="2" width="45.5703125" style="2" bestFit="1" customWidth="1"/>
    <col min="3" max="3" width="60.28515625" style="2" bestFit="1" customWidth="1"/>
    <col min="4" max="4" width="10.140625" style="2" bestFit="1" customWidth="1"/>
    <col min="5" max="5" width="19" style="2" customWidth="1"/>
    <col min="6" max="6" width="10.5703125" style="1" customWidth="1"/>
    <col min="7" max="7" width="16.140625" style="1" customWidth="1"/>
    <col min="8" max="8" width="11.140625" style="1" bestFit="1" customWidth="1"/>
    <col min="9" max="9" width="6.85546875" style="1" bestFit="1" customWidth="1"/>
    <col min="10" max="10" width="12.28515625" style="1" bestFit="1" customWidth="1"/>
    <col min="11" max="11" width="8.28515625" style="1" customWidth="1"/>
    <col min="12" max="12" width="7.5703125" style="1" customWidth="1"/>
    <col min="13" max="13" width="10.140625" style="1" bestFit="1" customWidth="1"/>
    <col min="14" max="14" width="7.28515625" style="1" bestFit="1" customWidth="1"/>
    <col min="15" max="15" width="12" style="1" customWidth="1"/>
    <col min="16" max="16" width="9.140625" style="1" bestFit="1" customWidth="1"/>
    <col min="17" max="17" width="10.42578125" style="1" bestFit="1" customWidth="1"/>
    <col min="18" max="16384" width="9.140625" style="1"/>
  </cols>
  <sheetData>
    <row r="1" spans="2:17">
      <c r="B1" s="56" t="s">
        <v>146</v>
      </c>
      <c r="C1" s="77" t="s" vm="1">
        <v>224</v>
      </c>
    </row>
    <row r="2" spans="2:17">
      <c r="B2" s="56" t="s">
        <v>145</v>
      </c>
      <c r="C2" s="77" t="s">
        <v>225</v>
      </c>
    </row>
    <row r="3" spans="2:17">
      <c r="B3" s="56" t="s">
        <v>147</v>
      </c>
      <c r="C3" s="77" t="s">
        <v>226</v>
      </c>
    </row>
    <row r="4" spans="2:17">
      <c r="B4" s="56" t="s">
        <v>148</v>
      </c>
      <c r="C4" s="77">
        <v>9455</v>
      </c>
    </row>
    <row r="6" spans="2:17" ht="26.25" customHeight="1">
      <c r="B6" s="157" t="s">
        <v>176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9"/>
    </row>
    <row r="7" spans="2:17" s="3" customFormat="1" ht="63">
      <c r="B7" s="22" t="s">
        <v>116</v>
      </c>
      <c r="C7" s="30" t="s">
        <v>188</v>
      </c>
      <c r="D7" s="30" t="s">
        <v>46</v>
      </c>
      <c r="E7" s="30" t="s">
        <v>117</v>
      </c>
      <c r="F7" s="30" t="s">
        <v>15</v>
      </c>
      <c r="G7" s="30" t="s">
        <v>102</v>
      </c>
      <c r="H7" s="30" t="s">
        <v>68</v>
      </c>
      <c r="I7" s="30" t="s">
        <v>18</v>
      </c>
      <c r="J7" s="30" t="s">
        <v>101</v>
      </c>
      <c r="K7" s="13" t="s">
        <v>37</v>
      </c>
      <c r="L7" s="70" t="s">
        <v>19</v>
      </c>
      <c r="M7" s="30" t="s">
        <v>200</v>
      </c>
      <c r="N7" s="30" t="s">
        <v>199</v>
      </c>
      <c r="O7" s="30" t="s">
        <v>110</v>
      </c>
      <c r="P7" s="30" t="s">
        <v>149</v>
      </c>
      <c r="Q7" s="31" t="s">
        <v>151</v>
      </c>
    </row>
    <row r="8" spans="2:17" s="3" customFormat="1" ht="24" customHeight="1">
      <c r="B8" s="15"/>
      <c r="C8" s="69"/>
      <c r="D8" s="16"/>
      <c r="E8" s="16"/>
      <c r="F8" s="16"/>
      <c r="G8" s="16" t="s">
        <v>22</v>
      </c>
      <c r="H8" s="16"/>
      <c r="I8" s="16" t="s">
        <v>21</v>
      </c>
      <c r="J8" s="16"/>
      <c r="K8" s="16" t="s">
        <v>20</v>
      </c>
      <c r="L8" s="16" t="s">
        <v>20</v>
      </c>
      <c r="M8" s="16" t="s">
        <v>207</v>
      </c>
      <c r="N8" s="16"/>
      <c r="O8" s="16" t="s">
        <v>203</v>
      </c>
      <c r="P8" s="32" t="s">
        <v>20</v>
      </c>
      <c r="Q8" s="17" t="s">
        <v>20</v>
      </c>
    </row>
    <row r="9" spans="2:17" s="4" customFormat="1" ht="18" customHeight="1">
      <c r="B9" s="18"/>
      <c r="C9" s="13" t="s">
        <v>1</v>
      </c>
      <c r="D9" s="13" t="s">
        <v>2</v>
      </c>
      <c r="E9" s="13" t="s">
        <v>3</v>
      </c>
      <c r="F9" s="13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20" t="s">
        <v>11</v>
      </c>
      <c r="N9" s="20" t="s">
        <v>12</v>
      </c>
      <c r="O9" s="20" t="s">
        <v>13</v>
      </c>
      <c r="P9" s="20" t="s">
        <v>14</v>
      </c>
      <c r="Q9" s="20" t="s">
        <v>113</v>
      </c>
    </row>
    <row r="10" spans="2:17" s="4" customFormat="1" ht="18" customHeight="1">
      <c r="B10" s="78" t="s">
        <v>42</v>
      </c>
      <c r="C10" s="79"/>
      <c r="D10" s="79"/>
      <c r="E10" s="79"/>
      <c r="F10" s="79"/>
      <c r="G10" s="79"/>
      <c r="H10" s="79"/>
      <c r="I10" s="87">
        <v>5.8173093229893427</v>
      </c>
      <c r="J10" s="79"/>
      <c r="K10" s="79"/>
      <c r="L10" s="100">
        <v>2.7098660913078092E-2</v>
      </c>
      <c r="M10" s="87"/>
      <c r="N10" s="89"/>
      <c r="O10" s="87">
        <v>1066.1468799999998</v>
      </c>
      <c r="P10" s="88">
        <v>1</v>
      </c>
      <c r="Q10" s="88">
        <f>O10/'סכום נכסי הקרן'!$C$42</f>
        <v>3.0229806162350593E-2</v>
      </c>
    </row>
    <row r="11" spans="2:17" ht="21.75" customHeight="1">
      <c r="B11" s="80" t="s">
        <v>40</v>
      </c>
      <c r="C11" s="81"/>
      <c r="D11" s="81"/>
      <c r="E11" s="81"/>
      <c r="F11" s="81"/>
      <c r="G11" s="81"/>
      <c r="H11" s="81"/>
      <c r="I11" s="90">
        <v>6.4393260775769905</v>
      </c>
      <c r="J11" s="81"/>
      <c r="K11" s="81"/>
      <c r="L11" s="101">
        <v>2.1951428364368183E-2</v>
      </c>
      <c r="M11" s="90"/>
      <c r="N11" s="92"/>
      <c r="O11" s="90">
        <v>712.42102</v>
      </c>
      <c r="P11" s="91">
        <v>0.66822033001681735</v>
      </c>
      <c r="Q11" s="91">
        <f>O11/'סכום נכסי הקרן'!$C$42</f>
        <v>2.0200171050150331E-2</v>
      </c>
    </row>
    <row r="12" spans="2:17">
      <c r="B12" s="99" t="s">
        <v>38</v>
      </c>
      <c r="C12" s="81"/>
      <c r="D12" s="81"/>
      <c r="E12" s="81"/>
      <c r="F12" s="81"/>
      <c r="G12" s="81"/>
      <c r="H12" s="81"/>
      <c r="I12" s="90">
        <v>8.0913608220621747</v>
      </c>
      <c r="J12" s="81"/>
      <c r="K12" s="81"/>
      <c r="L12" s="101">
        <v>1.7467335193389572E-2</v>
      </c>
      <c r="M12" s="90"/>
      <c r="N12" s="92"/>
      <c r="O12" s="90">
        <f>SUM(O13:O23)</f>
        <v>261.72277999999994</v>
      </c>
      <c r="P12" s="91">
        <v>0.2454851905583591</v>
      </c>
      <c r="Q12" s="91">
        <f>O12/'סכום נכסי הקרן'!$C$42</f>
        <v>7.4209558327193422E-3</v>
      </c>
    </row>
    <row r="13" spans="2:17">
      <c r="B13" s="86" t="s">
        <v>2066</v>
      </c>
      <c r="C13" s="96" t="s">
        <v>1983</v>
      </c>
      <c r="D13" s="83">
        <v>6028</v>
      </c>
      <c r="E13" s="83"/>
      <c r="F13" s="83" t="s">
        <v>893</v>
      </c>
      <c r="G13" s="108">
        <v>43100</v>
      </c>
      <c r="H13" s="83"/>
      <c r="I13" s="93">
        <v>10.08</v>
      </c>
      <c r="J13" s="96" t="s">
        <v>133</v>
      </c>
      <c r="K13" s="97">
        <v>0</v>
      </c>
      <c r="L13" s="97">
        <v>2.3800000000000002E-2</v>
      </c>
      <c r="M13" s="93">
        <v>10601.42</v>
      </c>
      <c r="N13" s="95">
        <v>102.2</v>
      </c>
      <c r="O13" s="93">
        <v>10.83465</v>
      </c>
      <c r="P13" s="94">
        <v>1.0162436530321228E-2</v>
      </c>
      <c r="Q13" s="94">
        <f>O13/'סכום נכסי הקרן'!$C$42</f>
        <v>3.0720848644880144E-4</v>
      </c>
    </row>
    <row r="14" spans="2:17">
      <c r="B14" s="86" t="s">
        <v>2066</v>
      </c>
      <c r="C14" s="96" t="s">
        <v>1983</v>
      </c>
      <c r="D14" s="83">
        <v>6869</v>
      </c>
      <c r="E14" s="83"/>
      <c r="F14" s="83" t="s">
        <v>893</v>
      </c>
      <c r="G14" s="108">
        <v>43555</v>
      </c>
      <c r="H14" s="83"/>
      <c r="I14" s="93">
        <v>4.96</v>
      </c>
      <c r="J14" s="96" t="s">
        <v>133</v>
      </c>
      <c r="K14" s="97">
        <v>0</v>
      </c>
      <c r="L14" s="97">
        <v>3.3399999999999992E-2</v>
      </c>
      <c r="M14" s="93">
        <v>3735.9</v>
      </c>
      <c r="N14" s="95">
        <v>112.15</v>
      </c>
      <c r="O14" s="93">
        <v>4.1896800000000001</v>
      </c>
      <c r="P14" s="94">
        <v>3.9298618967022643E-3</v>
      </c>
      <c r="Q14" s="94">
        <f>O14/'סכום נכסי הקרן'!$C$42</f>
        <v>1.1879527732827682E-4</v>
      </c>
    </row>
    <row r="15" spans="2:17">
      <c r="B15" s="86" t="s">
        <v>2066</v>
      </c>
      <c r="C15" s="96" t="s">
        <v>1983</v>
      </c>
      <c r="D15" s="83">
        <v>6870</v>
      </c>
      <c r="E15" s="83"/>
      <c r="F15" s="83" t="s">
        <v>893</v>
      </c>
      <c r="G15" s="108">
        <v>43555</v>
      </c>
      <c r="H15" s="83"/>
      <c r="I15" s="93">
        <v>6.86</v>
      </c>
      <c r="J15" s="96" t="s">
        <v>133</v>
      </c>
      <c r="K15" s="97">
        <v>0</v>
      </c>
      <c r="L15" s="97">
        <v>1.4800000000000001E-2</v>
      </c>
      <c r="M15" s="93">
        <v>35442.089999999997</v>
      </c>
      <c r="N15" s="95">
        <v>101.23</v>
      </c>
      <c r="O15" s="93">
        <v>35.878029999999995</v>
      </c>
      <c r="P15" s="94">
        <v>3.365205176982744E-2</v>
      </c>
      <c r="Q15" s="94">
        <f>O15/'סכום נכסי הקרן'!$C$42</f>
        <v>1.0172950019672706E-3</v>
      </c>
    </row>
    <row r="16" spans="2:17">
      <c r="B16" s="86" t="s">
        <v>2066</v>
      </c>
      <c r="C16" s="96" t="s">
        <v>1983</v>
      </c>
      <c r="D16" s="83">
        <v>6868</v>
      </c>
      <c r="E16" s="83"/>
      <c r="F16" s="83" t="s">
        <v>893</v>
      </c>
      <c r="G16" s="108">
        <v>43555</v>
      </c>
      <c r="H16" s="83"/>
      <c r="I16" s="93">
        <v>6.9399999999999995</v>
      </c>
      <c r="J16" s="96" t="s">
        <v>133</v>
      </c>
      <c r="K16" s="97">
        <v>0</v>
      </c>
      <c r="L16" s="97">
        <v>1.7299999999999999E-2</v>
      </c>
      <c r="M16" s="93">
        <v>6558.88</v>
      </c>
      <c r="N16" s="95">
        <v>110.11</v>
      </c>
      <c r="O16" s="93">
        <v>7.2217500000000001</v>
      </c>
      <c r="P16" s="94">
        <v>6.773916554537027E-3</v>
      </c>
      <c r="Q16" s="94">
        <f>O16/'סכום נכסי הקרן'!$C$42</f>
        <v>2.0476737938111814E-4</v>
      </c>
    </row>
    <row r="17" spans="2:17">
      <c r="B17" s="86" t="s">
        <v>2066</v>
      </c>
      <c r="C17" s="96" t="s">
        <v>1983</v>
      </c>
      <c r="D17" s="83">
        <v>6867</v>
      </c>
      <c r="E17" s="83"/>
      <c r="F17" s="83" t="s">
        <v>893</v>
      </c>
      <c r="G17" s="108">
        <v>43555</v>
      </c>
      <c r="H17" s="83"/>
      <c r="I17" s="93">
        <v>6.9099999999999993</v>
      </c>
      <c r="J17" s="96" t="s">
        <v>133</v>
      </c>
      <c r="K17" s="97">
        <v>0</v>
      </c>
      <c r="L17" s="97">
        <v>9.1999999999999998E-3</v>
      </c>
      <c r="M17" s="93">
        <v>16366.62</v>
      </c>
      <c r="N17" s="95">
        <v>107.99</v>
      </c>
      <c r="O17" s="93">
        <v>17.674310000000002</v>
      </c>
      <c r="P17" s="94">
        <v>1.6577743959631533E-2</v>
      </c>
      <c r="Q17" s="94">
        <f>O17/'סכום נכסי הקרן'!$C$42</f>
        <v>5.0114198650873969E-4</v>
      </c>
    </row>
    <row r="18" spans="2:17">
      <c r="B18" s="86" t="s">
        <v>2066</v>
      </c>
      <c r="C18" s="96" t="s">
        <v>1983</v>
      </c>
      <c r="D18" s="83">
        <v>6866</v>
      </c>
      <c r="E18" s="83"/>
      <c r="F18" s="83" t="s">
        <v>893</v>
      </c>
      <c r="G18" s="108">
        <v>43555</v>
      </c>
      <c r="H18" s="83"/>
      <c r="I18" s="93">
        <v>7.5</v>
      </c>
      <c r="J18" s="96" t="s">
        <v>133</v>
      </c>
      <c r="K18" s="97">
        <v>0</v>
      </c>
      <c r="L18" s="97">
        <v>3.5999999999999999E-3</v>
      </c>
      <c r="M18" s="93">
        <v>22791.74</v>
      </c>
      <c r="N18" s="95">
        <v>106.96</v>
      </c>
      <c r="O18" s="93">
        <v>24.377929999999999</v>
      </c>
      <c r="P18" s="94">
        <v>2.2865564264466079E-2</v>
      </c>
      <c r="Q18" s="94">
        <f>O18/'סכום נכסי הקרן'!$C$42</f>
        <v>6.9121817299634312E-4</v>
      </c>
    </row>
    <row r="19" spans="2:17">
      <c r="B19" s="86" t="s">
        <v>2066</v>
      </c>
      <c r="C19" s="96" t="s">
        <v>1983</v>
      </c>
      <c r="D19" s="83">
        <v>6865</v>
      </c>
      <c r="E19" s="83"/>
      <c r="F19" s="83" t="s">
        <v>893</v>
      </c>
      <c r="G19" s="108">
        <v>43555</v>
      </c>
      <c r="H19" s="83"/>
      <c r="I19" s="93">
        <v>4.9899999999999993</v>
      </c>
      <c r="J19" s="96" t="s">
        <v>133</v>
      </c>
      <c r="K19" s="97">
        <v>0</v>
      </c>
      <c r="L19" s="97">
        <v>1.6899999999999998E-2</v>
      </c>
      <c r="M19" s="93">
        <v>16053.14</v>
      </c>
      <c r="N19" s="95">
        <v>116.95</v>
      </c>
      <c r="O19" s="93">
        <v>18.774159999999998</v>
      </c>
      <c r="P19" s="94">
        <v>1.7609356039197905E-2</v>
      </c>
      <c r="Q19" s="94">
        <f>O19/'סכום נכסי הקרן'!$C$42</f>
        <v>5.3232741970877042E-4</v>
      </c>
    </row>
    <row r="20" spans="2:17">
      <c r="B20" s="86" t="s">
        <v>2066</v>
      </c>
      <c r="C20" s="96" t="s">
        <v>1983</v>
      </c>
      <c r="D20" s="83">
        <v>6027</v>
      </c>
      <c r="E20" s="83"/>
      <c r="F20" s="83" t="s">
        <v>893</v>
      </c>
      <c r="G20" s="108">
        <v>43100</v>
      </c>
      <c r="H20" s="83"/>
      <c r="I20" s="93">
        <v>10.26</v>
      </c>
      <c r="J20" s="96" t="s">
        <v>133</v>
      </c>
      <c r="K20" s="97">
        <v>0</v>
      </c>
      <c r="L20" s="97">
        <v>1.9200000000000002E-2</v>
      </c>
      <c r="M20" s="93">
        <v>40124.86</v>
      </c>
      <c r="N20" s="95">
        <v>101.09</v>
      </c>
      <c r="O20" s="93">
        <v>40.562220000000003</v>
      </c>
      <c r="P20" s="94">
        <v>3.8045620881055349E-2</v>
      </c>
      <c r="Q20" s="94">
        <f>O20/'סכום נכסי הקרן'!$C$42</f>
        <v>1.1501117445605815E-3</v>
      </c>
    </row>
    <row r="21" spans="2:17">
      <c r="B21" s="86" t="s">
        <v>2066</v>
      </c>
      <c r="C21" s="96" t="s">
        <v>1983</v>
      </c>
      <c r="D21" s="83">
        <v>6026</v>
      </c>
      <c r="E21" s="83"/>
      <c r="F21" s="83" t="s">
        <v>893</v>
      </c>
      <c r="G21" s="108">
        <v>43100</v>
      </c>
      <c r="H21" s="83"/>
      <c r="I21" s="93">
        <v>7.7399999999999993</v>
      </c>
      <c r="J21" s="96" t="s">
        <v>133</v>
      </c>
      <c r="K21" s="97">
        <v>0</v>
      </c>
      <c r="L21" s="97">
        <v>2.69E-2</v>
      </c>
      <c r="M21" s="93">
        <v>53886.95</v>
      </c>
      <c r="N21" s="95">
        <v>108.59</v>
      </c>
      <c r="O21" s="93">
        <v>58.515839999999997</v>
      </c>
      <c r="P21" s="94">
        <v>5.4885345628924984E-2</v>
      </c>
      <c r="Q21" s="94">
        <f>O21/'סכום נכסי הקרן'!$C$42</f>
        <v>1.6591733595160186E-3</v>
      </c>
    </row>
    <row r="22" spans="2:17">
      <c r="B22" s="86" t="s">
        <v>2066</v>
      </c>
      <c r="C22" s="96" t="s">
        <v>1983</v>
      </c>
      <c r="D22" s="83">
        <v>6025</v>
      </c>
      <c r="E22" s="83"/>
      <c r="F22" s="83" t="s">
        <v>893</v>
      </c>
      <c r="G22" s="108">
        <v>43100</v>
      </c>
      <c r="H22" s="83"/>
      <c r="I22" s="93">
        <v>10.379999999999999</v>
      </c>
      <c r="J22" s="96" t="s">
        <v>133</v>
      </c>
      <c r="K22" s="97">
        <v>0</v>
      </c>
      <c r="L22" s="97">
        <v>1.34E-2</v>
      </c>
      <c r="M22" s="93">
        <v>22394.34</v>
      </c>
      <c r="N22" s="95">
        <v>106.94</v>
      </c>
      <c r="O22" s="93">
        <v>23.948509999999999</v>
      </c>
      <c r="P22" s="94">
        <v>2.2462674186130904E-2</v>
      </c>
      <c r="Q22" s="94">
        <f>O22/'סכום נכסי הקרן'!$C$42</f>
        <v>6.7904228653477359E-4</v>
      </c>
    </row>
    <row r="23" spans="2:17">
      <c r="B23" s="86" t="s">
        <v>2066</v>
      </c>
      <c r="C23" s="96" t="s">
        <v>1983</v>
      </c>
      <c r="D23" s="83">
        <v>6024</v>
      </c>
      <c r="E23" s="83"/>
      <c r="F23" s="83" t="s">
        <v>893</v>
      </c>
      <c r="G23" s="108">
        <v>43100</v>
      </c>
      <c r="H23" s="83"/>
      <c r="I23" s="93">
        <v>8.8699999999999992</v>
      </c>
      <c r="J23" s="96" t="s">
        <v>133</v>
      </c>
      <c r="K23" s="97">
        <v>0</v>
      </c>
      <c r="L23" s="97">
        <v>1.3999999999999999E-2</v>
      </c>
      <c r="M23" s="93">
        <v>17400.16</v>
      </c>
      <c r="N23" s="95">
        <v>113.48</v>
      </c>
      <c r="O23" s="93">
        <v>19.745699999999999</v>
      </c>
      <c r="P23" s="94">
        <v>1.8520618847564421E-2</v>
      </c>
      <c r="Q23" s="94">
        <f>O23/'סכום נכסי הקרן'!$C$42</f>
        <v>5.5987471776864945E-4</v>
      </c>
    </row>
    <row r="24" spans="2:17">
      <c r="B24" s="86"/>
      <c r="C24" s="96"/>
      <c r="D24" s="83"/>
      <c r="E24" s="83"/>
      <c r="F24" s="83"/>
      <c r="G24" s="108"/>
      <c r="H24" s="83"/>
      <c r="I24" s="93"/>
      <c r="J24" s="96"/>
      <c r="K24" s="97"/>
      <c r="L24" s="83"/>
      <c r="M24" s="93"/>
      <c r="N24" s="95"/>
      <c r="O24" s="93"/>
      <c r="P24" s="94"/>
      <c r="Q24" s="94"/>
    </row>
    <row r="25" spans="2:17">
      <c r="B25" s="99" t="s">
        <v>39</v>
      </c>
      <c r="C25" s="81"/>
      <c r="D25" s="81"/>
      <c r="E25" s="81"/>
      <c r="F25" s="81"/>
      <c r="G25" s="81"/>
      <c r="H25" s="81"/>
      <c r="I25" s="90">
        <v>5.4799781875991185</v>
      </c>
      <c r="J25" s="81"/>
      <c r="K25" s="81"/>
      <c r="L25" s="101">
        <v>2.4555369146771019E-2</v>
      </c>
      <c r="M25" s="90"/>
      <c r="N25" s="92"/>
      <c r="O25" s="90">
        <f>SUM(O26:O90)</f>
        <v>450.69824000000017</v>
      </c>
      <c r="P25" s="91">
        <v>0.42273513945845814</v>
      </c>
      <c r="Q25" s="91">
        <f>O25/'סכום נכסי הקרן'!$C$42</f>
        <v>1.2779215217430993E-2</v>
      </c>
    </row>
    <row r="26" spans="2:17">
      <c r="B26" s="86" t="s">
        <v>2067</v>
      </c>
      <c r="C26" s="96" t="s">
        <v>1983</v>
      </c>
      <c r="D26" s="83">
        <v>6686</v>
      </c>
      <c r="E26" s="83" t="s">
        <v>1984</v>
      </c>
      <c r="F26" s="83" t="s">
        <v>1985</v>
      </c>
      <c r="G26" s="108">
        <v>43471</v>
      </c>
      <c r="H26" s="83" t="s">
        <v>1982</v>
      </c>
      <c r="I26" s="93">
        <v>1</v>
      </c>
      <c r="J26" s="96" t="s">
        <v>133</v>
      </c>
      <c r="K26" s="97">
        <v>2.2970000000000001E-2</v>
      </c>
      <c r="L26" s="97">
        <v>1.2500000000000001E-2</v>
      </c>
      <c r="M26" s="93">
        <v>35372</v>
      </c>
      <c r="N26" s="95">
        <v>102.17</v>
      </c>
      <c r="O26" s="93">
        <v>36.139569999999999</v>
      </c>
      <c r="P26" s="94">
        <v>3.3897365060994229E-2</v>
      </c>
      <c r="Q26" s="94">
        <f>O26/'סכום נכסי הקרן'!$C$42</f>
        <v>1.0247107752082911E-3</v>
      </c>
    </row>
    <row r="27" spans="2:17">
      <c r="B27" s="86" t="s">
        <v>2068</v>
      </c>
      <c r="C27" s="96" t="s">
        <v>1986</v>
      </c>
      <c r="D27" s="83" t="s">
        <v>1987</v>
      </c>
      <c r="E27" s="83" t="s">
        <v>1988</v>
      </c>
      <c r="F27" s="83" t="s">
        <v>492</v>
      </c>
      <c r="G27" s="108">
        <v>43431</v>
      </c>
      <c r="H27" s="83" t="s">
        <v>312</v>
      </c>
      <c r="I27" s="93">
        <v>10.25</v>
      </c>
      <c r="J27" s="96" t="s">
        <v>133</v>
      </c>
      <c r="K27" s="97">
        <v>3.9599999999999996E-2</v>
      </c>
      <c r="L27" s="97">
        <v>2.1899999999999999E-2</v>
      </c>
      <c r="M27" s="93">
        <v>1611.12</v>
      </c>
      <c r="N27" s="95">
        <v>119.36</v>
      </c>
      <c r="O27" s="93">
        <v>1.92303</v>
      </c>
      <c r="P27" s="94">
        <v>1.8037195775501406E-3</v>
      </c>
      <c r="Q27" s="94">
        <f>O27/'סכום נכסי הקרן'!$C$42</f>
        <v>5.4526093200577646E-5</v>
      </c>
    </row>
    <row r="28" spans="2:17">
      <c r="B28" s="86" t="s">
        <v>2068</v>
      </c>
      <c r="C28" s="96" t="s">
        <v>1986</v>
      </c>
      <c r="D28" s="83" t="s">
        <v>1989</v>
      </c>
      <c r="E28" s="83" t="s">
        <v>1988</v>
      </c>
      <c r="F28" s="83" t="s">
        <v>492</v>
      </c>
      <c r="G28" s="108">
        <v>43276</v>
      </c>
      <c r="H28" s="83" t="s">
        <v>312</v>
      </c>
      <c r="I28" s="93">
        <v>10.32</v>
      </c>
      <c r="J28" s="96" t="s">
        <v>133</v>
      </c>
      <c r="K28" s="97">
        <v>3.56E-2</v>
      </c>
      <c r="L28" s="97">
        <v>2.2799999999999997E-2</v>
      </c>
      <c r="M28" s="93">
        <v>1611.59</v>
      </c>
      <c r="N28" s="95">
        <v>114.64</v>
      </c>
      <c r="O28" s="93">
        <v>1.8475200000000001</v>
      </c>
      <c r="P28" s="94">
        <v>1.7328944394603494E-3</v>
      </c>
      <c r="Q28" s="94">
        <f>O28/'סכום נכסי הקרן'!$C$42</f>
        <v>5.2385063004701548E-5</v>
      </c>
    </row>
    <row r="29" spans="2:17">
      <c r="B29" s="86" t="s">
        <v>2068</v>
      </c>
      <c r="C29" s="96" t="s">
        <v>1986</v>
      </c>
      <c r="D29" s="83" t="s">
        <v>1990</v>
      </c>
      <c r="E29" s="83" t="s">
        <v>1988</v>
      </c>
      <c r="F29" s="83" t="s">
        <v>492</v>
      </c>
      <c r="G29" s="108">
        <v>43222</v>
      </c>
      <c r="H29" s="83" t="s">
        <v>312</v>
      </c>
      <c r="I29" s="93">
        <v>10.329999999999998</v>
      </c>
      <c r="J29" s="96" t="s">
        <v>133</v>
      </c>
      <c r="K29" s="97">
        <v>3.5200000000000002E-2</v>
      </c>
      <c r="L29" s="97">
        <v>2.2799999999999997E-2</v>
      </c>
      <c r="M29" s="93">
        <v>7704.38</v>
      </c>
      <c r="N29" s="95">
        <v>115.2</v>
      </c>
      <c r="O29" s="93">
        <v>8.8754500000000007</v>
      </c>
      <c r="P29" s="94">
        <v>8.3247910456765613E-3</v>
      </c>
      <c r="Q29" s="94">
        <f>O29/'סכום נכסי הקרן'!$C$42</f>
        <v>2.5165681965287433E-4</v>
      </c>
    </row>
    <row r="30" spans="2:17">
      <c r="B30" s="86" t="s">
        <v>2068</v>
      </c>
      <c r="C30" s="96" t="s">
        <v>1986</v>
      </c>
      <c r="D30" s="83" t="s">
        <v>1991</v>
      </c>
      <c r="E30" s="83" t="s">
        <v>1988</v>
      </c>
      <c r="F30" s="83" t="s">
        <v>492</v>
      </c>
      <c r="G30" s="108">
        <v>43500</v>
      </c>
      <c r="H30" s="83" t="s">
        <v>312</v>
      </c>
      <c r="I30" s="93">
        <v>10.37</v>
      </c>
      <c r="J30" s="96" t="s">
        <v>133</v>
      </c>
      <c r="K30" s="97">
        <v>3.7499999999999999E-2</v>
      </c>
      <c r="L30" s="97">
        <v>1.9600000000000003E-2</v>
      </c>
      <c r="M30" s="93">
        <v>3030.71</v>
      </c>
      <c r="N30" s="95">
        <v>120.48</v>
      </c>
      <c r="O30" s="93">
        <v>3.6514000000000002</v>
      </c>
      <c r="P30" s="94">
        <v>3.4248564325395775E-3</v>
      </c>
      <c r="Q30" s="94">
        <f>O30/'סכום נכסי הקרן'!$C$42</f>
        <v>1.0353274608955099E-4</v>
      </c>
    </row>
    <row r="31" spans="2:17">
      <c r="B31" s="86" t="s">
        <v>2068</v>
      </c>
      <c r="C31" s="96" t="s">
        <v>1986</v>
      </c>
      <c r="D31" s="83" t="s">
        <v>1992</v>
      </c>
      <c r="E31" s="83" t="s">
        <v>1988</v>
      </c>
      <c r="F31" s="83" t="s">
        <v>492</v>
      </c>
      <c r="G31" s="108">
        <v>43585</v>
      </c>
      <c r="H31" s="83" t="s">
        <v>312</v>
      </c>
      <c r="I31" s="93">
        <v>10.459999999999999</v>
      </c>
      <c r="J31" s="96" t="s">
        <v>133</v>
      </c>
      <c r="K31" s="97">
        <v>3.3500000000000002E-2</v>
      </c>
      <c r="L31" s="97">
        <v>1.9799999999999998E-2</v>
      </c>
      <c r="M31" s="93">
        <v>3068.39</v>
      </c>
      <c r="N31" s="95">
        <v>115.86</v>
      </c>
      <c r="O31" s="93">
        <v>3.5550300000000004</v>
      </c>
      <c r="P31" s="94">
        <v>3.3344655100430451E-3</v>
      </c>
      <c r="Q31" s="94">
        <f>O31/'סכום נכסי הקרן'!$C$42</f>
        <v>1.0080024602364476E-4</v>
      </c>
    </row>
    <row r="32" spans="2:17">
      <c r="B32" s="86" t="s">
        <v>2068</v>
      </c>
      <c r="C32" s="96" t="s">
        <v>1986</v>
      </c>
      <c r="D32" s="83" t="s">
        <v>1993</v>
      </c>
      <c r="E32" s="83" t="s">
        <v>1988</v>
      </c>
      <c r="F32" s="83" t="s">
        <v>492</v>
      </c>
      <c r="G32" s="108">
        <v>43677</v>
      </c>
      <c r="H32" s="83" t="s">
        <v>312</v>
      </c>
      <c r="I32" s="93">
        <v>10.4</v>
      </c>
      <c r="J32" s="96" t="s">
        <v>133</v>
      </c>
      <c r="K32" s="97">
        <v>3.2000000000000001E-2</v>
      </c>
      <c r="L32" s="97">
        <v>2.3300000000000001E-2</v>
      </c>
      <c r="M32" s="93">
        <v>2852.63</v>
      </c>
      <c r="N32" s="95">
        <v>109.53</v>
      </c>
      <c r="O32" s="93">
        <v>3.1244899999999998</v>
      </c>
      <c r="P32" s="94">
        <v>2.9306374746413933E-3</v>
      </c>
      <c r="Q32" s="94">
        <f>O32/'סכום נכסי הקרן'!$C$42</f>
        <v>8.859260279052997E-5</v>
      </c>
    </row>
    <row r="33" spans="2:17">
      <c r="B33" s="86" t="s">
        <v>2068</v>
      </c>
      <c r="C33" s="96" t="s">
        <v>1986</v>
      </c>
      <c r="D33" s="83" t="s">
        <v>1994</v>
      </c>
      <c r="E33" s="83" t="s">
        <v>1988</v>
      </c>
      <c r="F33" s="83" t="s">
        <v>492</v>
      </c>
      <c r="G33" s="108">
        <v>43708</v>
      </c>
      <c r="H33" s="83" t="s">
        <v>312</v>
      </c>
      <c r="I33" s="93">
        <v>10.57</v>
      </c>
      <c r="J33" s="96" t="s">
        <v>133</v>
      </c>
      <c r="K33" s="97">
        <v>2.6800000000000001E-2</v>
      </c>
      <c r="L33" s="97">
        <v>2.2099999999999998E-2</v>
      </c>
      <c r="M33" s="93">
        <v>203.62</v>
      </c>
      <c r="N33" s="95">
        <v>105.17</v>
      </c>
      <c r="O33" s="93">
        <v>0.21414</v>
      </c>
      <c r="P33" s="94">
        <v>2.0085412621570495E-4</v>
      </c>
      <c r="Q33" s="94">
        <f>O33/'סכום נכסי הקרן'!$C$42</f>
        <v>6.0717813024090612E-6</v>
      </c>
    </row>
    <row r="34" spans="2:17">
      <c r="B34" s="86" t="s">
        <v>2068</v>
      </c>
      <c r="C34" s="96" t="s">
        <v>1986</v>
      </c>
      <c r="D34" s="83" t="s">
        <v>1995</v>
      </c>
      <c r="E34" s="83" t="s">
        <v>1988</v>
      </c>
      <c r="F34" s="83" t="s">
        <v>492</v>
      </c>
      <c r="G34" s="108">
        <v>43769</v>
      </c>
      <c r="H34" s="83" t="s">
        <v>312</v>
      </c>
      <c r="I34" s="93">
        <v>10.46</v>
      </c>
      <c r="J34" s="96" t="s">
        <v>133</v>
      </c>
      <c r="K34" s="97">
        <v>2.7300000000000001E-2</v>
      </c>
      <c r="L34" s="97">
        <v>2.5699999999999997E-2</v>
      </c>
      <c r="M34" s="93">
        <v>3007.57</v>
      </c>
      <c r="N34" s="95">
        <v>101.92</v>
      </c>
      <c r="O34" s="93">
        <v>3.0653200000000003</v>
      </c>
      <c r="P34" s="94">
        <v>2.8751385550178608E-3</v>
      </c>
      <c r="Q34" s="94">
        <f>O34/'סכום נכסי הקרן'!$C$42</f>
        <v>8.6914881208090711E-5</v>
      </c>
    </row>
    <row r="35" spans="2:17">
      <c r="B35" s="86" t="s">
        <v>2068</v>
      </c>
      <c r="C35" s="96" t="s">
        <v>1986</v>
      </c>
      <c r="D35" s="83" t="s">
        <v>1996</v>
      </c>
      <c r="E35" s="83" t="s">
        <v>1988</v>
      </c>
      <c r="F35" s="83" t="s">
        <v>492</v>
      </c>
      <c r="G35" s="108">
        <v>43708</v>
      </c>
      <c r="H35" s="83" t="s">
        <v>312</v>
      </c>
      <c r="I35" s="93">
        <v>0</v>
      </c>
      <c r="J35" s="96" t="s">
        <v>133</v>
      </c>
      <c r="K35" s="97">
        <v>3.2500000000000001E-2</v>
      </c>
      <c r="L35" s="97">
        <v>-3.6799999999999999E-2</v>
      </c>
      <c r="M35" s="93">
        <v>1465.92</v>
      </c>
      <c r="N35" s="95">
        <v>101.15</v>
      </c>
      <c r="O35" s="93">
        <v>1.48278</v>
      </c>
      <c r="P35" s="94">
        <v>1.390783979032983E-3</v>
      </c>
      <c r="Q35" s="94">
        <f>O35/'סכום נכסי הקרן'!$C$42</f>
        <v>4.2043130099869751E-5</v>
      </c>
    </row>
    <row r="36" spans="2:17">
      <c r="B36" s="86" t="s">
        <v>2068</v>
      </c>
      <c r="C36" s="96" t="s">
        <v>1986</v>
      </c>
      <c r="D36" s="83" t="s">
        <v>1997</v>
      </c>
      <c r="E36" s="83" t="s">
        <v>1988</v>
      </c>
      <c r="F36" s="83" t="s">
        <v>492</v>
      </c>
      <c r="G36" s="108">
        <v>43799</v>
      </c>
      <c r="H36" s="83" t="s">
        <v>312</v>
      </c>
      <c r="I36" s="93">
        <v>0</v>
      </c>
      <c r="J36" s="96" t="s">
        <v>133</v>
      </c>
      <c r="K36" s="97">
        <v>3.2500000000000001E-2</v>
      </c>
      <c r="L36" s="97">
        <v>3.8E-3</v>
      </c>
      <c r="M36" s="93">
        <v>649.72</v>
      </c>
      <c r="N36" s="95">
        <v>100.55</v>
      </c>
      <c r="O36" s="93">
        <v>0.65329999999999999</v>
      </c>
      <c r="P36" s="94">
        <v>6.1276735153040088E-4</v>
      </c>
      <c r="Q36" s="94">
        <f>O36/'סכום נכסי הקרן'!$C$42</f>
        <v>1.8523838259380964E-5</v>
      </c>
    </row>
    <row r="37" spans="2:17">
      <c r="B37" s="86" t="s">
        <v>2068</v>
      </c>
      <c r="C37" s="96" t="s">
        <v>1986</v>
      </c>
      <c r="D37" s="83" t="s">
        <v>1998</v>
      </c>
      <c r="E37" s="83" t="s">
        <v>1988</v>
      </c>
      <c r="F37" s="83" t="s">
        <v>492</v>
      </c>
      <c r="G37" s="108">
        <v>43829</v>
      </c>
      <c r="H37" s="83" t="s">
        <v>312</v>
      </c>
      <c r="I37" s="93">
        <v>0</v>
      </c>
      <c r="J37" s="96" t="s">
        <v>133</v>
      </c>
      <c r="K37" s="97">
        <v>3.2500000000000001E-2</v>
      </c>
      <c r="L37" s="97">
        <v>2.8399999999999998E-2</v>
      </c>
      <c r="M37" s="93">
        <v>987.22</v>
      </c>
      <c r="N37" s="95">
        <v>100.01</v>
      </c>
      <c r="O37" s="93">
        <v>0.98732000000000009</v>
      </c>
      <c r="P37" s="94">
        <v>9.2606377087554794E-4</v>
      </c>
      <c r="Q37" s="94">
        <f>O37/'סכום נכסי הקרן'!$C$42</f>
        <v>2.7994728287543265E-5</v>
      </c>
    </row>
    <row r="38" spans="2:17">
      <c r="B38" s="86" t="s">
        <v>2069</v>
      </c>
      <c r="C38" s="96" t="s">
        <v>1986</v>
      </c>
      <c r="D38" s="83">
        <v>7127</v>
      </c>
      <c r="E38" s="83" t="s">
        <v>1999</v>
      </c>
      <c r="F38" s="83" t="s">
        <v>1733</v>
      </c>
      <c r="G38" s="108">
        <v>43708</v>
      </c>
      <c r="H38" s="83" t="s">
        <v>1982</v>
      </c>
      <c r="I38" s="93">
        <v>6.98</v>
      </c>
      <c r="J38" s="96" t="s">
        <v>133</v>
      </c>
      <c r="K38" s="97">
        <v>3.1E-2</v>
      </c>
      <c r="L38" s="97">
        <v>1.24E-2</v>
      </c>
      <c r="M38" s="93">
        <v>18138.59</v>
      </c>
      <c r="N38" s="95">
        <v>114.12</v>
      </c>
      <c r="O38" s="93">
        <v>20.699759999999998</v>
      </c>
      <c r="P38" s="94">
        <v>1.9415486166408893E-2</v>
      </c>
      <c r="Q38" s="94">
        <f>O38/'סכום נכסי הקרן'!$C$42</f>
        <v>5.8692638335834028E-4</v>
      </c>
    </row>
    <row r="39" spans="2:17">
      <c r="B39" s="86" t="s">
        <v>2069</v>
      </c>
      <c r="C39" s="96" t="s">
        <v>1986</v>
      </c>
      <c r="D39" s="83">
        <v>7128</v>
      </c>
      <c r="E39" s="83" t="s">
        <v>1999</v>
      </c>
      <c r="F39" s="83" t="s">
        <v>1733</v>
      </c>
      <c r="G39" s="108">
        <v>43708</v>
      </c>
      <c r="H39" s="83" t="s">
        <v>1982</v>
      </c>
      <c r="I39" s="93">
        <v>7.01</v>
      </c>
      <c r="J39" s="96" t="s">
        <v>133</v>
      </c>
      <c r="K39" s="97">
        <v>2.4900000000000002E-2</v>
      </c>
      <c r="L39" s="97">
        <v>1.2500000000000001E-2</v>
      </c>
      <c r="M39" s="93">
        <v>7700.46</v>
      </c>
      <c r="N39" s="95">
        <v>111.5</v>
      </c>
      <c r="O39" s="93">
        <v>8.5860000000000003</v>
      </c>
      <c r="P39" s="94">
        <v>8.0532993727843605E-3</v>
      </c>
      <c r="Q39" s="94">
        <f>O39/'סכום נכסי הקרן'!$C$42</f>
        <v>2.4344967900665081E-4</v>
      </c>
    </row>
    <row r="40" spans="2:17">
      <c r="B40" s="86" t="s">
        <v>2069</v>
      </c>
      <c r="C40" s="96" t="s">
        <v>1986</v>
      </c>
      <c r="D40" s="83">
        <v>7130</v>
      </c>
      <c r="E40" s="83" t="s">
        <v>1999</v>
      </c>
      <c r="F40" s="83" t="s">
        <v>1733</v>
      </c>
      <c r="G40" s="108">
        <v>43708</v>
      </c>
      <c r="H40" s="83" t="s">
        <v>1982</v>
      </c>
      <c r="I40" s="93">
        <v>7.37</v>
      </c>
      <c r="J40" s="96" t="s">
        <v>133</v>
      </c>
      <c r="K40" s="97">
        <v>3.6000000000000004E-2</v>
      </c>
      <c r="L40" s="97">
        <v>1.29E-2</v>
      </c>
      <c r="M40" s="93">
        <v>4822.67</v>
      </c>
      <c r="N40" s="95">
        <v>118.79</v>
      </c>
      <c r="O40" s="93">
        <v>5.7288500000000004</v>
      </c>
      <c r="P40" s="94">
        <v>5.3734153402953278E-3</v>
      </c>
      <c r="Q40" s="94">
        <f>O40/'סכום נכסי הקרן'!$C$42</f>
        <v>1.624373041669289E-4</v>
      </c>
    </row>
    <row r="41" spans="2:17">
      <c r="B41" s="86" t="s">
        <v>2078</v>
      </c>
      <c r="C41" s="96" t="s">
        <v>1986</v>
      </c>
      <c r="D41" s="83" t="s">
        <v>2000</v>
      </c>
      <c r="E41" s="83" t="s">
        <v>2001</v>
      </c>
      <c r="F41" s="83" t="s">
        <v>591</v>
      </c>
      <c r="G41" s="108">
        <v>43011</v>
      </c>
      <c r="H41" s="83" t="s">
        <v>131</v>
      </c>
      <c r="I41" s="93">
        <v>8.6</v>
      </c>
      <c r="J41" s="96" t="s">
        <v>133</v>
      </c>
      <c r="K41" s="97">
        <v>3.9E-2</v>
      </c>
      <c r="L41" s="97">
        <v>2.0999999999999998E-2</v>
      </c>
      <c r="M41" s="93">
        <v>456.39</v>
      </c>
      <c r="N41" s="95">
        <v>118.42</v>
      </c>
      <c r="O41" s="93">
        <v>0.54046000000000005</v>
      </c>
      <c r="P41" s="94">
        <v>5.0692827614896754E-4</v>
      </c>
      <c r="Q41" s="94">
        <f>O41/'סכום נכסי הקרן'!$C$42</f>
        <v>1.5324343526197822E-5</v>
      </c>
    </row>
    <row r="42" spans="2:17">
      <c r="B42" s="86" t="s">
        <v>2078</v>
      </c>
      <c r="C42" s="96" t="s">
        <v>1986</v>
      </c>
      <c r="D42" s="83" t="s">
        <v>2002</v>
      </c>
      <c r="E42" s="83" t="s">
        <v>2001</v>
      </c>
      <c r="F42" s="83" t="s">
        <v>591</v>
      </c>
      <c r="G42" s="108">
        <v>43104</v>
      </c>
      <c r="H42" s="83" t="s">
        <v>131</v>
      </c>
      <c r="I42" s="93">
        <v>8.61</v>
      </c>
      <c r="J42" s="96" t="s">
        <v>133</v>
      </c>
      <c r="K42" s="97">
        <v>3.8199999999999998E-2</v>
      </c>
      <c r="L42" s="97">
        <v>2.3900000000000001E-2</v>
      </c>
      <c r="M42" s="93">
        <v>812.27</v>
      </c>
      <c r="N42" s="95">
        <v>112.58</v>
      </c>
      <c r="O42" s="93">
        <v>0.91446000000000005</v>
      </c>
      <c r="P42" s="94">
        <v>8.5772421901192473E-4</v>
      </c>
      <c r="Q42" s="94">
        <f>O42/'סכום נכסי הקרן'!$C$42</f>
        <v>2.592883688148403E-5</v>
      </c>
    </row>
    <row r="43" spans="2:17">
      <c r="B43" s="86" t="s">
        <v>2078</v>
      </c>
      <c r="C43" s="96" t="s">
        <v>1986</v>
      </c>
      <c r="D43" s="83" t="s">
        <v>2003</v>
      </c>
      <c r="E43" s="83" t="s">
        <v>2001</v>
      </c>
      <c r="F43" s="83" t="s">
        <v>591</v>
      </c>
      <c r="G43" s="108">
        <v>43194</v>
      </c>
      <c r="H43" s="83" t="s">
        <v>131</v>
      </c>
      <c r="I43" s="93">
        <v>8.66</v>
      </c>
      <c r="J43" s="96" t="s">
        <v>133</v>
      </c>
      <c r="K43" s="97">
        <v>3.7900000000000003E-2</v>
      </c>
      <c r="L43" s="97">
        <v>1.9600000000000003E-2</v>
      </c>
      <c r="M43" s="93">
        <v>524.38</v>
      </c>
      <c r="N43" s="95">
        <v>116.73</v>
      </c>
      <c r="O43" s="93">
        <v>0.61212</v>
      </c>
      <c r="P43" s="94">
        <v>5.7414227953281642E-4</v>
      </c>
      <c r="Q43" s="94">
        <f>O43/'סכום נכסי הקרן'!$C$42</f>
        <v>1.735620981988715E-5</v>
      </c>
    </row>
    <row r="44" spans="2:17">
      <c r="B44" s="86" t="s">
        <v>2078</v>
      </c>
      <c r="C44" s="96" t="s">
        <v>1986</v>
      </c>
      <c r="D44" s="83" t="s">
        <v>2004</v>
      </c>
      <c r="E44" s="83" t="s">
        <v>2001</v>
      </c>
      <c r="F44" s="83" t="s">
        <v>591</v>
      </c>
      <c r="G44" s="108">
        <v>43285</v>
      </c>
      <c r="H44" s="83" t="s">
        <v>131</v>
      </c>
      <c r="I44" s="93">
        <v>8.629999999999999</v>
      </c>
      <c r="J44" s="96" t="s">
        <v>133</v>
      </c>
      <c r="K44" s="97">
        <v>4.0099999999999997E-2</v>
      </c>
      <c r="L44" s="97">
        <v>1.9699999999999999E-2</v>
      </c>
      <c r="M44" s="93">
        <v>696.51</v>
      </c>
      <c r="N44" s="95">
        <v>117.35</v>
      </c>
      <c r="O44" s="93">
        <v>0.81735999999999998</v>
      </c>
      <c r="P44" s="94">
        <v>7.6664858785686278E-4</v>
      </c>
      <c r="Q44" s="94">
        <f>O44/'סכום נכסי הקרן'!$C$42</f>
        <v>2.3175638205552771E-5</v>
      </c>
    </row>
    <row r="45" spans="2:17">
      <c r="B45" s="86" t="s">
        <v>2078</v>
      </c>
      <c r="C45" s="96" t="s">
        <v>1986</v>
      </c>
      <c r="D45" s="83" t="s">
        <v>2005</v>
      </c>
      <c r="E45" s="83" t="s">
        <v>2001</v>
      </c>
      <c r="F45" s="83" t="s">
        <v>591</v>
      </c>
      <c r="G45" s="108">
        <v>43377</v>
      </c>
      <c r="H45" s="83" t="s">
        <v>131</v>
      </c>
      <c r="I45" s="93">
        <v>8.6199999999999992</v>
      </c>
      <c r="J45" s="96" t="s">
        <v>133</v>
      </c>
      <c r="K45" s="97">
        <v>3.9699999999999999E-2</v>
      </c>
      <c r="L45" s="97">
        <v>2.1299999999999999E-2</v>
      </c>
      <c r="M45" s="93">
        <v>1393.66</v>
      </c>
      <c r="N45" s="95">
        <v>115.18</v>
      </c>
      <c r="O45" s="93">
        <v>1.60521</v>
      </c>
      <c r="P45" s="94">
        <v>1.5056180626819452E-3</v>
      </c>
      <c r="Q45" s="94">
        <f>O45/'סכום נכסי הקרן'!$C$42</f>
        <v>4.5514542189409029E-5</v>
      </c>
    </row>
    <row r="46" spans="2:17">
      <c r="B46" s="86" t="s">
        <v>2078</v>
      </c>
      <c r="C46" s="96" t="s">
        <v>1986</v>
      </c>
      <c r="D46" s="83" t="s">
        <v>2006</v>
      </c>
      <c r="E46" s="83" t="s">
        <v>2001</v>
      </c>
      <c r="F46" s="83" t="s">
        <v>591</v>
      </c>
      <c r="G46" s="108">
        <v>43469</v>
      </c>
      <c r="H46" s="83" t="s">
        <v>131</v>
      </c>
      <c r="I46" s="93">
        <v>10.33</v>
      </c>
      <c r="J46" s="96" t="s">
        <v>133</v>
      </c>
      <c r="K46" s="97">
        <v>4.1700000000000001E-2</v>
      </c>
      <c r="L46" s="97">
        <v>1.7600000000000001E-2</v>
      </c>
      <c r="M46" s="93">
        <v>980.6</v>
      </c>
      <c r="N46" s="95">
        <v>124.66</v>
      </c>
      <c r="O46" s="93">
        <v>1.22241</v>
      </c>
      <c r="P46" s="94">
        <v>1.1465680976339772E-3</v>
      </c>
      <c r="Q46" s="94">
        <f>O46/'סכום נכסי הקרן'!$C$42</f>
        <v>3.4660531343410206E-5</v>
      </c>
    </row>
    <row r="47" spans="2:17">
      <c r="B47" s="86" t="s">
        <v>2078</v>
      </c>
      <c r="C47" s="96" t="s">
        <v>1986</v>
      </c>
      <c r="D47" s="83" t="s">
        <v>2007</v>
      </c>
      <c r="E47" s="83" t="s">
        <v>2001</v>
      </c>
      <c r="F47" s="83" t="s">
        <v>591</v>
      </c>
      <c r="G47" s="108">
        <v>43559</v>
      </c>
      <c r="H47" s="83" t="s">
        <v>131</v>
      </c>
      <c r="I47" s="93">
        <v>10.330000000000002</v>
      </c>
      <c r="J47" s="96" t="s">
        <v>133</v>
      </c>
      <c r="K47" s="97">
        <v>3.7200000000000004E-2</v>
      </c>
      <c r="L47" s="97">
        <v>2.1000000000000001E-2</v>
      </c>
      <c r="M47" s="93">
        <v>2349.3000000000002</v>
      </c>
      <c r="N47" s="95">
        <v>115.72</v>
      </c>
      <c r="O47" s="93">
        <v>2.71861</v>
      </c>
      <c r="P47" s="94">
        <v>2.5499394604991017E-3</v>
      </c>
      <c r="Q47" s="94">
        <f>O47/'סכום נכסי הקרן'!$C$42</f>
        <v>7.708417561661669E-5</v>
      </c>
    </row>
    <row r="48" spans="2:17">
      <c r="B48" s="86" t="s">
        <v>2078</v>
      </c>
      <c r="C48" s="96" t="s">
        <v>1986</v>
      </c>
      <c r="D48" s="83" t="s">
        <v>2008</v>
      </c>
      <c r="E48" s="83" t="s">
        <v>2001</v>
      </c>
      <c r="F48" s="83" t="s">
        <v>591</v>
      </c>
      <c r="G48" s="108">
        <v>43742</v>
      </c>
      <c r="H48" s="83" t="s">
        <v>131</v>
      </c>
      <c r="I48" s="93">
        <v>10.18</v>
      </c>
      <c r="J48" s="96" t="s">
        <v>133</v>
      </c>
      <c r="K48" s="97">
        <v>3.1E-2</v>
      </c>
      <c r="L48" s="97">
        <v>2.9500000000000002E-2</v>
      </c>
      <c r="M48" s="93">
        <v>2768.92</v>
      </c>
      <c r="N48" s="95">
        <v>101.91</v>
      </c>
      <c r="O48" s="93">
        <v>2.8218100000000002</v>
      </c>
      <c r="P48" s="94">
        <v>2.6467366297596826E-3</v>
      </c>
      <c r="Q48" s="94">
        <f>O48/'סכום נכסי הקרן'!$C$42</f>
        <v>8.0010335280428287E-5</v>
      </c>
    </row>
    <row r="49" spans="2:17">
      <c r="B49" s="86" t="s">
        <v>2078</v>
      </c>
      <c r="C49" s="96" t="s">
        <v>1986</v>
      </c>
      <c r="D49" s="83" t="s">
        <v>2009</v>
      </c>
      <c r="E49" s="83" t="s">
        <v>2001</v>
      </c>
      <c r="F49" s="83" t="s">
        <v>591</v>
      </c>
      <c r="G49" s="108">
        <v>42935</v>
      </c>
      <c r="H49" s="83" t="s">
        <v>131</v>
      </c>
      <c r="I49" s="93">
        <v>10.27</v>
      </c>
      <c r="J49" s="96" t="s">
        <v>133</v>
      </c>
      <c r="K49" s="97">
        <v>4.0800000000000003E-2</v>
      </c>
      <c r="L49" s="97">
        <v>2.07E-2</v>
      </c>
      <c r="M49" s="93">
        <v>2130.19</v>
      </c>
      <c r="N49" s="95">
        <v>121.52</v>
      </c>
      <c r="O49" s="93">
        <v>2.5886100000000001</v>
      </c>
      <c r="P49" s="94">
        <v>2.4280050418568973E-3</v>
      </c>
      <c r="Q49" s="94">
        <f>O49/'סכום נכסי הקרן'!$C$42</f>
        <v>7.3398121776543945E-5</v>
      </c>
    </row>
    <row r="50" spans="2:17">
      <c r="B50" s="86" t="s">
        <v>2070</v>
      </c>
      <c r="C50" s="96" t="s">
        <v>1983</v>
      </c>
      <c r="D50" s="83" t="s">
        <v>2010</v>
      </c>
      <c r="E50" s="83" t="s">
        <v>2011</v>
      </c>
      <c r="F50" s="83" t="s">
        <v>2012</v>
      </c>
      <c r="G50" s="108">
        <v>43321</v>
      </c>
      <c r="H50" s="83" t="s">
        <v>1982</v>
      </c>
      <c r="I50" s="93">
        <v>1.3399999999999999</v>
      </c>
      <c r="J50" s="96" t="s">
        <v>133</v>
      </c>
      <c r="K50" s="97">
        <v>2.3980000000000001E-2</v>
      </c>
      <c r="L50" s="97">
        <v>1.4499999999999997E-2</v>
      </c>
      <c r="M50" s="93">
        <v>6922.65</v>
      </c>
      <c r="N50" s="95">
        <v>101.62</v>
      </c>
      <c r="O50" s="93">
        <v>7.0348000000000006</v>
      </c>
      <c r="P50" s="94">
        <v>6.5983403712629183E-3</v>
      </c>
      <c r="Q50" s="94">
        <f>O50/'סכום נכסי הקרן'!$C$42</f>
        <v>1.9946655041649047E-4</v>
      </c>
    </row>
    <row r="51" spans="2:17">
      <c r="B51" s="86" t="s">
        <v>2070</v>
      </c>
      <c r="C51" s="96" t="s">
        <v>1983</v>
      </c>
      <c r="D51" s="83" t="s">
        <v>2013</v>
      </c>
      <c r="E51" s="83" t="s">
        <v>2011</v>
      </c>
      <c r="F51" s="83" t="s">
        <v>2012</v>
      </c>
      <c r="G51" s="108">
        <v>43343</v>
      </c>
      <c r="H51" s="83" t="s">
        <v>1982</v>
      </c>
      <c r="I51" s="93">
        <v>1.3900000000000001</v>
      </c>
      <c r="J51" s="96" t="s">
        <v>133</v>
      </c>
      <c r="K51" s="97">
        <v>2.3789999999999999E-2</v>
      </c>
      <c r="L51" s="97">
        <v>1.52E-2</v>
      </c>
      <c r="M51" s="93">
        <v>6922.65</v>
      </c>
      <c r="N51" s="95">
        <v>101.41</v>
      </c>
      <c r="O51" s="93">
        <v>7.0202600000000004</v>
      </c>
      <c r="P51" s="94">
        <v>6.5847024755163212E-3</v>
      </c>
      <c r="Q51" s="94">
        <f>O51/'סכום נכסי הקרן'!$C$42</f>
        <v>1.9905427947160848E-4</v>
      </c>
    </row>
    <row r="52" spans="2:17">
      <c r="B52" s="86" t="s">
        <v>2070</v>
      </c>
      <c r="C52" s="96" t="s">
        <v>1983</v>
      </c>
      <c r="D52" s="83" t="s">
        <v>2014</v>
      </c>
      <c r="E52" s="83" t="s">
        <v>2011</v>
      </c>
      <c r="F52" s="83" t="s">
        <v>2012</v>
      </c>
      <c r="G52" s="108">
        <v>43614</v>
      </c>
      <c r="H52" s="83" t="s">
        <v>1982</v>
      </c>
      <c r="I52" s="93">
        <v>1.7500000000000002</v>
      </c>
      <c r="J52" s="96" t="s">
        <v>133</v>
      </c>
      <c r="K52" s="97">
        <v>2.427E-2</v>
      </c>
      <c r="L52" s="97">
        <v>1.66E-2</v>
      </c>
      <c r="M52" s="93">
        <v>8810.64</v>
      </c>
      <c r="N52" s="95">
        <v>101.57</v>
      </c>
      <c r="O52" s="93">
        <v>8.9489599999999996</v>
      </c>
      <c r="P52" s="94">
        <v>8.393740269633394E-3</v>
      </c>
      <c r="Q52" s="94">
        <f>O52/'סכום נכסי הקרן'!$C$42</f>
        <v>2.5374114132813391E-4</v>
      </c>
    </row>
    <row r="53" spans="2:17">
      <c r="B53" s="86" t="s">
        <v>2079</v>
      </c>
      <c r="C53" s="96" t="s">
        <v>1986</v>
      </c>
      <c r="D53" s="83" t="s">
        <v>2015</v>
      </c>
      <c r="E53" s="83" t="s">
        <v>2016</v>
      </c>
      <c r="F53" s="83" t="s">
        <v>2017</v>
      </c>
      <c r="G53" s="108">
        <v>43093</v>
      </c>
      <c r="H53" s="83" t="s">
        <v>1982</v>
      </c>
      <c r="I53" s="93">
        <v>3.98</v>
      </c>
      <c r="J53" s="96" t="s">
        <v>133</v>
      </c>
      <c r="K53" s="97">
        <v>2.6089999999999999E-2</v>
      </c>
      <c r="L53" s="97">
        <v>1.9699999999999999E-2</v>
      </c>
      <c r="M53" s="93">
        <v>2412.9</v>
      </c>
      <c r="N53" s="95">
        <v>104.1</v>
      </c>
      <c r="O53" s="93">
        <v>2.5118200000000002</v>
      </c>
      <c r="P53" s="94">
        <v>2.3559793187220139E-3</v>
      </c>
      <c r="Q53" s="94">
        <f>O53/'סכום נכסי הקרן'!$C$42</f>
        <v>7.122079812747329E-5</v>
      </c>
    </row>
    <row r="54" spans="2:17">
      <c r="B54" s="86" t="s">
        <v>2079</v>
      </c>
      <c r="C54" s="96" t="s">
        <v>1986</v>
      </c>
      <c r="D54" s="83" t="s">
        <v>2018</v>
      </c>
      <c r="E54" s="83" t="s">
        <v>2016</v>
      </c>
      <c r="F54" s="83" t="s">
        <v>2017</v>
      </c>
      <c r="G54" s="108">
        <v>43374</v>
      </c>
      <c r="H54" s="83" t="s">
        <v>1982</v>
      </c>
      <c r="I54" s="93">
        <v>3.98</v>
      </c>
      <c r="J54" s="96" t="s">
        <v>133</v>
      </c>
      <c r="K54" s="97">
        <v>2.6849999999999999E-2</v>
      </c>
      <c r="L54" s="97">
        <v>1.9100000000000002E-2</v>
      </c>
      <c r="M54" s="93">
        <v>3378.06</v>
      </c>
      <c r="N54" s="95">
        <v>103.51</v>
      </c>
      <c r="O54" s="93">
        <v>3.4966399999999997</v>
      </c>
      <c r="P54" s="94">
        <v>3.279698196931365E-3</v>
      </c>
      <c r="Q54" s="94">
        <f>O54/'סכום נכסי הקרן'!$C$42</f>
        <v>9.9144640764245914E-5</v>
      </c>
    </row>
    <row r="55" spans="2:17">
      <c r="B55" s="86" t="s">
        <v>2071</v>
      </c>
      <c r="C55" s="96" t="s">
        <v>1986</v>
      </c>
      <c r="D55" s="83" t="s">
        <v>2019</v>
      </c>
      <c r="E55" s="83" t="s">
        <v>2020</v>
      </c>
      <c r="F55" s="83" t="s">
        <v>620</v>
      </c>
      <c r="G55" s="108">
        <v>43552</v>
      </c>
      <c r="H55" s="83" t="s">
        <v>131</v>
      </c>
      <c r="I55" s="93">
        <v>6.62</v>
      </c>
      <c r="J55" s="96" t="s">
        <v>133</v>
      </c>
      <c r="K55" s="97">
        <v>3.5499999999999997E-2</v>
      </c>
      <c r="L55" s="97">
        <v>3.0200000000000005E-2</v>
      </c>
      <c r="M55" s="93">
        <v>27960.07</v>
      </c>
      <c r="N55" s="95">
        <v>103.76</v>
      </c>
      <c r="O55" s="93">
        <v>29.011369999999999</v>
      </c>
      <c r="P55" s="94">
        <v>2.7211419499722219E-2</v>
      </c>
      <c r="Q55" s="94">
        <f>O55/'סכום נכסי הקרן'!$C$42</f>
        <v>8.2259593687900989E-4</v>
      </c>
    </row>
    <row r="56" spans="2:17">
      <c r="B56" s="86" t="s">
        <v>2072</v>
      </c>
      <c r="C56" s="96" t="s">
        <v>1986</v>
      </c>
      <c r="D56" s="83" t="s">
        <v>2021</v>
      </c>
      <c r="E56" s="83" t="s">
        <v>1113</v>
      </c>
      <c r="F56" s="83" t="s">
        <v>628</v>
      </c>
      <c r="G56" s="108">
        <v>43301</v>
      </c>
      <c r="H56" s="83" t="s">
        <v>312</v>
      </c>
      <c r="I56" s="93">
        <v>1.1200000000000001</v>
      </c>
      <c r="J56" s="96" t="s">
        <v>132</v>
      </c>
      <c r="K56" s="97">
        <v>6.3230000000000008E-2</v>
      </c>
      <c r="L56" s="97">
        <v>6.4500000000000016E-2</v>
      </c>
      <c r="M56" s="93">
        <v>3266.88</v>
      </c>
      <c r="N56" s="95">
        <v>101.18</v>
      </c>
      <c r="O56" s="93">
        <v>11.42357</v>
      </c>
      <c r="P56" s="94">
        <v>1.0714818205911743E-2</v>
      </c>
      <c r="Q56" s="94">
        <f>O56/'סכום נכסי הקרן'!$C$42</f>
        <v>3.2390687742953712E-4</v>
      </c>
    </row>
    <row r="57" spans="2:17">
      <c r="B57" s="86" t="s">
        <v>2072</v>
      </c>
      <c r="C57" s="96" t="s">
        <v>1986</v>
      </c>
      <c r="D57" s="83" t="s">
        <v>2022</v>
      </c>
      <c r="E57" s="83" t="s">
        <v>1113</v>
      </c>
      <c r="F57" s="83" t="s">
        <v>628</v>
      </c>
      <c r="G57" s="108">
        <v>43496</v>
      </c>
      <c r="H57" s="83" t="s">
        <v>312</v>
      </c>
      <c r="I57" s="93">
        <v>1.1000000000000001</v>
      </c>
      <c r="J57" s="96" t="s">
        <v>132</v>
      </c>
      <c r="K57" s="97">
        <v>6.1839999999999999E-2</v>
      </c>
      <c r="L57" s="97">
        <v>6.4499999999999988E-2</v>
      </c>
      <c r="M57" s="93">
        <v>2029.35</v>
      </c>
      <c r="N57" s="95">
        <v>101.18</v>
      </c>
      <c r="O57" s="93">
        <v>7.0961699999999999</v>
      </c>
      <c r="P57" s="94">
        <v>6.6559027964327028E-3</v>
      </c>
      <c r="Q57" s="94">
        <f>O57/'סכום נכסי הקרן'!$C$42</f>
        <v>2.0120665137160785E-4</v>
      </c>
    </row>
    <row r="58" spans="2:17">
      <c r="B58" s="86" t="s">
        <v>2072</v>
      </c>
      <c r="C58" s="96" t="s">
        <v>1986</v>
      </c>
      <c r="D58" s="83" t="s">
        <v>2023</v>
      </c>
      <c r="E58" s="83" t="s">
        <v>1113</v>
      </c>
      <c r="F58" s="83" t="s">
        <v>628</v>
      </c>
      <c r="G58" s="108">
        <v>43738</v>
      </c>
      <c r="H58" s="83" t="s">
        <v>312</v>
      </c>
      <c r="I58" s="93">
        <v>1.0999999999999999</v>
      </c>
      <c r="J58" s="96" t="s">
        <v>132</v>
      </c>
      <c r="K58" s="97">
        <v>6.1839999999999999E-2</v>
      </c>
      <c r="L58" s="97">
        <v>6.4500000000000002E-2</v>
      </c>
      <c r="M58" s="93">
        <v>373.12</v>
      </c>
      <c r="N58" s="95">
        <v>101.18</v>
      </c>
      <c r="O58" s="93">
        <v>1.3047500000000001</v>
      </c>
      <c r="P58" s="94">
        <v>1.2237994824878167E-3</v>
      </c>
      <c r="Q58" s="94">
        <f>O58/'סכום נכסי הקרן'!$C$42</f>
        <v>3.6995221137191669E-5</v>
      </c>
    </row>
    <row r="59" spans="2:17">
      <c r="B59" s="86" t="s">
        <v>2072</v>
      </c>
      <c r="C59" s="96" t="s">
        <v>1986</v>
      </c>
      <c r="D59" s="83">
        <v>6615</v>
      </c>
      <c r="E59" s="83" t="s">
        <v>1113</v>
      </c>
      <c r="F59" s="83" t="s">
        <v>628</v>
      </c>
      <c r="G59" s="108">
        <v>43496</v>
      </c>
      <c r="H59" s="83" t="s">
        <v>312</v>
      </c>
      <c r="I59" s="93">
        <v>1.1000000000000001</v>
      </c>
      <c r="J59" s="96" t="s">
        <v>132</v>
      </c>
      <c r="K59" s="97">
        <v>6.1839999999999999E-2</v>
      </c>
      <c r="L59" s="97">
        <v>6.4500000000000002E-2</v>
      </c>
      <c r="M59" s="93">
        <v>261.45</v>
      </c>
      <c r="N59" s="95">
        <v>101.18</v>
      </c>
      <c r="O59" s="93">
        <v>0.91422000000000003</v>
      </c>
      <c r="P59" s="94">
        <v>8.5749910931596986E-4</v>
      </c>
      <c r="Q59" s="94">
        <f>O59/'סכום נכסי הקרן'!$C$42</f>
        <v>2.5922031859010052E-5</v>
      </c>
    </row>
    <row r="60" spans="2:17">
      <c r="B60" s="86" t="s">
        <v>2072</v>
      </c>
      <c r="C60" s="96" t="s">
        <v>1986</v>
      </c>
      <c r="D60" s="83" t="s">
        <v>2024</v>
      </c>
      <c r="E60" s="83" t="s">
        <v>1113</v>
      </c>
      <c r="F60" s="83" t="s">
        <v>628</v>
      </c>
      <c r="G60" s="108">
        <v>43496</v>
      </c>
      <c r="H60" s="83" t="s">
        <v>312</v>
      </c>
      <c r="I60" s="93">
        <v>1.1000000000000001</v>
      </c>
      <c r="J60" s="96" t="s">
        <v>132</v>
      </c>
      <c r="K60" s="97">
        <v>6.1839999999999999E-2</v>
      </c>
      <c r="L60" s="97">
        <v>6.4499999999999988E-2</v>
      </c>
      <c r="M60" s="93">
        <v>225.89</v>
      </c>
      <c r="N60" s="95">
        <v>101.18</v>
      </c>
      <c r="O60" s="93">
        <v>0.78989999999999994</v>
      </c>
      <c r="P60" s="94">
        <v>7.4089228681136323E-4</v>
      </c>
      <c r="Q60" s="94">
        <f>O60/'סכום נכסי הקרן'!$C$42</f>
        <v>2.2397030217488172E-5</v>
      </c>
    </row>
    <row r="61" spans="2:17">
      <c r="B61" s="86" t="s">
        <v>2072</v>
      </c>
      <c r="C61" s="96" t="s">
        <v>1986</v>
      </c>
      <c r="D61" s="83">
        <v>6719</v>
      </c>
      <c r="E61" s="83" t="s">
        <v>1113</v>
      </c>
      <c r="F61" s="83" t="s">
        <v>628</v>
      </c>
      <c r="G61" s="108">
        <v>43487</v>
      </c>
      <c r="H61" s="83" t="s">
        <v>312</v>
      </c>
      <c r="I61" s="93">
        <v>1.0999999999999999</v>
      </c>
      <c r="J61" s="96" t="s">
        <v>132</v>
      </c>
      <c r="K61" s="97">
        <v>6.1839999999999999E-2</v>
      </c>
      <c r="L61" s="97">
        <v>6.4499999999999988E-2</v>
      </c>
      <c r="M61" s="93">
        <v>104.66</v>
      </c>
      <c r="N61" s="95">
        <v>101.18</v>
      </c>
      <c r="O61" s="93">
        <v>0.36598000000000003</v>
      </c>
      <c r="P61" s="94">
        <v>3.4327352718979969E-4</v>
      </c>
      <c r="Q61" s="94">
        <f>O61/'סכום נכסי הקרן'!$C$42</f>
        <v>1.0377092187614031E-5</v>
      </c>
    </row>
    <row r="62" spans="2:17">
      <c r="B62" s="86" t="s">
        <v>2072</v>
      </c>
      <c r="C62" s="96" t="s">
        <v>1986</v>
      </c>
      <c r="D62" s="83">
        <v>6735</v>
      </c>
      <c r="E62" s="83" t="s">
        <v>1113</v>
      </c>
      <c r="F62" s="83" t="s">
        <v>628</v>
      </c>
      <c r="G62" s="108">
        <v>43493</v>
      </c>
      <c r="H62" s="83" t="s">
        <v>312</v>
      </c>
      <c r="I62" s="93">
        <v>1.1000000000000001</v>
      </c>
      <c r="J62" s="96" t="s">
        <v>132</v>
      </c>
      <c r="K62" s="97">
        <v>6.1839999999999999E-2</v>
      </c>
      <c r="L62" s="97">
        <v>6.4500000000000002E-2</v>
      </c>
      <c r="M62" s="93">
        <v>257.85000000000002</v>
      </c>
      <c r="N62" s="95">
        <v>101.18</v>
      </c>
      <c r="O62" s="93">
        <v>0.90163000000000004</v>
      </c>
      <c r="P62" s="94">
        <v>8.4569022984900568E-4</v>
      </c>
      <c r="Q62" s="94">
        <f>O62/'סכום נכסי הקרן'!$C$42</f>
        <v>2.5565051721729161E-5</v>
      </c>
    </row>
    <row r="63" spans="2:17">
      <c r="B63" s="86" t="s">
        <v>2072</v>
      </c>
      <c r="C63" s="96" t="s">
        <v>1986</v>
      </c>
      <c r="D63" s="83">
        <v>6956</v>
      </c>
      <c r="E63" s="83" t="s">
        <v>1113</v>
      </c>
      <c r="F63" s="83" t="s">
        <v>628</v>
      </c>
      <c r="G63" s="108">
        <v>43628</v>
      </c>
      <c r="H63" s="83" t="s">
        <v>312</v>
      </c>
      <c r="I63" s="93">
        <v>1.1200000000000001</v>
      </c>
      <c r="J63" s="96" t="s">
        <v>132</v>
      </c>
      <c r="K63" s="97">
        <v>6.4340000000000008E-2</v>
      </c>
      <c r="L63" s="97">
        <v>6.6000000000000003E-2</v>
      </c>
      <c r="M63" s="93">
        <v>445.21</v>
      </c>
      <c r="N63" s="95">
        <v>101.18</v>
      </c>
      <c r="O63" s="93">
        <v>1.5567899999999999</v>
      </c>
      <c r="P63" s="94">
        <v>1.4602021815230564E-3</v>
      </c>
      <c r="Q63" s="94">
        <f>O63/'סכום נכסי הקרן'!$C$42</f>
        <v>4.4141628905283472E-5</v>
      </c>
    </row>
    <row r="64" spans="2:17">
      <c r="B64" s="86" t="s">
        <v>2072</v>
      </c>
      <c r="C64" s="96" t="s">
        <v>1986</v>
      </c>
      <c r="D64" s="83">
        <v>6829</v>
      </c>
      <c r="E64" s="83" t="s">
        <v>1113</v>
      </c>
      <c r="F64" s="83" t="s">
        <v>628</v>
      </c>
      <c r="G64" s="108">
        <v>43738</v>
      </c>
      <c r="H64" s="83" t="s">
        <v>312</v>
      </c>
      <c r="I64" s="93">
        <v>1.0999999999999999</v>
      </c>
      <c r="J64" s="96" t="s">
        <v>132</v>
      </c>
      <c r="K64" s="97">
        <v>6.1839999999999999E-2</v>
      </c>
      <c r="L64" s="97">
        <v>6.4499999999999988E-2</v>
      </c>
      <c r="M64" s="93">
        <v>180.58</v>
      </c>
      <c r="N64" s="95">
        <v>101.18</v>
      </c>
      <c r="O64" s="93">
        <v>0.63145000000000007</v>
      </c>
      <c r="P64" s="94">
        <v>5.9227298962784584E-4</v>
      </c>
      <c r="Q64" s="94">
        <f>O64/'סכום נכסי הקרן'!$C$42</f>
        <v>1.7904297671645664E-5</v>
      </c>
    </row>
    <row r="65" spans="2:17">
      <c r="B65" s="86" t="s">
        <v>2072</v>
      </c>
      <c r="C65" s="96" t="s">
        <v>1986</v>
      </c>
      <c r="D65" s="83">
        <v>6886</v>
      </c>
      <c r="E65" s="83" t="s">
        <v>1113</v>
      </c>
      <c r="F65" s="83" t="s">
        <v>628</v>
      </c>
      <c r="G65" s="108">
        <v>43578</v>
      </c>
      <c r="H65" s="83" t="s">
        <v>312</v>
      </c>
      <c r="I65" s="93">
        <v>1.1000000000000001</v>
      </c>
      <c r="J65" s="96" t="s">
        <v>132</v>
      </c>
      <c r="K65" s="97">
        <v>6.1839999999999999E-2</v>
      </c>
      <c r="L65" s="97">
        <v>6.5500000000000003E-2</v>
      </c>
      <c r="M65" s="93">
        <v>116.72</v>
      </c>
      <c r="N65" s="95">
        <v>101.18</v>
      </c>
      <c r="O65" s="93">
        <v>0.40811999999999998</v>
      </c>
      <c r="P65" s="94">
        <v>3.827990379712034E-4</v>
      </c>
      <c r="Q65" s="94">
        <f>O65/'סכום נכסי הקרן'!$C$42</f>
        <v>1.1571940717003764E-5</v>
      </c>
    </row>
    <row r="66" spans="2:17">
      <c r="B66" s="86" t="s">
        <v>2072</v>
      </c>
      <c r="C66" s="96" t="s">
        <v>1986</v>
      </c>
      <c r="D66" s="83">
        <v>6889</v>
      </c>
      <c r="E66" s="83" t="s">
        <v>1113</v>
      </c>
      <c r="F66" s="83" t="s">
        <v>628</v>
      </c>
      <c r="G66" s="108">
        <v>43584</v>
      </c>
      <c r="H66" s="83" t="s">
        <v>312</v>
      </c>
      <c r="I66" s="93">
        <v>1.1199999999999999</v>
      </c>
      <c r="J66" s="96" t="s">
        <v>132</v>
      </c>
      <c r="K66" s="97">
        <v>6.4340000000000008E-2</v>
      </c>
      <c r="L66" s="97">
        <v>6.6000000000000003E-2</v>
      </c>
      <c r="M66" s="93">
        <v>223.14</v>
      </c>
      <c r="N66" s="95">
        <v>101.18</v>
      </c>
      <c r="O66" s="93">
        <v>0.78025999999999995</v>
      </c>
      <c r="P66" s="94">
        <v>7.3185038069051062E-4</v>
      </c>
      <c r="Q66" s="94">
        <f>O66/'סכום נכסי הקרן'!$C$42</f>
        <v>2.2123695148116626E-5</v>
      </c>
    </row>
    <row r="67" spans="2:17">
      <c r="B67" s="86" t="s">
        <v>2072</v>
      </c>
      <c r="C67" s="96" t="s">
        <v>1986</v>
      </c>
      <c r="D67" s="83">
        <v>6926</v>
      </c>
      <c r="E67" s="83" t="s">
        <v>1113</v>
      </c>
      <c r="F67" s="83" t="s">
        <v>628</v>
      </c>
      <c r="G67" s="108">
        <v>43738</v>
      </c>
      <c r="H67" s="83" t="s">
        <v>312</v>
      </c>
      <c r="I67" s="93">
        <v>1.1200000000000001</v>
      </c>
      <c r="J67" s="96" t="s">
        <v>132</v>
      </c>
      <c r="K67" s="97">
        <v>6.4340000000000008E-2</v>
      </c>
      <c r="L67" s="97">
        <v>6.6000000000000003E-2</v>
      </c>
      <c r="M67" s="93">
        <v>98.36</v>
      </c>
      <c r="N67" s="95">
        <v>101.18</v>
      </c>
      <c r="O67" s="93">
        <v>0.34394000000000002</v>
      </c>
      <c r="P67" s="94">
        <v>3.2260095344461366E-4</v>
      </c>
      <c r="Q67" s="94">
        <f>O67/'סכום נכסי הקרן'!$C$42</f>
        <v>9.7521642904201582E-6</v>
      </c>
    </row>
    <row r="68" spans="2:17">
      <c r="B68" s="86" t="s">
        <v>2072</v>
      </c>
      <c r="C68" s="96" t="s">
        <v>1986</v>
      </c>
      <c r="D68" s="83">
        <v>7112</v>
      </c>
      <c r="E68" s="83" t="s">
        <v>1113</v>
      </c>
      <c r="F68" s="83" t="s">
        <v>628</v>
      </c>
      <c r="G68" s="108">
        <v>43761</v>
      </c>
      <c r="H68" s="83" t="s">
        <v>312</v>
      </c>
      <c r="I68" s="93">
        <v>1.1000000000000001</v>
      </c>
      <c r="J68" s="96" t="s">
        <v>132</v>
      </c>
      <c r="K68" s="97">
        <v>6.1839999999999999E-2</v>
      </c>
      <c r="L68" s="97">
        <v>6.5299999999999997E-2</v>
      </c>
      <c r="M68" s="93">
        <v>54.01</v>
      </c>
      <c r="N68" s="95">
        <v>101.18</v>
      </c>
      <c r="O68" s="93">
        <v>0.18887999999999999</v>
      </c>
      <c r="P68" s="94">
        <v>1.7716133071645816E-4</v>
      </c>
      <c r="Q68" s="94">
        <f>O68/'סכום נכסי הקרן'!$C$42</f>
        <v>5.3555526870226183E-6</v>
      </c>
    </row>
    <row r="69" spans="2:17">
      <c r="B69" s="86" t="s">
        <v>2072</v>
      </c>
      <c r="C69" s="96" t="s">
        <v>1986</v>
      </c>
      <c r="D69" s="83">
        <v>7236</v>
      </c>
      <c r="E69" s="83" t="s">
        <v>1113</v>
      </c>
      <c r="F69" s="83" t="s">
        <v>628</v>
      </c>
      <c r="G69" s="108">
        <v>43761</v>
      </c>
      <c r="H69" s="83" t="s">
        <v>312</v>
      </c>
      <c r="I69" s="93">
        <v>1.1000000000000001</v>
      </c>
      <c r="J69" s="96" t="s">
        <v>132</v>
      </c>
      <c r="K69" s="97">
        <v>6.1839999999999999E-2</v>
      </c>
      <c r="L69" s="97">
        <v>6.5399999999999986E-2</v>
      </c>
      <c r="M69" s="93">
        <v>136.84</v>
      </c>
      <c r="N69" s="95">
        <v>101.18</v>
      </c>
      <c r="O69" s="93">
        <v>0.47849000000000003</v>
      </c>
      <c r="P69" s="94">
        <v>4.4880307673929515E-4</v>
      </c>
      <c r="Q69" s="94">
        <f>O69/'סכום נכסי הקרן'!$C$42</f>
        <v>1.3567230014895452E-5</v>
      </c>
    </row>
    <row r="70" spans="2:17">
      <c r="B70" s="86" t="s">
        <v>2072</v>
      </c>
      <c r="C70" s="96" t="s">
        <v>1986</v>
      </c>
      <c r="D70" s="83" t="s">
        <v>2025</v>
      </c>
      <c r="E70" s="83" t="s">
        <v>1113</v>
      </c>
      <c r="F70" s="83" t="s">
        <v>628</v>
      </c>
      <c r="G70" s="108">
        <v>43761</v>
      </c>
      <c r="H70" s="83" t="s">
        <v>312</v>
      </c>
      <c r="I70" s="93">
        <v>1.1000000000000001</v>
      </c>
      <c r="J70" s="96" t="s">
        <v>132</v>
      </c>
      <c r="K70" s="97">
        <v>6.1839999999999999E-2</v>
      </c>
      <c r="L70" s="97">
        <v>6.5400000000000014E-2</v>
      </c>
      <c r="M70" s="93">
        <v>176.66</v>
      </c>
      <c r="N70" s="95">
        <v>101.18</v>
      </c>
      <c r="O70" s="93">
        <v>0.61773</v>
      </c>
      <c r="P70" s="94">
        <v>5.7940421867576082E-4</v>
      </c>
      <c r="Q70" s="94">
        <f>O70/'סכום נכסי הקרן'!$C$42</f>
        <v>1.7515277220216445E-5</v>
      </c>
    </row>
    <row r="71" spans="2:17">
      <c r="B71" s="86" t="s">
        <v>2072</v>
      </c>
      <c r="C71" s="96" t="s">
        <v>1986</v>
      </c>
      <c r="D71" s="83">
        <v>7058</v>
      </c>
      <c r="E71" s="83" t="s">
        <v>1113</v>
      </c>
      <c r="F71" s="83" t="s">
        <v>628</v>
      </c>
      <c r="G71" s="108">
        <v>43761</v>
      </c>
      <c r="H71" s="83" t="s">
        <v>312</v>
      </c>
      <c r="I71" s="93">
        <v>1.0999999999999999</v>
      </c>
      <c r="J71" s="96" t="s">
        <v>132</v>
      </c>
      <c r="K71" s="97">
        <v>6.1839999999999999E-2</v>
      </c>
      <c r="L71" s="97">
        <v>6.5600000000000006E-2</v>
      </c>
      <c r="M71" s="93">
        <v>6.91</v>
      </c>
      <c r="N71" s="95">
        <v>101.18</v>
      </c>
      <c r="O71" s="93">
        <v>2.4170000000000001E-2</v>
      </c>
      <c r="P71" s="94">
        <v>2.2670422296785229E-5</v>
      </c>
      <c r="Q71" s="94">
        <f>O71/'סכום נכסי הקרן'!$C$42</f>
        <v>6.8532247165044837E-7</v>
      </c>
    </row>
    <row r="72" spans="2:17">
      <c r="B72" s="86" t="s">
        <v>2072</v>
      </c>
      <c r="C72" s="96" t="s">
        <v>1986</v>
      </c>
      <c r="D72" s="83">
        <v>7078</v>
      </c>
      <c r="E72" s="83" t="s">
        <v>1113</v>
      </c>
      <c r="F72" s="83" t="s">
        <v>628</v>
      </c>
      <c r="G72" s="108">
        <v>43677</v>
      </c>
      <c r="H72" s="83" t="s">
        <v>312</v>
      </c>
      <c r="I72" s="93">
        <v>1.1000000000000001</v>
      </c>
      <c r="J72" s="96" t="s">
        <v>132</v>
      </c>
      <c r="K72" s="97">
        <v>6.1839999999999999E-2</v>
      </c>
      <c r="L72" s="97">
        <v>6.54E-2</v>
      </c>
      <c r="M72" s="93">
        <v>124.3</v>
      </c>
      <c r="N72" s="95">
        <v>101.18</v>
      </c>
      <c r="O72" s="93">
        <v>0.43463000000000002</v>
      </c>
      <c r="P72" s="94">
        <v>4.0766427980354835E-4</v>
      </c>
      <c r="Q72" s="94">
        <f>O72/'סכום נכסי הקרן'!$C$42</f>
        <v>1.2323612157775522E-5</v>
      </c>
    </row>
    <row r="73" spans="2:17">
      <c r="B73" s="86" t="s">
        <v>2073</v>
      </c>
      <c r="C73" s="96" t="s">
        <v>1986</v>
      </c>
      <c r="D73" s="83" t="s">
        <v>2026</v>
      </c>
      <c r="E73" s="83" t="s">
        <v>2027</v>
      </c>
      <c r="F73" s="83" t="s">
        <v>620</v>
      </c>
      <c r="G73" s="108">
        <v>43552</v>
      </c>
      <c r="H73" s="83" t="s">
        <v>131</v>
      </c>
      <c r="I73" s="93">
        <v>6.83</v>
      </c>
      <c r="J73" s="96" t="s">
        <v>133</v>
      </c>
      <c r="K73" s="97">
        <v>3.5499999999999997E-2</v>
      </c>
      <c r="L73" s="97">
        <v>3.0199999999999994E-2</v>
      </c>
      <c r="M73" s="93">
        <v>58121.99</v>
      </c>
      <c r="N73" s="95">
        <v>103.88</v>
      </c>
      <c r="O73" s="93">
        <v>60.377120000000005</v>
      </c>
      <c r="P73" s="94">
        <v>5.6631146357620087E-2</v>
      </c>
      <c r="Q73" s="94">
        <f>O73/'סכום נכסי הקרן'!$C$42</f>
        <v>1.7119485771425621E-3</v>
      </c>
    </row>
    <row r="74" spans="2:17">
      <c r="B74" s="86" t="s">
        <v>2074</v>
      </c>
      <c r="C74" s="96" t="s">
        <v>1986</v>
      </c>
      <c r="D74" s="83" t="s">
        <v>2028</v>
      </c>
      <c r="E74" s="83" t="s">
        <v>2029</v>
      </c>
      <c r="F74" s="83" t="s">
        <v>620</v>
      </c>
      <c r="G74" s="108">
        <v>43321</v>
      </c>
      <c r="H74" s="83" t="s">
        <v>131</v>
      </c>
      <c r="I74" s="93">
        <v>0.11</v>
      </c>
      <c r="J74" s="96" t="s">
        <v>133</v>
      </c>
      <c r="K74" s="97">
        <v>2.75E-2</v>
      </c>
      <c r="L74" s="97">
        <v>1.8799999999999997E-2</v>
      </c>
      <c r="M74" s="93">
        <v>297.91000000000003</v>
      </c>
      <c r="N74" s="95">
        <v>100.26</v>
      </c>
      <c r="O74" s="93">
        <v>0.29869000000000001</v>
      </c>
      <c r="P74" s="94">
        <v>2.8015839618646175E-4</v>
      </c>
      <c r="Q74" s="94">
        <f>O74/'סכום נכסי הקרן'!$C$42</f>
        <v>8.4691340114717598E-6</v>
      </c>
    </row>
    <row r="75" spans="2:17">
      <c r="B75" s="86" t="s">
        <v>2074</v>
      </c>
      <c r="C75" s="96" t="s">
        <v>1986</v>
      </c>
      <c r="D75" s="83" t="s">
        <v>2030</v>
      </c>
      <c r="E75" s="83" t="s">
        <v>2029</v>
      </c>
      <c r="F75" s="83" t="s">
        <v>620</v>
      </c>
      <c r="G75" s="108">
        <v>43779</v>
      </c>
      <c r="H75" s="83" t="s">
        <v>131</v>
      </c>
      <c r="I75" s="93">
        <v>8.91</v>
      </c>
      <c r="J75" s="96" t="s">
        <v>133</v>
      </c>
      <c r="K75" s="97">
        <v>2.7243E-2</v>
      </c>
      <c r="L75" s="97">
        <v>2.4699999999999996E-2</v>
      </c>
      <c r="M75" s="93">
        <v>1028.32</v>
      </c>
      <c r="N75" s="95">
        <v>101.38</v>
      </c>
      <c r="O75" s="93">
        <v>1.04251</v>
      </c>
      <c r="P75" s="94">
        <v>9.7782962137449607E-4</v>
      </c>
      <c r="Q75" s="94">
        <f>O75/'סכום נכסי הקרן'!$C$42</f>
        <v>2.9559599913955687E-5</v>
      </c>
    </row>
    <row r="76" spans="2:17">
      <c r="B76" s="86" t="s">
        <v>2074</v>
      </c>
      <c r="C76" s="96" t="s">
        <v>1986</v>
      </c>
      <c r="D76" s="83" t="s">
        <v>2031</v>
      </c>
      <c r="E76" s="83" t="s">
        <v>2029</v>
      </c>
      <c r="F76" s="83" t="s">
        <v>620</v>
      </c>
      <c r="G76" s="108">
        <v>43227</v>
      </c>
      <c r="H76" s="83" t="s">
        <v>131</v>
      </c>
      <c r="I76" s="93">
        <v>9.07</v>
      </c>
      <c r="J76" s="96" t="s">
        <v>133</v>
      </c>
      <c r="K76" s="97">
        <v>2.9805999999999999E-2</v>
      </c>
      <c r="L76" s="97">
        <v>1.6E-2</v>
      </c>
      <c r="M76" s="93">
        <v>338.24</v>
      </c>
      <c r="N76" s="95">
        <v>113.98</v>
      </c>
      <c r="O76" s="93">
        <v>0.38552999999999998</v>
      </c>
      <c r="P76" s="94">
        <v>3.616105878394542E-4</v>
      </c>
      <c r="Q76" s="94">
        <f>O76/'סכום נכסי הקרן'!$C$42</f>
        <v>1.0931417976640354E-5</v>
      </c>
    </row>
    <row r="77" spans="2:17">
      <c r="B77" s="86" t="s">
        <v>2074</v>
      </c>
      <c r="C77" s="96" t="s">
        <v>1986</v>
      </c>
      <c r="D77" s="83" t="s">
        <v>2032</v>
      </c>
      <c r="E77" s="83" t="s">
        <v>2029</v>
      </c>
      <c r="F77" s="83" t="s">
        <v>620</v>
      </c>
      <c r="G77" s="108">
        <v>43279</v>
      </c>
      <c r="H77" s="83" t="s">
        <v>131</v>
      </c>
      <c r="I77" s="93">
        <v>9.1</v>
      </c>
      <c r="J77" s="96" t="s">
        <v>133</v>
      </c>
      <c r="K77" s="97">
        <v>2.9796999999999997E-2</v>
      </c>
      <c r="L77" s="97">
        <v>1.5199999999999998E-2</v>
      </c>
      <c r="M77" s="93">
        <v>395.57</v>
      </c>
      <c r="N77" s="95">
        <v>113.83</v>
      </c>
      <c r="O77" s="93">
        <v>0.45029000000000002</v>
      </c>
      <c r="P77" s="94">
        <v>4.223526874646016E-4</v>
      </c>
      <c r="Q77" s="94">
        <f>O77/'סכום נכסי הקרן'!$C$42</f>
        <v>1.2767639874202748E-5</v>
      </c>
    </row>
    <row r="78" spans="2:17">
      <c r="B78" s="86" t="s">
        <v>2074</v>
      </c>
      <c r="C78" s="96" t="s">
        <v>1986</v>
      </c>
      <c r="D78" s="83" t="s">
        <v>2033</v>
      </c>
      <c r="E78" s="83" t="s">
        <v>2029</v>
      </c>
      <c r="F78" s="83" t="s">
        <v>620</v>
      </c>
      <c r="G78" s="108">
        <v>43321</v>
      </c>
      <c r="H78" s="83" t="s">
        <v>131</v>
      </c>
      <c r="I78" s="93">
        <v>9.1</v>
      </c>
      <c r="J78" s="96" t="s">
        <v>133</v>
      </c>
      <c r="K78" s="97">
        <v>3.0529000000000001E-2</v>
      </c>
      <c r="L78" s="97">
        <v>1.46E-2</v>
      </c>
      <c r="M78" s="93">
        <v>2215.9699999999998</v>
      </c>
      <c r="N78" s="95">
        <v>114.97</v>
      </c>
      <c r="O78" s="93">
        <v>2.5477099999999999</v>
      </c>
      <c r="P78" s="94">
        <v>2.3896425978379267E-3</v>
      </c>
      <c r="Q78" s="94">
        <f>O78/'סכום נכסי הקרן'!$C$42</f>
        <v>7.2238432529936436E-5</v>
      </c>
    </row>
    <row r="79" spans="2:17">
      <c r="B79" s="86" t="s">
        <v>2074</v>
      </c>
      <c r="C79" s="96" t="s">
        <v>1986</v>
      </c>
      <c r="D79" s="83" t="s">
        <v>2034</v>
      </c>
      <c r="E79" s="83" t="s">
        <v>2029</v>
      </c>
      <c r="F79" s="83" t="s">
        <v>620</v>
      </c>
      <c r="G79" s="108">
        <v>43138</v>
      </c>
      <c r="H79" s="83" t="s">
        <v>131</v>
      </c>
      <c r="I79" s="93">
        <v>9.0400000000000009</v>
      </c>
      <c r="J79" s="96" t="s">
        <v>133</v>
      </c>
      <c r="K79" s="97">
        <v>2.8243000000000001E-2</v>
      </c>
      <c r="L79" s="97">
        <v>1.8400000000000003E-2</v>
      </c>
      <c r="M79" s="93">
        <v>2120.79</v>
      </c>
      <c r="N79" s="95">
        <v>109.97</v>
      </c>
      <c r="O79" s="93">
        <v>2.3322399999999996</v>
      </c>
      <c r="P79" s="94">
        <v>2.1875409887238051E-3</v>
      </c>
      <c r="Q79" s="94">
        <f>O79/'סכום נכסי הקרן'!$C$42</f>
        <v>6.6128940061317392E-5</v>
      </c>
    </row>
    <row r="80" spans="2:17">
      <c r="B80" s="86" t="s">
        <v>2074</v>
      </c>
      <c r="C80" s="96" t="s">
        <v>1986</v>
      </c>
      <c r="D80" s="83" t="s">
        <v>2035</v>
      </c>
      <c r="E80" s="83" t="s">
        <v>2029</v>
      </c>
      <c r="F80" s="83" t="s">
        <v>620</v>
      </c>
      <c r="G80" s="108">
        <v>43417</v>
      </c>
      <c r="H80" s="83" t="s">
        <v>131</v>
      </c>
      <c r="I80" s="93">
        <v>9.01</v>
      </c>
      <c r="J80" s="96" t="s">
        <v>133</v>
      </c>
      <c r="K80" s="97">
        <v>3.2797E-2</v>
      </c>
      <c r="L80" s="97">
        <v>1.5600000000000003E-2</v>
      </c>
      <c r="M80" s="93">
        <v>2522.9699999999998</v>
      </c>
      <c r="N80" s="95">
        <v>115.93</v>
      </c>
      <c r="O80" s="93">
        <v>2.92489</v>
      </c>
      <c r="P80" s="94">
        <v>2.7434212441722859E-3</v>
      </c>
      <c r="Q80" s="94">
        <f>O80/'סכום נכסי הקרן'!$C$42</f>
        <v>8.2933092433002889E-5</v>
      </c>
    </row>
    <row r="81" spans="2:17">
      <c r="B81" s="86" t="s">
        <v>2074</v>
      </c>
      <c r="C81" s="96" t="s">
        <v>1986</v>
      </c>
      <c r="D81" s="83" t="s">
        <v>2036</v>
      </c>
      <c r="E81" s="83" t="s">
        <v>2029</v>
      </c>
      <c r="F81" s="83" t="s">
        <v>620</v>
      </c>
      <c r="G81" s="108">
        <v>43496</v>
      </c>
      <c r="H81" s="83" t="s">
        <v>131</v>
      </c>
      <c r="I81" s="93">
        <v>9.09</v>
      </c>
      <c r="J81" s="96" t="s">
        <v>133</v>
      </c>
      <c r="K81" s="97">
        <v>3.2190999999999997E-2</v>
      </c>
      <c r="L81" s="97">
        <v>1.3499999999999998E-2</v>
      </c>
      <c r="M81" s="93">
        <v>3188.28</v>
      </c>
      <c r="N81" s="95">
        <v>117.92</v>
      </c>
      <c r="O81" s="93">
        <v>3.7596100000000003</v>
      </c>
      <c r="P81" s="94">
        <v>3.5263527667032156E-3</v>
      </c>
      <c r="Q81" s="94">
        <f>O81/'סכום נכסי הקרן'!$C$42</f>
        <v>1.0660096059750692E-4</v>
      </c>
    </row>
    <row r="82" spans="2:17">
      <c r="B82" s="86" t="s">
        <v>2074</v>
      </c>
      <c r="C82" s="96" t="s">
        <v>1986</v>
      </c>
      <c r="D82" s="83" t="s">
        <v>2037</v>
      </c>
      <c r="E82" s="83" t="s">
        <v>2029</v>
      </c>
      <c r="F82" s="83" t="s">
        <v>620</v>
      </c>
      <c r="G82" s="108">
        <v>43613</v>
      </c>
      <c r="H82" s="83" t="s">
        <v>131</v>
      </c>
      <c r="I82" s="93">
        <v>9.1300000000000008</v>
      </c>
      <c r="J82" s="96" t="s">
        <v>133</v>
      </c>
      <c r="K82" s="97">
        <v>2.7243E-2</v>
      </c>
      <c r="L82" s="97">
        <v>1.6200000000000003E-2</v>
      </c>
      <c r="M82" s="93">
        <v>841.5</v>
      </c>
      <c r="N82" s="95">
        <v>109.69</v>
      </c>
      <c r="O82" s="93">
        <v>0.92303999999999997</v>
      </c>
      <c r="P82" s="94">
        <v>8.6577189064231011E-4</v>
      </c>
      <c r="Q82" s="94">
        <f>O82/'סכום נכסי הקרן'!$C$42</f>
        <v>2.617211643492883E-5</v>
      </c>
    </row>
    <row r="83" spans="2:17">
      <c r="B83" s="86" t="s">
        <v>2074</v>
      </c>
      <c r="C83" s="96" t="s">
        <v>1986</v>
      </c>
      <c r="D83" s="83" t="s">
        <v>2038</v>
      </c>
      <c r="E83" s="83" t="s">
        <v>2029</v>
      </c>
      <c r="F83" s="83" t="s">
        <v>620</v>
      </c>
      <c r="G83" s="108">
        <v>43677</v>
      </c>
      <c r="H83" s="83" t="s">
        <v>131</v>
      </c>
      <c r="I83" s="93">
        <v>9.0399999999999991</v>
      </c>
      <c r="J83" s="96" t="s">
        <v>133</v>
      </c>
      <c r="K83" s="97">
        <v>2.7243E-2</v>
      </c>
      <c r="L83" s="97">
        <v>1.9199999999999998E-2</v>
      </c>
      <c r="M83" s="93">
        <v>830.23</v>
      </c>
      <c r="N83" s="95">
        <v>106.79</v>
      </c>
      <c r="O83" s="93">
        <v>0.88661000000000001</v>
      </c>
      <c r="P83" s="94">
        <v>8.3160211471049856E-4</v>
      </c>
      <c r="Q83" s="94">
        <f>O83/'סכום נכסי הקרן'!$C$42</f>
        <v>2.5139170731899214E-5</v>
      </c>
    </row>
    <row r="84" spans="2:17">
      <c r="B84" s="86" t="s">
        <v>2074</v>
      </c>
      <c r="C84" s="96" t="s">
        <v>1986</v>
      </c>
      <c r="D84" s="83" t="s">
        <v>2039</v>
      </c>
      <c r="E84" s="83" t="s">
        <v>2029</v>
      </c>
      <c r="F84" s="83" t="s">
        <v>620</v>
      </c>
      <c r="G84" s="108">
        <v>43541</v>
      </c>
      <c r="H84" s="83" t="s">
        <v>131</v>
      </c>
      <c r="I84" s="93">
        <v>9.1100000000000012</v>
      </c>
      <c r="J84" s="96" t="s">
        <v>133</v>
      </c>
      <c r="K84" s="97">
        <v>2.9270999999999998E-2</v>
      </c>
      <c r="L84" s="97">
        <v>1.5300000000000001E-2</v>
      </c>
      <c r="M84" s="93">
        <v>273.79000000000002</v>
      </c>
      <c r="N84" s="95">
        <v>113.23</v>
      </c>
      <c r="O84" s="93">
        <v>0.31001999999999996</v>
      </c>
      <c r="P84" s="94">
        <v>2.9078544974966302E-4</v>
      </c>
      <c r="Q84" s="94">
        <f>O84/'סכום נכסי הקרן'!$C$42</f>
        <v>8.7903877807642531E-6</v>
      </c>
    </row>
    <row r="85" spans="2:17">
      <c r="B85" s="86" t="s">
        <v>2075</v>
      </c>
      <c r="C85" s="96" t="s">
        <v>1986</v>
      </c>
      <c r="D85" s="83" t="s">
        <v>2040</v>
      </c>
      <c r="E85" s="83" t="s">
        <v>2041</v>
      </c>
      <c r="F85" s="83" t="s">
        <v>893</v>
      </c>
      <c r="G85" s="108">
        <v>43803</v>
      </c>
      <c r="H85" s="83"/>
      <c r="I85" s="93">
        <v>7</v>
      </c>
      <c r="J85" s="96" t="s">
        <v>134</v>
      </c>
      <c r="K85" s="97">
        <v>2.3629999999999998E-2</v>
      </c>
      <c r="L85" s="97">
        <v>2.5899999999999999E-2</v>
      </c>
      <c r="M85" s="93">
        <v>26864.21</v>
      </c>
      <c r="N85" s="95">
        <v>99.04</v>
      </c>
      <c r="O85" s="93">
        <v>103.18459</v>
      </c>
      <c r="P85" s="94">
        <v>9.6782715342186271E-2</v>
      </c>
      <c r="Q85" s="94">
        <f>O85/'סכום נכסי הקרן'!$C$42</f>
        <v>2.9257227246602458E-3</v>
      </c>
    </row>
    <row r="86" spans="2:17">
      <c r="B86" s="86" t="s">
        <v>2076</v>
      </c>
      <c r="C86" s="96" t="s">
        <v>1983</v>
      </c>
      <c r="D86" s="83">
        <v>7202</v>
      </c>
      <c r="E86" s="83" t="s">
        <v>2042</v>
      </c>
      <c r="F86" s="83" t="s">
        <v>893</v>
      </c>
      <c r="G86" s="139">
        <v>43734</v>
      </c>
      <c r="H86" s="83"/>
      <c r="I86" s="93">
        <v>2.2800000000000002</v>
      </c>
      <c r="J86" s="96" t="s">
        <v>133</v>
      </c>
      <c r="K86" s="97">
        <v>2.2499999999999999E-2</v>
      </c>
      <c r="L86" s="97">
        <v>1.9900000000000001E-2</v>
      </c>
      <c r="M86" s="93">
        <v>10081.16</v>
      </c>
      <c r="N86" s="95">
        <v>100.63</v>
      </c>
      <c r="O86" s="93">
        <v>10.14467</v>
      </c>
      <c r="P86" s="94">
        <v>9.5152649135923952E-3</v>
      </c>
      <c r="Q86" s="94">
        <f>O86/'סכום נכסי הקרן'!$C$42</f>
        <v>2.8764461392131378E-4</v>
      </c>
    </row>
    <row r="87" spans="2:17">
      <c r="B87" s="86" t="s">
        <v>2076</v>
      </c>
      <c r="C87" s="96" t="s">
        <v>1983</v>
      </c>
      <c r="D87" s="83">
        <v>7203</v>
      </c>
      <c r="E87" s="83" t="s">
        <v>2042</v>
      </c>
      <c r="F87" s="83" t="s">
        <v>893</v>
      </c>
      <c r="G87" s="139">
        <v>43734</v>
      </c>
      <c r="H87" s="83"/>
      <c r="I87" s="93">
        <v>0.42000000000000004</v>
      </c>
      <c r="J87" s="96" t="s">
        <v>133</v>
      </c>
      <c r="K87" s="97">
        <v>0.02</v>
      </c>
      <c r="L87" s="97">
        <v>1.6200000000000003E-2</v>
      </c>
      <c r="M87" s="93">
        <v>3373.84</v>
      </c>
      <c r="N87" s="95">
        <v>100.16</v>
      </c>
      <c r="O87" s="93">
        <v>3.3792300000000002</v>
      </c>
      <c r="P87" s="94">
        <v>3.1695726577561254E-3</v>
      </c>
      <c r="Q87" s="94">
        <f>O87/'סכום נכסי הקרן'!$C$42</f>
        <v>9.5815567061454071E-5</v>
      </c>
    </row>
    <row r="88" spans="2:17">
      <c r="B88" s="86" t="s">
        <v>2076</v>
      </c>
      <c r="C88" s="96" t="s">
        <v>1983</v>
      </c>
      <c r="D88" s="83">
        <v>7250</v>
      </c>
      <c r="E88" s="83" t="s">
        <v>2042</v>
      </c>
      <c r="F88" s="83" t="s">
        <v>893</v>
      </c>
      <c r="G88" s="108">
        <v>43768</v>
      </c>
      <c r="H88" s="83"/>
      <c r="I88" s="93">
        <v>2.2799999999999998</v>
      </c>
      <c r="J88" s="96" t="s">
        <v>133</v>
      </c>
      <c r="K88" s="97">
        <v>2.2499999999999999E-2</v>
      </c>
      <c r="L88" s="97">
        <v>2.1899999999999999E-2</v>
      </c>
      <c r="M88" s="93">
        <v>5376.94</v>
      </c>
      <c r="N88" s="95">
        <v>100.17</v>
      </c>
      <c r="O88" s="93">
        <v>5.3860799999999998</v>
      </c>
      <c r="P88" s="94">
        <v>5.0519117966184926E-3</v>
      </c>
      <c r="Q88" s="94">
        <f>O88/'סכום נכסי הקרן'!$C$42</f>
        <v>1.5271831436106939E-4</v>
      </c>
    </row>
    <row r="89" spans="2:17">
      <c r="B89" s="86" t="s">
        <v>2076</v>
      </c>
      <c r="C89" s="96" t="s">
        <v>1983</v>
      </c>
      <c r="D89" s="83">
        <v>7251</v>
      </c>
      <c r="E89" s="83" t="s">
        <v>2042</v>
      </c>
      <c r="F89" s="83" t="s">
        <v>893</v>
      </c>
      <c r="G89" s="108">
        <v>43768</v>
      </c>
      <c r="H89" s="83"/>
      <c r="I89" s="93">
        <v>0.42</v>
      </c>
      <c r="J89" s="96" t="s">
        <v>133</v>
      </c>
      <c r="K89" s="97">
        <v>0.02</v>
      </c>
      <c r="L89" s="97">
        <v>2.23E-2</v>
      </c>
      <c r="M89" s="93">
        <v>2064.4899999999998</v>
      </c>
      <c r="N89" s="95">
        <v>99.91</v>
      </c>
      <c r="O89" s="93">
        <v>2.06263</v>
      </c>
      <c r="P89" s="94">
        <v>1.9346583840305384E-3</v>
      </c>
      <c r="Q89" s="94">
        <f>O89/'סכום נכסי הקרן'!$C$42</f>
        <v>5.848434793960961E-5</v>
      </c>
    </row>
    <row r="90" spans="2:17">
      <c r="B90" s="86" t="s">
        <v>2077</v>
      </c>
      <c r="C90" s="96" t="s">
        <v>1983</v>
      </c>
      <c r="D90" s="83">
        <v>6718</v>
      </c>
      <c r="E90" s="83" t="s">
        <v>2043</v>
      </c>
      <c r="F90" s="83" t="s">
        <v>893</v>
      </c>
      <c r="G90" s="108">
        <v>43482</v>
      </c>
      <c r="H90" s="83"/>
      <c r="I90" s="93">
        <v>3.7100000000000004</v>
      </c>
      <c r="J90" s="96" t="s">
        <v>133</v>
      </c>
      <c r="K90" s="97">
        <v>4.1239999999999999E-2</v>
      </c>
      <c r="L90" s="97">
        <v>1.9200000000000002E-2</v>
      </c>
      <c r="M90" s="93">
        <v>45813.25</v>
      </c>
      <c r="N90" s="95">
        <v>108.36</v>
      </c>
      <c r="O90" s="93">
        <v>49.643239999999999</v>
      </c>
      <c r="P90" s="94">
        <v>4.6563227760887886E-2</v>
      </c>
      <c r="Q90" s="94">
        <f>O90/'סכום נכסי הקרן'!$C$42</f>
        <v>1.4075973495050228E-3</v>
      </c>
    </row>
    <row r="91" spans="2:17">
      <c r="B91" s="82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93"/>
      <c r="N91" s="95"/>
      <c r="O91" s="83"/>
      <c r="P91" s="94"/>
      <c r="Q91" s="83"/>
    </row>
    <row r="92" spans="2:17">
      <c r="B92" s="80" t="s">
        <v>41</v>
      </c>
      <c r="C92" s="81"/>
      <c r="D92" s="81"/>
      <c r="E92" s="81"/>
      <c r="F92" s="81"/>
      <c r="G92" s="81"/>
      <c r="H92" s="81"/>
      <c r="I92" s="90">
        <v>4.5645374426399012</v>
      </c>
      <c r="J92" s="81"/>
      <c r="K92" s="81"/>
      <c r="L92" s="101">
        <v>3.746544377897619E-2</v>
      </c>
      <c r="M92" s="90"/>
      <c r="N92" s="92"/>
      <c r="O92" s="90">
        <v>353.72586000000001</v>
      </c>
      <c r="P92" s="91">
        <v>0.33177966998318287</v>
      </c>
      <c r="Q92" s="91">
        <f>O92/'סכום נכסי הקרן'!$C$42</f>
        <v>1.0029635112200268E-2</v>
      </c>
    </row>
    <row r="93" spans="2:17">
      <c r="B93" s="99" t="s">
        <v>39</v>
      </c>
      <c r="C93" s="81"/>
      <c r="D93" s="81"/>
      <c r="E93" s="81"/>
      <c r="F93" s="81"/>
      <c r="G93" s="81"/>
      <c r="H93" s="81"/>
      <c r="I93" s="90">
        <v>4.5645374426399012</v>
      </c>
      <c r="J93" s="81"/>
      <c r="K93" s="81"/>
      <c r="L93" s="101">
        <v>3.746544377897619E-2</v>
      </c>
      <c r="M93" s="90"/>
      <c r="N93" s="92"/>
      <c r="O93" s="90">
        <v>353.72586000000001</v>
      </c>
      <c r="P93" s="91">
        <v>0.33177966998318287</v>
      </c>
      <c r="Q93" s="91">
        <f>O93/'סכום נכסי הקרן'!$C$42</f>
        <v>1.0029635112200268E-2</v>
      </c>
    </row>
    <row r="94" spans="2:17">
      <c r="B94" s="86" t="s">
        <v>2080</v>
      </c>
      <c r="C94" s="96" t="s">
        <v>1983</v>
      </c>
      <c r="D94" s="83" t="s">
        <v>2044</v>
      </c>
      <c r="E94" s="83"/>
      <c r="F94" s="83" t="s">
        <v>1733</v>
      </c>
      <c r="G94" s="108">
        <v>43754</v>
      </c>
      <c r="H94" s="83" t="s">
        <v>312</v>
      </c>
      <c r="I94" s="93">
        <v>5.7299999999999995</v>
      </c>
      <c r="J94" s="96" t="s">
        <v>132</v>
      </c>
      <c r="K94" s="97">
        <v>4.8000000000000001E-2</v>
      </c>
      <c r="L94" s="97">
        <v>3.2599999999999997E-2</v>
      </c>
      <c r="M94" s="93">
        <v>17182</v>
      </c>
      <c r="N94" s="95">
        <v>110.59</v>
      </c>
      <c r="O94" s="93">
        <v>65.669420000000002</v>
      </c>
      <c r="P94" s="94">
        <v>6.1595096540544222E-2</v>
      </c>
      <c r="Q94" s="94">
        <f>O94/'סכום נכסי הקרן'!$C$42</f>
        <v>1.8620078289719234E-3</v>
      </c>
    </row>
    <row r="95" spans="2:17">
      <c r="B95" s="86" t="s">
        <v>2080</v>
      </c>
      <c r="C95" s="96" t="s">
        <v>1983</v>
      </c>
      <c r="D95" s="83">
        <v>6831</v>
      </c>
      <c r="E95" s="83"/>
      <c r="F95" s="83" t="s">
        <v>1733</v>
      </c>
      <c r="G95" s="108">
        <v>43754</v>
      </c>
      <c r="H95" s="83" t="s">
        <v>312</v>
      </c>
      <c r="I95" s="93">
        <v>5.7200000000000006</v>
      </c>
      <c r="J95" s="96" t="s">
        <v>132</v>
      </c>
      <c r="K95" s="97">
        <v>4.5999999999999999E-2</v>
      </c>
      <c r="L95" s="97">
        <v>3.6799999999999992E-2</v>
      </c>
      <c r="M95" s="93">
        <v>10007.23</v>
      </c>
      <c r="N95" s="95">
        <v>106.85</v>
      </c>
      <c r="O95" s="93">
        <v>36.954080000000005</v>
      </c>
      <c r="P95" s="94">
        <v>3.4661340471211631E-2</v>
      </c>
      <c r="Q95" s="94">
        <f>O95/'סכום נכסי הקרן'!$C$42</f>
        <v>1.0478056037719653E-3</v>
      </c>
    </row>
    <row r="96" spans="2:17">
      <c r="B96" s="86" t="s">
        <v>2081</v>
      </c>
      <c r="C96" s="96" t="s">
        <v>1986</v>
      </c>
      <c r="D96" s="83" t="s">
        <v>2045</v>
      </c>
      <c r="E96" s="83"/>
      <c r="F96" s="83" t="s">
        <v>916</v>
      </c>
      <c r="G96" s="108">
        <v>43811</v>
      </c>
      <c r="H96" s="83" t="s">
        <v>883</v>
      </c>
      <c r="I96" s="93">
        <v>9.8600000000000012</v>
      </c>
      <c r="J96" s="96" t="s">
        <v>132</v>
      </c>
      <c r="K96" s="97">
        <v>4.4800000000000006E-2</v>
      </c>
      <c r="L96" s="97">
        <v>4.4299999999999999E-2</v>
      </c>
      <c r="M96" s="93">
        <v>4501.8100000000004</v>
      </c>
      <c r="N96" s="95">
        <v>101.8</v>
      </c>
      <c r="O96" s="93">
        <v>15.838299999999998</v>
      </c>
      <c r="P96" s="94">
        <v>1.4855645406006349E-2</v>
      </c>
      <c r="Q96" s="94">
        <f>O96/'סכום נכסי הקרן'!$C$42</f>
        <v>4.4908328104018599E-4</v>
      </c>
    </row>
    <row r="97" spans="2:17">
      <c r="B97" s="86" t="s">
        <v>2082</v>
      </c>
      <c r="C97" s="96" t="s">
        <v>1986</v>
      </c>
      <c r="D97" s="83">
        <v>7258</v>
      </c>
      <c r="E97" s="83"/>
      <c r="F97" s="83" t="s">
        <v>893</v>
      </c>
      <c r="G97" s="108">
        <v>43774</v>
      </c>
      <c r="H97" s="83"/>
      <c r="I97" s="93">
        <v>5.28</v>
      </c>
      <c r="J97" s="96" t="s">
        <v>132</v>
      </c>
      <c r="K97" s="97">
        <v>4.0548000000000001E-2</v>
      </c>
      <c r="L97" s="97">
        <v>3.78E-2</v>
      </c>
      <c r="M97" s="93">
        <v>2184.59</v>
      </c>
      <c r="N97" s="95">
        <v>102.54</v>
      </c>
      <c r="O97" s="93">
        <v>7.7417199999999999</v>
      </c>
      <c r="P97" s="94">
        <v>7.2614009806978956E-3</v>
      </c>
      <c r="Q97" s="94">
        <f>O97/'סכום נכסי הקרן'!$C$42</f>
        <v>2.1951074411359988E-4</v>
      </c>
    </row>
    <row r="98" spans="2:17">
      <c r="B98" s="86" t="s">
        <v>2083</v>
      </c>
      <c r="C98" s="96" t="s">
        <v>1986</v>
      </c>
      <c r="D98" s="83">
        <v>7030</v>
      </c>
      <c r="E98" s="83"/>
      <c r="F98" s="83" t="s">
        <v>893</v>
      </c>
      <c r="G98" s="108">
        <v>43649</v>
      </c>
      <c r="H98" s="83"/>
      <c r="I98" s="93">
        <v>1.34</v>
      </c>
      <c r="J98" s="96" t="s">
        <v>132</v>
      </c>
      <c r="K98" s="97">
        <v>4.2645999999999996E-2</v>
      </c>
      <c r="L98" s="97">
        <v>4.1000000000000009E-2</v>
      </c>
      <c r="M98" s="93">
        <v>1096.8800000000001</v>
      </c>
      <c r="N98" s="95">
        <v>100.49</v>
      </c>
      <c r="O98" s="93">
        <v>3.8094099999999997</v>
      </c>
      <c r="P98" s="94">
        <v>3.573063028613844E-3</v>
      </c>
      <c r="Q98" s="94">
        <f>O98/'סכום נכסי הקרן'!$C$42</f>
        <v>1.0801300276085785E-4</v>
      </c>
    </row>
    <row r="99" spans="2:17">
      <c r="B99" s="86" t="s">
        <v>2083</v>
      </c>
      <c r="C99" s="96" t="s">
        <v>1986</v>
      </c>
      <c r="D99" s="83">
        <v>7059</v>
      </c>
      <c r="E99" s="83"/>
      <c r="F99" s="83" t="s">
        <v>893</v>
      </c>
      <c r="G99" s="108">
        <v>43668</v>
      </c>
      <c r="H99" s="83"/>
      <c r="I99" s="93">
        <v>1.34</v>
      </c>
      <c r="J99" s="96" t="s">
        <v>132</v>
      </c>
      <c r="K99" s="97">
        <v>4.2645999999999996E-2</v>
      </c>
      <c r="L99" s="97">
        <v>4.0999999999999995E-2</v>
      </c>
      <c r="M99" s="93">
        <v>245.69</v>
      </c>
      <c r="N99" s="95">
        <v>100.49</v>
      </c>
      <c r="O99" s="93">
        <v>0.85326000000000002</v>
      </c>
      <c r="P99" s="94">
        <v>8.0032124654344082E-4</v>
      </c>
      <c r="Q99" s="94">
        <f>O99/'סכום נכסי הקרן'!$C$42</f>
        <v>2.4193556150619014E-5</v>
      </c>
    </row>
    <row r="100" spans="2:17">
      <c r="B100" s="86" t="s">
        <v>2083</v>
      </c>
      <c r="C100" s="96" t="s">
        <v>1986</v>
      </c>
      <c r="D100" s="83">
        <v>7107</v>
      </c>
      <c r="E100" s="83"/>
      <c r="F100" s="83" t="s">
        <v>893</v>
      </c>
      <c r="G100" s="108">
        <v>43697</v>
      </c>
      <c r="H100" s="83"/>
      <c r="I100" s="93">
        <v>1.34</v>
      </c>
      <c r="J100" s="96" t="s">
        <v>132</v>
      </c>
      <c r="K100" s="97">
        <v>4.2645999999999996E-2</v>
      </c>
      <c r="L100" s="97">
        <v>4.1000000000000009E-2</v>
      </c>
      <c r="M100" s="93">
        <v>378.09</v>
      </c>
      <c r="N100" s="95">
        <v>100.49</v>
      </c>
      <c r="O100" s="93">
        <v>1.31311</v>
      </c>
      <c r="P100" s="94">
        <v>1.2316408035635768E-3</v>
      </c>
      <c r="Q100" s="94">
        <f>O100/'סכום נכסי הקרן'!$C$42</f>
        <v>3.7232262753368649E-5</v>
      </c>
    </row>
    <row r="101" spans="2:17">
      <c r="B101" s="86" t="s">
        <v>2083</v>
      </c>
      <c r="C101" s="96" t="s">
        <v>1986</v>
      </c>
      <c r="D101" s="83">
        <v>7182</v>
      </c>
      <c r="E101" s="83"/>
      <c r="F101" s="83" t="s">
        <v>893</v>
      </c>
      <c r="G101" s="108">
        <v>43728</v>
      </c>
      <c r="H101" s="83"/>
      <c r="I101" s="93">
        <v>1.3399999999999999</v>
      </c>
      <c r="J101" s="96" t="s">
        <v>132</v>
      </c>
      <c r="K101" s="97">
        <v>4.2645999999999996E-2</v>
      </c>
      <c r="L101" s="97">
        <v>4.0999999999999995E-2</v>
      </c>
      <c r="M101" s="93">
        <v>538.28</v>
      </c>
      <c r="N101" s="95">
        <v>100.49</v>
      </c>
      <c r="O101" s="93">
        <v>1.86941</v>
      </c>
      <c r="P101" s="94">
        <v>1.7534263196455637E-3</v>
      </c>
      <c r="Q101" s="94">
        <f>O101/'סכום נכסי הקרן'!$C$42</f>
        <v>5.3005737762849183E-5</v>
      </c>
    </row>
    <row r="102" spans="2:17">
      <c r="B102" s="86" t="s">
        <v>2083</v>
      </c>
      <c r="C102" s="96" t="s">
        <v>1986</v>
      </c>
      <c r="D102" s="83">
        <v>7223</v>
      </c>
      <c r="E102" s="83"/>
      <c r="F102" s="83" t="s">
        <v>893</v>
      </c>
      <c r="G102" s="108">
        <v>43759</v>
      </c>
      <c r="H102" s="83"/>
      <c r="I102" s="93">
        <v>1.34</v>
      </c>
      <c r="J102" s="96" t="s">
        <v>132</v>
      </c>
      <c r="K102" s="97">
        <v>4.2645999999999996E-2</v>
      </c>
      <c r="L102" s="97">
        <v>4.1000000000000009E-2</v>
      </c>
      <c r="M102" s="93">
        <v>674.1</v>
      </c>
      <c r="N102" s="95">
        <v>100.49</v>
      </c>
      <c r="O102" s="93">
        <v>2.3411</v>
      </c>
      <c r="P102" s="94">
        <v>2.1958512883328051E-3</v>
      </c>
      <c r="Q102" s="94">
        <f>O102/'סכום נכסי הקרן'!$C$42</f>
        <v>6.6380158807648521E-5</v>
      </c>
    </row>
    <row r="103" spans="2:17">
      <c r="B103" s="86" t="s">
        <v>2083</v>
      </c>
      <c r="C103" s="96" t="s">
        <v>1986</v>
      </c>
      <c r="D103" s="83">
        <v>7272</v>
      </c>
      <c r="E103" s="83"/>
      <c r="F103" s="83" t="s">
        <v>893</v>
      </c>
      <c r="G103" s="108">
        <v>43799</v>
      </c>
      <c r="H103" s="83"/>
      <c r="I103" s="93">
        <v>1.3399999999999999</v>
      </c>
      <c r="J103" s="96" t="s">
        <v>132</v>
      </c>
      <c r="K103" s="97">
        <v>4.2645999999999996E-2</v>
      </c>
      <c r="L103" s="97">
        <v>4.1000000000000009E-2</v>
      </c>
      <c r="M103" s="93">
        <v>893.96</v>
      </c>
      <c r="N103" s="95">
        <v>100.49</v>
      </c>
      <c r="O103" s="93">
        <v>3.10466</v>
      </c>
      <c r="P103" s="94">
        <v>2.9120377860131249E-3</v>
      </c>
      <c r="Q103" s="94">
        <f>O103/'סכום נכסי הקרן'!$C$42</f>
        <v>8.8030337808617338E-5</v>
      </c>
    </row>
    <row r="104" spans="2:17">
      <c r="B104" s="86" t="s">
        <v>2083</v>
      </c>
      <c r="C104" s="96" t="s">
        <v>1986</v>
      </c>
      <c r="D104" s="83">
        <v>7313</v>
      </c>
      <c r="E104" s="83"/>
      <c r="F104" s="83" t="s">
        <v>893</v>
      </c>
      <c r="G104" s="108">
        <v>43819</v>
      </c>
      <c r="H104" s="83"/>
      <c r="I104" s="93">
        <v>1.3399999999999999</v>
      </c>
      <c r="J104" s="96" t="s">
        <v>132</v>
      </c>
      <c r="K104" s="97">
        <v>4.2645999999999996E-2</v>
      </c>
      <c r="L104" s="97">
        <v>4.0999999999999988E-2</v>
      </c>
      <c r="M104" s="93">
        <v>864.83</v>
      </c>
      <c r="N104" s="95">
        <v>100.49</v>
      </c>
      <c r="O104" s="93">
        <v>3.0035100000000003</v>
      </c>
      <c r="P104" s="94">
        <v>2.8171634287388254E-3</v>
      </c>
      <c r="Q104" s="94">
        <f>O104/'סכום נכסי הקרן'!$C$42</f>
        <v>8.5162304378437665E-5</v>
      </c>
    </row>
    <row r="105" spans="2:17">
      <c r="B105" s="86" t="s">
        <v>2084</v>
      </c>
      <c r="C105" s="96" t="s">
        <v>1986</v>
      </c>
      <c r="D105" s="83">
        <v>7276</v>
      </c>
      <c r="E105" s="83"/>
      <c r="F105" s="83" t="s">
        <v>893</v>
      </c>
      <c r="G105" s="108">
        <v>43798</v>
      </c>
      <c r="H105" s="83"/>
      <c r="I105" s="93">
        <v>6.3199999999999994</v>
      </c>
      <c r="J105" s="96" t="s">
        <v>134</v>
      </c>
      <c r="K105" s="97">
        <v>2.6249999999999999E-2</v>
      </c>
      <c r="L105" s="97">
        <v>2.7300000000000001E-2</v>
      </c>
      <c r="M105" s="93">
        <v>1888.47</v>
      </c>
      <c r="N105" s="95">
        <v>99.75</v>
      </c>
      <c r="O105" s="93">
        <v>7.3055600000000007</v>
      </c>
      <c r="P105" s="94">
        <v>6.8523016265826355E-3</v>
      </c>
      <c r="Q105" s="94">
        <f>O105/'סכום נכסי הקרן'!$C$42</f>
        <v>2.0714374993755275E-4</v>
      </c>
    </row>
    <row r="106" spans="2:17">
      <c r="B106" s="86" t="s">
        <v>2084</v>
      </c>
      <c r="C106" s="96" t="s">
        <v>1986</v>
      </c>
      <c r="D106" s="83">
        <v>7275</v>
      </c>
      <c r="E106" s="83"/>
      <c r="F106" s="83" t="s">
        <v>893</v>
      </c>
      <c r="G106" s="108">
        <v>43799</v>
      </c>
      <c r="H106" s="83"/>
      <c r="I106" s="93">
        <v>6.12</v>
      </c>
      <c r="J106" s="96" t="s">
        <v>135</v>
      </c>
      <c r="K106" s="97">
        <v>3.6693999999999997E-2</v>
      </c>
      <c r="L106" s="97">
        <v>3.7099999999999994E-2</v>
      </c>
      <c r="M106" s="93">
        <v>1774.59</v>
      </c>
      <c r="N106" s="95">
        <v>100.07</v>
      </c>
      <c r="O106" s="93">
        <v>8.0973000000000006</v>
      </c>
      <c r="P106" s="94">
        <v>7.5949197543963192E-3</v>
      </c>
      <c r="Q106" s="94">
        <f>O106/'סכום נכסי הקרן'!$C$42</f>
        <v>2.295929519940081E-4</v>
      </c>
    </row>
    <row r="107" spans="2:17">
      <c r="B107" s="86" t="s">
        <v>2085</v>
      </c>
      <c r="C107" s="96" t="s">
        <v>1986</v>
      </c>
      <c r="D107" s="83">
        <v>7088</v>
      </c>
      <c r="E107" s="83"/>
      <c r="F107" s="83" t="s">
        <v>893</v>
      </c>
      <c r="G107" s="108">
        <v>43684</v>
      </c>
      <c r="H107" s="83"/>
      <c r="I107" s="93">
        <v>8.69</v>
      </c>
      <c r="J107" s="96" t="s">
        <v>132</v>
      </c>
      <c r="K107" s="97">
        <v>4.36E-2</v>
      </c>
      <c r="L107" s="97">
        <v>3.9199999999999999E-2</v>
      </c>
      <c r="M107" s="93">
        <v>8480.23</v>
      </c>
      <c r="N107" s="95">
        <v>106.45</v>
      </c>
      <c r="O107" s="93">
        <v>31.198040000000002</v>
      </c>
      <c r="P107" s="94">
        <v>2.9262422078278755E-2</v>
      </c>
      <c r="Q107" s="94">
        <f>O107/'סכום נכסי הקרן'!$C$42</f>
        <v>8.8459734726725509E-4</v>
      </c>
    </row>
    <row r="108" spans="2:17">
      <c r="B108" s="86" t="s">
        <v>2086</v>
      </c>
      <c r="C108" s="96" t="s">
        <v>1986</v>
      </c>
      <c r="D108" s="83" t="s">
        <v>2046</v>
      </c>
      <c r="E108" s="83"/>
      <c r="F108" s="83" t="s">
        <v>893</v>
      </c>
      <c r="G108" s="108">
        <v>43797</v>
      </c>
      <c r="H108" s="83"/>
      <c r="I108" s="93">
        <v>6.06</v>
      </c>
      <c r="J108" s="96" t="s">
        <v>132</v>
      </c>
      <c r="K108" s="97">
        <v>4.7100000000000003E-2</v>
      </c>
      <c r="L108" s="97">
        <v>4.5899999999999996E-2</v>
      </c>
      <c r="M108" s="93">
        <v>253.6</v>
      </c>
      <c r="N108" s="95">
        <v>103.01</v>
      </c>
      <c r="O108" s="93">
        <v>0.90280999999999989</v>
      </c>
      <c r="P108" s="94">
        <v>8.4679701918745007E-4</v>
      </c>
      <c r="Q108" s="94">
        <f>O108/'סכום נכסי הקרן'!$C$42</f>
        <v>2.5598509748892891E-5</v>
      </c>
    </row>
    <row r="109" spans="2:17">
      <c r="B109" s="86" t="s">
        <v>2086</v>
      </c>
      <c r="C109" s="96" t="s">
        <v>1986</v>
      </c>
      <c r="D109" s="83">
        <v>7125</v>
      </c>
      <c r="E109" s="83"/>
      <c r="F109" s="83" t="s">
        <v>893</v>
      </c>
      <c r="G109" s="108">
        <v>43706</v>
      </c>
      <c r="H109" s="83"/>
      <c r="I109" s="93">
        <v>6.0600000000000005</v>
      </c>
      <c r="J109" s="96" t="s">
        <v>132</v>
      </c>
      <c r="K109" s="97">
        <v>4.7100000000000003E-2</v>
      </c>
      <c r="L109" s="97">
        <v>4.590000000000001E-2</v>
      </c>
      <c r="M109" s="93">
        <v>592.12</v>
      </c>
      <c r="N109" s="95">
        <v>103.01</v>
      </c>
      <c r="O109" s="93">
        <v>2.1079499999999998</v>
      </c>
      <c r="P109" s="94">
        <v>1.9771665982833437E-3</v>
      </c>
      <c r="Q109" s="94">
        <f>O109/'סכום נכסי הקרן'!$C$42</f>
        <v>5.9769363016779583E-5</v>
      </c>
    </row>
    <row r="110" spans="2:17">
      <c r="B110" s="86" t="s">
        <v>2086</v>
      </c>
      <c r="C110" s="96" t="s">
        <v>1986</v>
      </c>
      <c r="D110" s="83">
        <v>7204</v>
      </c>
      <c r="E110" s="83"/>
      <c r="F110" s="83" t="s">
        <v>893</v>
      </c>
      <c r="G110" s="108">
        <v>43738</v>
      </c>
      <c r="H110" s="83"/>
      <c r="I110" s="93">
        <v>6.0600000000000005</v>
      </c>
      <c r="J110" s="96" t="s">
        <v>132</v>
      </c>
      <c r="K110" s="97">
        <v>4.7100000000000003E-2</v>
      </c>
      <c r="L110" s="97">
        <v>4.590000000000001E-2</v>
      </c>
      <c r="M110" s="93">
        <v>291.52</v>
      </c>
      <c r="N110" s="95">
        <v>103.01</v>
      </c>
      <c r="O110" s="93">
        <v>1.0378000000000001</v>
      </c>
      <c r="P110" s="94">
        <v>9.7341184359138228E-4</v>
      </c>
      <c r="Q110" s="94">
        <f>O110/'סכום נכסי הקרן'!$C$42</f>
        <v>2.942605134790382E-5</v>
      </c>
    </row>
    <row r="111" spans="2:17">
      <c r="B111" s="86" t="s">
        <v>2086</v>
      </c>
      <c r="C111" s="96" t="s">
        <v>1986</v>
      </c>
      <c r="D111" s="83">
        <v>7246</v>
      </c>
      <c r="E111" s="83"/>
      <c r="F111" s="83" t="s">
        <v>893</v>
      </c>
      <c r="G111" s="108">
        <v>43769</v>
      </c>
      <c r="H111" s="83"/>
      <c r="I111" s="93">
        <v>6.06</v>
      </c>
      <c r="J111" s="96" t="s">
        <v>132</v>
      </c>
      <c r="K111" s="97">
        <v>4.7100000000000003E-2</v>
      </c>
      <c r="L111" s="97">
        <v>4.5899999999999996E-2</v>
      </c>
      <c r="M111" s="93">
        <v>551.82000000000005</v>
      </c>
      <c r="N111" s="95">
        <v>103.01</v>
      </c>
      <c r="O111" s="93">
        <v>1.9644900000000001</v>
      </c>
      <c r="P111" s="94">
        <v>1.8426072775263389E-3</v>
      </c>
      <c r="Q111" s="94">
        <f>O111/'סכום נכסי הקרן'!$C$42</f>
        <v>5.5701660832957773E-5</v>
      </c>
    </row>
    <row r="112" spans="2:17">
      <c r="B112" s="86" t="s">
        <v>2086</v>
      </c>
      <c r="C112" s="96" t="s">
        <v>1986</v>
      </c>
      <c r="D112" s="83">
        <v>7280</v>
      </c>
      <c r="E112" s="83"/>
      <c r="F112" s="83" t="s">
        <v>893</v>
      </c>
      <c r="G112" s="108">
        <v>43798</v>
      </c>
      <c r="H112" s="83"/>
      <c r="I112" s="93">
        <v>6.0600000000000005</v>
      </c>
      <c r="J112" s="96" t="s">
        <v>132</v>
      </c>
      <c r="K112" s="97">
        <v>4.7100000000000003E-2</v>
      </c>
      <c r="L112" s="97">
        <v>4.590000000000001E-2</v>
      </c>
      <c r="M112" s="93">
        <v>99.74</v>
      </c>
      <c r="N112" s="95">
        <v>103.01</v>
      </c>
      <c r="O112" s="93">
        <v>0.35507</v>
      </c>
      <c r="P112" s="94">
        <v>3.330404155945193E-4</v>
      </c>
      <c r="Q112" s="94">
        <f>O112/'סכום נכסי הקרן'!$C$42</f>
        <v>1.0067747207651002E-5</v>
      </c>
    </row>
    <row r="113" spans="2:17">
      <c r="B113" s="86" t="s">
        <v>2086</v>
      </c>
      <c r="C113" s="96" t="s">
        <v>1986</v>
      </c>
      <c r="D113" s="83">
        <v>7337</v>
      </c>
      <c r="E113" s="83"/>
      <c r="F113" s="83" t="s">
        <v>893</v>
      </c>
      <c r="G113" s="108">
        <v>43830</v>
      </c>
      <c r="H113" s="83"/>
      <c r="I113" s="93">
        <v>6.04</v>
      </c>
      <c r="J113" s="96" t="s">
        <v>132</v>
      </c>
      <c r="K113" s="97">
        <v>4.7994000000000002E-2</v>
      </c>
      <c r="L113" s="97">
        <v>5.0999999999999997E-2</v>
      </c>
      <c r="M113" s="93">
        <v>669.23</v>
      </c>
      <c r="N113" s="95">
        <v>100</v>
      </c>
      <c r="O113" s="93">
        <v>2.3128600000000001</v>
      </c>
      <c r="P113" s="94">
        <v>2.1693633807754525E-3</v>
      </c>
      <c r="Q113" s="94">
        <f>O113/'סכום נכסי הקרן'!$C$42</f>
        <v>6.5579434496543484E-5</v>
      </c>
    </row>
    <row r="114" spans="2:17">
      <c r="B114" s="86" t="s">
        <v>2087</v>
      </c>
      <c r="C114" s="96" t="s">
        <v>1986</v>
      </c>
      <c r="D114" s="83">
        <v>6954</v>
      </c>
      <c r="E114" s="83"/>
      <c r="F114" s="83" t="s">
        <v>893</v>
      </c>
      <c r="G114" s="108">
        <v>43644</v>
      </c>
      <c r="H114" s="83"/>
      <c r="I114" s="93">
        <v>5.7299999999999995</v>
      </c>
      <c r="J114" s="96" t="s">
        <v>132</v>
      </c>
      <c r="K114" s="97">
        <v>4.9446000000000004E-2</v>
      </c>
      <c r="L114" s="97">
        <v>4.6699999999999998E-2</v>
      </c>
      <c r="M114" s="93">
        <v>1015.1</v>
      </c>
      <c r="N114" s="95">
        <v>102.15</v>
      </c>
      <c r="O114" s="93">
        <v>3.5836300000000003</v>
      </c>
      <c r="P114" s="94">
        <v>3.3612910821443297E-3</v>
      </c>
      <c r="Q114" s="94">
        <f>O114/'סכום נכסי הקרן'!$C$42</f>
        <v>1.0161117786846076E-4</v>
      </c>
    </row>
    <row r="115" spans="2:17">
      <c r="B115" s="86" t="s">
        <v>2087</v>
      </c>
      <c r="C115" s="96" t="s">
        <v>1986</v>
      </c>
      <c r="D115" s="83">
        <v>7020</v>
      </c>
      <c r="E115" s="83"/>
      <c r="F115" s="83" t="s">
        <v>893</v>
      </c>
      <c r="G115" s="108">
        <v>43643</v>
      </c>
      <c r="H115" s="83"/>
      <c r="I115" s="93">
        <v>5.74</v>
      </c>
      <c r="J115" s="96" t="s">
        <v>132</v>
      </c>
      <c r="K115" s="97">
        <v>4.9446000000000004E-2</v>
      </c>
      <c r="L115" s="97">
        <v>4.519999999999999E-2</v>
      </c>
      <c r="M115" s="93">
        <v>101.51</v>
      </c>
      <c r="N115" s="95">
        <v>102.15</v>
      </c>
      <c r="O115" s="93">
        <v>0.35835</v>
      </c>
      <c r="P115" s="94">
        <v>3.3611691477256875E-4</v>
      </c>
      <c r="Q115" s="94">
        <f>O115/'סכום נכסי הקרן'!$C$42</f>
        <v>1.0160749181462067E-5</v>
      </c>
    </row>
    <row r="116" spans="2:17">
      <c r="B116" s="86" t="s">
        <v>2087</v>
      </c>
      <c r="C116" s="96" t="s">
        <v>1986</v>
      </c>
      <c r="D116" s="83">
        <v>7082</v>
      </c>
      <c r="E116" s="83"/>
      <c r="F116" s="83" t="s">
        <v>893</v>
      </c>
      <c r="G116" s="108">
        <v>43682</v>
      </c>
      <c r="H116" s="83"/>
      <c r="I116" s="93">
        <v>5.75</v>
      </c>
      <c r="J116" s="96" t="s">
        <v>132</v>
      </c>
      <c r="K116" s="97">
        <v>4.9446000000000004E-2</v>
      </c>
      <c r="L116" s="97">
        <v>4.5199999999999997E-2</v>
      </c>
      <c r="M116" s="93">
        <v>67.67</v>
      </c>
      <c r="N116" s="95">
        <v>102.15</v>
      </c>
      <c r="O116" s="93">
        <v>0.2389</v>
      </c>
      <c r="P116" s="94">
        <v>2.2407794318171249E-4</v>
      </c>
      <c r="Q116" s="94">
        <f>O116/'סכום נכסי הקרן'!$C$42</f>
        <v>6.7738327876413783E-6</v>
      </c>
    </row>
    <row r="117" spans="2:17">
      <c r="B117" s="86" t="s">
        <v>2087</v>
      </c>
      <c r="C117" s="96" t="s">
        <v>1986</v>
      </c>
      <c r="D117" s="83">
        <v>7144</v>
      </c>
      <c r="E117" s="83"/>
      <c r="F117" s="83" t="s">
        <v>893</v>
      </c>
      <c r="G117" s="108">
        <v>43738</v>
      </c>
      <c r="H117" s="83"/>
      <c r="I117" s="93">
        <v>5.72</v>
      </c>
      <c r="J117" s="96" t="s">
        <v>132</v>
      </c>
      <c r="K117" s="97">
        <v>4.7994000000000002E-2</v>
      </c>
      <c r="L117" s="97">
        <v>4.5199999999999997E-2</v>
      </c>
      <c r="M117" s="93">
        <v>233.47</v>
      </c>
      <c r="N117" s="95">
        <v>102.15</v>
      </c>
      <c r="O117" s="93">
        <v>0.82421</v>
      </c>
      <c r="P117" s="94">
        <v>7.7307359376224054E-4</v>
      </c>
      <c r="Q117" s="94">
        <f>O117/'סכום נכסי הקרן'!$C$42</f>
        <v>2.3369864888664298E-5</v>
      </c>
    </row>
    <row r="118" spans="2:17">
      <c r="B118" s="86" t="s">
        <v>2087</v>
      </c>
      <c r="C118" s="96" t="s">
        <v>1986</v>
      </c>
      <c r="D118" s="83">
        <v>7196</v>
      </c>
      <c r="E118" s="83"/>
      <c r="F118" s="83" t="s">
        <v>893</v>
      </c>
      <c r="G118" s="108">
        <v>43735</v>
      </c>
      <c r="H118" s="83"/>
      <c r="I118" s="93">
        <v>5.75</v>
      </c>
      <c r="J118" s="96" t="s">
        <v>132</v>
      </c>
      <c r="K118" s="97">
        <v>4.9446000000000004E-2</v>
      </c>
      <c r="L118" s="97">
        <v>4.5200000000000004E-2</v>
      </c>
      <c r="M118" s="93">
        <v>385.74</v>
      </c>
      <c r="N118" s="95">
        <v>102.15</v>
      </c>
      <c r="O118" s="93">
        <v>1.3617600000000001</v>
      </c>
      <c r="P118" s="94">
        <v>1.2772724148477556E-3</v>
      </c>
      <c r="Q118" s="94">
        <f>O118/'סכום נכסי הקרן'!$C$42</f>
        <v>3.8611697517365109E-5</v>
      </c>
    </row>
    <row r="119" spans="2:17">
      <c r="B119" s="86" t="s">
        <v>2087</v>
      </c>
      <c r="C119" s="96" t="s">
        <v>1986</v>
      </c>
      <c r="D119" s="83">
        <v>7257</v>
      </c>
      <c r="E119" s="83"/>
      <c r="F119" s="83" t="s">
        <v>893</v>
      </c>
      <c r="G119" s="108">
        <v>43774</v>
      </c>
      <c r="H119" s="83"/>
      <c r="I119" s="93">
        <v>5.75</v>
      </c>
      <c r="J119" s="96" t="s">
        <v>132</v>
      </c>
      <c r="K119" s="97">
        <v>4.9446000000000004E-2</v>
      </c>
      <c r="L119" s="97">
        <v>4.5199999999999997E-2</v>
      </c>
      <c r="M119" s="93">
        <v>74.44</v>
      </c>
      <c r="N119" s="95">
        <v>102.15</v>
      </c>
      <c r="O119" s="93">
        <v>0.26279000000000002</v>
      </c>
      <c r="P119" s="94">
        <v>2.4648573749988376E-4</v>
      </c>
      <c r="Q119" s="94">
        <f>O119/'סכום נכסי הקרן'!$C$42</f>
        <v>7.4512160664055166E-6</v>
      </c>
    </row>
    <row r="120" spans="2:17">
      <c r="B120" s="86" t="s">
        <v>2087</v>
      </c>
      <c r="C120" s="96" t="s">
        <v>1986</v>
      </c>
      <c r="D120" s="83">
        <v>7301</v>
      </c>
      <c r="E120" s="83"/>
      <c r="F120" s="83" t="s">
        <v>893</v>
      </c>
      <c r="G120" s="108">
        <v>43804</v>
      </c>
      <c r="H120" s="83"/>
      <c r="I120" s="93">
        <v>5.72</v>
      </c>
      <c r="J120" s="96" t="s">
        <v>132</v>
      </c>
      <c r="K120" s="97">
        <v>4.7994000000000002E-2</v>
      </c>
      <c r="L120" s="97">
        <v>4.5199999999999997E-2</v>
      </c>
      <c r="M120" s="93">
        <v>1150.45</v>
      </c>
      <c r="N120" s="95">
        <v>102.15</v>
      </c>
      <c r="O120" s="93">
        <v>4.06142</v>
      </c>
      <c r="P120" s="94">
        <v>3.8094375889370898E-3</v>
      </c>
      <c r="Q120" s="94">
        <f>O120/'סכום נכסי הקרן'!$C$42</f>
        <v>1.1515855990114042E-4</v>
      </c>
    </row>
    <row r="121" spans="2:17">
      <c r="B121" s="86" t="s">
        <v>2087</v>
      </c>
      <c r="C121" s="96" t="s">
        <v>1986</v>
      </c>
      <c r="D121" s="83">
        <v>7336</v>
      </c>
      <c r="E121" s="83"/>
      <c r="F121" s="83" t="s">
        <v>893</v>
      </c>
      <c r="G121" s="108">
        <v>43830</v>
      </c>
      <c r="H121" s="83"/>
      <c r="I121" s="93">
        <v>5.7200000000000006</v>
      </c>
      <c r="J121" s="96" t="s">
        <v>132</v>
      </c>
      <c r="K121" s="97">
        <v>4.7994000000000002E-2</v>
      </c>
      <c r="L121" s="97">
        <v>4.9100000000000005E-2</v>
      </c>
      <c r="M121" s="93">
        <v>142.11000000000001</v>
      </c>
      <c r="N121" s="95">
        <v>100</v>
      </c>
      <c r="O121" s="93">
        <v>0.49113000000000001</v>
      </c>
      <c r="P121" s="94">
        <v>4.6065885405958333E-4</v>
      </c>
      <c r="Q121" s="94">
        <f>O121/'סכום נכסי הקרן'!$C$42</f>
        <v>1.3925627865191755E-5</v>
      </c>
    </row>
    <row r="122" spans="2:17">
      <c r="B122" s="86" t="s">
        <v>2088</v>
      </c>
      <c r="C122" s="96" t="s">
        <v>1986</v>
      </c>
      <c r="D122" s="83">
        <v>7319</v>
      </c>
      <c r="E122" s="83"/>
      <c r="F122" s="83" t="s">
        <v>893</v>
      </c>
      <c r="G122" s="108">
        <v>43818</v>
      </c>
      <c r="H122" s="83"/>
      <c r="I122" s="93">
        <v>2.58</v>
      </c>
      <c r="J122" s="96" t="s">
        <v>132</v>
      </c>
      <c r="K122" s="97">
        <v>3.7089999999999998E-2</v>
      </c>
      <c r="L122" s="97">
        <v>3.6400000000000002E-2</v>
      </c>
      <c r="M122" s="93">
        <v>23616.25</v>
      </c>
      <c r="N122" s="95">
        <v>100.66</v>
      </c>
      <c r="O122" s="93">
        <v>82.156449999999992</v>
      </c>
      <c r="P122" s="94">
        <v>7.705922283428715E-2</v>
      </c>
      <c r="Q122" s="94">
        <f>O122/'סכום נכסי הקרן'!$C$42</f>
        <v>2.3294853693018812E-3</v>
      </c>
    </row>
    <row r="123" spans="2:17">
      <c r="B123" s="86" t="s">
        <v>2088</v>
      </c>
      <c r="C123" s="96" t="s">
        <v>1986</v>
      </c>
      <c r="D123" s="83">
        <v>7320</v>
      </c>
      <c r="E123" s="83"/>
      <c r="F123" s="83" t="s">
        <v>893</v>
      </c>
      <c r="G123" s="108">
        <v>43819</v>
      </c>
      <c r="H123" s="83"/>
      <c r="I123" s="93">
        <v>2.58</v>
      </c>
      <c r="J123" s="96" t="s">
        <v>132</v>
      </c>
      <c r="K123" s="97">
        <v>3.7089999999999998E-2</v>
      </c>
      <c r="L123" s="97">
        <v>3.6399999999999995E-2</v>
      </c>
      <c r="M123" s="93">
        <v>720.89</v>
      </c>
      <c r="N123" s="95">
        <v>100.65</v>
      </c>
      <c r="O123" s="93">
        <v>2.5075700000000003</v>
      </c>
      <c r="P123" s="94">
        <v>2.3519930011894805E-3</v>
      </c>
      <c r="Q123" s="94">
        <f>O123/'סכום נכסי הקרן'!$C$42</f>
        <v>7.1100292521163224E-5</v>
      </c>
    </row>
    <row r="124" spans="2:17">
      <c r="B124" s="86" t="s">
        <v>2089</v>
      </c>
      <c r="C124" s="96" t="s">
        <v>1986</v>
      </c>
      <c r="D124" s="83">
        <v>7323</v>
      </c>
      <c r="E124" s="83"/>
      <c r="F124" s="83" t="s">
        <v>893</v>
      </c>
      <c r="G124" s="108">
        <v>43822</v>
      </c>
      <c r="H124" s="83"/>
      <c r="I124" s="93">
        <v>3.8099999999999996</v>
      </c>
      <c r="J124" s="96" t="s">
        <v>132</v>
      </c>
      <c r="K124" s="97">
        <v>5.7054000000000001E-2</v>
      </c>
      <c r="L124" s="97">
        <v>5.8099999999999999E-2</v>
      </c>
      <c r="M124" s="93">
        <v>1265.22</v>
      </c>
      <c r="N124" s="95">
        <v>100</v>
      </c>
      <c r="O124" s="93">
        <v>4.3726000000000003</v>
      </c>
      <c r="P124" s="94">
        <v>4.1013110688838681E-3</v>
      </c>
      <c r="Q124" s="94">
        <f>O124/'סכום נכסי הקרן'!$C$42</f>
        <v>1.2398183862386225E-4</v>
      </c>
    </row>
    <row r="125" spans="2:17">
      <c r="B125" s="86" t="s">
        <v>2089</v>
      </c>
      <c r="C125" s="96" t="s">
        <v>1986</v>
      </c>
      <c r="D125" s="83">
        <v>7324</v>
      </c>
      <c r="E125" s="83"/>
      <c r="F125" s="83" t="s">
        <v>893</v>
      </c>
      <c r="G125" s="108">
        <v>43822</v>
      </c>
      <c r="H125" s="83"/>
      <c r="I125" s="93">
        <v>3.8000000000000003</v>
      </c>
      <c r="J125" s="96" t="s">
        <v>132</v>
      </c>
      <c r="K125" s="97">
        <v>5.9271000000000004E-2</v>
      </c>
      <c r="L125" s="97">
        <v>5.6100000000000018E-2</v>
      </c>
      <c r="M125" s="93">
        <v>1287.3699999999999</v>
      </c>
      <c r="N125" s="95">
        <v>100</v>
      </c>
      <c r="O125" s="93">
        <v>4.4491499999999995</v>
      </c>
      <c r="P125" s="94">
        <v>4.1731116823227965E-3</v>
      </c>
      <c r="Q125" s="94">
        <f>O125/'סכום נכסי הקרן'!$C$42</f>
        <v>1.2615235725045891E-4</v>
      </c>
    </row>
    <row r="126" spans="2:17">
      <c r="B126" s="86" t="s">
        <v>2089</v>
      </c>
      <c r="C126" s="96" t="s">
        <v>1986</v>
      </c>
      <c r="D126" s="83">
        <v>7325</v>
      </c>
      <c r="E126" s="83"/>
      <c r="F126" s="83" t="s">
        <v>893</v>
      </c>
      <c r="G126" s="108">
        <v>43822</v>
      </c>
      <c r="H126" s="83"/>
      <c r="I126" s="93">
        <v>3.8000000000000003</v>
      </c>
      <c r="J126" s="96" t="s">
        <v>132</v>
      </c>
      <c r="K126" s="97">
        <v>5.9138000000000003E-2</v>
      </c>
      <c r="L126" s="97">
        <v>5.6799999999999996E-2</v>
      </c>
      <c r="M126" s="93">
        <v>1287.3699999999999</v>
      </c>
      <c r="N126" s="95">
        <v>100</v>
      </c>
      <c r="O126" s="93">
        <v>4.44916</v>
      </c>
      <c r="P126" s="94">
        <v>4.1731210618934618E-3</v>
      </c>
      <c r="Q126" s="94">
        <f>O126/'סכום נכסי הקרן'!$C$42</f>
        <v>1.2615264079306201E-4</v>
      </c>
    </row>
    <row r="127" spans="2:17">
      <c r="B127" s="86" t="s">
        <v>2090</v>
      </c>
      <c r="C127" s="96" t="s">
        <v>1986</v>
      </c>
      <c r="D127" s="83">
        <v>7056</v>
      </c>
      <c r="E127" s="83"/>
      <c r="F127" s="83" t="s">
        <v>893</v>
      </c>
      <c r="G127" s="108">
        <v>43664</v>
      </c>
      <c r="H127" s="83"/>
      <c r="I127" s="93">
        <v>1.1399999999999999</v>
      </c>
      <c r="J127" s="96" t="s">
        <v>132</v>
      </c>
      <c r="K127" s="97">
        <v>3.6840000000000005E-2</v>
      </c>
      <c r="L127" s="97">
        <v>3.4200000000000001E-2</v>
      </c>
      <c r="M127" s="93">
        <v>13178.71</v>
      </c>
      <c r="N127" s="95">
        <v>100.76</v>
      </c>
      <c r="O127" s="93">
        <v>45.891779999999997</v>
      </c>
      <c r="P127" s="94">
        <v>4.3044519344276472E-2</v>
      </c>
      <c r="Q127" s="94">
        <f>O127/'סכום נכסי הקרן'!$C$42</f>
        <v>1.3012274761290282E-3</v>
      </c>
    </row>
    <row r="128" spans="2:17">
      <c r="B128" s="86" t="s">
        <v>2090</v>
      </c>
      <c r="C128" s="96" t="s">
        <v>1986</v>
      </c>
      <c r="D128" s="83">
        <v>7296</v>
      </c>
      <c r="E128" s="83"/>
      <c r="F128" s="83" t="s">
        <v>893</v>
      </c>
      <c r="G128" s="108">
        <v>43801</v>
      </c>
      <c r="H128" s="83"/>
      <c r="I128" s="93">
        <v>1.1399999999999999</v>
      </c>
      <c r="J128" s="96" t="s">
        <v>132</v>
      </c>
      <c r="K128" s="97">
        <v>3.6840000000000005E-2</v>
      </c>
      <c r="L128" s="97">
        <v>3.4299999999999997E-2</v>
      </c>
      <c r="M128" s="93">
        <v>56.28</v>
      </c>
      <c r="N128" s="95">
        <v>100.76</v>
      </c>
      <c r="O128" s="93">
        <v>0.19596</v>
      </c>
      <c r="P128" s="94">
        <v>1.8380206674712592E-4</v>
      </c>
      <c r="Q128" s="94">
        <f>O128/'סכום נכסי הקרן'!$C$42</f>
        <v>5.5563008500050415E-6</v>
      </c>
    </row>
    <row r="129" spans="2:17">
      <c r="B129" s="86" t="s">
        <v>2091</v>
      </c>
      <c r="C129" s="96" t="s">
        <v>1986</v>
      </c>
      <c r="D129" s="83">
        <v>7210</v>
      </c>
      <c r="E129" s="83"/>
      <c r="F129" s="83" t="s">
        <v>893</v>
      </c>
      <c r="G129" s="108">
        <v>43741</v>
      </c>
      <c r="H129" s="83"/>
      <c r="I129" s="93">
        <v>4.25</v>
      </c>
      <c r="J129" s="96" t="s">
        <v>132</v>
      </c>
      <c r="K129" s="97">
        <v>4.1147000000000003E-2</v>
      </c>
      <c r="L129" s="97">
        <v>3.95E-2</v>
      </c>
      <c r="M129" s="93">
        <v>211.53</v>
      </c>
      <c r="N129" s="95">
        <v>101.38</v>
      </c>
      <c r="O129" s="93">
        <v>0.74114000000000002</v>
      </c>
      <c r="P129" s="94">
        <v>6.9515750024987197E-4</v>
      </c>
      <c r="Q129" s="94">
        <f>O129/'סכום נכסי הקרן'!$C$42</f>
        <v>2.1014476484857811E-5</v>
      </c>
    </row>
    <row r="130" spans="2:17">
      <c r="B130" s="130"/>
      <c r="C130" s="130"/>
      <c r="D130" s="130"/>
      <c r="E130" s="130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</row>
    <row r="131" spans="2:17">
      <c r="B131" s="130"/>
      <c r="C131" s="130"/>
      <c r="D131" s="130"/>
      <c r="E131" s="130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</row>
    <row r="132" spans="2:17">
      <c r="B132" s="130"/>
      <c r="C132" s="130"/>
      <c r="D132" s="130"/>
      <c r="E132" s="130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</row>
    <row r="133" spans="2:17">
      <c r="B133" s="132" t="s">
        <v>216</v>
      </c>
      <c r="C133" s="130"/>
      <c r="D133" s="130"/>
      <c r="E133" s="130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</row>
    <row r="134" spans="2:17">
      <c r="B134" s="132" t="s">
        <v>112</v>
      </c>
      <c r="C134" s="130"/>
      <c r="D134" s="130"/>
      <c r="E134" s="130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</row>
    <row r="135" spans="2:17">
      <c r="B135" s="132" t="s">
        <v>198</v>
      </c>
      <c r="C135" s="130"/>
      <c r="D135" s="130"/>
      <c r="E135" s="130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</row>
    <row r="136" spans="2:17">
      <c r="B136" s="132" t="s">
        <v>206</v>
      </c>
      <c r="C136" s="130"/>
      <c r="D136" s="130"/>
      <c r="E136" s="130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</row>
    <row r="137" spans="2:17">
      <c r="B137" s="130"/>
      <c r="C137" s="130"/>
      <c r="D137" s="130"/>
      <c r="E137" s="130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</row>
    <row r="138" spans="2:17">
      <c r="B138" s="130"/>
      <c r="C138" s="130"/>
      <c r="D138" s="130"/>
      <c r="E138" s="130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</row>
    <row r="139" spans="2:17">
      <c r="B139" s="130"/>
      <c r="C139" s="130"/>
      <c r="D139" s="130"/>
      <c r="E139" s="130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</row>
    <row r="140" spans="2:17">
      <c r="B140" s="130"/>
      <c r="C140" s="130"/>
      <c r="D140" s="130"/>
      <c r="E140" s="130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</row>
    <row r="141" spans="2:17">
      <c r="B141" s="130"/>
      <c r="C141" s="130"/>
      <c r="D141" s="130"/>
      <c r="E141" s="130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</row>
    <row r="142" spans="2:17">
      <c r="B142" s="130"/>
      <c r="C142" s="130"/>
      <c r="D142" s="130"/>
      <c r="E142" s="130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</row>
    <row r="143" spans="2:17">
      <c r="B143" s="130"/>
      <c r="C143" s="130"/>
      <c r="D143" s="130"/>
      <c r="E143" s="130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</row>
    <row r="144" spans="2:17">
      <c r="B144" s="130"/>
      <c r="C144" s="130"/>
      <c r="D144" s="130"/>
      <c r="E144" s="130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</row>
    <row r="145" spans="2:17">
      <c r="B145" s="130"/>
      <c r="C145" s="130"/>
      <c r="D145" s="130"/>
      <c r="E145" s="130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  <c r="Q145" s="131"/>
    </row>
    <row r="146" spans="2:17">
      <c r="B146" s="130"/>
      <c r="C146" s="130"/>
      <c r="D146" s="130"/>
      <c r="E146" s="130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</row>
    <row r="147" spans="2:17">
      <c r="B147" s="130"/>
      <c r="C147" s="130"/>
      <c r="D147" s="130"/>
      <c r="E147" s="130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</row>
    <row r="148" spans="2:17">
      <c r="B148" s="130"/>
      <c r="C148" s="130"/>
      <c r="D148" s="130"/>
      <c r="E148" s="130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</row>
    <row r="149" spans="2:17">
      <c r="B149" s="130"/>
      <c r="C149" s="130"/>
      <c r="D149" s="130"/>
      <c r="E149" s="130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</row>
    <row r="150" spans="2:17">
      <c r="B150" s="130"/>
      <c r="C150" s="130"/>
      <c r="D150" s="130"/>
      <c r="E150" s="130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  <c r="Q150" s="131"/>
    </row>
    <row r="151" spans="2:17">
      <c r="B151" s="130"/>
      <c r="C151" s="130"/>
      <c r="D151" s="130"/>
      <c r="E151" s="130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</row>
    <row r="152" spans="2:17">
      <c r="B152" s="130"/>
      <c r="C152" s="130"/>
      <c r="D152" s="130"/>
      <c r="E152" s="130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  <c r="Q152" s="131"/>
    </row>
    <row r="153" spans="2:17">
      <c r="B153" s="130"/>
      <c r="C153" s="130"/>
      <c r="D153" s="130"/>
      <c r="E153" s="130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  <c r="Q153" s="131"/>
    </row>
    <row r="154" spans="2:17">
      <c r="B154" s="130"/>
      <c r="C154" s="130"/>
      <c r="D154" s="130"/>
      <c r="E154" s="130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  <c r="Q154" s="131"/>
    </row>
    <row r="155" spans="2:17">
      <c r="B155" s="130"/>
      <c r="C155" s="130"/>
      <c r="D155" s="130"/>
      <c r="E155" s="130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  <c r="Q155" s="131"/>
    </row>
    <row r="156" spans="2:17">
      <c r="B156" s="130"/>
      <c r="C156" s="130"/>
      <c r="D156" s="130"/>
      <c r="E156" s="130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  <c r="Q156" s="131"/>
    </row>
    <row r="157" spans="2:17">
      <c r="B157" s="130"/>
      <c r="C157" s="130"/>
      <c r="D157" s="130"/>
      <c r="E157" s="130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  <c r="Q157" s="131"/>
    </row>
    <row r="158" spans="2:17">
      <c r="B158" s="130"/>
      <c r="C158" s="130"/>
      <c r="D158" s="130"/>
      <c r="E158" s="130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</row>
    <row r="159" spans="2:17">
      <c r="B159" s="130"/>
      <c r="C159" s="130"/>
      <c r="D159" s="130"/>
      <c r="E159" s="130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1"/>
    </row>
    <row r="160" spans="2:17">
      <c r="B160" s="130"/>
      <c r="C160" s="130"/>
      <c r="D160" s="130"/>
      <c r="E160" s="130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Q160" s="131"/>
    </row>
    <row r="161" spans="2:17">
      <c r="B161" s="130"/>
      <c r="C161" s="130"/>
      <c r="D161" s="130"/>
      <c r="E161" s="130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  <c r="Q161" s="131"/>
    </row>
    <row r="162" spans="2:17">
      <c r="B162" s="130"/>
      <c r="C162" s="130"/>
      <c r="D162" s="130"/>
      <c r="E162" s="130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Q162" s="131"/>
    </row>
    <row r="163" spans="2:17">
      <c r="B163" s="130"/>
      <c r="C163" s="130"/>
      <c r="D163" s="130"/>
      <c r="E163" s="130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  <c r="Q163" s="131"/>
    </row>
    <row r="164" spans="2:17">
      <c r="B164" s="130"/>
      <c r="C164" s="130"/>
      <c r="D164" s="130"/>
      <c r="E164" s="130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  <c r="Q164" s="131"/>
    </row>
    <row r="165" spans="2:17">
      <c r="B165" s="130"/>
      <c r="C165" s="130"/>
      <c r="D165" s="130"/>
      <c r="E165" s="130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  <c r="Q165" s="131"/>
    </row>
    <row r="166" spans="2:17">
      <c r="B166" s="130"/>
      <c r="C166" s="130"/>
      <c r="D166" s="130"/>
      <c r="E166" s="130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  <c r="Q166" s="131"/>
    </row>
    <row r="167" spans="2:17">
      <c r="B167" s="130"/>
      <c r="C167" s="130"/>
      <c r="D167" s="130"/>
      <c r="E167" s="130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  <c r="Q167" s="131"/>
    </row>
    <row r="168" spans="2:17">
      <c r="B168" s="130"/>
      <c r="C168" s="130"/>
      <c r="D168" s="130"/>
      <c r="E168" s="130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</row>
    <row r="169" spans="2:17">
      <c r="B169" s="130"/>
      <c r="C169" s="130"/>
      <c r="D169" s="130"/>
      <c r="E169" s="130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  <c r="Q169" s="131"/>
    </row>
    <row r="170" spans="2:17">
      <c r="B170" s="130"/>
      <c r="C170" s="130"/>
      <c r="D170" s="130"/>
      <c r="E170" s="130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  <c r="Q170" s="131"/>
    </row>
    <row r="171" spans="2:17">
      <c r="B171" s="130"/>
      <c r="C171" s="130"/>
      <c r="D171" s="130"/>
      <c r="E171" s="130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  <c r="Q171" s="131"/>
    </row>
    <row r="172" spans="2:17">
      <c r="B172" s="130"/>
      <c r="C172" s="130"/>
      <c r="D172" s="130"/>
      <c r="E172" s="130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  <c r="Q172" s="131"/>
    </row>
    <row r="173" spans="2:17">
      <c r="B173" s="130"/>
      <c r="C173" s="130"/>
      <c r="D173" s="130"/>
      <c r="E173" s="130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  <c r="Q173" s="131"/>
    </row>
    <row r="174" spans="2:17">
      <c r="B174" s="130"/>
      <c r="C174" s="130"/>
      <c r="D174" s="130"/>
      <c r="E174" s="130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  <c r="Q174" s="131"/>
    </row>
    <row r="175" spans="2:17">
      <c r="B175" s="130"/>
      <c r="C175" s="130"/>
      <c r="D175" s="130"/>
      <c r="E175" s="130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</row>
    <row r="176" spans="2:17">
      <c r="B176" s="130"/>
      <c r="C176" s="130"/>
      <c r="D176" s="130"/>
      <c r="E176" s="130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  <c r="Q176" s="131"/>
    </row>
    <row r="177" spans="2:17">
      <c r="B177" s="130"/>
      <c r="C177" s="130"/>
      <c r="D177" s="130"/>
      <c r="E177" s="130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  <c r="P177" s="131"/>
      <c r="Q177" s="131"/>
    </row>
    <row r="178" spans="2:17">
      <c r="B178" s="130"/>
      <c r="C178" s="130"/>
      <c r="D178" s="130"/>
      <c r="E178" s="130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</row>
    <row r="179" spans="2:17">
      <c r="B179" s="130"/>
      <c r="C179" s="130"/>
      <c r="D179" s="130"/>
      <c r="E179" s="130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  <c r="Q179" s="131"/>
    </row>
    <row r="180" spans="2:17">
      <c r="B180" s="130"/>
      <c r="C180" s="130"/>
      <c r="D180" s="130"/>
      <c r="E180" s="130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  <c r="Q180" s="131"/>
    </row>
    <row r="181" spans="2:17">
      <c r="B181" s="130"/>
      <c r="C181" s="130"/>
      <c r="D181" s="130"/>
      <c r="E181" s="130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  <c r="Q181" s="131"/>
    </row>
    <row r="182" spans="2:17">
      <c r="B182" s="130"/>
      <c r="C182" s="130"/>
      <c r="D182" s="130"/>
      <c r="E182" s="130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  <c r="Q182" s="131"/>
    </row>
    <row r="183" spans="2:17">
      <c r="B183" s="130"/>
      <c r="C183" s="130"/>
      <c r="D183" s="130"/>
      <c r="E183" s="130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  <c r="P183" s="131"/>
      <c r="Q183" s="131"/>
    </row>
    <row r="184" spans="2:17">
      <c r="B184" s="130"/>
      <c r="C184" s="130"/>
      <c r="D184" s="130"/>
      <c r="E184" s="130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  <c r="P184" s="131"/>
      <c r="Q184" s="131"/>
    </row>
    <row r="185" spans="2:17">
      <c r="B185" s="130"/>
      <c r="C185" s="130"/>
      <c r="D185" s="130"/>
      <c r="E185" s="130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  <c r="P185" s="131"/>
      <c r="Q185" s="131"/>
    </row>
    <row r="186" spans="2:17">
      <c r="B186" s="130"/>
      <c r="C186" s="130"/>
      <c r="D186" s="130"/>
      <c r="E186" s="130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  <c r="P186" s="131"/>
      <c r="Q186" s="131"/>
    </row>
    <row r="187" spans="2:17">
      <c r="B187" s="130"/>
      <c r="C187" s="130"/>
      <c r="D187" s="130"/>
      <c r="E187" s="130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  <c r="P187" s="131"/>
      <c r="Q187" s="131"/>
    </row>
    <row r="188" spans="2:17">
      <c r="B188" s="130"/>
      <c r="C188" s="130"/>
      <c r="D188" s="130"/>
      <c r="E188" s="130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  <c r="P188" s="131"/>
      <c r="Q188" s="131"/>
    </row>
    <row r="189" spans="2:17">
      <c r="B189" s="130"/>
      <c r="C189" s="130"/>
      <c r="D189" s="130"/>
      <c r="E189" s="130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  <c r="P189" s="131"/>
      <c r="Q189" s="131"/>
    </row>
    <row r="190" spans="2:17">
      <c r="B190" s="130"/>
      <c r="C190" s="130"/>
      <c r="D190" s="130"/>
      <c r="E190" s="130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  <c r="P190" s="131"/>
      <c r="Q190" s="131"/>
    </row>
    <row r="191" spans="2:17">
      <c r="B191" s="130"/>
      <c r="C191" s="130"/>
      <c r="D191" s="130"/>
      <c r="E191" s="130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  <c r="P191" s="131"/>
      <c r="Q191" s="131"/>
    </row>
    <row r="192" spans="2:17">
      <c r="B192" s="130"/>
      <c r="C192" s="130"/>
      <c r="D192" s="130"/>
      <c r="E192" s="130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  <c r="Q192" s="131"/>
    </row>
    <row r="193" spans="2:17">
      <c r="B193" s="130"/>
      <c r="C193" s="130"/>
      <c r="D193" s="130"/>
      <c r="E193" s="130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  <c r="P193" s="131"/>
      <c r="Q193" s="131"/>
    </row>
    <row r="194" spans="2:17">
      <c r="B194" s="130"/>
      <c r="C194" s="130"/>
      <c r="D194" s="130"/>
      <c r="E194" s="130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  <c r="P194" s="131"/>
      <c r="Q194" s="131"/>
    </row>
    <row r="195" spans="2:17">
      <c r="B195" s="130"/>
      <c r="C195" s="130"/>
      <c r="D195" s="130"/>
      <c r="E195" s="130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  <c r="P195" s="131"/>
      <c r="Q195" s="131"/>
    </row>
    <row r="196" spans="2:17">
      <c r="B196" s="130"/>
      <c r="C196" s="130"/>
      <c r="D196" s="130"/>
      <c r="E196" s="130"/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  <c r="P196" s="131"/>
      <c r="Q196" s="131"/>
    </row>
    <row r="197" spans="2:17">
      <c r="B197" s="130"/>
      <c r="C197" s="130"/>
      <c r="D197" s="130"/>
      <c r="E197" s="130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</row>
    <row r="198" spans="2:17">
      <c r="B198" s="130"/>
      <c r="C198" s="130"/>
      <c r="D198" s="130"/>
      <c r="E198" s="130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</row>
    <row r="199" spans="2:17">
      <c r="B199" s="130"/>
      <c r="C199" s="130"/>
      <c r="D199" s="130"/>
      <c r="E199" s="130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  <c r="P199" s="131"/>
      <c r="Q199" s="131"/>
    </row>
    <row r="200" spans="2:17">
      <c r="B200" s="130"/>
      <c r="C200" s="130"/>
      <c r="D200" s="130"/>
      <c r="E200" s="130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  <c r="P200" s="131"/>
      <c r="Q200" s="131"/>
    </row>
    <row r="201" spans="2:17">
      <c r="B201" s="130"/>
      <c r="C201" s="130"/>
      <c r="D201" s="130"/>
      <c r="E201" s="130"/>
      <c r="F201" s="131"/>
      <c r="G201" s="131"/>
      <c r="H201" s="131"/>
      <c r="I201" s="131"/>
      <c r="J201" s="131"/>
      <c r="K201" s="131"/>
      <c r="L201" s="131"/>
      <c r="M201" s="131"/>
      <c r="N201" s="131"/>
      <c r="O201" s="131"/>
      <c r="P201" s="131"/>
      <c r="Q201" s="131"/>
    </row>
    <row r="202" spans="2:17">
      <c r="B202" s="130"/>
      <c r="C202" s="130"/>
      <c r="D202" s="130"/>
      <c r="E202" s="130"/>
      <c r="F202" s="131"/>
      <c r="G202" s="131"/>
      <c r="H202" s="131"/>
      <c r="I202" s="131"/>
      <c r="J202" s="131"/>
      <c r="K202" s="131"/>
      <c r="L202" s="131"/>
      <c r="M202" s="131"/>
      <c r="N202" s="131"/>
      <c r="O202" s="131"/>
      <c r="P202" s="131"/>
      <c r="Q202" s="131"/>
    </row>
    <row r="203" spans="2:17">
      <c r="B203" s="130"/>
      <c r="C203" s="130"/>
      <c r="D203" s="130"/>
      <c r="E203" s="130"/>
      <c r="F203" s="131"/>
      <c r="G203" s="131"/>
      <c r="H203" s="131"/>
      <c r="I203" s="131"/>
      <c r="J203" s="131"/>
      <c r="K203" s="131"/>
      <c r="L203" s="131"/>
      <c r="M203" s="131"/>
      <c r="N203" s="131"/>
      <c r="O203" s="131"/>
      <c r="P203" s="131"/>
      <c r="Q203" s="131"/>
    </row>
    <row r="204" spans="2:17">
      <c r="B204" s="130"/>
      <c r="C204" s="130"/>
      <c r="D204" s="130"/>
      <c r="E204" s="130"/>
      <c r="F204" s="131"/>
      <c r="G204" s="131"/>
      <c r="H204" s="131"/>
      <c r="I204" s="131"/>
      <c r="J204" s="131"/>
      <c r="K204" s="131"/>
      <c r="L204" s="131"/>
      <c r="M204" s="131"/>
      <c r="N204" s="131"/>
      <c r="O204" s="131"/>
      <c r="P204" s="131"/>
      <c r="Q204" s="131"/>
    </row>
    <row r="205" spans="2:17">
      <c r="B205" s="130"/>
      <c r="C205" s="130"/>
      <c r="D205" s="130"/>
      <c r="E205" s="130"/>
      <c r="F205" s="131"/>
      <c r="G205" s="131"/>
      <c r="H205" s="131"/>
      <c r="I205" s="131"/>
      <c r="J205" s="131"/>
      <c r="K205" s="131"/>
      <c r="L205" s="131"/>
      <c r="M205" s="131"/>
      <c r="N205" s="131"/>
      <c r="O205" s="131"/>
      <c r="P205" s="131"/>
      <c r="Q205" s="131"/>
    </row>
    <row r="206" spans="2:17">
      <c r="B206" s="130"/>
      <c r="C206" s="130"/>
      <c r="D206" s="130"/>
      <c r="E206" s="130"/>
      <c r="F206" s="131"/>
      <c r="G206" s="131"/>
      <c r="H206" s="131"/>
      <c r="I206" s="131"/>
      <c r="J206" s="131"/>
      <c r="K206" s="131"/>
      <c r="L206" s="131"/>
      <c r="M206" s="131"/>
      <c r="N206" s="131"/>
      <c r="O206" s="131"/>
      <c r="P206" s="131"/>
      <c r="Q206" s="131"/>
    </row>
    <row r="207" spans="2:17">
      <c r="B207" s="130"/>
      <c r="C207" s="130"/>
      <c r="D207" s="130"/>
      <c r="E207" s="130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  <c r="P207" s="131"/>
      <c r="Q207" s="131"/>
    </row>
    <row r="208" spans="2:17">
      <c r="B208" s="130"/>
      <c r="C208" s="130"/>
      <c r="D208" s="130"/>
      <c r="E208" s="130"/>
      <c r="F208" s="131"/>
      <c r="G208" s="131"/>
      <c r="H208" s="131"/>
      <c r="I208" s="131"/>
      <c r="J208" s="131"/>
      <c r="K208" s="131"/>
      <c r="L208" s="131"/>
      <c r="M208" s="131"/>
      <c r="N208" s="131"/>
      <c r="O208" s="131"/>
      <c r="P208" s="131"/>
      <c r="Q208" s="131"/>
    </row>
    <row r="209" spans="2:17">
      <c r="B209" s="130"/>
      <c r="C209" s="130"/>
      <c r="D209" s="130"/>
      <c r="E209" s="130"/>
      <c r="F209" s="131"/>
      <c r="G209" s="131"/>
      <c r="H209" s="131"/>
      <c r="I209" s="131"/>
      <c r="J209" s="131"/>
      <c r="K209" s="131"/>
      <c r="L209" s="131"/>
      <c r="M209" s="131"/>
      <c r="N209" s="131"/>
      <c r="O209" s="131"/>
      <c r="P209" s="131"/>
      <c r="Q209" s="131"/>
    </row>
    <row r="210" spans="2:17">
      <c r="B210" s="130"/>
      <c r="C210" s="130"/>
      <c r="D210" s="130"/>
      <c r="E210" s="130"/>
      <c r="F210" s="131"/>
      <c r="G210" s="131"/>
      <c r="H210" s="131"/>
      <c r="I210" s="131"/>
      <c r="J210" s="131"/>
      <c r="K210" s="131"/>
      <c r="L210" s="131"/>
      <c r="M210" s="131"/>
      <c r="N210" s="131"/>
      <c r="O210" s="131"/>
      <c r="P210" s="131"/>
      <c r="Q210" s="131"/>
    </row>
    <row r="211" spans="2:17">
      <c r="B211" s="130"/>
      <c r="C211" s="130"/>
      <c r="D211" s="130"/>
      <c r="E211" s="130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  <c r="P211" s="131"/>
      <c r="Q211" s="131"/>
    </row>
    <row r="212" spans="2:17">
      <c r="B212" s="130"/>
      <c r="C212" s="130"/>
      <c r="D212" s="130"/>
      <c r="E212" s="130"/>
      <c r="F212" s="131"/>
      <c r="G212" s="131"/>
      <c r="H212" s="131"/>
      <c r="I212" s="131"/>
      <c r="J212" s="131"/>
      <c r="K212" s="131"/>
      <c r="L212" s="131"/>
      <c r="M212" s="131"/>
      <c r="N212" s="131"/>
      <c r="O212" s="131"/>
      <c r="P212" s="131"/>
      <c r="Q212" s="131"/>
    </row>
    <row r="213" spans="2:17">
      <c r="B213" s="130"/>
      <c r="C213" s="130"/>
      <c r="D213" s="130"/>
      <c r="E213" s="130"/>
      <c r="F213" s="131"/>
      <c r="G213" s="131"/>
      <c r="H213" s="131"/>
      <c r="I213" s="131"/>
      <c r="J213" s="131"/>
      <c r="K213" s="131"/>
      <c r="L213" s="131"/>
      <c r="M213" s="131"/>
      <c r="N213" s="131"/>
      <c r="O213" s="131"/>
      <c r="P213" s="131"/>
      <c r="Q213" s="131"/>
    </row>
    <row r="214" spans="2:17">
      <c r="B214" s="130"/>
      <c r="C214" s="130"/>
      <c r="D214" s="130"/>
      <c r="E214" s="130"/>
      <c r="F214" s="131"/>
      <c r="G214" s="131"/>
      <c r="H214" s="131"/>
      <c r="I214" s="131"/>
      <c r="J214" s="131"/>
      <c r="K214" s="131"/>
      <c r="L214" s="131"/>
      <c r="M214" s="131"/>
      <c r="N214" s="131"/>
      <c r="O214" s="131"/>
      <c r="P214" s="131"/>
      <c r="Q214" s="131"/>
    </row>
    <row r="215" spans="2:17">
      <c r="B215" s="130"/>
      <c r="C215" s="130"/>
      <c r="D215" s="130"/>
      <c r="E215" s="130"/>
      <c r="F215" s="131"/>
      <c r="G215" s="131"/>
      <c r="H215" s="131"/>
      <c r="I215" s="131"/>
      <c r="J215" s="131"/>
      <c r="K215" s="131"/>
      <c r="L215" s="131"/>
      <c r="M215" s="131"/>
      <c r="N215" s="131"/>
      <c r="O215" s="131"/>
      <c r="P215" s="131"/>
      <c r="Q215" s="131"/>
    </row>
    <row r="216" spans="2:17">
      <c r="B216" s="130"/>
      <c r="C216" s="130"/>
      <c r="D216" s="130"/>
      <c r="E216" s="130"/>
      <c r="F216" s="131"/>
      <c r="G216" s="131"/>
      <c r="H216" s="131"/>
      <c r="I216" s="131"/>
      <c r="J216" s="131"/>
      <c r="K216" s="131"/>
      <c r="L216" s="131"/>
      <c r="M216" s="131"/>
      <c r="N216" s="131"/>
      <c r="O216" s="131"/>
      <c r="P216" s="131"/>
      <c r="Q216" s="131"/>
    </row>
    <row r="217" spans="2:17">
      <c r="B217" s="130"/>
      <c r="C217" s="130"/>
      <c r="D217" s="130"/>
      <c r="E217" s="130"/>
      <c r="F217" s="131"/>
      <c r="G217" s="131"/>
      <c r="H217" s="131"/>
      <c r="I217" s="131"/>
      <c r="J217" s="131"/>
      <c r="K217" s="131"/>
      <c r="L217" s="131"/>
      <c r="M217" s="131"/>
      <c r="N217" s="131"/>
      <c r="O217" s="131"/>
      <c r="P217" s="131"/>
      <c r="Q217" s="131"/>
    </row>
    <row r="218" spans="2:17">
      <c r="B218" s="130"/>
      <c r="C218" s="130"/>
      <c r="D218" s="130"/>
      <c r="E218" s="130"/>
      <c r="F218" s="131"/>
      <c r="G218" s="131"/>
      <c r="H218" s="131"/>
      <c r="I218" s="131"/>
      <c r="J218" s="131"/>
      <c r="K218" s="131"/>
      <c r="L218" s="131"/>
      <c r="M218" s="131"/>
      <c r="N218" s="131"/>
      <c r="O218" s="131"/>
      <c r="P218" s="131"/>
      <c r="Q218" s="131"/>
    </row>
    <row r="219" spans="2:17">
      <c r="B219" s="130"/>
      <c r="C219" s="130"/>
      <c r="D219" s="130"/>
      <c r="E219" s="130"/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  <c r="P219" s="131"/>
      <c r="Q219" s="131"/>
    </row>
    <row r="220" spans="2:17">
      <c r="B220" s="130"/>
      <c r="C220" s="130"/>
      <c r="D220" s="130"/>
      <c r="E220" s="130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  <c r="P220" s="131"/>
      <c r="Q220" s="131"/>
    </row>
    <row r="221" spans="2:17">
      <c r="B221" s="130"/>
      <c r="C221" s="130"/>
      <c r="D221" s="130"/>
      <c r="E221" s="130"/>
      <c r="F221" s="131"/>
      <c r="G221" s="131"/>
      <c r="H221" s="131"/>
      <c r="I221" s="131"/>
      <c r="J221" s="131"/>
      <c r="K221" s="131"/>
      <c r="L221" s="131"/>
      <c r="M221" s="131"/>
      <c r="N221" s="131"/>
      <c r="O221" s="131"/>
      <c r="P221" s="131"/>
      <c r="Q221" s="131"/>
    </row>
    <row r="222" spans="2:17">
      <c r="B222" s="130"/>
      <c r="C222" s="130"/>
      <c r="D222" s="130"/>
      <c r="E222" s="130"/>
      <c r="F222" s="131"/>
      <c r="G222" s="131"/>
      <c r="H222" s="131"/>
      <c r="I222" s="131"/>
      <c r="J222" s="131"/>
      <c r="K222" s="131"/>
      <c r="L222" s="131"/>
      <c r="M222" s="131"/>
      <c r="N222" s="131"/>
      <c r="O222" s="131"/>
      <c r="P222" s="131"/>
      <c r="Q222" s="131"/>
    </row>
    <row r="223" spans="2:17">
      <c r="B223" s="130"/>
      <c r="C223" s="130"/>
      <c r="D223" s="130"/>
      <c r="E223" s="130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  <c r="P223" s="131"/>
      <c r="Q223" s="131"/>
    </row>
    <row r="224" spans="2:17">
      <c r="B224" s="130"/>
      <c r="C224" s="130"/>
      <c r="D224" s="130"/>
      <c r="E224" s="130"/>
      <c r="F224" s="131"/>
      <c r="G224" s="131"/>
      <c r="H224" s="131"/>
      <c r="I224" s="131"/>
      <c r="J224" s="131"/>
      <c r="K224" s="131"/>
      <c r="L224" s="131"/>
      <c r="M224" s="131"/>
      <c r="N224" s="131"/>
      <c r="O224" s="131"/>
      <c r="P224" s="131"/>
      <c r="Q224" s="131"/>
    </row>
    <row r="225" spans="2:17">
      <c r="B225" s="130"/>
      <c r="C225" s="130"/>
      <c r="D225" s="130"/>
      <c r="E225" s="130"/>
      <c r="F225" s="131"/>
      <c r="G225" s="131"/>
      <c r="H225" s="131"/>
      <c r="I225" s="131"/>
      <c r="J225" s="131"/>
      <c r="K225" s="131"/>
      <c r="L225" s="131"/>
      <c r="M225" s="131"/>
      <c r="N225" s="131"/>
      <c r="O225" s="131"/>
      <c r="P225" s="131"/>
      <c r="Q225" s="131"/>
    </row>
    <row r="226" spans="2:17">
      <c r="B226" s="130"/>
      <c r="C226" s="130"/>
      <c r="D226" s="130"/>
      <c r="E226" s="130"/>
      <c r="F226" s="131"/>
      <c r="G226" s="131"/>
      <c r="H226" s="131"/>
      <c r="I226" s="131"/>
      <c r="J226" s="131"/>
      <c r="K226" s="131"/>
      <c r="L226" s="131"/>
      <c r="M226" s="131"/>
      <c r="N226" s="131"/>
      <c r="O226" s="131"/>
      <c r="P226" s="131"/>
      <c r="Q226" s="131"/>
    </row>
    <row r="227" spans="2:17">
      <c r="B227" s="130"/>
      <c r="C227" s="130"/>
      <c r="D227" s="130"/>
      <c r="E227" s="130"/>
      <c r="F227" s="131"/>
      <c r="G227" s="131"/>
      <c r="H227" s="131"/>
      <c r="I227" s="131"/>
      <c r="J227" s="131"/>
      <c r="K227" s="131"/>
      <c r="L227" s="131"/>
      <c r="M227" s="131"/>
      <c r="N227" s="131"/>
      <c r="O227" s="131"/>
      <c r="P227" s="131"/>
      <c r="Q227" s="131"/>
    </row>
    <row r="228" spans="2:17">
      <c r="B228" s="130"/>
      <c r="C228" s="130"/>
      <c r="D228" s="130"/>
      <c r="E228" s="130"/>
      <c r="F228" s="131"/>
      <c r="G228" s="131"/>
      <c r="H228" s="131"/>
      <c r="I228" s="131"/>
      <c r="J228" s="131"/>
      <c r="K228" s="131"/>
      <c r="L228" s="131"/>
      <c r="M228" s="131"/>
      <c r="N228" s="131"/>
      <c r="O228" s="131"/>
      <c r="P228" s="131"/>
      <c r="Q228" s="131"/>
    </row>
    <row r="229" spans="2:17">
      <c r="B229" s="130"/>
      <c r="C229" s="130"/>
      <c r="D229" s="130"/>
      <c r="E229" s="130"/>
      <c r="F229" s="131"/>
      <c r="G229" s="131"/>
      <c r="H229" s="131"/>
      <c r="I229" s="131"/>
      <c r="J229" s="131"/>
      <c r="K229" s="131"/>
      <c r="L229" s="131"/>
      <c r="M229" s="131"/>
      <c r="N229" s="131"/>
      <c r="O229" s="131"/>
      <c r="P229" s="131"/>
      <c r="Q229" s="131"/>
    </row>
    <row r="230" spans="2:17">
      <c r="B230" s="130"/>
      <c r="C230" s="130"/>
      <c r="D230" s="130"/>
      <c r="E230" s="130"/>
      <c r="F230" s="131"/>
      <c r="G230" s="131"/>
      <c r="H230" s="131"/>
      <c r="I230" s="131"/>
      <c r="J230" s="131"/>
      <c r="K230" s="131"/>
      <c r="L230" s="131"/>
      <c r="M230" s="131"/>
      <c r="N230" s="131"/>
      <c r="O230" s="131"/>
      <c r="P230" s="131"/>
      <c r="Q230" s="131"/>
    </row>
    <row r="231" spans="2:17">
      <c r="B231" s="130"/>
      <c r="C231" s="130"/>
      <c r="D231" s="130"/>
      <c r="E231" s="130"/>
      <c r="F231" s="131"/>
      <c r="G231" s="131"/>
      <c r="H231" s="131"/>
      <c r="I231" s="131"/>
      <c r="J231" s="131"/>
      <c r="K231" s="131"/>
      <c r="L231" s="131"/>
      <c r="M231" s="131"/>
      <c r="N231" s="131"/>
      <c r="O231" s="131"/>
      <c r="P231" s="131"/>
      <c r="Q231" s="131"/>
    </row>
    <row r="232" spans="2:17">
      <c r="B232" s="130"/>
      <c r="C232" s="130"/>
      <c r="D232" s="130"/>
      <c r="E232" s="130"/>
      <c r="F232" s="131"/>
      <c r="G232" s="131"/>
      <c r="H232" s="131"/>
      <c r="I232" s="131"/>
      <c r="J232" s="131"/>
      <c r="K232" s="131"/>
      <c r="L232" s="131"/>
      <c r="M232" s="131"/>
      <c r="N232" s="131"/>
      <c r="O232" s="131"/>
      <c r="P232" s="131"/>
      <c r="Q232" s="131"/>
    </row>
    <row r="233" spans="2:17">
      <c r="B233" s="130"/>
      <c r="C233" s="130"/>
      <c r="D233" s="130"/>
      <c r="E233" s="130"/>
      <c r="F233" s="131"/>
      <c r="G233" s="131"/>
      <c r="H233" s="131"/>
      <c r="I233" s="131"/>
      <c r="J233" s="131"/>
      <c r="K233" s="131"/>
      <c r="L233" s="131"/>
      <c r="M233" s="131"/>
      <c r="N233" s="131"/>
      <c r="O233" s="131"/>
      <c r="P233" s="131"/>
      <c r="Q233" s="131"/>
    </row>
    <row r="234" spans="2:17">
      <c r="B234" s="130"/>
      <c r="C234" s="130"/>
      <c r="D234" s="130"/>
      <c r="E234" s="130"/>
      <c r="F234" s="131"/>
      <c r="G234" s="131"/>
      <c r="H234" s="131"/>
      <c r="I234" s="131"/>
      <c r="J234" s="131"/>
      <c r="K234" s="131"/>
      <c r="L234" s="131"/>
      <c r="M234" s="131"/>
      <c r="N234" s="131"/>
      <c r="O234" s="131"/>
      <c r="P234" s="131"/>
      <c r="Q234" s="131"/>
    </row>
    <row r="235" spans="2:17">
      <c r="B235" s="130"/>
      <c r="C235" s="130"/>
      <c r="D235" s="130"/>
      <c r="E235" s="130"/>
      <c r="F235" s="131"/>
      <c r="G235" s="131"/>
      <c r="H235" s="131"/>
      <c r="I235" s="131"/>
      <c r="J235" s="131"/>
      <c r="K235" s="131"/>
      <c r="L235" s="131"/>
      <c r="M235" s="131"/>
      <c r="N235" s="131"/>
      <c r="O235" s="131"/>
      <c r="P235" s="131"/>
      <c r="Q235" s="131"/>
    </row>
    <row r="236" spans="2:17">
      <c r="B236" s="130"/>
      <c r="C236" s="130"/>
      <c r="D236" s="130"/>
      <c r="E236" s="130"/>
      <c r="F236" s="131"/>
      <c r="G236" s="131"/>
      <c r="H236" s="131"/>
      <c r="I236" s="131"/>
      <c r="J236" s="131"/>
      <c r="K236" s="131"/>
      <c r="L236" s="131"/>
      <c r="M236" s="131"/>
      <c r="N236" s="131"/>
      <c r="O236" s="131"/>
      <c r="P236" s="131"/>
      <c r="Q236" s="131"/>
    </row>
    <row r="237" spans="2:17">
      <c r="B237" s="130"/>
      <c r="C237" s="130"/>
      <c r="D237" s="130"/>
      <c r="E237" s="130"/>
      <c r="F237" s="131"/>
      <c r="G237" s="131"/>
      <c r="H237" s="131"/>
      <c r="I237" s="131"/>
      <c r="J237" s="131"/>
      <c r="K237" s="131"/>
      <c r="L237" s="131"/>
      <c r="M237" s="131"/>
      <c r="N237" s="131"/>
      <c r="O237" s="131"/>
      <c r="P237" s="131"/>
      <c r="Q237" s="131"/>
    </row>
    <row r="238" spans="2:17">
      <c r="B238" s="130"/>
      <c r="C238" s="130"/>
      <c r="D238" s="130"/>
      <c r="E238" s="130"/>
      <c r="F238" s="131"/>
      <c r="G238" s="131"/>
      <c r="H238" s="131"/>
      <c r="I238" s="131"/>
      <c r="J238" s="131"/>
      <c r="K238" s="131"/>
      <c r="L238" s="131"/>
      <c r="M238" s="131"/>
      <c r="N238" s="131"/>
      <c r="O238" s="131"/>
      <c r="P238" s="131"/>
      <c r="Q238" s="131"/>
    </row>
    <row r="239" spans="2:17">
      <c r="B239" s="130"/>
      <c r="C239" s="130"/>
      <c r="D239" s="130"/>
      <c r="E239" s="130"/>
      <c r="F239" s="131"/>
      <c r="G239" s="131"/>
      <c r="H239" s="131"/>
      <c r="I239" s="131"/>
      <c r="J239" s="131"/>
      <c r="K239" s="131"/>
      <c r="L239" s="131"/>
      <c r="M239" s="131"/>
      <c r="N239" s="131"/>
      <c r="O239" s="131"/>
      <c r="P239" s="131"/>
      <c r="Q239" s="131"/>
    </row>
    <row r="240" spans="2:17">
      <c r="B240" s="130"/>
      <c r="C240" s="130"/>
      <c r="D240" s="130"/>
      <c r="E240" s="130"/>
      <c r="F240" s="131"/>
      <c r="G240" s="131"/>
      <c r="H240" s="131"/>
      <c r="I240" s="131"/>
      <c r="J240" s="131"/>
      <c r="K240" s="131"/>
      <c r="L240" s="131"/>
      <c r="M240" s="131"/>
      <c r="N240" s="131"/>
      <c r="O240" s="131"/>
      <c r="P240" s="131"/>
      <c r="Q240" s="131"/>
    </row>
    <row r="241" spans="2:17">
      <c r="B241" s="130"/>
      <c r="C241" s="130"/>
      <c r="D241" s="130"/>
      <c r="E241" s="130"/>
      <c r="F241" s="131"/>
      <c r="G241" s="131"/>
      <c r="H241" s="131"/>
      <c r="I241" s="131"/>
      <c r="J241" s="131"/>
      <c r="K241" s="131"/>
      <c r="L241" s="131"/>
      <c r="M241" s="131"/>
      <c r="N241" s="131"/>
      <c r="O241" s="131"/>
      <c r="P241" s="131"/>
      <c r="Q241" s="131"/>
    </row>
    <row r="242" spans="2:17">
      <c r="B242" s="130"/>
      <c r="C242" s="130"/>
      <c r="D242" s="130"/>
      <c r="E242" s="130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  <c r="P242" s="131"/>
      <c r="Q242" s="131"/>
    </row>
    <row r="243" spans="2:17">
      <c r="B243" s="130"/>
      <c r="C243" s="130"/>
      <c r="D243" s="130"/>
      <c r="E243" s="130"/>
      <c r="F243" s="131"/>
      <c r="G243" s="131"/>
      <c r="H243" s="131"/>
      <c r="I243" s="131"/>
      <c r="J243" s="131"/>
      <c r="K243" s="131"/>
      <c r="L243" s="131"/>
      <c r="M243" s="131"/>
      <c r="N243" s="131"/>
      <c r="O243" s="131"/>
      <c r="P243" s="131"/>
      <c r="Q243" s="131"/>
    </row>
    <row r="244" spans="2:17">
      <c r="B244" s="130"/>
      <c r="C244" s="130"/>
      <c r="D244" s="130"/>
      <c r="E244" s="130"/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</row>
    <row r="245" spans="2:17">
      <c r="B245" s="130"/>
      <c r="C245" s="130"/>
      <c r="D245" s="130"/>
      <c r="E245" s="130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</row>
    <row r="246" spans="2:17">
      <c r="B246" s="130"/>
      <c r="C246" s="130"/>
      <c r="D246" s="130"/>
      <c r="E246" s="130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</row>
    <row r="247" spans="2:17">
      <c r="B247" s="130"/>
      <c r="C247" s="130"/>
      <c r="D247" s="130"/>
      <c r="E247" s="130"/>
      <c r="F247" s="131"/>
      <c r="G247" s="131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</row>
    <row r="248" spans="2:17">
      <c r="B248" s="130"/>
      <c r="C248" s="130"/>
      <c r="D248" s="130"/>
      <c r="E248" s="130"/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</row>
    <row r="249" spans="2:17">
      <c r="B249" s="130"/>
      <c r="C249" s="130"/>
      <c r="D249" s="130"/>
      <c r="E249" s="130"/>
      <c r="F249" s="131"/>
      <c r="G249" s="131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</row>
    <row r="250" spans="2:17">
      <c r="B250" s="130"/>
      <c r="C250" s="130"/>
      <c r="D250" s="130"/>
      <c r="E250" s="130"/>
      <c r="F250" s="131"/>
      <c r="G250" s="131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</row>
    <row r="251" spans="2:17">
      <c r="B251" s="130"/>
      <c r="C251" s="130"/>
      <c r="D251" s="130"/>
      <c r="E251" s="130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</row>
    <row r="252" spans="2:17">
      <c r="B252" s="130"/>
      <c r="C252" s="130"/>
      <c r="D252" s="130"/>
      <c r="E252" s="130"/>
      <c r="F252" s="131"/>
      <c r="G252" s="131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</row>
    <row r="253" spans="2:17">
      <c r="B253" s="130"/>
      <c r="C253" s="130"/>
      <c r="D253" s="130"/>
      <c r="E253" s="130"/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</row>
    <row r="254" spans="2:17">
      <c r="B254" s="130"/>
      <c r="C254" s="130"/>
      <c r="D254" s="130"/>
      <c r="E254" s="130"/>
      <c r="F254" s="131"/>
      <c r="G254" s="131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</row>
    <row r="255" spans="2:17">
      <c r="B255" s="130"/>
      <c r="C255" s="130"/>
      <c r="D255" s="130"/>
      <c r="E255" s="130"/>
      <c r="F255" s="131"/>
      <c r="G255" s="131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</row>
    <row r="256" spans="2:17">
      <c r="B256" s="130"/>
      <c r="C256" s="130"/>
      <c r="D256" s="130"/>
      <c r="E256" s="130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</row>
    <row r="257" spans="2:17">
      <c r="B257" s="130"/>
      <c r="C257" s="130"/>
      <c r="D257" s="130"/>
      <c r="E257" s="130"/>
      <c r="F257" s="131"/>
      <c r="G257" s="131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</row>
    <row r="258" spans="2:17">
      <c r="B258" s="130"/>
      <c r="C258" s="130"/>
      <c r="D258" s="130"/>
      <c r="E258" s="130"/>
      <c r="F258" s="131"/>
      <c r="G258" s="131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</row>
    <row r="259" spans="2:17">
      <c r="B259" s="130"/>
      <c r="C259" s="130"/>
      <c r="D259" s="130"/>
      <c r="E259" s="130"/>
      <c r="F259" s="131"/>
      <c r="G259" s="131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</row>
    <row r="260" spans="2:17">
      <c r="B260" s="130"/>
      <c r="C260" s="130"/>
      <c r="D260" s="130"/>
      <c r="E260" s="130"/>
      <c r="F260" s="131"/>
      <c r="G260" s="131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</row>
    <row r="261" spans="2:17">
      <c r="B261" s="130"/>
      <c r="C261" s="130"/>
      <c r="D261" s="130"/>
      <c r="E261" s="130"/>
      <c r="F261" s="131"/>
      <c r="G261" s="131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</row>
    <row r="262" spans="2:17">
      <c r="B262" s="130"/>
      <c r="C262" s="130"/>
      <c r="D262" s="130"/>
      <c r="E262" s="130"/>
      <c r="F262" s="131"/>
      <c r="G262" s="131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</row>
    <row r="263" spans="2:17">
      <c r="B263" s="130"/>
      <c r="C263" s="130"/>
      <c r="D263" s="130"/>
      <c r="E263" s="130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</row>
    <row r="264" spans="2:17">
      <c r="B264" s="130"/>
      <c r="C264" s="130"/>
      <c r="D264" s="130"/>
      <c r="E264" s="130"/>
      <c r="F264" s="131"/>
      <c r="G264" s="131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</row>
    <row r="265" spans="2:17">
      <c r="B265" s="130"/>
      <c r="C265" s="130"/>
      <c r="D265" s="130"/>
      <c r="E265" s="130"/>
      <c r="F265" s="131"/>
      <c r="G265" s="131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</row>
    <row r="266" spans="2:17">
      <c r="B266" s="130"/>
      <c r="C266" s="130"/>
      <c r="D266" s="130"/>
      <c r="E266" s="130"/>
      <c r="F266" s="131"/>
      <c r="G266" s="131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</row>
    <row r="267" spans="2:17">
      <c r="B267" s="130"/>
      <c r="C267" s="130"/>
      <c r="D267" s="130"/>
      <c r="E267" s="130"/>
      <c r="F267" s="131"/>
      <c r="G267" s="131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</row>
    <row r="268" spans="2:17">
      <c r="B268" s="130"/>
      <c r="C268" s="130"/>
      <c r="D268" s="130"/>
      <c r="E268" s="130"/>
      <c r="F268" s="131"/>
      <c r="G268" s="131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</row>
    <row r="269" spans="2:17">
      <c r="B269" s="130"/>
      <c r="C269" s="130"/>
      <c r="D269" s="130"/>
      <c r="E269" s="130"/>
      <c r="F269" s="131"/>
      <c r="G269" s="131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</row>
    <row r="270" spans="2:17">
      <c r="B270" s="130"/>
      <c r="C270" s="130"/>
      <c r="D270" s="130"/>
      <c r="E270" s="130"/>
      <c r="F270" s="131"/>
      <c r="G270" s="131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</row>
    <row r="271" spans="2:17">
      <c r="B271" s="130"/>
      <c r="C271" s="130"/>
      <c r="D271" s="130"/>
      <c r="E271" s="130"/>
      <c r="F271" s="131"/>
      <c r="G271" s="131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</row>
    <row r="272" spans="2:17">
      <c r="B272" s="130"/>
      <c r="C272" s="130"/>
      <c r="D272" s="130"/>
      <c r="E272" s="130"/>
      <c r="F272" s="131"/>
      <c r="G272" s="131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</row>
    <row r="273" spans="2:17">
      <c r="B273" s="130"/>
      <c r="C273" s="130"/>
      <c r="D273" s="130"/>
      <c r="E273" s="130"/>
      <c r="F273" s="131"/>
      <c r="G273" s="131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</row>
    <row r="274" spans="2:17">
      <c r="B274" s="130"/>
      <c r="C274" s="130"/>
      <c r="D274" s="130"/>
      <c r="E274" s="130"/>
      <c r="F274" s="131"/>
      <c r="G274" s="131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</row>
    <row r="275" spans="2:17">
      <c r="B275" s="130"/>
      <c r="C275" s="130"/>
      <c r="D275" s="130"/>
      <c r="E275" s="130"/>
      <c r="F275" s="131"/>
      <c r="G275" s="131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</row>
    <row r="276" spans="2:17">
      <c r="B276" s="130"/>
      <c r="C276" s="130"/>
      <c r="D276" s="130"/>
      <c r="E276" s="130"/>
      <c r="F276" s="131"/>
      <c r="G276" s="131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</row>
    <row r="277" spans="2:17">
      <c r="B277" s="130"/>
      <c r="C277" s="130"/>
      <c r="D277" s="130"/>
      <c r="E277" s="130"/>
      <c r="F277" s="131"/>
      <c r="G277" s="131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</row>
    <row r="278" spans="2:17">
      <c r="B278" s="130"/>
      <c r="C278" s="130"/>
      <c r="D278" s="130"/>
      <c r="E278" s="130"/>
      <c r="F278" s="131"/>
      <c r="G278" s="131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</row>
    <row r="279" spans="2:17">
      <c r="B279" s="130"/>
      <c r="C279" s="130"/>
      <c r="D279" s="130"/>
      <c r="E279" s="130"/>
      <c r="F279" s="131"/>
      <c r="G279" s="131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</row>
    <row r="280" spans="2:17">
      <c r="B280" s="130"/>
      <c r="C280" s="130"/>
      <c r="D280" s="130"/>
      <c r="E280" s="130"/>
      <c r="F280" s="131"/>
      <c r="G280" s="131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</row>
    <row r="281" spans="2:17">
      <c r="B281" s="130"/>
      <c r="C281" s="130"/>
      <c r="D281" s="130"/>
      <c r="E281" s="130"/>
      <c r="F281" s="131"/>
      <c r="G281" s="131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</row>
    <row r="282" spans="2:17">
      <c r="B282" s="130"/>
      <c r="C282" s="130"/>
      <c r="D282" s="130"/>
      <c r="E282" s="130"/>
      <c r="F282" s="131"/>
      <c r="G282" s="131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</row>
    <row r="283" spans="2:17">
      <c r="B283" s="130"/>
      <c r="C283" s="130"/>
      <c r="D283" s="130"/>
      <c r="E283" s="130"/>
      <c r="F283" s="131"/>
      <c r="G283" s="131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</row>
    <row r="284" spans="2:17">
      <c r="B284" s="130"/>
      <c r="C284" s="130"/>
      <c r="D284" s="130"/>
      <c r="E284" s="130"/>
      <c r="F284" s="131"/>
      <c r="G284" s="131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</row>
    <row r="285" spans="2:17">
      <c r="B285" s="130"/>
      <c r="C285" s="130"/>
      <c r="D285" s="130"/>
      <c r="E285" s="130"/>
      <c r="F285" s="131"/>
      <c r="G285" s="131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</row>
    <row r="286" spans="2:17">
      <c r="B286" s="130"/>
      <c r="C286" s="130"/>
      <c r="D286" s="130"/>
      <c r="E286" s="130"/>
      <c r="F286" s="131"/>
      <c r="G286" s="131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</row>
    <row r="287" spans="2:17">
      <c r="B287" s="130"/>
      <c r="C287" s="130"/>
      <c r="D287" s="130"/>
      <c r="E287" s="130"/>
      <c r="F287" s="131"/>
      <c r="G287" s="131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</row>
    <row r="288" spans="2:17">
      <c r="B288" s="130"/>
      <c r="C288" s="130"/>
      <c r="D288" s="130"/>
      <c r="E288" s="130"/>
      <c r="F288" s="131"/>
      <c r="G288" s="131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</row>
    <row r="289" spans="2:17">
      <c r="B289" s="130"/>
      <c r="C289" s="130"/>
      <c r="D289" s="130"/>
      <c r="E289" s="130"/>
      <c r="F289" s="131"/>
      <c r="G289" s="131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</row>
    <row r="290" spans="2:17">
      <c r="B290" s="130"/>
      <c r="C290" s="130"/>
      <c r="D290" s="130"/>
      <c r="E290" s="130"/>
      <c r="F290" s="131"/>
      <c r="G290" s="131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</row>
    <row r="291" spans="2:17">
      <c r="B291" s="130"/>
      <c r="C291" s="130"/>
      <c r="D291" s="130"/>
      <c r="E291" s="130"/>
      <c r="F291" s="131"/>
      <c r="G291" s="131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</row>
    <row r="292" spans="2:17">
      <c r="B292" s="130"/>
      <c r="C292" s="130"/>
      <c r="D292" s="130"/>
      <c r="E292" s="130"/>
      <c r="F292" s="131"/>
      <c r="G292" s="131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</row>
    <row r="293" spans="2:17">
      <c r="B293" s="130"/>
      <c r="C293" s="130"/>
      <c r="D293" s="130"/>
      <c r="E293" s="130"/>
      <c r="F293" s="131"/>
      <c r="G293" s="131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</row>
    <row r="294" spans="2:17">
      <c r="B294" s="130"/>
      <c r="C294" s="130"/>
      <c r="D294" s="130"/>
      <c r="E294" s="130"/>
      <c r="F294" s="131"/>
      <c r="G294" s="131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</row>
    <row r="295" spans="2:17">
      <c r="B295" s="130"/>
      <c r="C295" s="130"/>
      <c r="D295" s="130"/>
      <c r="E295" s="130"/>
      <c r="F295" s="131"/>
      <c r="G295" s="131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</row>
    <row r="296" spans="2:17">
      <c r="B296" s="130"/>
      <c r="C296" s="130"/>
      <c r="D296" s="130"/>
      <c r="E296" s="130"/>
      <c r="F296" s="131"/>
      <c r="G296" s="131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</row>
    <row r="297" spans="2:17">
      <c r="B297" s="130"/>
      <c r="C297" s="130"/>
      <c r="D297" s="130"/>
      <c r="E297" s="130"/>
      <c r="F297" s="131"/>
      <c r="G297" s="131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</row>
    <row r="298" spans="2:17">
      <c r="B298" s="130"/>
      <c r="C298" s="130"/>
      <c r="D298" s="130"/>
      <c r="E298" s="130"/>
      <c r="F298" s="131"/>
      <c r="G298" s="131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</row>
    <row r="299" spans="2:17">
      <c r="B299" s="130"/>
      <c r="C299" s="130"/>
      <c r="D299" s="130"/>
      <c r="E299" s="130"/>
      <c r="F299" s="131"/>
      <c r="G299" s="131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</row>
    <row r="300" spans="2:17">
      <c r="B300" s="130"/>
      <c r="C300" s="130"/>
      <c r="D300" s="130"/>
      <c r="E300" s="130"/>
      <c r="F300" s="131"/>
      <c r="G300" s="131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</row>
    <row r="301" spans="2:17">
      <c r="B301" s="130"/>
      <c r="C301" s="130"/>
      <c r="D301" s="130"/>
      <c r="E301" s="130"/>
      <c r="F301" s="131"/>
      <c r="G301" s="131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</row>
    <row r="302" spans="2:17">
      <c r="B302" s="130"/>
      <c r="C302" s="130"/>
      <c r="D302" s="130"/>
      <c r="E302" s="130"/>
      <c r="F302" s="131"/>
      <c r="G302" s="131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</row>
    <row r="303" spans="2:17">
      <c r="B303" s="130"/>
      <c r="C303" s="130"/>
      <c r="D303" s="130"/>
      <c r="E303" s="130"/>
      <c r="F303" s="131"/>
      <c r="G303" s="131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</row>
    <row r="304" spans="2:17">
      <c r="B304" s="130"/>
      <c r="C304" s="130"/>
      <c r="D304" s="130"/>
      <c r="E304" s="130"/>
      <c r="F304" s="131"/>
      <c r="G304" s="131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</row>
    <row r="305" spans="2:17">
      <c r="B305" s="130"/>
      <c r="C305" s="130"/>
      <c r="D305" s="130"/>
      <c r="E305" s="130"/>
      <c r="F305" s="131"/>
      <c r="G305" s="131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</row>
    <row r="306" spans="2:17">
      <c r="B306" s="130"/>
      <c r="C306" s="130"/>
      <c r="D306" s="130"/>
      <c r="E306" s="130"/>
      <c r="F306" s="131"/>
      <c r="G306" s="131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</row>
    <row r="307" spans="2:17">
      <c r="B307" s="130"/>
      <c r="C307" s="130"/>
      <c r="D307" s="130"/>
      <c r="E307" s="130"/>
      <c r="F307" s="131"/>
      <c r="G307" s="131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</row>
    <row r="308" spans="2:17">
      <c r="B308" s="130"/>
      <c r="C308" s="130"/>
      <c r="D308" s="130"/>
      <c r="E308" s="130"/>
      <c r="F308" s="131"/>
      <c r="G308" s="131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</row>
    <row r="309" spans="2:17">
      <c r="B309" s="130"/>
      <c r="C309" s="130"/>
      <c r="D309" s="130"/>
      <c r="E309" s="130"/>
      <c r="F309" s="131"/>
      <c r="G309" s="131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</row>
    <row r="310" spans="2:17">
      <c r="B310" s="130"/>
      <c r="C310" s="130"/>
      <c r="D310" s="130"/>
      <c r="E310" s="130"/>
      <c r="F310" s="131"/>
      <c r="G310" s="131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</row>
    <row r="311" spans="2:17">
      <c r="B311" s="130"/>
      <c r="C311" s="130"/>
      <c r="D311" s="130"/>
      <c r="E311" s="130"/>
      <c r="F311" s="131"/>
      <c r="G311" s="131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</row>
    <row r="312" spans="2:17">
      <c r="B312" s="130"/>
      <c r="C312" s="130"/>
      <c r="D312" s="130"/>
      <c r="E312" s="130"/>
      <c r="F312" s="131"/>
      <c r="G312" s="131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</row>
    <row r="313" spans="2:17">
      <c r="B313" s="130"/>
      <c r="C313" s="130"/>
      <c r="D313" s="130"/>
      <c r="E313" s="130"/>
      <c r="F313" s="131"/>
      <c r="G313" s="131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</row>
    <row r="314" spans="2:17">
      <c r="B314" s="130"/>
      <c r="C314" s="130"/>
      <c r="D314" s="130"/>
      <c r="E314" s="130"/>
      <c r="F314" s="131"/>
      <c r="G314" s="131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</row>
    <row r="315" spans="2:17">
      <c r="B315" s="130"/>
      <c r="C315" s="130"/>
      <c r="D315" s="130"/>
      <c r="E315" s="130"/>
      <c r="F315" s="131"/>
      <c r="G315" s="131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</row>
    <row r="316" spans="2:17">
      <c r="B316" s="130"/>
      <c r="C316" s="130"/>
      <c r="D316" s="130"/>
      <c r="E316" s="130"/>
      <c r="F316" s="131"/>
      <c r="G316" s="131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</row>
    <row r="317" spans="2:17">
      <c r="B317" s="130"/>
      <c r="C317" s="130"/>
      <c r="D317" s="130"/>
      <c r="E317" s="130"/>
      <c r="F317" s="131"/>
      <c r="G317" s="131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</row>
    <row r="318" spans="2:17">
      <c r="B318" s="130"/>
      <c r="C318" s="130"/>
      <c r="D318" s="130"/>
      <c r="E318" s="130"/>
      <c r="F318" s="131"/>
      <c r="G318" s="131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</row>
    <row r="319" spans="2:17">
      <c r="B319" s="130"/>
      <c r="C319" s="130"/>
      <c r="D319" s="130"/>
      <c r="E319" s="130"/>
      <c r="F319" s="131"/>
      <c r="G319" s="131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</row>
    <row r="320" spans="2:17">
      <c r="B320" s="130"/>
      <c r="C320" s="130"/>
      <c r="D320" s="130"/>
      <c r="E320" s="130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</row>
    <row r="321" spans="2:17">
      <c r="B321" s="130"/>
      <c r="C321" s="130"/>
      <c r="D321" s="130"/>
      <c r="E321" s="130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</row>
    <row r="322" spans="2:17">
      <c r="B322" s="130"/>
      <c r="C322" s="130"/>
      <c r="D322" s="130"/>
      <c r="E322" s="130"/>
      <c r="F322" s="131"/>
      <c r="G322" s="131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</row>
    <row r="323" spans="2:17">
      <c r="B323" s="130"/>
      <c r="C323" s="130"/>
      <c r="D323" s="130"/>
      <c r="E323" s="130"/>
      <c r="F323" s="131"/>
      <c r="G323" s="131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</row>
    <row r="324" spans="2:17">
      <c r="B324" s="130"/>
      <c r="C324" s="130"/>
      <c r="D324" s="130"/>
      <c r="E324" s="130"/>
      <c r="F324" s="131"/>
      <c r="G324" s="131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</row>
    <row r="325" spans="2:17">
      <c r="B325" s="130"/>
      <c r="C325" s="130"/>
      <c r="D325" s="130"/>
      <c r="E325" s="130"/>
      <c r="F325" s="131"/>
      <c r="G325" s="131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</row>
    <row r="326" spans="2:17">
      <c r="B326" s="130"/>
      <c r="C326" s="130"/>
      <c r="D326" s="130"/>
      <c r="E326" s="130"/>
      <c r="F326" s="131"/>
      <c r="G326" s="131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</row>
    <row r="327" spans="2:17">
      <c r="B327" s="130"/>
      <c r="C327" s="130"/>
      <c r="D327" s="130"/>
      <c r="E327" s="130"/>
      <c r="F327" s="131"/>
      <c r="G327" s="131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</row>
    <row r="328" spans="2:17">
      <c r="B328" s="130"/>
      <c r="C328" s="130"/>
      <c r="D328" s="130"/>
      <c r="E328" s="130"/>
      <c r="F328" s="131"/>
      <c r="G328" s="131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</row>
    <row r="329" spans="2:17">
      <c r="B329" s="130"/>
      <c r="C329" s="130"/>
      <c r="D329" s="130"/>
      <c r="E329" s="130"/>
      <c r="F329" s="131"/>
      <c r="G329" s="131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</row>
    <row r="330" spans="2:17">
      <c r="B330" s="130"/>
      <c r="C330" s="130"/>
      <c r="D330" s="130"/>
      <c r="E330" s="130"/>
      <c r="F330" s="131"/>
      <c r="G330" s="131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</row>
    <row r="331" spans="2:17">
      <c r="B331" s="130"/>
      <c r="C331" s="130"/>
      <c r="D331" s="130"/>
      <c r="E331" s="130"/>
      <c r="F331" s="131"/>
      <c r="G331" s="131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</row>
    <row r="332" spans="2:17">
      <c r="B332" s="130"/>
      <c r="C332" s="130"/>
      <c r="D332" s="130"/>
      <c r="E332" s="130"/>
      <c r="F332" s="131"/>
      <c r="G332" s="131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</row>
    <row r="333" spans="2:17">
      <c r="B333" s="130"/>
      <c r="C333" s="130"/>
      <c r="D333" s="130"/>
      <c r="E333" s="130"/>
      <c r="F333" s="131"/>
      <c r="G333" s="131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</row>
    <row r="334" spans="2:17">
      <c r="B334" s="130"/>
      <c r="C334" s="130"/>
      <c r="D334" s="130"/>
      <c r="E334" s="130"/>
      <c r="F334" s="131"/>
      <c r="G334" s="131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</row>
    <row r="335" spans="2:17">
      <c r="B335" s="130"/>
      <c r="C335" s="130"/>
      <c r="D335" s="130"/>
      <c r="E335" s="130"/>
      <c r="F335" s="131"/>
      <c r="G335" s="131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</row>
    <row r="336" spans="2:17">
      <c r="B336" s="130"/>
      <c r="C336" s="130"/>
      <c r="D336" s="130"/>
      <c r="E336" s="130"/>
      <c r="F336" s="131"/>
      <c r="G336" s="131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</row>
    <row r="337" spans="2:17">
      <c r="B337" s="130"/>
      <c r="C337" s="130"/>
      <c r="D337" s="130"/>
      <c r="E337" s="130"/>
      <c r="F337" s="131"/>
      <c r="G337" s="131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</row>
    <row r="338" spans="2:17">
      <c r="B338" s="130"/>
      <c r="C338" s="130"/>
      <c r="D338" s="130"/>
      <c r="E338" s="130"/>
      <c r="F338" s="131"/>
      <c r="G338" s="131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</row>
    <row r="339" spans="2:17">
      <c r="B339" s="130"/>
      <c r="C339" s="130"/>
      <c r="D339" s="130"/>
      <c r="E339" s="130"/>
      <c r="F339" s="131"/>
      <c r="G339" s="131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</row>
    <row r="340" spans="2:17">
      <c r="B340" s="130"/>
      <c r="C340" s="130"/>
      <c r="D340" s="130"/>
      <c r="E340" s="130"/>
      <c r="F340" s="131"/>
      <c r="G340" s="131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</row>
    <row r="341" spans="2:17">
      <c r="B341" s="130"/>
      <c r="C341" s="130"/>
      <c r="D341" s="130"/>
      <c r="E341" s="130"/>
      <c r="F341" s="131"/>
      <c r="G341" s="131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</row>
    <row r="342" spans="2:17">
      <c r="B342" s="130"/>
      <c r="C342" s="130"/>
      <c r="D342" s="130"/>
      <c r="E342" s="130"/>
      <c r="F342" s="131"/>
      <c r="G342" s="131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</row>
    <row r="343" spans="2:17">
      <c r="B343" s="130"/>
      <c r="C343" s="130"/>
      <c r="D343" s="130"/>
      <c r="E343" s="130"/>
      <c r="F343" s="131"/>
      <c r="G343" s="131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</row>
    <row r="344" spans="2:17">
      <c r="B344" s="130"/>
      <c r="C344" s="130"/>
      <c r="D344" s="130"/>
      <c r="E344" s="130"/>
      <c r="F344" s="131"/>
      <c r="G344" s="131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</row>
    <row r="345" spans="2:17">
      <c r="B345" s="130"/>
      <c r="C345" s="130"/>
      <c r="D345" s="130"/>
      <c r="E345" s="130"/>
      <c r="F345" s="131"/>
      <c r="G345" s="131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</row>
    <row r="346" spans="2:17">
      <c r="B346" s="130"/>
      <c r="C346" s="130"/>
      <c r="D346" s="130"/>
      <c r="E346" s="130"/>
      <c r="F346" s="131"/>
      <c r="G346" s="131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</row>
    <row r="347" spans="2:17">
      <c r="B347" s="130"/>
      <c r="C347" s="130"/>
      <c r="D347" s="130"/>
      <c r="E347" s="130"/>
      <c r="F347" s="131"/>
      <c r="G347" s="131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</row>
    <row r="348" spans="2:17">
      <c r="B348" s="130"/>
      <c r="C348" s="130"/>
      <c r="D348" s="130"/>
      <c r="E348" s="130"/>
      <c r="F348" s="131"/>
      <c r="G348" s="131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</row>
    <row r="349" spans="2:17">
      <c r="B349" s="130"/>
      <c r="C349" s="130"/>
      <c r="D349" s="130"/>
      <c r="E349" s="130"/>
      <c r="F349" s="131"/>
      <c r="G349" s="131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</row>
    <row r="350" spans="2:17">
      <c r="B350" s="130"/>
      <c r="C350" s="130"/>
      <c r="D350" s="130"/>
      <c r="E350" s="130"/>
      <c r="F350" s="131"/>
      <c r="G350" s="131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</row>
    <row r="351" spans="2:17">
      <c r="B351" s="130"/>
      <c r="C351" s="130"/>
      <c r="D351" s="130"/>
      <c r="E351" s="130"/>
      <c r="F351" s="131"/>
      <c r="G351" s="131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</row>
    <row r="352" spans="2:17">
      <c r="B352" s="130"/>
      <c r="C352" s="130"/>
      <c r="D352" s="130"/>
      <c r="E352" s="130"/>
      <c r="F352" s="131"/>
      <c r="G352" s="131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</row>
    <row r="353" spans="2:17">
      <c r="B353" s="130"/>
      <c r="C353" s="130"/>
      <c r="D353" s="130"/>
      <c r="E353" s="130"/>
      <c r="F353" s="131"/>
      <c r="G353" s="131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</row>
    <row r="354" spans="2:17">
      <c r="B354" s="130"/>
      <c r="C354" s="130"/>
      <c r="D354" s="130"/>
      <c r="E354" s="130"/>
      <c r="F354" s="131"/>
      <c r="G354" s="131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</row>
    <row r="355" spans="2:17">
      <c r="B355" s="130"/>
      <c r="C355" s="130"/>
      <c r="D355" s="130"/>
      <c r="E355" s="130"/>
      <c r="F355" s="131"/>
      <c r="G355" s="131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</row>
    <row r="356" spans="2:17">
      <c r="B356" s="130"/>
      <c r="C356" s="130"/>
      <c r="D356" s="130"/>
      <c r="E356" s="130"/>
      <c r="F356" s="131"/>
      <c r="G356" s="131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</row>
    <row r="357" spans="2:17">
      <c r="B357" s="130"/>
      <c r="C357" s="130"/>
      <c r="D357" s="130"/>
      <c r="E357" s="130"/>
      <c r="F357" s="131"/>
      <c r="G357" s="131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</row>
    <row r="358" spans="2:17">
      <c r="B358" s="130"/>
      <c r="C358" s="130"/>
      <c r="D358" s="130"/>
      <c r="E358" s="130"/>
      <c r="F358" s="131"/>
      <c r="G358" s="131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</row>
    <row r="359" spans="2:17">
      <c r="B359" s="130"/>
      <c r="C359" s="130"/>
      <c r="D359" s="130"/>
      <c r="E359" s="130"/>
      <c r="F359" s="131"/>
      <c r="G359" s="131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</row>
    <row r="360" spans="2:17">
      <c r="B360" s="130"/>
      <c r="C360" s="130"/>
      <c r="D360" s="130"/>
      <c r="E360" s="130"/>
      <c r="F360" s="131"/>
      <c r="G360" s="131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</row>
    <row r="361" spans="2:17">
      <c r="B361" s="130"/>
      <c r="C361" s="130"/>
      <c r="D361" s="130"/>
      <c r="E361" s="130"/>
      <c r="F361" s="131"/>
      <c r="G361" s="131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</row>
    <row r="362" spans="2:17">
      <c r="B362" s="130"/>
      <c r="C362" s="130"/>
      <c r="D362" s="130"/>
      <c r="E362" s="130"/>
      <c r="F362" s="131"/>
      <c r="G362" s="131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</row>
    <row r="363" spans="2:17">
      <c r="B363" s="130"/>
      <c r="C363" s="130"/>
      <c r="D363" s="130"/>
      <c r="E363" s="130"/>
      <c r="F363" s="131"/>
      <c r="G363" s="131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</row>
    <row r="364" spans="2:17">
      <c r="B364" s="130"/>
      <c r="C364" s="130"/>
      <c r="D364" s="130"/>
      <c r="E364" s="130"/>
      <c r="F364" s="131"/>
      <c r="G364" s="131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</row>
    <row r="365" spans="2:17">
      <c r="B365" s="130"/>
      <c r="C365" s="130"/>
      <c r="D365" s="130"/>
      <c r="E365" s="130"/>
      <c r="F365" s="131"/>
      <c r="G365" s="131"/>
      <c r="H365" s="131"/>
      <c r="I365" s="131"/>
      <c r="J365" s="131"/>
      <c r="K365" s="131"/>
      <c r="L365" s="131"/>
      <c r="M365" s="131"/>
      <c r="N365" s="131"/>
      <c r="O365" s="131"/>
      <c r="P365" s="131"/>
      <c r="Q365" s="131"/>
    </row>
    <row r="366" spans="2:17">
      <c r="B366" s="130"/>
      <c r="C366" s="130"/>
      <c r="D366" s="130"/>
      <c r="E366" s="130"/>
      <c r="F366" s="131"/>
      <c r="G366" s="131"/>
      <c r="H366" s="131"/>
      <c r="I366" s="131"/>
      <c r="J366" s="131"/>
      <c r="K366" s="131"/>
      <c r="L366" s="131"/>
      <c r="M366" s="131"/>
      <c r="N366" s="131"/>
      <c r="O366" s="131"/>
      <c r="P366" s="131"/>
      <c r="Q366" s="131"/>
    </row>
    <row r="367" spans="2:17">
      <c r="B367" s="130"/>
      <c r="C367" s="130"/>
      <c r="D367" s="130"/>
      <c r="E367" s="130"/>
      <c r="F367" s="131"/>
      <c r="G367" s="131"/>
      <c r="H367" s="131"/>
      <c r="I367" s="131"/>
      <c r="J367" s="131"/>
      <c r="K367" s="131"/>
      <c r="L367" s="131"/>
      <c r="M367" s="131"/>
      <c r="N367" s="131"/>
      <c r="O367" s="131"/>
      <c r="P367" s="131"/>
      <c r="Q367" s="131"/>
    </row>
    <row r="368" spans="2:17">
      <c r="B368" s="130"/>
      <c r="C368" s="130"/>
      <c r="D368" s="130"/>
      <c r="E368" s="130"/>
      <c r="F368" s="131"/>
      <c r="G368" s="131"/>
      <c r="H368" s="131"/>
      <c r="I368" s="131"/>
      <c r="J368" s="131"/>
      <c r="K368" s="131"/>
      <c r="L368" s="131"/>
      <c r="M368" s="131"/>
      <c r="N368" s="131"/>
      <c r="O368" s="131"/>
      <c r="P368" s="131"/>
      <c r="Q368" s="131"/>
    </row>
    <row r="369" spans="2:17">
      <c r="B369" s="130"/>
      <c r="C369" s="130"/>
      <c r="D369" s="130"/>
      <c r="E369" s="130"/>
      <c r="F369" s="131"/>
      <c r="G369" s="131"/>
      <c r="H369" s="131"/>
      <c r="I369" s="131"/>
      <c r="J369" s="131"/>
      <c r="K369" s="131"/>
      <c r="L369" s="131"/>
      <c r="M369" s="131"/>
      <c r="N369" s="131"/>
      <c r="O369" s="131"/>
      <c r="P369" s="131"/>
      <c r="Q369" s="131"/>
    </row>
    <row r="370" spans="2:17">
      <c r="B370" s="130"/>
      <c r="C370" s="130"/>
      <c r="D370" s="130"/>
      <c r="E370" s="130"/>
      <c r="F370" s="131"/>
      <c r="G370" s="131"/>
      <c r="H370" s="131"/>
      <c r="I370" s="131"/>
      <c r="J370" s="131"/>
      <c r="K370" s="131"/>
      <c r="L370" s="131"/>
      <c r="M370" s="131"/>
      <c r="N370" s="131"/>
      <c r="O370" s="131"/>
      <c r="P370" s="131"/>
      <c r="Q370" s="131"/>
    </row>
    <row r="371" spans="2:17">
      <c r="B371" s="130"/>
      <c r="C371" s="130"/>
      <c r="D371" s="130"/>
      <c r="E371" s="130"/>
      <c r="F371" s="131"/>
      <c r="G371" s="131"/>
      <c r="H371" s="131"/>
      <c r="I371" s="131"/>
      <c r="J371" s="131"/>
      <c r="K371" s="131"/>
      <c r="L371" s="131"/>
      <c r="M371" s="131"/>
      <c r="N371" s="131"/>
      <c r="O371" s="131"/>
      <c r="P371" s="131"/>
      <c r="Q371" s="131"/>
    </row>
    <row r="372" spans="2:17">
      <c r="B372" s="130"/>
      <c r="C372" s="130"/>
      <c r="D372" s="130"/>
      <c r="E372" s="130"/>
      <c r="F372" s="131"/>
      <c r="G372" s="131"/>
      <c r="H372" s="131"/>
      <c r="I372" s="131"/>
      <c r="J372" s="131"/>
      <c r="K372" s="131"/>
      <c r="L372" s="131"/>
      <c r="M372" s="131"/>
      <c r="N372" s="131"/>
      <c r="O372" s="131"/>
      <c r="P372" s="131"/>
      <c r="Q372" s="131"/>
    </row>
    <row r="373" spans="2:17">
      <c r="B373" s="130"/>
      <c r="C373" s="130"/>
      <c r="D373" s="130"/>
      <c r="E373" s="130"/>
      <c r="F373" s="131"/>
      <c r="G373" s="131"/>
      <c r="H373" s="131"/>
      <c r="I373" s="131"/>
      <c r="J373" s="131"/>
      <c r="K373" s="131"/>
      <c r="L373" s="131"/>
      <c r="M373" s="131"/>
      <c r="N373" s="131"/>
      <c r="O373" s="131"/>
      <c r="P373" s="131"/>
      <c r="Q373" s="131"/>
    </row>
    <row r="374" spans="2:17">
      <c r="B374" s="130"/>
      <c r="C374" s="130"/>
      <c r="D374" s="130"/>
      <c r="E374" s="130"/>
      <c r="F374" s="131"/>
      <c r="G374" s="131"/>
      <c r="H374" s="131"/>
      <c r="I374" s="131"/>
      <c r="J374" s="131"/>
      <c r="K374" s="131"/>
      <c r="L374" s="131"/>
      <c r="M374" s="131"/>
      <c r="N374" s="131"/>
      <c r="O374" s="131"/>
      <c r="P374" s="131"/>
      <c r="Q374" s="131"/>
    </row>
    <row r="375" spans="2:17">
      <c r="B375" s="130"/>
      <c r="C375" s="130"/>
      <c r="D375" s="130"/>
      <c r="E375" s="130"/>
      <c r="F375" s="131"/>
      <c r="G375" s="131"/>
      <c r="H375" s="131"/>
      <c r="I375" s="131"/>
      <c r="J375" s="131"/>
      <c r="K375" s="131"/>
      <c r="L375" s="131"/>
      <c r="M375" s="131"/>
      <c r="N375" s="131"/>
      <c r="O375" s="131"/>
      <c r="P375" s="131"/>
      <c r="Q375" s="131"/>
    </row>
    <row r="376" spans="2:17">
      <c r="B376" s="130"/>
      <c r="C376" s="130"/>
      <c r="D376" s="130"/>
      <c r="E376" s="130"/>
      <c r="F376" s="131"/>
      <c r="G376" s="131"/>
      <c r="H376" s="131"/>
      <c r="I376" s="131"/>
      <c r="J376" s="131"/>
      <c r="K376" s="131"/>
      <c r="L376" s="131"/>
      <c r="M376" s="131"/>
      <c r="N376" s="131"/>
      <c r="O376" s="131"/>
      <c r="P376" s="131"/>
      <c r="Q376" s="131"/>
    </row>
    <row r="377" spans="2:17">
      <c r="B377" s="130"/>
      <c r="C377" s="130"/>
      <c r="D377" s="130"/>
      <c r="E377" s="130"/>
      <c r="F377" s="131"/>
      <c r="G377" s="131"/>
      <c r="H377" s="131"/>
      <c r="I377" s="131"/>
      <c r="J377" s="131"/>
      <c r="K377" s="131"/>
      <c r="L377" s="131"/>
      <c r="M377" s="131"/>
      <c r="N377" s="131"/>
      <c r="O377" s="131"/>
      <c r="P377" s="131"/>
      <c r="Q377" s="131"/>
    </row>
    <row r="378" spans="2:17">
      <c r="B378" s="130"/>
      <c r="C378" s="130"/>
      <c r="D378" s="130"/>
      <c r="E378" s="130"/>
      <c r="F378" s="131"/>
      <c r="G378" s="131"/>
      <c r="H378" s="131"/>
      <c r="I378" s="131"/>
      <c r="J378" s="131"/>
      <c r="K378" s="131"/>
      <c r="L378" s="131"/>
      <c r="M378" s="131"/>
      <c r="N378" s="131"/>
      <c r="O378" s="131"/>
      <c r="P378" s="131"/>
      <c r="Q378" s="131"/>
    </row>
    <row r="379" spans="2:17">
      <c r="B379" s="130"/>
      <c r="C379" s="130"/>
      <c r="D379" s="130"/>
      <c r="E379" s="130"/>
      <c r="F379" s="131"/>
      <c r="G379" s="131"/>
      <c r="H379" s="131"/>
      <c r="I379" s="131"/>
      <c r="J379" s="131"/>
      <c r="K379" s="131"/>
      <c r="L379" s="131"/>
      <c r="M379" s="131"/>
      <c r="N379" s="131"/>
      <c r="O379" s="131"/>
      <c r="P379" s="131"/>
      <c r="Q379" s="131"/>
    </row>
    <row r="380" spans="2:17">
      <c r="B380" s="130"/>
      <c r="C380" s="130"/>
      <c r="D380" s="130"/>
      <c r="E380" s="130"/>
      <c r="F380" s="131"/>
      <c r="G380" s="131"/>
      <c r="H380" s="131"/>
      <c r="I380" s="131"/>
      <c r="J380" s="131"/>
      <c r="K380" s="131"/>
      <c r="L380" s="131"/>
      <c r="M380" s="131"/>
      <c r="N380" s="131"/>
      <c r="O380" s="131"/>
      <c r="P380" s="131"/>
      <c r="Q380" s="131"/>
    </row>
    <row r="381" spans="2:17">
      <c r="B381" s="130"/>
      <c r="C381" s="130"/>
      <c r="D381" s="130"/>
      <c r="E381" s="130"/>
      <c r="F381" s="131"/>
      <c r="G381" s="131"/>
      <c r="H381" s="131"/>
      <c r="I381" s="131"/>
      <c r="J381" s="131"/>
      <c r="K381" s="131"/>
      <c r="L381" s="131"/>
      <c r="M381" s="131"/>
      <c r="N381" s="131"/>
      <c r="O381" s="131"/>
      <c r="P381" s="131"/>
      <c r="Q381" s="131"/>
    </row>
    <row r="382" spans="2:17">
      <c r="B382" s="130"/>
      <c r="C382" s="130"/>
      <c r="D382" s="130"/>
      <c r="E382" s="130"/>
      <c r="F382" s="131"/>
      <c r="G382" s="131"/>
      <c r="H382" s="131"/>
      <c r="I382" s="131"/>
      <c r="J382" s="131"/>
      <c r="K382" s="131"/>
      <c r="L382" s="131"/>
      <c r="M382" s="131"/>
      <c r="N382" s="131"/>
      <c r="O382" s="131"/>
      <c r="P382" s="131"/>
      <c r="Q382" s="131"/>
    </row>
    <row r="383" spans="2:17">
      <c r="B383" s="130"/>
      <c r="C383" s="130"/>
      <c r="D383" s="130"/>
      <c r="E383" s="130"/>
      <c r="F383" s="131"/>
      <c r="G383" s="131"/>
      <c r="H383" s="131"/>
      <c r="I383" s="131"/>
      <c r="J383" s="131"/>
      <c r="K383" s="131"/>
      <c r="L383" s="131"/>
      <c r="M383" s="131"/>
      <c r="N383" s="131"/>
      <c r="O383" s="131"/>
      <c r="P383" s="131"/>
      <c r="Q383" s="131"/>
    </row>
    <row r="384" spans="2:17">
      <c r="B384" s="130"/>
      <c r="C384" s="130"/>
      <c r="D384" s="130"/>
      <c r="E384" s="130"/>
      <c r="F384" s="131"/>
      <c r="G384" s="131"/>
      <c r="H384" s="131"/>
      <c r="I384" s="131"/>
      <c r="J384" s="131"/>
      <c r="K384" s="131"/>
      <c r="L384" s="131"/>
      <c r="M384" s="131"/>
      <c r="N384" s="131"/>
      <c r="O384" s="131"/>
      <c r="P384" s="131"/>
      <c r="Q384" s="131"/>
    </row>
    <row r="385" spans="2:17">
      <c r="B385" s="130"/>
      <c r="C385" s="130"/>
      <c r="D385" s="130"/>
      <c r="E385" s="130"/>
      <c r="F385" s="131"/>
      <c r="G385" s="131"/>
      <c r="H385" s="131"/>
      <c r="I385" s="131"/>
      <c r="J385" s="131"/>
      <c r="K385" s="131"/>
      <c r="L385" s="131"/>
      <c r="M385" s="131"/>
      <c r="N385" s="131"/>
      <c r="O385" s="131"/>
      <c r="P385" s="131"/>
      <c r="Q385" s="131"/>
    </row>
    <row r="386" spans="2:17">
      <c r="B386" s="130"/>
      <c r="C386" s="130"/>
      <c r="D386" s="130"/>
      <c r="E386" s="130"/>
      <c r="F386" s="131"/>
      <c r="G386" s="131"/>
      <c r="H386" s="131"/>
      <c r="I386" s="131"/>
      <c r="J386" s="131"/>
      <c r="K386" s="131"/>
      <c r="L386" s="131"/>
      <c r="M386" s="131"/>
      <c r="N386" s="131"/>
      <c r="O386" s="131"/>
      <c r="P386" s="131"/>
      <c r="Q386" s="131"/>
    </row>
    <row r="387" spans="2:17">
      <c r="B387" s="130"/>
      <c r="C387" s="130"/>
      <c r="D387" s="130"/>
      <c r="E387" s="130"/>
      <c r="F387" s="131"/>
      <c r="G387" s="131"/>
      <c r="H387" s="131"/>
      <c r="I387" s="131"/>
      <c r="J387" s="131"/>
      <c r="K387" s="131"/>
      <c r="L387" s="131"/>
      <c r="M387" s="131"/>
      <c r="N387" s="131"/>
      <c r="O387" s="131"/>
      <c r="P387" s="131"/>
      <c r="Q387" s="131"/>
    </row>
    <row r="388" spans="2:17">
      <c r="B388" s="130"/>
      <c r="C388" s="130"/>
      <c r="D388" s="130"/>
      <c r="E388" s="130"/>
      <c r="F388" s="131"/>
      <c r="G388" s="131"/>
      <c r="H388" s="131"/>
      <c r="I388" s="131"/>
      <c r="J388" s="131"/>
      <c r="K388" s="131"/>
      <c r="L388" s="131"/>
      <c r="M388" s="131"/>
      <c r="N388" s="131"/>
      <c r="O388" s="131"/>
      <c r="P388" s="131"/>
      <c r="Q388" s="131"/>
    </row>
    <row r="389" spans="2:17">
      <c r="B389" s="130"/>
      <c r="C389" s="130"/>
      <c r="D389" s="130"/>
      <c r="E389" s="130"/>
      <c r="F389" s="131"/>
      <c r="G389" s="131"/>
      <c r="H389" s="131"/>
      <c r="I389" s="131"/>
      <c r="J389" s="131"/>
      <c r="K389" s="131"/>
      <c r="L389" s="131"/>
      <c r="M389" s="131"/>
      <c r="N389" s="131"/>
      <c r="O389" s="131"/>
      <c r="P389" s="131"/>
      <c r="Q389" s="131"/>
    </row>
    <row r="390" spans="2:17">
      <c r="B390" s="130"/>
      <c r="C390" s="130"/>
      <c r="D390" s="130"/>
      <c r="E390" s="130"/>
      <c r="F390" s="131"/>
      <c r="G390" s="131"/>
      <c r="H390" s="131"/>
      <c r="I390" s="131"/>
      <c r="J390" s="131"/>
      <c r="K390" s="131"/>
      <c r="L390" s="131"/>
      <c r="M390" s="131"/>
      <c r="N390" s="131"/>
      <c r="O390" s="131"/>
      <c r="P390" s="131"/>
      <c r="Q390" s="131"/>
    </row>
    <row r="391" spans="2:17">
      <c r="B391" s="130"/>
      <c r="C391" s="130"/>
      <c r="D391" s="130"/>
      <c r="E391" s="130"/>
      <c r="F391" s="131"/>
      <c r="G391" s="131"/>
      <c r="H391" s="131"/>
      <c r="I391" s="131"/>
      <c r="J391" s="131"/>
      <c r="K391" s="131"/>
      <c r="L391" s="131"/>
      <c r="M391" s="131"/>
      <c r="N391" s="131"/>
      <c r="O391" s="131"/>
      <c r="P391" s="131"/>
      <c r="Q391" s="131"/>
    </row>
    <row r="392" spans="2:17">
      <c r="B392" s="130"/>
      <c r="C392" s="130"/>
      <c r="D392" s="130"/>
      <c r="E392" s="130"/>
      <c r="F392" s="131"/>
      <c r="G392" s="131"/>
      <c r="H392" s="131"/>
      <c r="I392" s="131"/>
      <c r="J392" s="131"/>
      <c r="K392" s="131"/>
      <c r="L392" s="131"/>
      <c r="M392" s="131"/>
      <c r="N392" s="131"/>
      <c r="O392" s="131"/>
      <c r="P392" s="131"/>
      <c r="Q392" s="131"/>
    </row>
    <row r="393" spans="2:17">
      <c r="B393" s="130"/>
      <c r="C393" s="130"/>
      <c r="D393" s="130"/>
      <c r="E393" s="130"/>
      <c r="F393" s="131"/>
      <c r="G393" s="131"/>
      <c r="H393" s="131"/>
      <c r="I393" s="131"/>
      <c r="J393" s="131"/>
      <c r="K393" s="131"/>
      <c r="L393" s="131"/>
      <c r="M393" s="131"/>
      <c r="N393" s="131"/>
      <c r="O393" s="131"/>
      <c r="P393" s="131"/>
      <c r="Q393" s="131"/>
    </row>
    <row r="394" spans="2:17">
      <c r="B394" s="130"/>
      <c r="C394" s="130"/>
      <c r="D394" s="130"/>
      <c r="E394" s="130"/>
      <c r="F394" s="131"/>
      <c r="G394" s="131"/>
      <c r="H394" s="131"/>
      <c r="I394" s="131"/>
      <c r="J394" s="131"/>
      <c r="K394" s="131"/>
      <c r="L394" s="131"/>
      <c r="M394" s="131"/>
      <c r="N394" s="131"/>
      <c r="O394" s="131"/>
      <c r="P394" s="131"/>
      <c r="Q394" s="131"/>
    </row>
    <row r="395" spans="2:17">
      <c r="B395" s="130"/>
      <c r="C395" s="130"/>
      <c r="D395" s="130"/>
      <c r="E395" s="130"/>
      <c r="F395" s="131"/>
      <c r="G395" s="131"/>
      <c r="H395" s="131"/>
      <c r="I395" s="131"/>
      <c r="J395" s="131"/>
      <c r="K395" s="131"/>
      <c r="L395" s="131"/>
      <c r="M395" s="131"/>
      <c r="N395" s="131"/>
      <c r="O395" s="131"/>
      <c r="P395" s="131"/>
      <c r="Q395" s="131"/>
    </row>
    <row r="396" spans="2:17">
      <c r="B396" s="130"/>
      <c r="C396" s="130"/>
      <c r="D396" s="130"/>
      <c r="E396" s="130"/>
      <c r="F396" s="131"/>
      <c r="G396" s="131"/>
      <c r="H396" s="131"/>
      <c r="I396" s="131"/>
      <c r="J396" s="131"/>
      <c r="K396" s="131"/>
      <c r="L396" s="131"/>
      <c r="M396" s="131"/>
      <c r="N396" s="131"/>
      <c r="O396" s="131"/>
      <c r="P396" s="131"/>
      <c r="Q396" s="131"/>
    </row>
    <row r="397" spans="2:17">
      <c r="B397" s="130"/>
      <c r="C397" s="130"/>
      <c r="D397" s="130"/>
      <c r="E397" s="130"/>
      <c r="F397" s="131"/>
      <c r="G397" s="131"/>
      <c r="H397" s="131"/>
      <c r="I397" s="131"/>
      <c r="J397" s="131"/>
      <c r="K397" s="131"/>
      <c r="L397" s="131"/>
      <c r="M397" s="131"/>
      <c r="N397" s="131"/>
      <c r="O397" s="131"/>
      <c r="P397" s="131"/>
      <c r="Q397" s="131"/>
    </row>
    <row r="398" spans="2:17">
      <c r="B398" s="130"/>
      <c r="C398" s="130"/>
      <c r="D398" s="130"/>
      <c r="E398" s="130"/>
      <c r="F398" s="131"/>
      <c r="G398" s="131"/>
      <c r="H398" s="131"/>
      <c r="I398" s="131"/>
      <c r="J398" s="131"/>
      <c r="K398" s="131"/>
      <c r="L398" s="131"/>
      <c r="M398" s="131"/>
      <c r="N398" s="131"/>
      <c r="O398" s="131"/>
      <c r="P398" s="131"/>
      <c r="Q398" s="131"/>
    </row>
    <row r="399" spans="2:17">
      <c r="B399" s="130"/>
      <c r="C399" s="130"/>
      <c r="D399" s="130"/>
      <c r="E399" s="130"/>
      <c r="F399" s="131"/>
      <c r="G399" s="131"/>
      <c r="H399" s="131"/>
      <c r="I399" s="131"/>
      <c r="J399" s="131"/>
      <c r="K399" s="131"/>
      <c r="L399" s="131"/>
      <c r="M399" s="131"/>
      <c r="N399" s="131"/>
      <c r="O399" s="131"/>
      <c r="P399" s="131"/>
      <c r="Q399" s="131"/>
    </row>
    <row r="400" spans="2:17">
      <c r="B400" s="130"/>
      <c r="C400" s="130"/>
      <c r="D400" s="130"/>
      <c r="E400" s="130"/>
      <c r="F400" s="131"/>
      <c r="G400" s="131"/>
      <c r="H400" s="131"/>
      <c r="I400" s="131"/>
      <c r="J400" s="131"/>
      <c r="K400" s="131"/>
      <c r="L400" s="131"/>
      <c r="M400" s="131"/>
      <c r="N400" s="131"/>
      <c r="O400" s="131"/>
      <c r="P400" s="131"/>
      <c r="Q400" s="131"/>
    </row>
    <row r="401" spans="2:17">
      <c r="B401" s="130"/>
      <c r="C401" s="130"/>
      <c r="D401" s="130"/>
      <c r="E401" s="130"/>
      <c r="F401" s="131"/>
      <c r="G401" s="131"/>
      <c r="H401" s="131"/>
      <c r="I401" s="131"/>
      <c r="J401" s="131"/>
      <c r="K401" s="131"/>
      <c r="L401" s="131"/>
      <c r="M401" s="131"/>
      <c r="N401" s="131"/>
      <c r="O401" s="131"/>
      <c r="P401" s="131"/>
      <c r="Q401" s="131"/>
    </row>
    <row r="402" spans="2:17">
      <c r="B402" s="130"/>
      <c r="C402" s="130"/>
      <c r="D402" s="130"/>
      <c r="E402" s="130"/>
      <c r="F402" s="131"/>
      <c r="G402" s="131"/>
      <c r="H402" s="131"/>
      <c r="I402" s="131"/>
      <c r="J402" s="131"/>
      <c r="K402" s="131"/>
      <c r="L402" s="131"/>
      <c r="M402" s="131"/>
      <c r="N402" s="131"/>
      <c r="O402" s="131"/>
      <c r="P402" s="131"/>
      <c r="Q402" s="131"/>
    </row>
    <row r="403" spans="2:17">
      <c r="B403" s="130"/>
      <c r="C403" s="130"/>
      <c r="D403" s="130"/>
      <c r="E403" s="130"/>
      <c r="F403" s="131"/>
      <c r="G403" s="131"/>
      <c r="H403" s="131"/>
      <c r="I403" s="131"/>
      <c r="J403" s="131"/>
      <c r="K403" s="131"/>
      <c r="L403" s="131"/>
      <c r="M403" s="131"/>
      <c r="N403" s="131"/>
      <c r="O403" s="131"/>
      <c r="P403" s="131"/>
      <c r="Q403" s="131"/>
    </row>
    <row r="404" spans="2:17">
      <c r="B404" s="130"/>
      <c r="C404" s="130"/>
      <c r="D404" s="130"/>
      <c r="E404" s="130"/>
      <c r="F404" s="131"/>
      <c r="G404" s="131"/>
      <c r="H404" s="131"/>
      <c r="I404" s="131"/>
      <c r="J404" s="131"/>
      <c r="K404" s="131"/>
      <c r="L404" s="131"/>
      <c r="M404" s="131"/>
      <c r="N404" s="131"/>
      <c r="O404" s="131"/>
      <c r="P404" s="131"/>
      <c r="Q404" s="131"/>
    </row>
    <row r="405" spans="2:17">
      <c r="B405" s="130"/>
      <c r="C405" s="130"/>
      <c r="D405" s="130"/>
      <c r="E405" s="130"/>
      <c r="F405" s="131"/>
      <c r="G405" s="131"/>
      <c r="H405" s="131"/>
      <c r="I405" s="131"/>
      <c r="J405" s="131"/>
      <c r="K405" s="131"/>
      <c r="L405" s="131"/>
      <c r="M405" s="131"/>
      <c r="N405" s="131"/>
      <c r="O405" s="131"/>
      <c r="P405" s="131"/>
      <c r="Q405" s="131"/>
    </row>
    <row r="406" spans="2:17">
      <c r="B406" s="130"/>
      <c r="C406" s="130"/>
      <c r="D406" s="130"/>
      <c r="E406" s="130"/>
      <c r="F406" s="131"/>
      <c r="G406" s="131"/>
      <c r="H406" s="131"/>
      <c r="I406" s="131"/>
      <c r="J406" s="131"/>
      <c r="K406" s="131"/>
      <c r="L406" s="131"/>
      <c r="M406" s="131"/>
      <c r="N406" s="131"/>
      <c r="O406" s="131"/>
      <c r="P406" s="131"/>
      <c r="Q406" s="131"/>
    </row>
    <row r="407" spans="2:17">
      <c r="B407" s="130"/>
      <c r="C407" s="130"/>
      <c r="D407" s="130"/>
      <c r="E407" s="130"/>
      <c r="F407" s="131"/>
      <c r="G407" s="131"/>
      <c r="H407" s="131"/>
      <c r="I407" s="131"/>
      <c r="J407" s="131"/>
      <c r="K407" s="131"/>
      <c r="L407" s="131"/>
      <c r="M407" s="131"/>
      <c r="N407" s="131"/>
      <c r="O407" s="131"/>
      <c r="P407" s="131"/>
      <c r="Q407" s="131"/>
    </row>
    <row r="408" spans="2:17">
      <c r="B408" s="130"/>
      <c r="C408" s="130"/>
      <c r="D408" s="130"/>
      <c r="E408" s="130"/>
      <c r="F408" s="131"/>
      <c r="G408" s="131"/>
      <c r="H408" s="131"/>
      <c r="I408" s="131"/>
      <c r="J408" s="131"/>
      <c r="K408" s="131"/>
      <c r="L408" s="131"/>
      <c r="M408" s="131"/>
      <c r="N408" s="131"/>
      <c r="O408" s="131"/>
      <c r="P408" s="131"/>
      <c r="Q408" s="131"/>
    </row>
    <row r="409" spans="2:17">
      <c r="B409" s="130"/>
      <c r="C409" s="130"/>
      <c r="D409" s="130"/>
      <c r="E409" s="130"/>
      <c r="F409" s="131"/>
      <c r="G409" s="131"/>
      <c r="H409" s="131"/>
      <c r="I409" s="131"/>
      <c r="J409" s="131"/>
      <c r="K409" s="131"/>
      <c r="L409" s="131"/>
      <c r="M409" s="131"/>
      <c r="N409" s="131"/>
      <c r="O409" s="131"/>
      <c r="P409" s="131"/>
      <c r="Q409" s="131"/>
    </row>
    <row r="410" spans="2:17">
      <c r="B410" s="130"/>
      <c r="C410" s="130"/>
      <c r="D410" s="130"/>
      <c r="E410" s="130"/>
      <c r="F410" s="131"/>
      <c r="G410" s="131"/>
      <c r="H410" s="131"/>
      <c r="I410" s="131"/>
      <c r="J410" s="131"/>
      <c r="K410" s="131"/>
      <c r="L410" s="131"/>
      <c r="M410" s="131"/>
      <c r="N410" s="131"/>
      <c r="O410" s="131"/>
      <c r="P410" s="131"/>
      <c r="Q410" s="131"/>
    </row>
    <row r="411" spans="2:17">
      <c r="B411" s="130"/>
      <c r="C411" s="130"/>
      <c r="D411" s="130"/>
      <c r="E411" s="130"/>
      <c r="F411" s="131"/>
      <c r="G411" s="131"/>
      <c r="H411" s="131"/>
      <c r="I411" s="131"/>
      <c r="J411" s="131"/>
      <c r="K411" s="131"/>
      <c r="L411" s="131"/>
      <c r="M411" s="131"/>
      <c r="N411" s="131"/>
      <c r="O411" s="131"/>
      <c r="P411" s="131"/>
      <c r="Q411" s="131"/>
    </row>
    <row r="412" spans="2:17">
      <c r="B412" s="130"/>
      <c r="C412" s="130"/>
      <c r="D412" s="130"/>
      <c r="E412" s="130"/>
      <c r="F412" s="131"/>
      <c r="G412" s="131"/>
      <c r="H412" s="131"/>
      <c r="I412" s="131"/>
      <c r="J412" s="131"/>
      <c r="K412" s="131"/>
      <c r="L412" s="131"/>
      <c r="M412" s="131"/>
      <c r="N412" s="131"/>
      <c r="O412" s="131"/>
      <c r="P412" s="131"/>
      <c r="Q412" s="131"/>
    </row>
    <row r="413" spans="2:17">
      <c r="B413" s="130"/>
      <c r="C413" s="130"/>
      <c r="D413" s="130"/>
      <c r="E413" s="130"/>
      <c r="F413" s="131"/>
      <c r="G413" s="131"/>
      <c r="H413" s="131"/>
      <c r="I413" s="131"/>
      <c r="J413" s="131"/>
      <c r="K413" s="131"/>
      <c r="L413" s="131"/>
      <c r="M413" s="131"/>
      <c r="N413" s="131"/>
      <c r="O413" s="131"/>
      <c r="P413" s="131"/>
      <c r="Q413" s="131"/>
    </row>
    <row r="414" spans="2:17">
      <c r="B414" s="130"/>
      <c r="C414" s="130"/>
      <c r="D414" s="130"/>
      <c r="E414" s="130"/>
      <c r="F414" s="131"/>
      <c r="G414" s="131"/>
      <c r="H414" s="131"/>
      <c r="I414" s="131"/>
      <c r="J414" s="131"/>
      <c r="K414" s="131"/>
      <c r="L414" s="131"/>
      <c r="M414" s="131"/>
      <c r="N414" s="131"/>
      <c r="O414" s="131"/>
      <c r="P414" s="131"/>
      <c r="Q414" s="131"/>
    </row>
    <row r="415" spans="2:17">
      <c r="B415" s="130"/>
      <c r="C415" s="130"/>
      <c r="D415" s="130"/>
      <c r="E415" s="130"/>
      <c r="F415" s="131"/>
      <c r="G415" s="131"/>
      <c r="H415" s="131"/>
      <c r="I415" s="131"/>
      <c r="J415" s="131"/>
      <c r="K415" s="131"/>
      <c r="L415" s="131"/>
      <c r="M415" s="131"/>
      <c r="N415" s="131"/>
      <c r="O415" s="131"/>
      <c r="P415" s="131"/>
      <c r="Q415" s="131"/>
    </row>
    <row r="416" spans="2:17">
      <c r="B416" s="130"/>
      <c r="C416" s="130"/>
      <c r="D416" s="130"/>
      <c r="E416" s="130"/>
      <c r="F416" s="131"/>
      <c r="G416" s="131"/>
      <c r="H416" s="131"/>
      <c r="I416" s="131"/>
      <c r="J416" s="131"/>
      <c r="K416" s="131"/>
      <c r="L416" s="131"/>
      <c r="M416" s="131"/>
      <c r="N416" s="131"/>
      <c r="O416" s="131"/>
      <c r="P416" s="131"/>
      <c r="Q416" s="131"/>
    </row>
    <row r="417" spans="2:17">
      <c r="B417" s="130"/>
      <c r="C417" s="130"/>
      <c r="D417" s="130"/>
      <c r="E417" s="130"/>
      <c r="F417" s="131"/>
      <c r="G417" s="131"/>
      <c r="H417" s="131"/>
      <c r="I417" s="131"/>
      <c r="J417" s="131"/>
      <c r="K417" s="131"/>
      <c r="L417" s="131"/>
      <c r="M417" s="131"/>
      <c r="N417" s="131"/>
      <c r="O417" s="131"/>
      <c r="P417" s="131"/>
      <c r="Q417" s="131"/>
    </row>
    <row r="418" spans="2:17">
      <c r="B418" s="130"/>
      <c r="C418" s="130"/>
      <c r="D418" s="130"/>
      <c r="E418" s="130"/>
      <c r="F418" s="131"/>
      <c r="G418" s="131"/>
      <c r="H418" s="131"/>
      <c r="I418" s="131"/>
      <c r="J418" s="131"/>
      <c r="K418" s="131"/>
      <c r="L418" s="131"/>
      <c r="M418" s="131"/>
      <c r="N418" s="131"/>
      <c r="O418" s="131"/>
      <c r="P418" s="131"/>
      <c r="Q418" s="131"/>
    </row>
    <row r="419" spans="2:17">
      <c r="B419" s="130"/>
      <c r="C419" s="130"/>
      <c r="D419" s="130"/>
      <c r="E419" s="130"/>
      <c r="F419" s="131"/>
      <c r="G419" s="131"/>
      <c r="H419" s="131"/>
      <c r="I419" s="131"/>
      <c r="J419" s="131"/>
      <c r="K419" s="131"/>
      <c r="L419" s="131"/>
      <c r="M419" s="131"/>
      <c r="N419" s="131"/>
      <c r="O419" s="131"/>
      <c r="P419" s="131"/>
      <c r="Q419" s="131"/>
    </row>
    <row r="420" spans="2:17">
      <c r="B420" s="130"/>
      <c r="C420" s="130"/>
      <c r="D420" s="130"/>
      <c r="E420" s="130"/>
      <c r="F420" s="131"/>
      <c r="G420" s="131"/>
      <c r="H420" s="131"/>
      <c r="I420" s="131"/>
      <c r="J420" s="131"/>
      <c r="K420" s="131"/>
      <c r="L420" s="131"/>
      <c r="M420" s="131"/>
      <c r="N420" s="131"/>
      <c r="O420" s="131"/>
      <c r="P420" s="131"/>
      <c r="Q420" s="131"/>
    </row>
    <row r="421" spans="2:17">
      <c r="B421" s="130"/>
      <c r="C421" s="130"/>
      <c r="D421" s="130"/>
      <c r="E421" s="130"/>
      <c r="F421" s="131"/>
      <c r="G421" s="131"/>
      <c r="H421" s="131"/>
      <c r="I421" s="131"/>
      <c r="J421" s="131"/>
      <c r="K421" s="131"/>
      <c r="L421" s="131"/>
      <c r="M421" s="131"/>
      <c r="N421" s="131"/>
      <c r="O421" s="131"/>
      <c r="P421" s="131"/>
      <c r="Q421" s="131"/>
    </row>
    <row r="422" spans="2:17">
      <c r="B422" s="130"/>
      <c r="C422" s="130"/>
      <c r="D422" s="130"/>
      <c r="E422" s="130"/>
      <c r="F422" s="131"/>
      <c r="G422" s="131"/>
      <c r="H422" s="131"/>
      <c r="I422" s="131"/>
      <c r="J422" s="131"/>
      <c r="K422" s="131"/>
      <c r="L422" s="131"/>
      <c r="M422" s="131"/>
      <c r="N422" s="131"/>
      <c r="O422" s="131"/>
      <c r="P422" s="131"/>
      <c r="Q422" s="131"/>
    </row>
    <row r="423" spans="2:17">
      <c r="B423" s="130"/>
      <c r="C423" s="130"/>
      <c r="D423" s="130"/>
      <c r="E423" s="130"/>
      <c r="F423" s="131"/>
      <c r="G423" s="131"/>
      <c r="H423" s="131"/>
      <c r="I423" s="131"/>
      <c r="J423" s="131"/>
      <c r="K423" s="131"/>
      <c r="L423" s="131"/>
      <c r="M423" s="131"/>
      <c r="N423" s="131"/>
      <c r="O423" s="131"/>
      <c r="P423" s="131"/>
      <c r="Q423" s="131"/>
    </row>
    <row r="424" spans="2:17">
      <c r="B424" s="130"/>
      <c r="C424" s="130"/>
      <c r="D424" s="130"/>
      <c r="E424" s="130"/>
      <c r="F424" s="131"/>
      <c r="G424" s="131"/>
      <c r="H424" s="131"/>
      <c r="I424" s="131"/>
      <c r="J424" s="131"/>
      <c r="K424" s="131"/>
      <c r="L424" s="131"/>
      <c r="M424" s="131"/>
      <c r="N424" s="131"/>
      <c r="O424" s="131"/>
      <c r="P424" s="131"/>
      <c r="Q424" s="131"/>
    </row>
    <row r="425" spans="2:17">
      <c r="B425" s="130"/>
      <c r="C425" s="130"/>
      <c r="D425" s="130"/>
      <c r="E425" s="130"/>
      <c r="F425" s="131"/>
      <c r="G425" s="131"/>
      <c r="H425" s="131"/>
      <c r="I425" s="131"/>
      <c r="J425" s="131"/>
      <c r="K425" s="131"/>
      <c r="L425" s="131"/>
      <c r="M425" s="131"/>
      <c r="N425" s="131"/>
      <c r="O425" s="131"/>
      <c r="P425" s="131"/>
      <c r="Q425" s="131"/>
    </row>
    <row r="426" spans="2:17">
      <c r="B426" s="130"/>
      <c r="C426" s="130"/>
      <c r="D426" s="130"/>
      <c r="E426" s="130"/>
      <c r="F426" s="131"/>
      <c r="G426" s="131"/>
      <c r="H426" s="131"/>
      <c r="I426" s="131"/>
      <c r="J426" s="131"/>
      <c r="K426" s="131"/>
      <c r="L426" s="131"/>
      <c r="M426" s="131"/>
      <c r="N426" s="131"/>
      <c r="O426" s="131"/>
      <c r="P426" s="131"/>
      <c r="Q426" s="131"/>
    </row>
    <row r="427" spans="2:17">
      <c r="B427" s="130"/>
      <c r="C427" s="130"/>
      <c r="D427" s="130"/>
      <c r="E427" s="130"/>
      <c r="F427" s="131"/>
      <c r="G427" s="131"/>
      <c r="H427" s="131"/>
      <c r="I427" s="131"/>
      <c r="J427" s="131"/>
      <c r="K427" s="131"/>
      <c r="L427" s="131"/>
      <c r="M427" s="131"/>
      <c r="N427" s="131"/>
      <c r="O427" s="131"/>
      <c r="P427" s="131"/>
      <c r="Q427" s="131"/>
    </row>
    <row r="428" spans="2:17">
      <c r="B428" s="130"/>
      <c r="C428" s="130"/>
      <c r="D428" s="130"/>
      <c r="E428" s="130"/>
      <c r="F428" s="131"/>
      <c r="G428" s="131"/>
      <c r="H428" s="131"/>
      <c r="I428" s="131"/>
      <c r="J428" s="131"/>
      <c r="K428" s="131"/>
      <c r="L428" s="131"/>
      <c r="M428" s="131"/>
      <c r="N428" s="131"/>
      <c r="O428" s="131"/>
      <c r="P428" s="131"/>
      <c r="Q428" s="131"/>
    </row>
    <row r="429" spans="2:17">
      <c r="B429" s="130"/>
      <c r="C429" s="130"/>
      <c r="D429" s="130"/>
      <c r="E429" s="130"/>
      <c r="F429" s="131"/>
      <c r="G429" s="131"/>
      <c r="H429" s="131"/>
      <c r="I429" s="131"/>
      <c r="J429" s="131"/>
      <c r="K429" s="131"/>
      <c r="L429" s="131"/>
      <c r="M429" s="131"/>
      <c r="N429" s="131"/>
      <c r="O429" s="131"/>
      <c r="P429" s="131"/>
      <c r="Q429" s="131"/>
    </row>
    <row r="430" spans="2:17">
      <c r="B430" s="130"/>
      <c r="C430" s="130"/>
      <c r="D430" s="130"/>
      <c r="E430" s="130"/>
      <c r="F430" s="131"/>
      <c r="G430" s="131"/>
      <c r="H430" s="131"/>
      <c r="I430" s="131"/>
      <c r="J430" s="131"/>
      <c r="K430" s="131"/>
      <c r="L430" s="131"/>
      <c r="M430" s="131"/>
      <c r="N430" s="131"/>
      <c r="O430" s="131"/>
      <c r="P430" s="131"/>
      <c r="Q430" s="131"/>
    </row>
    <row r="431" spans="2:17">
      <c r="B431" s="130"/>
      <c r="C431" s="130"/>
      <c r="D431" s="130"/>
      <c r="E431" s="130"/>
      <c r="F431" s="131"/>
      <c r="G431" s="131"/>
      <c r="H431" s="131"/>
      <c r="I431" s="131"/>
      <c r="J431" s="131"/>
      <c r="K431" s="131"/>
      <c r="L431" s="131"/>
      <c r="M431" s="131"/>
      <c r="N431" s="131"/>
      <c r="O431" s="131"/>
      <c r="P431" s="131"/>
      <c r="Q431" s="131"/>
    </row>
    <row r="432" spans="2:17">
      <c r="B432" s="130"/>
      <c r="C432" s="130"/>
      <c r="D432" s="130"/>
      <c r="E432" s="130"/>
      <c r="F432" s="131"/>
      <c r="G432" s="131"/>
      <c r="H432" s="131"/>
      <c r="I432" s="131"/>
      <c r="J432" s="131"/>
      <c r="K432" s="131"/>
      <c r="L432" s="131"/>
      <c r="M432" s="131"/>
      <c r="N432" s="131"/>
      <c r="O432" s="131"/>
      <c r="P432" s="131"/>
      <c r="Q432" s="131"/>
    </row>
    <row r="433" spans="2:17">
      <c r="B433" s="130"/>
      <c r="C433" s="130"/>
      <c r="D433" s="130"/>
      <c r="E433" s="130"/>
      <c r="F433" s="131"/>
      <c r="G433" s="131"/>
      <c r="H433" s="131"/>
      <c r="I433" s="131"/>
      <c r="J433" s="131"/>
      <c r="K433" s="131"/>
      <c r="L433" s="131"/>
      <c r="M433" s="131"/>
      <c r="N433" s="131"/>
      <c r="O433" s="131"/>
      <c r="P433" s="131"/>
      <c r="Q433" s="131"/>
    </row>
    <row r="434" spans="2:17">
      <c r="B434" s="130"/>
      <c r="C434" s="130"/>
      <c r="D434" s="130"/>
      <c r="E434" s="130"/>
      <c r="F434" s="131"/>
      <c r="G434" s="131"/>
      <c r="H434" s="131"/>
      <c r="I434" s="131"/>
      <c r="J434" s="131"/>
      <c r="K434" s="131"/>
      <c r="L434" s="131"/>
      <c r="M434" s="131"/>
      <c r="N434" s="131"/>
      <c r="O434" s="131"/>
      <c r="P434" s="131"/>
      <c r="Q434" s="131"/>
    </row>
    <row r="435" spans="2:17">
      <c r="B435" s="130"/>
      <c r="C435" s="130"/>
      <c r="D435" s="130"/>
      <c r="E435" s="130"/>
      <c r="F435" s="131"/>
      <c r="G435" s="131"/>
      <c r="H435" s="131"/>
      <c r="I435" s="131"/>
      <c r="J435" s="131"/>
      <c r="K435" s="131"/>
      <c r="L435" s="131"/>
      <c r="M435" s="131"/>
      <c r="N435" s="131"/>
      <c r="O435" s="131"/>
      <c r="P435" s="131"/>
      <c r="Q435" s="131"/>
    </row>
    <row r="436" spans="2:17">
      <c r="B436" s="130"/>
      <c r="C436" s="130"/>
      <c r="D436" s="130"/>
      <c r="E436" s="130"/>
      <c r="F436" s="131"/>
      <c r="G436" s="131"/>
      <c r="H436" s="131"/>
      <c r="I436" s="131"/>
      <c r="J436" s="131"/>
      <c r="K436" s="131"/>
      <c r="L436" s="131"/>
      <c r="M436" s="131"/>
      <c r="N436" s="131"/>
      <c r="O436" s="131"/>
      <c r="P436" s="131"/>
      <c r="Q436" s="131"/>
    </row>
    <row r="437" spans="2:17">
      <c r="B437" s="130"/>
      <c r="C437" s="130"/>
      <c r="D437" s="130"/>
      <c r="E437" s="130"/>
      <c r="F437" s="131"/>
      <c r="G437" s="131"/>
      <c r="H437" s="131"/>
      <c r="I437" s="131"/>
      <c r="J437" s="131"/>
      <c r="K437" s="131"/>
      <c r="L437" s="131"/>
      <c r="M437" s="131"/>
      <c r="N437" s="131"/>
      <c r="O437" s="131"/>
      <c r="P437" s="131"/>
      <c r="Q437" s="131"/>
    </row>
    <row r="438" spans="2:17">
      <c r="B438" s="130"/>
      <c r="C438" s="130"/>
      <c r="D438" s="130"/>
      <c r="E438" s="130"/>
      <c r="F438" s="131"/>
      <c r="G438" s="131"/>
      <c r="H438" s="131"/>
      <c r="I438" s="131"/>
      <c r="J438" s="131"/>
      <c r="K438" s="131"/>
      <c r="L438" s="131"/>
      <c r="M438" s="131"/>
      <c r="N438" s="131"/>
      <c r="O438" s="131"/>
      <c r="P438" s="131"/>
      <c r="Q438" s="131"/>
    </row>
    <row r="439" spans="2:17">
      <c r="B439" s="130"/>
      <c r="C439" s="130"/>
      <c r="D439" s="130"/>
      <c r="E439" s="130"/>
      <c r="F439" s="131"/>
      <c r="G439" s="131"/>
      <c r="H439" s="131"/>
      <c r="I439" s="131"/>
      <c r="J439" s="131"/>
      <c r="K439" s="131"/>
      <c r="L439" s="131"/>
      <c r="M439" s="131"/>
      <c r="N439" s="131"/>
      <c r="O439" s="131"/>
      <c r="P439" s="131"/>
      <c r="Q439" s="131"/>
    </row>
    <row r="440" spans="2:17">
      <c r="B440" s="130"/>
      <c r="C440" s="130"/>
      <c r="D440" s="130"/>
      <c r="E440" s="130"/>
      <c r="F440" s="131"/>
      <c r="G440" s="131"/>
      <c r="H440" s="131"/>
      <c r="I440" s="131"/>
      <c r="J440" s="131"/>
      <c r="K440" s="131"/>
      <c r="L440" s="131"/>
      <c r="M440" s="131"/>
      <c r="N440" s="131"/>
      <c r="O440" s="131"/>
      <c r="P440" s="131"/>
      <c r="Q440" s="131"/>
    </row>
    <row r="441" spans="2:17">
      <c r="B441" s="130"/>
      <c r="C441" s="130"/>
      <c r="D441" s="130"/>
      <c r="E441" s="130"/>
      <c r="F441" s="131"/>
      <c r="G441" s="131"/>
      <c r="H441" s="131"/>
      <c r="I441" s="131"/>
      <c r="J441" s="131"/>
      <c r="K441" s="131"/>
      <c r="L441" s="131"/>
      <c r="M441" s="131"/>
      <c r="N441" s="131"/>
      <c r="O441" s="131"/>
      <c r="P441" s="131"/>
      <c r="Q441" s="131"/>
    </row>
    <row r="442" spans="2:17">
      <c r="B442" s="130"/>
      <c r="C442" s="130"/>
      <c r="D442" s="130"/>
      <c r="E442" s="130"/>
      <c r="F442" s="131"/>
      <c r="G442" s="131"/>
      <c r="H442" s="131"/>
      <c r="I442" s="131"/>
      <c r="J442" s="131"/>
      <c r="K442" s="131"/>
      <c r="L442" s="131"/>
      <c r="M442" s="131"/>
      <c r="N442" s="131"/>
      <c r="O442" s="131"/>
      <c r="P442" s="131"/>
      <c r="Q442" s="131"/>
    </row>
    <row r="443" spans="2:17">
      <c r="B443" s="130"/>
      <c r="C443" s="130"/>
      <c r="D443" s="130"/>
      <c r="E443" s="130"/>
      <c r="F443" s="131"/>
      <c r="G443" s="131"/>
      <c r="H443" s="131"/>
      <c r="I443" s="131"/>
      <c r="J443" s="131"/>
      <c r="K443" s="131"/>
      <c r="L443" s="131"/>
      <c r="M443" s="131"/>
      <c r="N443" s="131"/>
      <c r="O443" s="131"/>
      <c r="P443" s="131"/>
      <c r="Q443" s="131"/>
    </row>
    <row r="444" spans="2:17">
      <c r="B444" s="130"/>
      <c r="C444" s="130"/>
      <c r="D444" s="130"/>
      <c r="E444" s="130"/>
      <c r="F444" s="131"/>
      <c r="G444" s="131"/>
      <c r="H444" s="131"/>
      <c r="I444" s="131"/>
      <c r="J444" s="131"/>
      <c r="K444" s="131"/>
      <c r="L444" s="131"/>
      <c r="M444" s="131"/>
      <c r="N444" s="131"/>
      <c r="O444" s="131"/>
      <c r="P444" s="131"/>
      <c r="Q444" s="131"/>
    </row>
    <row r="445" spans="2:17">
      <c r="B445" s="130"/>
      <c r="C445" s="130"/>
      <c r="D445" s="130"/>
      <c r="E445" s="130"/>
      <c r="F445" s="131"/>
      <c r="G445" s="131"/>
      <c r="H445" s="131"/>
      <c r="I445" s="131"/>
      <c r="J445" s="131"/>
      <c r="K445" s="131"/>
      <c r="L445" s="131"/>
      <c r="M445" s="131"/>
      <c r="N445" s="131"/>
      <c r="O445" s="131"/>
      <c r="P445" s="131"/>
      <c r="Q445" s="131"/>
    </row>
    <row r="446" spans="2:17">
      <c r="B446" s="130"/>
      <c r="C446" s="130"/>
      <c r="D446" s="130"/>
      <c r="E446" s="130"/>
      <c r="F446" s="131"/>
      <c r="G446" s="131"/>
      <c r="H446" s="131"/>
      <c r="I446" s="131"/>
      <c r="J446" s="131"/>
      <c r="K446" s="131"/>
      <c r="L446" s="131"/>
      <c r="M446" s="131"/>
      <c r="N446" s="131"/>
      <c r="O446" s="131"/>
      <c r="P446" s="131"/>
      <c r="Q446" s="131"/>
    </row>
    <row r="447" spans="2:17">
      <c r="B447" s="130"/>
      <c r="C447" s="130"/>
      <c r="D447" s="130"/>
      <c r="E447" s="130"/>
      <c r="F447" s="131"/>
      <c r="G447" s="131"/>
      <c r="H447" s="131"/>
      <c r="I447" s="131"/>
      <c r="J447" s="131"/>
      <c r="K447" s="131"/>
      <c r="L447" s="131"/>
      <c r="M447" s="131"/>
      <c r="N447" s="131"/>
      <c r="O447" s="131"/>
      <c r="P447" s="131"/>
      <c r="Q447" s="131"/>
    </row>
    <row r="448" spans="2:17">
      <c r="B448" s="130"/>
      <c r="C448" s="130"/>
      <c r="D448" s="130"/>
      <c r="E448" s="130"/>
      <c r="F448" s="131"/>
      <c r="G448" s="131"/>
      <c r="H448" s="131"/>
      <c r="I448" s="131"/>
      <c r="J448" s="131"/>
      <c r="K448" s="131"/>
      <c r="L448" s="131"/>
      <c r="M448" s="131"/>
      <c r="N448" s="131"/>
      <c r="O448" s="131"/>
      <c r="P448" s="131"/>
      <c r="Q448" s="131"/>
    </row>
    <row r="449" spans="2:17">
      <c r="B449" s="130"/>
      <c r="C449" s="130"/>
      <c r="D449" s="130"/>
      <c r="E449" s="130"/>
      <c r="F449" s="131"/>
      <c r="G449" s="131"/>
      <c r="H449" s="131"/>
      <c r="I449" s="131"/>
      <c r="J449" s="131"/>
      <c r="K449" s="131"/>
      <c r="L449" s="131"/>
      <c r="M449" s="131"/>
      <c r="N449" s="131"/>
      <c r="O449" s="131"/>
      <c r="P449" s="131"/>
      <c r="Q449" s="131"/>
    </row>
    <row r="450" spans="2:17">
      <c r="B450" s="130"/>
      <c r="C450" s="130"/>
      <c r="D450" s="130"/>
      <c r="E450" s="130"/>
      <c r="F450" s="131"/>
      <c r="G450" s="131"/>
      <c r="H450" s="131"/>
      <c r="I450" s="131"/>
      <c r="J450" s="131"/>
      <c r="K450" s="131"/>
      <c r="L450" s="131"/>
      <c r="M450" s="131"/>
      <c r="N450" s="131"/>
      <c r="O450" s="131"/>
      <c r="P450" s="131"/>
      <c r="Q450" s="131"/>
    </row>
    <row r="451" spans="2:17">
      <c r="B451" s="130"/>
      <c r="C451" s="130"/>
      <c r="D451" s="130"/>
      <c r="E451" s="130"/>
      <c r="F451" s="131"/>
      <c r="G451" s="131"/>
      <c r="H451" s="131"/>
      <c r="I451" s="131"/>
      <c r="J451" s="131"/>
      <c r="K451" s="131"/>
      <c r="L451" s="131"/>
      <c r="M451" s="131"/>
      <c r="N451" s="131"/>
      <c r="O451" s="131"/>
      <c r="P451" s="131"/>
      <c r="Q451" s="131"/>
    </row>
    <row r="452" spans="2:17">
      <c r="B452" s="130"/>
      <c r="C452" s="130"/>
      <c r="D452" s="130"/>
      <c r="E452" s="130"/>
      <c r="F452" s="131"/>
      <c r="G452" s="131"/>
      <c r="H452" s="131"/>
      <c r="I452" s="131"/>
      <c r="J452" s="131"/>
      <c r="K452" s="131"/>
      <c r="L452" s="131"/>
      <c r="M452" s="131"/>
      <c r="N452" s="131"/>
      <c r="O452" s="131"/>
      <c r="P452" s="131"/>
      <c r="Q452" s="131"/>
    </row>
    <row r="453" spans="2:17">
      <c r="B453" s="130"/>
      <c r="C453" s="130"/>
      <c r="D453" s="130"/>
      <c r="E453" s="130"/>
      <c r="F453" s="131"/>
      <c r="G453" s="131"/>
      <c r="H453" s="131"/>
      <c r="I453" s="131"/>
      <c r="J453" s="131"/>
      <c r="K453" s="131"/>
      <c r="L453" s="131"/>
      <c r="M453" s="131"/>
      <c r="N453" s="131"/>
      <c r="O453" s="131"/>
      <c r="P453" s="131"/>
      <c r="Q453" s="131"/>
    </row>
    <row r="454" spans="2:17">
      <c r="B454" s="130"/>
      <c r="C454" s="130"/>
      <c r="D454" s="130"/>
      <c r="E454" s="130"/>
      <c r="F454" s="131"/>
      <c r="G454" s="131"/>
      <c r="H454" s="131"/>
      <c r="I454" s="131"/>
      <c r="J454" s="131"/>
      <c r="K454" s="131"/>
      <c r="L454" s="131"/>
      <c r="M454" s="131"/>
      <c r="N454" s="131"/>
      <c r="O454" s="131"/>
      <c r="P454" s="131"/>
      <c r="Q454" s="131"/>
    </row>
    <row r="455" spans="2:17">
      <c r="B455" s="130"/>
      <c r="C455" s="130"/>
      <c r="D455" s="130"/>
      <c r="E455" s="130"/>
      <c r="F455" s="131"/>
      <c r="G455" s="131"/>
      <c r="H455" s="131"/>
      <c r="I455" s="131"/>
      <c r="J455" s="131"/>
      <c r="K455" s="131"/>
      <c r="L455" s="131"/>
      <c r="M455" s="131"/>
      <c r="N455" s="131"/>
      <c r="O455" s="131"/>
      <c r="P455" s="131"/>
      <c r="Q455" s="131"/>
    </row>
    <row r="456" spans="2:17">
      <c r="B456" s="130"/>
      <c r="C456" s="130"/>
      <c r="D456" s="130"/>
      <c r="E456" s="130"/>
      <c r="F456" s="131"/>
      <c r="G456" s="131"/>
      <c r="H456" s="131"/>
      <c r="I456" s="131"/>
      <c r="J456" s="131"/>
      <c r="K456" s="131"/>
      <c r="L456" s="131"/>
      <c r="M456" s="131"/>
      <c r="N456" s="131"/>
      <c r="O456" s="131"/>
      <c r="P456" s="131"/>
      <c r="Q456" s="131"/>
    </row>
    <row r="457" spans="2:17">
      <c r="B457" s="130"/>
      <c r="C457" s="130"/>
      <c r="D457" s="130"/>
      <c r="E457" s="130"/>
      <c r="F457" s="131"/>
      <c r="G457" s="131"/>
      <c r="H457" s="131"/>
      <c r="I457" s="131"/>
      <c r="J457" s="131"/>
      <c r="K457" s="131"/>
      <c r="L457" s="131"/>
      <c r="M457" s="131"/>
      <c r="N457" s="131"/>
      <c r="O457" s="131"/>
      <c r="P457" s="131"/>
      <c r="Q457" s="131"/>
    </row>
    <row r="458" spans="2:17">
      <c r="B458" s="130"/>
      <c r="C458" s="130"/>
      <c r="D458" s="130"/>
      <c r="E458" s="130"/>
      <c r="F458" s="131"/>
      <c r="G458" s="131"/>
      <c r="H458" s="131"/>
      <c r="I458" s="131"/>
      <c r="J458" s="131"/>
      <c r="K458" s="131"/>
      <c r="L458" s="131"/>
      <c r="M458" s="131"/>
      <c r="N458" s="131"/>
      <c r="O458" s="131"/>
      <c r="P458" s="131"/>
      <c r="Q458" s="131"/>
    </row>
    <row r="459" spans="2:17">
      <c r="B459" s="130"/>
      <c r="C459" s="130"/>
      <c r="D459" s="130"/>
      <c r="E459" s="130"/>
      <c r="F459" s="131"/>
      <c r="G459" s="131"/>
      <c r="H459" s="131"/>
      <c r="I459" s="131"/>
      <c r="J459" s="131"/>
      <c r="K459" s="131"/>
      <c r="L459" s="131"/>
      <c r="M459" s="131"/>
      <c r="N459" s="131"/>
      <c r="O459" s="131"/>
      <c r="P459" s="131"/>
      <c r="Q459" s="131"/>
    </row>
    <row r="460" spans="2:17">
      <c r="B460" s="130"/>
      <c r="C460" s="130"/>
      <c r="D460" s="130"/>
      <c r="E460" s="130"/>
      <c r="F460" s="131"/>
      <c r="G460" s="131"/>
      <c r="H460" s="131"/>
      <c r="I460" s="131"/>
      <c r="J460" s="131"/>
      <c r="K460" s="131"/>
      <c r="L460" s="131"/>
      <c r="M460" s="131"/>
      <c r="N460" s="131"/>
      <c r="O460" s="131"/>
      <c r="P460" s="131"/>
      <c r="Q460" s="131"/>
    </row>
    <row r="461" spans="2:17">
      <c r="B461" s="130"/>
      <c r="C461" s="130"/>
      <c r="D461" s="130"/>
      <c r="E461" s="130"/>
      <c r="F461" s="131"/>
      <c r="G461" s="131"/>
      <c r="H461" s="131"/>
      <c r="I461" s="131"/>
      <c r="J461" s="131"/>
      <c r="K461" s="131"/>
      <c r="L461" s="131"/>
      <c r="M461" s="131"/>
      <c r="N461" s="131"/>
      <c r="O461" s="131"/>
      <c r="P461" s="131"/>
      <c r="Q461" s="131"/>
    </row>
    <row r="462" spans="2:17">
      <c r="B462" s="130"/>
      <c r="C462" s="130"/>
      <c r="D462" s="130"/>
      <c r="E462" s="130"/>
      <c r="F462" s="131"/>
      <c r="G462" s="131"/>
      <c r="H462" s="131"/>
      <c r="I462" s="131"/>
      <c r="J462" s="131"/>
      <c r="K462" s="131"/>
      <c r="L462" s="131"/>
      <c r="M462" s="131"/>
      <c r="N462" s="131"/>
      <c r="O462" s="131"/>
      <c r="P462" s="131"/>
      <c r="Q462" s="131"/>
    </row>
    <row r="463" spans="2:17">
      <c r="B463" s="130"/>
      <c r="C463" s="130"/>
      <c r="D463" s="130"/>
      <c r="E463" s="130"/>
      <c r="F463" s="131"/>
      <c r="G463" s="131"/>
      <c r="H463" s="131"/>
      <c r="I463" s="131"/>
      <c r="J463" s="131"/>
      <c r="K463" s="131"/>
      <c r="L463" s="131"/>
      <c r="M463" s="131"/>
      <c r="N463" s="131"/>
      <c r="O463" s="131"/>
      <c r="P463" s="131"/>
      <c r="Q463" s="131"/>
    </row>
    <row r="464" spans="2:17">
      <c r="B464" s="130"/>
      <c r="C464" s="130"/>
      <c r="D464" s="130"/>
      <c r="E464" s="130"/>
      <c r="F464" s="131"/>
      <c r="G464" s="131"/>
      <c r="H464" s="131"/>
      <c r="I464" s="131"/>
      <c r="J464" s="131"/>
      <c r="K464" s="131"/>
      <c r="L464" s="131"/>
      <c r="M464" s="131"/>
      <c r="N464" s="131"/>
      <c r="O464" s="131"/>
      <c r="P464" s="131"/>
      <c r="Q464" s="131"/>
    </row>
    <row r="465" spans="2:17">
      <c r="B465" s="130"/>
      <c r="C465" s="130"/>
      <c r="D465" s="130"/>
      <c r="E465" s="130"/>
      <c r="F465" s="131"/>
      <c r="G465" s="131"/>
      <c r="H465" s="131"/>
      <c r="I465" s="131"/>
      <c r="J465" s="131"/>
      <c r="K465" s="131"/>
      <c r="L465" s="131"/>
      <c r="M465" s="131"/>
      <c r="N465" s="131"/>
      <c r="O465" s="131"/>
      <c r="P465" s="131"/>
      <c r="Q465" s="131"/>
    </row>
    <row r="466" spans="2:17">
      <c r="B466" s="130"/>
      <c r="C466" s="130"/>
      <c r="D466" s="130"/>
      <c r="E466" s="130"/>
      <c r="F466" s="131"/>
      <c r="G466" s="131"/>
      <c r="H466" s="131"/>
      <c r="I466" s="131"/>
      <c r="J466" s="131"/>
      <c r="K466" s="131"/>
      <c r="L466" s="131"/>
      <c r="M466" s="131"/>
      <c r="N466" s="131"/>
      <c r="O466" s="131"/>
      <c r="P466" s="131"/>
      <c r="Q466" s="131"/>
    </row>
    <row r="467" spans="2:17">
      <c r="B467" s="130"/>
      <c r="C467" s="130"/>
      <c r="D467" s="130"/>
      <c r="E467" s="130"/>
      <c r="F467" s="131"/>
      <c r="G467" s="131"/>
      <c r="H467" s="131"/>
      <c r="I467" s="131"/>
      <c r="J467" s="131"/>
      <c r="K467" s="131"/>
      <c r="L467" s="131"/>
      <c r="M467" s="131"/>
      <c r="N467" s="131"/>
      <c r="O467" s="131"/>
      <c r="P467" s="131"/>
      <c r="Q467" s="131"/>
    </row>
    <row r="468" spans="2:17">
      <c r="B468" s="130"/>
      <c r="C468" s="130"/>
      <c r="D468" s="130"/>
      <c r="E468" s="130"/>
      <c r="F468" s="131"/>
      <c r="G468" s="131"/>
      <c r="H468" s="131"/>
      <c r="I468" s="131"/>
      <c r="J468" s="131"/>
      <c r="K468" s="131"/>
      <c r="L468" s="131"/>
      <c r="M468" s="131"/>
      <c r="N468" s="131"/>
      <c r="O468" s="131"/>
      <c r="P468" s="131"/>
      <c r="Q468" s="131"/>
    </row>
    <row r="469" spans="2:17">
      <c r="B469" s="130"/>
      <c r="C469" s="130"/>
      <c r="D469" s="130"/>
      <c r="E469" s="130"/>
      <c r="F469" s="131"/>
      <c r="G469" s="131"/>
      <c r="H469" s="131"/>
      <c r="I469" s="131"/>
      <c r="J469" s="131"/>
      <c r="K469" s="131"/>
      <c r="L469" s="131"/>
      <c r="M469" s="131"/>
      <c r="N469" s="131"/>
      <c r="O469" s="131"/>
      <c r="P469" s="131"/>
      <c r="Q469" s="131"/>
    </row>
    <row r="470" spans="2:17">
      <c r="B470" s="130"/>
      <c r="C470" s="130"/>
      <c r="D470" s="130"/>
      <c r="E470" s="130"/>
      <c r="F470" s="131"/>
      <c r="G470" s="131"/>
      <c r="H470" s="131"/>
      <c r="I470" s="131"/>
      <c r="J470" s="131"/>
      <c r="K470" s="131"/>
      <c r="L470" s="131"/>
      <c r="M470" s="131"/>
      <c r="N470" s="131"/>
      <c r="O470" s="131"/>
      <c r="P470" s="131"/>
      <c r="Q470" s="131"/>
    </row>
    <row r="471" spans="2:17">
      <c r="B471" s="130"/>
      <c r="C471" s="130"/>
      <c r="D471" s="130"/>
      <c r="E471" s="130"/>
      <c r="F471" s="131"/>
      <c r="G471" s="131"/>
      <c r="H471" s="131"/>
      <c r="I471" s="131"/>
      <c r="J471" s="131"/>
      <c r="K471" s="131"/>
      <c r="L471" s="131"/>
      <c r="M471" s="131"/>
      <c r="N471" s="131"/>
      <c r="O471" s="131"/>
      <c r="P471" s="131"/>
      <c r="Q471" s="131"/>
    </row>
    <row r="472" spans="2:17">
      <c r="B472" s="130"/>
      <c r="C472" s="130"/>
      <c r="D472" s="130"/>
      <c r="E472" s="130"/>
      <c r="F472" s="131"/>
      <c r="G472" s="131"/>
      <c r="H472" s="131"/>
      <c r="I472" s="131"/>
      <c r="J472" s="131"/>
      <c r="K472" s="131"/>
      <c r="L472" s="131"/>
      <c r="M472" s="131"/>
      <c r="N472" s="131"/>
      <c r="O472" s="131"/>
      <c r="P472" s="131"/>
      <c r="Q472" s="131"/>
    </row>
    <row r="473" spans="2:17">
      <c r="B473" s="130"/>
      <c r="C473" s="130"/>
      <c r="D473" s="130"/>
      <c r="E473" s="130"/>
      <c r="F473" s="131"/>
      <c r="G473" s="131"/>
      <c r="H473" s="131"/>
      <c r="I473" s="131"/>
      <c r="J473" s="131"/>
      <c r="K473" s="131"/>
      <c r="L473" s="131"/>
      <c r="M473" s="131"/>
      <c r="N473" s="131"/>
      <c r="O473" s="131"/>
      <c r="P473" s="131"/>
      <c r="Q473" s="131"/>
    </row>
    <row r="474" spans="2:17">
      <c r="B474" s="130"/>
      <c r="C474" s="130"/>
      <c r="D474" s="130"/>
      <c r="E474" s="130"/>
      <c r="F474" s="131"/>
      <c r="G474" s="131"/>
      <c r="H474" s="131"/>
      <c r="I474" s="131"/>
      <c r="J474" s="131"/>
      <c r="K474" s="131"/>
      <c r="L474" s="131"/>
      <c r="M474" s="131"/>
      <c r="N474" s="131"/>
      <c r="O474" s="131"/>
      <c r="P474" s="131"/>
      <c r="Q474" s="131"/>
    </row>
    <row r="475" spans="2:17">
      <c r="B475" s="130"/>
      <c r="C475" s="130"/>
      <c r="D475" s="130"/>
      <c r="E475" s="130"/>
      <c r="F475" s="131"/>
      <c r="G475" s="131"/>
      <c r="H475" s="131"/>
      <c r="I475" s="131"/>
      <c r="J475" s="131"/>
      <c r="K475" s="131"/>
      <c r="L475" s="131"/>
      <c r="M475" s="131"/>
      <c r="N475" s="131"/>
      <c r="O475" s="131"/>
      <c r="P475" s="131"/>
      <c r="Q475" s="131"/>
    </row>
    <row r="476" spans="2:17">
      <c r="B476" s="130"/>
      <c r="C476" s="130"/>
      <c r="D476" s="130"/>
      <c r="E476" s="130"/>
      <c r="F476" s="131"/>
      <c r="G476" s="131"/>
      <c r="H476" s="131"/>
      <c r="I476" s="131"/>
      <c r="J476" s="131"/>
      <c r="K476" s="131"/>
      <c r="L476" s="131"/>
      <c r="M476" s="131"/>
      <c r="N476" s="131"/>
      <c r="O476" s="131"/>
      <c r="P476" s="131"/>
      <c r="Q476" s="131"/>
    </row>
    <row r="477" spans="2:17">
      <c r="B477" s="130"/>
      <c r="C477" s="130"/>
      <c r="D477" s="130"/>
      <c r="E477" s="130"/>
      <c r="F477" s="131"/>
      <c r="G477" s="131"/>
      <c r="H477" s="131"/>
      <c r="I477" s="131"/>
      <c r="J477" s="131"/>
      <c r="K477" s="131"/>
      <c r="L477" s="131"/>
      <c r="M477" s="131"/>
      <c r="N477" s="131"/>
      <c r="O477" s="131"/>
      <c r="P477" s="131"/>
      <c r="Q477" s="131"/>
    </row>
    <row r="478" spans="2:17">
      <c r="B478" s="130"/>
      <c r="C478" s="130"/>
      <c r="D478" s="130"/>
      <c r="E478" s="130"/>
      <c r="F478" s="131"/>
      <c r="G478" s="131"/>
      <c r="H478" s="131"/>
      <c r="I478" s="131"/>
      <c r="J478" s="131"/>
      <c r="K478" s="131"/>
      <c r="L478" s="131"/>
      <c r="M478" s="131"/>
      <c r="N478" s="131"/>
      <c r="O478" s="131"/>
      <c r="P478" s="131"/>
      <c r="Q478" s="131"/>
    </row>
    <row r="479" spans="2:17">
      <c r="B479" s="130"/>
      <c r="C479" s="130"/>
      <c r="D479" s="130"/>
      <c r="E479" s="130"/>
      <c r="F479" s="131"/>
      <c r="G479" s="131"/>
      <c r="H479" s="131"/>
      <c r="I479" s="131"/>
      <c r="J479" s="131"/>
      <c r="K479" s="131"/>
      <c r="L479" s="131"/>
      <c r="M479" s="131"/>
      <c r="N479" s="131"/>
      <c r="O479" s="131"/>
      <c r="P479" s="131"/>
      <c r="Q479" s="131"/>
    </row>
    <row r="480" spans="2:17">
      <c r="B480" s="130"/>
      <c r="C480" s="130"/>
      <c r="D480" s="130"/>
      <c r="E480" s="130"/>
      <c r="F480" s="131"/>
      <c r="G480" s="131"/>
      <c r="H480" s="131"/>
      <c r="I480" s="131"/>
      <c r="J480" s="131"/>
      <c r="K480" s="131"/>
      <c r="L480" s="131"/>
      <c r="M480" s="131"/>
      <c r="N480" s="131"/>
      <c r="O480" s="131"/>
      <c r="P480" s="131"/>
      <c r="Q480" s="131"/>
    </row>
    <row r="481" spans="2:17">
      <c r="B481" s="130"/>
      <c r="C481" s="130"/>
      <c r="D481" s="130"/>
      <c r="E481" s="130"/>
      <c r="F481" s="131"/>
      <c r="G481" s="131"/>
      <c r="H481" s="131"/>
      <c r="I481" s="131"/>
      <c r="J481" s="131"/>
      <c r="K481" s="131"/>
      <c r="L481" s="131"/>
      <c r="M481" s="131"/>
      <c r="N481" s="131"/>
      <c r="O481" s="131"/>
      <c r="P481" s="131"/>
      <c r="Q481" s="131"/>
    </row>
    <row r="482" spans="2:17">
      <c r="B482" s="130"/>
      <c r="C482" s="130"/>
      <c r="D482" s="130"/>
      <c r="E482" s="130"/>
      <c r="F482" s="131"/>
      <c r="G482" s="131"/>
      <c r="H482" s="131"/>
      <c r="I482" s="131"/>
      <c r="J482" s="131"/>
      <c r="K482" s="131"/>
      <c r="L482" s="131"/>
      <c r="M482" s="131"/>
      <c r="N482" s="131"/>
      <c r="O482" s="131"/>
      <c r="P482" s="131"/>
      <c r="Q482" s="131"/>
    </row>
    <row r="483" spans="2:17">
      <c r="B483" s="130"/>
      <c r="C483" s="130"/>
      <c r="D483" s="130"/>
      <c r="E483" s="130"/>
      <c r="F483" s="131"/>
      <c r="G483" s="131"/>
      <c r="H483" s="131"/>
      <c r="I483" s="131"/>
      <c r="J483" s="131"/>
      <c r="K483" s="131"/>
      <c r="L483" s="131"/>
      <c r="M483" s="131"/>
      <c r="N483" s="131"/>
      <c r="O483" s="131"/>
      <c r="P483" s="131"/>
      <c r="Q483" s="131"/>
    </row>
    <row r="484" spans="2:17">
      <c r="B484" s="130"/>
      <c r="C484" s="130"/>
      <c r="D484" s="130"/>
      <c r="E484" s="130"/>
      <c r="F484" s="131"/>
      <c r="G484" s="131"/>
      <c r="H484" s="131"/>
      <c r="I484" s="131"/>
      <c r="J484" s="131"/>
      <c r="K484" s="131"/>
      <c r="L484" s="131"/>
      <c r="M484" s="131"/>
      <c r="N484" s="131"/>
      <c r="O484" s="131"/>
      <c r="P484" s="131"/>
      <c r="Q484" s="131"/>
    </row>
    <row r="485" spans="2:17">
      <c r="B485" s="130"/>
      <c r="C485" s="130"/>
      <c r="D485" s="130"/>
      <c r="E485" s="130"/>
      <c r="F485" s="131"/>
      <c r="G485" s="131"/>
      <c r="H485" s="131"/>
      <c r="I485" s="131"/>
      <c r="J485" s="131"/>
      <c r="K485" s="131"/>
      <c r="L485" s="131"/>
      <c r="M485" s="131"/>
      <c r="N485" s="131"/>
      <c r="O485" s="131"/>
      <c r="P485" s="131"/>
      <c r="Q485" s="131"/>
    </row>
    <row r="486" spans="2:17">
      <c r="B486" s="130"/>
      <c r="C486" s="130"/>
      <c r="D486" s="130"/>
      <c r="E486" s="130"/>
      <c r="F486" s="131"/>
      <c r="G486" s="131"/>
      <c r="H486" s="131"/>
      <c r="I486" s="131"/>
      <c r="J486" s="131"/>
      <c r="K486" s="131"/>
      <c r="L486" s="131"/>
      <c r="M486" s="131"/>
      <c r="N486" s="131"/>
      <c r="O486" s="131"/>
      <c r="P486" s="131"/>
      <c r="Q486" s="131"/>
    </row>
    <row r="487" spans="2:17">
      <c r="B487" s="130"/>
      <c r="C487" s="130"/>
      <c r="D487" s="130"/>
      <c r="E487" s="130"/>
      <c r="F487" s="131"/>
      <c r="G487" s="131"/>
      <c r="H487" s="131"/>
      <c r="I487" s="131"/>
      <c r="J487" s="131"/>
      <c r="K487" s="131"/>
      <c r="L487" s="131"/>
      <c r="M487" s="131"/>
      <c r="N487" s="131"/>
      <c r="O487" s="131"/>
      <c r="P487" s="131"/>
      <c r="Q487" s="131"/>
    </row>
    <row r="488" spans="2:17">
      <c r="B488" s="130"/>
      <c r="C488" s="130"/>
      <c r="D488" s="130"/>
      <c r="E488" s="130"/>
      <c r="F488" s="131"/>
      <c r="G488" s="131"/>
      <c r="H488" s="131"/>
      <c r="I488" s="131"/>
      <c r="J488" s="131"/>
      <c r="K488" s="131"/>
      <c r="L488" s="131"/>
      <c r="M488" s="131"/>
      <c r="N488" s="131"/>
      <c r="O488" s="131"/>
      <c r="P488" s="131"/>
      <c r="Q488" s="131"/>
    </row>
    <row r="489" spans="2:17">
      <c r="B489" s="130"/>
      <c r="C489" s="130"/>
      <c r="D489" s="130"/>
      <c r="E489" s="130"/>
      <c r="F489" s="131"/>
      <c r="G489" s="131"/>
      <c r="H489" s="131"/>
      <c r="I489" s="131"/>
      <c r="J489" s="131"/>
      <c r="K489" s="131"/>
      <c r="L489" s="131"/>
      <c r="M489" s="131"/>
      <c r="N489" s="131"/>
      <c r="O489" s="131"/>
      <c r="P489" s="131"/>
      <c r="Q489" s="131"/>
    </row>
    <row r="490" spans="2:17">
      <c r="B490" s="130"/>
      <c r="C490" s="130"/>
      <c r="D490" s="130"/>
      <c r="E490" s="130"/>
      <c r="F490" s="131"/>
      <c r="G490" s="131"/>
      <c r="H490" s="131"/>
      <c r="I490" s="131"/>
      <c r="J490" s="131"/>
      <c r="K490" s="131"/>
      <c r="L490" s="131"/>
      <c r="M490" s="131"/>
      <c r="N490" s="131"/>
      <c r="O490" s="131"/>
      <c r="P490" s="131"/>
      <c r="Q490" s="131"/>
    </row>
    <row r="491" spans="2:17">
      <c r="B491" s="130"/>
      <c r="C491" s="130"/>
      <c r="D491" s="130"/>
      <c r="E491" s="130"/>
      <c r="F491" s="131"/>
      <c r="G491" s="131"/>
      <c r="H491" s="131"/>
      <c r="I491" s="131"/>
      <c r="J491" s="131"/>
      <c r="K491" s="131"/>
      <c r="L491" s="131"/>
      <c r="M491" s="131"/>
      <c r="N491" s="131"/>
      <c r="O491" s="131"/>
      <c r="P491" s="131"/>
      <c r="Q491" s="131"/>
    </row>
    <row r="492" spans="2:17">
      <c r="B492" s="130"/>
      <c r="C492" s="130"/>
      <c r="D492" s="130"/>
      <c r="E492" s="130"/>
      <c r="F492" s="131"/>
      <c r="G492" s="131"/>
      <c r="H492" s="131"/>
      <c r="I492" s="131"/>
      <c r="J492" s="131"/>
      <c r="K492" s="131"/>
      <c r="L492" s="131"/>
      <c r="M492" s="131"/>
      <c r="N492" s="131"/>
      <c r="O492" s="131"/>
      <c r="P492" s="131"/>
      <c r="Q492" s="131"/>
    </row>
    <row r="493" spans="2:17">
      <c r="B493" s="130"/>
      <c r="C493" s="130"/>
      <c r="D493" s="130"/>
      <c r="E493" s="130"/>
      <c r="F493" s="131"/>
      <c r="G493" s="131"/>
      <c r="H493" s="131"/>
      <c r="I493" s="131"/>
      <c r="J493" s="131"/>
      <c r="K493" s="131"/>
      <c r="L493" s="131"/>
      <c r="M493" s="131"/>
      <c r="N493" s="131"/>
      <c r="O493" s="131"/>
      <c r="P493" s="131"/>
      <c r="Q493" s="131"/>
    </row>
    <row r="494" spans="2:17">
      <c r="B494" s="130"/>
      <c r="C494" s="130"/>
      <c r="D494" s="130"/>
      <c r="E494" s="130"/>
      <c r="F494" s="131"/>
      <c r="G494" s="131"/>
      <c r="H494" s="131"/>
      <c r="I494" s="131"/>
      <c r="J494" s="131"/>
      <c r="K494" s="131"/>
      <c r="L494" s="131"/>
      <c r="M494" s="131"/>
      <c r="N494" s="131"/>
      <c r="O494" s="131"/>
      <c r="P494" s="131"/>
      <c r="Q494" s="131"/>
    </row>
    <row r="495" spans="2:17">
      <c r="B495" s="130"/>
      <c r="C495" s="130"/>
      <c r="D495" s="130"/>
      <c r="E495" s="130"/>
      <c r="F495" s="131"/>
      <c r="G495" s="131"/>
      <c r="H495" s="131"/>
      <c r="I495" s="131"/>
      <c r="J495" s="131"/>
      <c r="K495" s="131"/>
      <c r="L495" s="131"/>
      <c r="M495" s="131"/>
      <c r="N495" s="131"/>
      <c r="O495" s="131"/>
      <c r="P495" s="131"/>
      <c r="Q495" s="131"/>
    </row>
    <row r="496" spans="2:17">
      <c r="B496" s="130"/>
      <c r="C496" s="130"/>
      <c r="D496" s="130"/>
      <c r="E496" s="130"/>
      <c r="F496" s="131"/>
      <c r="G496" s="131"/>
      <c r="H496" s="131"/>
      <c r="I496" s="131"/>
      <c r="J496" s="131"/>
      <c r="K496" s="131"/>
      <c r="L496" s="131"/>
      <c r="M496" s="131"/>
      <c r="N496" s="131"/>
      <c r="O496" s="131"/>
      <c r="P496" s="131"/>
      <c r="Q496" s="131"/>
    </row>
    <row r="497" spans="2:17">
      <c r="B497" s="130"/>
      <c r="C497" s="130"/>
      <c r="D497" s="130"/>
      <c r="E497" s="130"/>
      <c r="F497" s="131"/>
      <c r="G497" s="131"/>
      <c r="H497" s="131"/>
      <c r="I497" s="131"/>
      <c r="J497" s="131"/>
      <c r="K497" s="131"/>
      <c r="L497" s="131"/>
      <c r="M497" s="131"/>
      <c r="N497" s="131"/>
      <c r="O497" s="131"/>
      <c r="P497" s="131"/>
      <c r="Q497" s="131"/>
    </row>
    <row r="498" spans="2:17">
      <c r="B498" s="130"/>
      <c r="C498" s="130"/>
      <c r="D498" s="130"/>
      <c r="E498" s="130"/>
      <c r="F498" s="131"/>
      <c r="G498" s="131"/>
      <c r="H498" s="131"/>
      <c r="I498" s="131"/>
      <c r="J498" s="131"/>
      <c r="K498" s="131"/>
      <c r="L498" s="131"/>
      <c r="M498" s="131"/>
      <c r="N498" s="131"/>
      <c r="O498" s="131"/>
      <c r="P498" s="131"/>
      <c r="Q498" s="131"/>
    </row>
    <row r="499" spans="2:17">
      <c r="B499" s="130"/>
      <c r="C499" s="130"/>
      <c r="D499" s="130"/>
      <c r="E499" s="130"/>
      <c r="F499" s="131"/>
      <c r="G499" s="131"/>
      <c r="H499" s="131"/>
      <c r="I499" s="131"/>
      <c r="J499" s="131"/>
      <c r="K499" s="131"/>
      <c r="L499" s="131"/>
      <c r="M499" s="131"/>
      <c r="N499" s="131"/>
      <c r="O499" s="131"/>
      <c r="P499" s="131"/>
      <c r="Q499" s="131"/>
    </row>
    <row r="500" spans="2:17">
      <c r="B500" s="130"/>
      <c r="C500" s="130"/>
      <c r="D500" s="130"/>
      <c r="E500" s="130"/>
      <c r="F500" s="131"/>
      <c r="G500" s="131"/>
      <c r="H500" s="131"/>
      <c r="I500" s="131"/>
      <c r="J500" s="131"/>
      <c r="K500" s="131"/>
      <c r="L500" s="131"/>
      <c r="M500" s="131"/>
      <c r="N500" s="131"/>
      <c r="O500" s="131"/>
      <c r="P500" s="131"/>
      <c r="Q500" s="131"/>
    </row>
    <row r="501" spans="2:17">
      <c r="B501" s="130"/>
      <c r="C501" s="130"/>
      <c r="D501" s="130"/>
      <c r="E501" s="130"/>
      <c r="F501" s="131"/>
      <c r="G501" s="131"/>
      <c r="H501" s="131"/>
      <c r="I501" s="131"/>
      <c r="J501" s="131"/>
      <c r="K501" s="131"/>
      <c r="L501" s="131"/>
      <c r="M501" s="131"/>
      <c r="N501" s="131"/>
      <c r="O501" s="131"/>
      <c r="P501" s="131"/>
      <c r="Q501" s="131"/>
    </row>
    <row r="502" spans="2:17">
      <c r="B502" s="130"/>
      <c r="C502" s="130"/>
      <c r="D502" s="130"/>
      <c r="E502" s="130"/>
      <c r="F502" s="131"/>
      <c r="G502" s="131"/>
      <c r="H502" s="131"/>
      <c r="I502" s="131"/>
      <c r="J502" s="131"/>
      <c r="K502" s="131"/>
      <c r="L502" s="131"/>
      <c r="M502" s="131"/>
      <c r="N502" s="131"/>
      <c r="O502" s="131"/>
      <c r="P502" s="131"/>
      <c r="Q502" s="131"/>
    </row>
    <row r="503" spans="2:17">
      <c r="B503" s="130"/>
      <c r="C503" s="130"/>
      <c r="D503" s="130"/>
      <c r="E503" s="130"/>
      <c r="F503" s="131"/>
      <c r="G503" s="131"/>
      <c r="H503" s="131"/>
      <c r="I503" s="131"/>
      <c r="J503" s="131"/>
      <c r="K503" s="131"/>
      <c r="L503" s="131"/>
      <c r="M503" s="131"/>
      <c r="N503" s="131"/>
      <c r="O503" s="131"/>
      <c r="P503" s="131"/>
      <c r="Q503" s="131"/>
    </row>
    <row r="504" spans="2:17">
      <c r="B504" s="130"/>
      <c r="C504" s="130"/>
      <c r="D504" s="130"/>
      <c r="E504" s="130"/>
      <c r="F504" s="131"/>
      <c r="G504" s="131"/>
      <c r="H504" s="131"/>
      <c r="I504" s="131"/>
      <c r="J504" s="131"/>
      <c r="K504" s="131"/>
      <c r="L504" s="131"/>
      <c r="M504" s="131"/>
      <c r="N504" s="131"/>
      <c r="O504" s="131"/>
      <c r="P504" s="131"/>
      <c r="Q504" s="131"/>
    </row>
    <row r="505" spans="2:17">
      <c r="B505" s="130"/>
      <c r="C505" s="130"/>
      <c r="D505" s="130"/>
      <c r="E505" s="130"/>
      <c r="F505" s="131"/>
      <c r="G505" s="131"/>
      <c r="H505" s="131"/>
      <c r="I505" s="131"/>
      <c r="J505" s="131"/>
      <c r="K505" s="131"/>
      <c r="L505" s="131"/>
      <c r="M505" s="131"/>
      <c r="N505" s="131"/>
      <c r="O505" s="131"/>
      <c r="P505" s="131"/>
      <c r="Q505" s="131"/>
    </row>
    <row r="506" spans="2:17">
      <c r="B506" s="130"/>
      <c r="C506" s="130"/>
      <c r="D506" s="130"/>
      <c r="E506" s="130"/>
      <c r="F506" s="131"/>
      <c r="G506" s="131"/>
      <c r="H506" s="131"/>
      <c r="I506" s="131"/>
      <c r="J506" s="131"/>
      <c r="K506" s="131"/>
      <c r="L506" s="131"/>
      <c r="M506" s="131"/>
      <c r="N506" s="131"/>
      <c r="O506" s="131"/>
      <c r="P506" s="131"/>
      <c r="Q506" s="131"/>
    </row>
    <row r="507" spans="2:17">
      <c r="B507" s="130"/>
      <c r="C507" s="130"/>
      <c r="D507" s="130"/>
      <c r="E507" s="130"/>
      <c r="F507" s="131"/>
      <c r="G507" s="131"/>
      <c r="H507" s="131"/>
      <c r="I507" s="131"/>
      <c r="J507" s="131"/>
      <c r="K507" s="131"/>
      <c r="L507" s="131"/>
      <c r="M507" s="131"/>
      <c r="N507" s="131"/>
      <c r="O507" s="131"/>
      <c r="P507" s="131"/>
      <c r="Q507" s="131"/>
    </row>
    <row r="508" spans="2:17">
      <c r="B508" s="130"/>
      <c r="C508" s="130"/>
      <c r="D508" s="130"/>
      <c r="E508" s="130"/>
      <c r="F508" s="131"/>
      <c r="G508" s="131"/>
      <c r="H508" s="131"/>
      <c r="I508" s="131"/>
      <c r="J508" s="131"/>
      <c r="K508" s="131"/>
      <c r="L508" s="131"/>
      <c r="M508" s="131"/>
      <c r="N508" s="131"/>
      <c r="O508" s="131"/>
      <c r="P508" s="131"/>
      <c r="Q508" s="131"/>
    </row>
    <row r="509" spans="2:17">
      <c r="B509" s="130"/>
      <c r="C509" s="130"/>
      <c r="D509" s="130"/>
      <c r="E509" s="130"/>
      <c r="F509" s="131"/>
      <c r="G509" s="131"/>
      <c r="H509" s="131"/>
      <c r="I509" s="131"/>
      <c r="J509" s="131"/>
      <c r="K509" s="131"/>
      <c r="L509" s="131"/>
      <c r="M509" s="131"/>
      <c r="N509" s="131"/>
      <c r="O509" s="131"/>
      <c r="P509" s="131"/>
      <c r="Q509" s="131"/>
    </row>
    <row r="510" spans="2:17">
      <c r="B510" s="130"/>
      <c r="C510" s="130"/>
      <c r="D510" s="130"/>
      <c r="E510" s="130"/>
      <c r="F510" s="131"/>
      <c r="G510" s="131"/>
      <c r="H510" s="131"/>
      <c r="I510" s="131"/>
      <c r="J510" s="131"/>
      <c r="K510" s="131"/>
      <c r="L510" s="131"/>
      <c r="M510" s="131"/>
      <c r="N510" s="131"/>
      <c r="O510" s="131"/>
      <c r="P510" s="131"/>
      <c r="Q510" s="131"/>
    </row>
    <row r="511" spans="2:17">
      <c r="B511" s="130"/>
      <c r="C511" s="130"/>
      <c r="D511" s="130"/>
      <c r="E511" s="130"/>
      <c r="F511" s="131"/>
      <c r="G511" s="131"/>
      <c r="H511" s="131"/>
      <c r="I511" s="131"/>
      <c r="J511" s="131"/>
      <c r="K511" s="131"/>
      <c r="L511" s="131"/>
      <c r="M511" s="131"/>
      <c r="N511" s="131"/>
      <c r="O511" s="131"/>
      <c r="P511" s="131"/>
      <c r="Q511" s="131"/>
    </row>
    <row r="512" spans="2:17">
      <c r="B512" s="130"/>
      <c r="C512" s="130"/>
      <c r="D512" s="130"/>
      <c r="E512" s="130"/>
      <c r="F512" s="131"/>
      <c r="G512" s="131"/>
      <c r="H512" s="131"/>
      <c r="I512" s="131"/>
      <c r="J512" s="131"/>
      <c r="K512" s="131"/>
      <c r="L512" s="131"/>
      <c r="M512" s="131"/>
      <c r="N512" s="131"/>
      <c r="O512" s="131"/>
      <c r="P512" s="131"/>
      <c r="Q512" s="131"/>
    </row>
    <row r="513" spans="2:17">
      <c r="B513" s="130"/>
      <c r="C513" s="130"/>
      <c r="D513" s="130"/>
      <c r="E513" s="130"/>
      <c r="F513" s="131"/>
      <c r="G513" s="131"/>
      <c r="H513" s="131"/>
      <c r="I513" s="131"/>
      <c r="J513" s="131"/>
      <c r="K513" s="131"/>
      <c r="L513" s="131"/>
      <c r="M513" s="131"/>
      <c r="N513" s="131"/>
      <c r="O513" s="131"/>
      <c r="P513" s="131"/>
      <c r="Q513" s="131"/>
    </row>
    <row r="514" spans="2:17">
      <c r="B514" s="130"/>
      <c r="C514" s="130"/>
      <c r="D514" s="130"/>
      <c r="E514" s="130"/>
      <c r="F514" s="131"/>
      <c r="G514" s="131"/>
      <c r="H514" s="131"/>
      <c r="I514" s="131"/>
      <c r="J514" s="131"/>
      <c r="K514" s="131"/>
      <c r="L514" s="131"/>
      <c r="M514" s="131"/>
      <c r="N514" s="131"/>
      <c r="O514" s="131"/>
      <c r="P514" s="131"/>
      <c r="Q514" s="131"/>
    </row>
    <row r="515" spans="2:17">
      <c r="B515" s="130"/>
      <c r="C515" s="130"/>
      <c r="D515" s="130"/>
      <c r="E515" s="130"/>
      <c r="F515" s="131"/>
      <c r="G515" s="131"/>
      <c r="H515" s="131"/>
      <c r="I515" s="131"/>
      <c r="J515" s="131"/>
      <c r="K515" s="131"/>
      <c r="L515" s="131"/>
      <c r="M515" s="131"/>
      <c r="N515" s="131"/>
      <c r="O515" s="131"/>
      <c r="P515" s="131"/>
      <c r="Q515" s="131"/>
    </row>
    <row r="516" spans="2:17">
      <c r="B516" s="130"/>
      <c r="C516" s="130"/>
      <c r="D516" s="130"/>
      <c r="E516" s="130"/>
      <c r="F516" s="131"/>
      <c r="G516" s="131"/>
      <c r="H516" s="131"/>
      <c r="I516" s="131"/>
      <c r="J516" s="131"/>
      <c r="K516" s="131"/>
      <c r="L516" s="131"/>
      <c r="M516" s="131"/>
      <c r="N516" s="131"/>
      <c r="O516" s="131"/>
      <c r="P516" s="131"/>
      <c r="Q516" s="131"/>
    </row>
    <row r="517" spans="2:17">
      <c r="B517" s="130"/>
      <c r="C517" s="130"/>
      <c r="D517" s="130"/>
      <c r="E517" s="130"/>
      <c r="F517" s="131"/>
      <c r="G517" s="131"/>
      <c r="H517" s="131"/>
      <c r="I517" s="131"/>
      <c r="J517" s="131"/>
      <c r="K517" s="131"/>
      <c r="L517" s="131"/>
      <c r="M517" s="131"/>
      <c r="N517" s="131"/>
      <c r="O517" s="131"/>
      <c r="P517" s="131"/>
      <c r="Q517" s="131"/>
    </row>
    <row r="518" spans="2:17">
      <c r="B518" s="130"/>
      <c r="C518" s="130"/>
      <c r="D518" s="130"/>
      <c r="E518" s="130"/>
      <c r="F518" s="131"/>
      <c r="G518" s="131"/>
      <c r="H518" s="131"/>
      <c r="I518" s="131"/>
      <c r="J518" s="131"/>
      <c r="K518" s="131"/>
      <c r="L518" s="131"/>
      <c r="M518" s="131"/>
      <c r="N518" s="131"/>
      <c r="O518" s="131"/>
      <c r="P518" s="131"/>
      <c r="Q518" s="131"/>
    </row>
    <row r="519" spans="2:17">
      <c r="B519" s="130"/>
      <c r="C519" s="130"/>
      <c r="D519" s="130"/>
      <c r="E519" s="130"/>
      <c r="F519" s="131"/>
      <c r="G519" s="131"/>
      <c r="H519" s="131"/>
      <c r="I519" s="131"/>
      <c r="J519" s="131"/>
      <c r="K519" s="131"/>
      <c r="L519" s="131"/>
      <c r="M519" s="131"/>
      <c r="N519" s="131"/>
      <c r="O519" s="131"/>
      <c r="P519" s="131"/>
      <c r="Q519" s="131"/>
    </row>
    <row r="520" spans="2:17">
      <c r="B520" s="130"/>
      <c r="C520" s="130"/>
      <c r="D520" s="130"/>
      <c r="E520" s="130"/>
      <c r="F520" s="131"/>
      <c r="G520" s="131"/>
      <c r="H520" s="131"/>
      <c r="I520" s="131"/>
      <c r="J520" s="131"/>
      <c r="K520" s="131"/>
      <c r="L520" s="131"/>
      <c r="M520" s="131"/>
      <c r="N520" s="131"/>
      <c r="O520" s="131"/>
      <c r="P520" s="131"/>
      <c r="Q520" s="131"/>
    </row>
    <row r="521" spans="2:17">
      <c r="B521" s="130"/>
      <c r="C521" s="130"/>
      <c r="D521" s="130"/>
      <c r="E521" s="130"/>
      <c r="F521" s="131"/>
      <c r="G521" s="131"/>
      <c r="H521" s="131"/>
      <c r="I521" s="131"/>
      <c r="J521" s="131"/>
      <c r="K521" s="131"/>
      <c r="L521" s="131"/>
      <c r="M521" s="131"/>
      <c r="N521" s="131"/>
      <c r="O521" s="131"/>
      <c r="P521" s="131"/>
      <c r="Q521" s="131"/>
    </row>
    <row r="522" spans="2:17">
      <c r="B522" s="130"/>
      <c r="C522" s="130"/>
      <c r="D522" s="130"/>
      <c r="E522" s="130"/>
      <c r="F522" s="131"/>
      <c r="G522" s="131"/>
      <c r="H522" s="131"/>
      <c r="I522" s="131"/>
      <c r="J522" s="131"/>
      <c r="K522" s="131"/>
      <c r="L522" s="131"/>
      <c r="M522" s="131"/>
      <c r="N522" s="131"/>
      <c r="O522" s="131"/>
      <c r="P522" s="131"/>
      <c r="Q522" s="131"/>
    </row>
    <row r="523" spans="2:17">
      <c r="B523" s="130"/>
      <c r="C523" s="130"/>
      <c r="D523" s="130"/>
      <c r="E523" s="130"/>
      <c r="F523" s="131"/>
      <c r="G523" s="131"/>
      <c r="H523" s="131"/>
      <c r="I523" s="131"/>
      <c r="J523" s="131"/>
      <c r="K523" s="131"/>
      <c r="L523" s="131"/>
      <c r="M523" s="131"/>
      <c r="N523" s="131"/>
      <c r="O523" s="131"/>
      <c r="P523" s="131"/>
      <c r="Q523" s="131"/>
    </row>
    <row r="524" spans="2:17">
      <c r="B524" s="130"/>
      <c r="C524" s="130"/>
      <c r="D524" s="130"/>
      <c r="E524" s="130"/>
      <c r="F524" s="131"/>
      <c r="G524" s="131"/>
      <c r="H524" s="131"/>
      <c r="I524" s="131"/>
      <c r="J524" s="131"/>
      <c r="K524" s="131"/>
      <c r="L524" s="131"/>
      <c r="M524" s="131"/>
      <c r="N524" s="131"/>
      <c r="O524" s="131"/>
      <c r="P524" s="131"/>
      <c r="Q524" s="131"/>
    </row>
    <row r="525" spans="2:17">
      <c r="B525" s="130"/>
      <c r="C525" s="130"/>
      <c r="D525" s="130"/>
      <c r="E525" s="130"/>
      <c r="F525" s="131"/>
      <c r="G525" s="131"/>
      <c r="H525" s="131"/>
      <c r="I525" s="131"/>
      <c r="J525" s="131"/>
      <c r="K525" s="131"/>
      <c r="L525" s="131"/>
      <c r="M525" s="131"/>
      <c r="N525" s="131"/>
      <c r="O525" s="131"/>
      <c r="P525" s="131"/>
      <c r="Q525" s="131"/>
    </row>
    <row r="526" spans="2:17">
      <c r="B526" s="130"/>
      <c r="C526" s="130"/>
      <c r="D526" s="130"/>
      <c r="E526" s="130"/>
      <c r="F526" s="131"/>
      <c r="G526" s="131"/>
      <c r="H526" s="131"/>
      <c r="I526" s="131"/>
      <c r="J526" s="131"/>
      <c r="K526" s="131"/>
      <c r="L526" s="131"/>
      <c r="M526" s="131"/>
      <c r="N526" s="131"/>
      <c r="O526" s="131"/>
      <c r="P526" s="131"/>
      <c r="Q526" s="131"/>
    </row>
    <row r="527" spans="2:17">
      <c r="B527" s="130"/>
      <c r="C527" s="130"/>
      <c r="D527" s="130"/>
      <c r="E527" s="130"/>
      <c r="F527" s="131"/>
      <c r="G527" s="131"/>
      <c r="H527" s="131"/>
      <c r="I527" s="131"/>
      <c r="J527" s="131"/>
      <c r="K527" s="131"/>
      <c r="L527" s="131"/>
      <c r="M527" s="131"/>
      <c r="N527" s="131"/>
      <c r="O527" s="131"/>
      <c r="P527" s="131"/>
      <c r="Q527" s="131"/>
    </row>
    <row r="528" spans="2:17">
      <c r="B528" s="130"/>
      <c r="C528" s="130"/>
      <c r="D528" s="130"/>
      <c r="E528" s="130"/>
      <c r="F528" s="131"/>
      <c r="G528" s="131"/>
      <c r="H528" s="131"/>
      <c r="I528" s="131"/>
      <c r="J528" s="131"/>
      <c r="K528" s="131"/>
      <c r="L528" s="131"/>
      <c r="M528" s="131"/>
      <c r="N528" s="131"/>
      <c r="O528" s="131"/>
      <c r="P528" s="131"/>
      <c r="Q528" s="131"/>
    </row>
    <row r="529" spans="2:17">
      <c r="B529" s="130"/>
      <c r="C529" s="130"/>
      <c r="D529" s="130"/>
      <c r="E529" s="130"/>
      <c r="F529" s="131"/>
      <c r="G529" s="131"/>
      <c r="H529" s="131"/>
      <c r="I529" s="131"/>
      <c r="J529" s="131"/>
      <c r="K529" s="131"/>
      <c r="L529" s="131"/>
      <c r="M529" s="131"/>
      <c r="N529" s="131"/>
      <c r="O529" s="131"/>
      <c r="P529" s="131"/>
      <c r="Q529" s="131"/>
    </row>
    <row r="530" spans="2:17">
      <c r="B530" s="130"/>
      <c r="C530" s="130"/>
      <c r="D530" s="130"/>
      <c r="E530" s="130"/>
      <c r="F530" s="131"/>
      <c r="G530" s="131"/>
      <c r="H530" s="131"/>
      <c r="I530" s="131"/>
      <c r="J530" s="131"/>
      <c r="K530" s="131"/>
      <c r="L530" s="131"/>
      <c r="M530" s="131"/>
      <c r="N530" s="131"/>
      <c r="O530" s="131"/>
      <c r="P530" s="131"/>
      <c r="Q530" s="131"/>
    </row>
    <row r="531" spans="2:17">
      <c r="B531" s="130"/>
      <c r="C531" s="130"/>
      <c r="D531" s="130"/>
      <c r="E531" s="130"/>
      <c r="F531" s="131"/>
      <c r="G531" s="131"/>
      <c r="H531" s="131"/>
      <c r="I531" s="131"/>
      <c r="J531" s="131"/>
      <c r="K531" s="131"/>
      <c r="L531" s="131"/>
      <c r="M531" s="131"/>
      <c r="N531" s="131"/>
      <c r="O531" s="131"/>
      <c r="P531" s="131"/>
      <c r="Q531" s="131"/>
    </row>
    <row r="532" spans="2:17">
      <c r="B532" s="130"/>
      <c r="C532" s="130"/>
      <c r="D532" s="130"/>
      <c r="E532" s="130"/>
      <c r="F532" s="131"/>
      <c r="G532" s="131"/>
      <c r="H532" s="131"/>
      <c r="I532" s="131"/>
      <c r="J532" s="131"/>
      <c r="K532" s="131"/>
      <c r="L532" s="131"/>
      <c r="M532" s="131"/>
      <c r="N532" s="131"/>
      <c r="O532" s="131"/>
      <c r="P532" s="131"/>
      <c r="Q532" s="131"/>
    </row>
    <row r="533" spans="2:17">
      <c r="B533" s="130"/>
      <c r="C533" s="130"/>
      <c r="D533" s="130"/>
      <c r="E533" s="130"/>
      <c r="F533" s="131"/>
      <c r="G533" s="131"/>
      <c r="H533" s="131"/>
      <c r="I533" s="131"/>
      <c r="J533" s="131"/>
      <c r="K533" s="131"/>
      <c r="L533" s="131"/>
      <c r="M533" s="131"/>
      <c r="N533" s="131"/>
      <c r="O533" s="131"/>
      <c r="P533" s="131"/>
      <c r="Q533" s="131"/>
    </row>
    <row r="534" spans="2:17">
      <c r="B534" s="130"/>
      <c r="C534" s="130"/>
      <c r="D534" s="130"/>
      <c r="E534" s="130"/>
      <c r="F534" s="131"/>
      <c r="G534" s="131"/>
      <c r="H534" s="131"/>
      <c r="I534" s="131"/>
      <c r="J534" s="131"/>
      <c r="K534" s="131"/>
      <c r="L534" s="131"/>
      <c r="M534" s="131"/>
      <c r="N534" s="131"/>
      <c r="O534" s="131"/>
      <c r="P534" s="131"/>
      <c r="Q534" s="131"/>
    </row>
    <row r="535" spans="2:17">
      <c r="B535" s="130"/>
      <c r="C535" s="130"/>
      <c r="D535" s="130"/>
      <c r="E535" s="130"/>
      <c r="F535" s="131"/>
      <c r="G535" s="131"/>
      <c r="H535" s="131"/>
      <c r="I535" s="131"/>
      <c r="J535" s="131"/>
      <c r="K535" s="131"/>
      <c r="L535" s="131"/>
      <c r="M535" s="131"/>
      <c r="N535" s="131"/>
      <c r="O535" s="131"/>
      <c r="P535" s="131"/>
      <c r="Q535" s="131"/>
    </row>
    <row r="536" spans="2:17">
      <c r="B536" s="130"/>
      <c r="C536" s="130"/>
      <c r="D536" s="130"/>
      <c r="E536" s="130"/>
      <c r="F536" s="131"/>
      <c r="G536" s="131"/>
      <c r="H536" s="131"/>
      <c r="I536" s="131"/>
      <c r="J536" s="131"/>
      <c r="K536" s="131"/>
      <c r="L536" s="131"/>
      <c r="M536" s="131"/>
      <c r="N536" s="131"/>
      <c r="O536" s="131"/>
      <c r="P536" s="131"/>
      <c r="Q536" s="131"/>
    </row>
    <row r="537" spans="2:17">
      <c r="B537" s="130"/>
      <c r="C537" s="130"/>
      <c r="D537" s="130"/>
      <c r="E537" s="130"/>
      <c r="F537" s="131"/>
      <c r="G537" s="131"/>
      <c r="H537" s="131"/>
      <c r="I537" s="131"/>
      <c r="J537" s="131"/>
      <c r="K537" s="131"/>
      <c r="L537" s="131"/>
      <c r="M537" s="131"/>
      <c r="N537" s="131"/>
      <c r="O537" s="131"/>
      <c r="P537" s="131"/>
      <c r="Q537" s="131"/>
    </row>
    <row r="538" spans="2:17">
      <c r="B538" s="130"/>
      <c r="C538" s="130"/>
      <c r="D538" s="130"/>
      <c r="E538" s="130"/>
      <c r="F538" s="131"/>
      <c r="G538" s="131"/>
      <c r="H538" s="131"/>
      <c r="I538" s="131"/>
      <c r="J538" s="131"/>
      <c r="K538" s="131"/>
      <c r="L538" s="131"/>
      <c r="M538" s="131"/>
      <c r="N538" s="131"/>
      <c r="O538" s="131"/>
      <c r="P538" s="131"/>
      <c r="Q538" s="131"/>
    </row>
    <row r="539" spans="2:17">
      <c r="B539" s="130"/>
      <c r="C539" s="130"/>
      <c r="D539" s="130"/>
      <c r="E539" s="130"/>
      <c r="F539" s="131"/>
      <c r="G539" s="131"/>
      <c r="H539" s="131"/>
      <c r="I539" s="131"/>
      <c r="J539" s="131"/>
      <c r="K539" s="131"/>
      <c r="L539" s="131"/>
      <c r="M539" s="131"/>
      <c r="N539" s="131"/>
      <c r="O539" s="131"/>
      <c r="P539" s="131"/>
      <c r="Q539" s="131"/>
    </row>
    <row r="540" spans="2:17">
      <c r="B540" s="130"/>
      <c r="C540" s="130"/>
      <c r="D540" s="130"/>
      <c r="E540" s="130"/>
      <c r="F540" s="131"/>
      <c r="G540" s="131"/>
      <c r="H540" s="131"/>
      <c r="I540" s="131"/>
      <c r="J540" s="131"/>
      <c r="K540" s="131"/>
      <c r="L540" s="131"/>
      <c r="M540" s="131"/>
      <c r="N540" s="131"/>
      <c r="O540" s="131"/>
      <c r="P540" s="131"/>
      <c r="Q540" s="131"/>
    </row>
    <row r="541" spans="2:17">
      <c r="B541" s="130"/>
      <c r="C541" s="130"/>
      <c r="D541" s="130"/>
      <c r="E541" s="130"/>
      <c r="F541" s="131"/>
      <c r="G541" s="131"/>
      <c r="H541" s="131"/>
      <c r="I541" s="131"/>
      <c r="J541" s="131"/>
      <c r="K541" s="131"/>
      <c r="L541" s="131"/>
      <c r="M541" s="131"/>
      <c r="N541" s="131"/>
      <c r="O541" s="131"/>
      <c r="P541" s="131"/>
      <c r="Q541" s="131"/>
    </row>
    <row r="542" spans="2:17">
      <c r="B542" s="130"/>
      <c r="C542" s="130"/>
      <c r="D542" s="130"/>
      <c r="E542" s="130"/>
      <c r="F542" s="131"/>
      <c r="G542" s="131"/>
      <c r="H542" s="131"/>
      <c r="I542" s="131"/>
      <c r="J542" s="131"/>
      <c r="K542" s="131"/>
      <c r="L542" s="131"/>
      <c r="M542" s="131"/>
      <c r="N542" s="131"/>
      <c r="O542" s="131"/>
      <c r="P542" s="131"/>
      <c r="Q542" s="131"/>
    </row>
    <row r="543" spans="2:17">
      <c r="B543" s="130"/>
      <c r="C543" s="130"/>
      <c r="D543" s="130"/>
      <c r="E543" s="130"/>
      <c r="F543" s="131"/>
      <c r="G543" s="131"/>
      <c r="H543" s="131"/>
      <c r="I543" s="131"/>
      <c r="J543" s="131"/>
      <c r="K543" s="131"/>
      <c r="L543" s="131"/>
      <c r="M543" s="131"/>
      <c r="N543" s="131"/>
      <c r="O543" s="131"/>
      <c r="P543" s="131"/>
      <c r="Q543" s="131"/>
    </row>
    <row r="544" spans="2:17">
      <c r="B544" s="130"/>
      <c r="C544" s="130"/>
      <c r="D544" s="130"/>
      <c r="E544" s="130"/>
      <c r="F544" s="131"/>
      <c r="G544" s="131"/>
      <c r="H544" s="131"/>
      <c r="I544" s="131"/>
      <c r="J544" s="131"/>
      <c r="K544" s="131"/>
      <c r="L544" s="131"/>
      <c r="M544" s="131"/>
      <c r="N544" s="131"/>
      <c r="O544" s="131"/>
      <c r="P544" s="131"/>
      <c r="Q544" s="131"/>
    </row>
    <row r="545" spans="2:17">
      <c r="B545" s="130"/>
      <c r="C545" s="130"/>
      <c r="D545" s="130"/>
      <c r="E545" s="130"/>
      <c r="F545" s="131"/>
      <c r="G545" s="131"/>
      <c r="H545" s="131"/>
      <c r="I545" s="131"/>
      <c r="J545" s="131"/>
      <c r="K545" s="131"/>
      <c r="L545" s="131"/>
      <c r="M545" s="131"/>
      <c r="N545" s="131"/>
      <c r="O545" s="131"/>
      <c r="P545" s="131"/>
      <c r="Q545" s="131"/>
    </row>
    <row r="546" spans="2:17">
      <c r="B546" s="130"/>
      <c r="C546" s="130"/>
      <c r="D546" s="130"/>
      <c r="E546" s="130"/>
      <c r="F546" s="131"/>
      <c r="G546" s="131"/>
      <c r="H546" s="131"/>
      <c r="I546" s="131"/>
      <c r="J546" s="131"/>
      <c r="K546" s="131"/>
      <c r="L546" s="131"/>
      <c r="M546" s="131"/>
      <c r="N546" s="131"/>
      <c r="O546" s="131"/>
      <c r="P546" s="131"/>
      <c r="Q546" s="131"/>
    </row>
    <row r="547" spans="2:17">
      <c r="B547" s="130"/>
      <c r="C547" s="130"/>
      <c r="D547" s="130"/>
      <c r="E547" s="130"/>
      <c r="F547" s="131"/>
      <c r="G547" s="131"/>
      <c r="H547" s="131"/>
      <c r="I547" s="131"/>
      <c r="J547" s="131"/>
      <c r="K547" s="131"/>
      <c r="L547" s="131"/>
      <c r="M547" s="131"/>
      <c r="N547" s="131"/>
      <c r="O547" s="131"/>
      <c r="P547" s="131"/>
      <c r="Q547" s="131"/>
    </row>
    <row r="548" spans="2:17">
      <c r="B548" s="130"/>
      <c r="C548" s="130"/>
      <c r="D548" s="130"/>
      <c r="E548" s="130"/>
      <c r="F548" s="131"/>
      <c r="G548" s="131"/>
      <c r="H548" s="131"/>
      <c r="I548" s="131"/>
      <c r="J548" s="131"/>
      <c r="K548" s="131"/>
      <c r="L548" s="131"/>
      <c r="M548" s="131"/>
      <c r="N548" s="131"/>
      <c r="O548" s="131"/>
      <c r="P548" s="131"/>
      <c r="Q548" s="131"/>
    </row>
    <row r="549" spans="2:17">
      <c r="B549" s="130"/>
      <c r="C549" s="130"/>
      <c r="D549" s="130"/>
      <c r="E549" s="130"/>
      <c r="F549" s="131"/>
      <c r="G549" s="131"/>
      <c r="H549" s="131"/>
      <c r="I549" s="131"/>
      <c r="J549" s="131"/>
      <c r="K549" s="131"/>
      <c r="L549" s="131"/>
      <c r="M549" s="131"/>
      <c r="N549" s="131"/>
      <c r="O549" s="131"/>
      <c r="P549" s="131"/>
      <c r="Q549" s="131"/>
    </row>
    <row r="550" spans="2:17">
      <c r="B550" s="130"/>
      <c r="C550" s="130"/>
      <c r="D550" s="130"/>
      <c r="E550" s="130"/>
      <c r="F550" s="131"/>
      <c r="G550" s="131"/>
      <c r="H550" s="131"/>
      <c r="I550" s="131"/>
      <c r="J550" s="131"/>
      <c r="K550" s="131"/>
      <c r="L550" s="131"/>
      <c r="M550" s="131"/>
      <c r="N550" s="131"/>
      <c r="O550" s="131"/>
      <c r="P550" s="131"/>
      <c r="Q550" s="131"/>
    </row>
    <row r="551" spans="2:17">
      <c r="B551" s="130"/>
      <c r="C551" s="130"/>
      <c r="D551" s="130"/>
      <c r="E551" s="130"/>
      <c r="F551" s="131"/>
      <c r="G551" s="131"/>
      <c r="H551" s="131"/>
      <c r="I551" s="131"/>
      <c r="J551" s="131"/>
      <c r="K551" s="131"/>
      <c r="L551" s="131"/>
      <c r="M551" s="131"/>
      <c r="N551" s="131"/>
      <c r="O551" s="131"/>
      <c r="P551" s="131"/>
      <c r="Q551" s="131"/>
    </row>
    <row r="552" spans="2:17">
      <c r="B552" s="130"/>
      <c r="C552" s="130"/>
      <c r="D552" s="130"/>
      <c r="E552" s="130"/>
      <c r="F552" s="131"/>
      <c r="G552" s="131"/>
      <c r="H552" s="131"/>
      <c r="I552" s="131"/>
      <c r="J552" s="131"/>
      <c r="K552" s="131"/>
      <c r="L552" s="131"/>
      <c r="M552" s="131"/>
      <c r="N552" s="131"/>
      <c r="O552" s="131"/>
      <c r="P552" s="131"/>
      <c r="Q552" s="131"/>
    </row>
    <row r="553" spans="2:17">
      <c r="B553" s="130"/>
      <c r="C553" s="130"/>
      <c r="D553" s="130"/>
      <c r="E553" s="130"/>
      <c r="F553" s="131"/>
      <c r="G553" s="131"/>
      <c r="H553" s="131"/>
      <c r="I553" s="131"/>
      <c r="J553" s="131"/>
      <c r="K553" s="131"/>
      <c r="L553" s="131"/>
      <c r="M553" s="131"/>
      <c r="N553" s="131"/>
      <c r="O553" s="131"/>
      <c r="P553" s="131"/>
      <c r="Q553" s="131"/>
    </row>
    <row r="554" spans="2:17">
      <c r="B554" s="130"/>
      <c r="C554" s="130"/>
      <c r="D554" s="130"/>
      <c r="E554" s="130"/>
      <c r="F554" s="131"/>
      <c r="G554" s="131"/>
      <c r="H554" s="131"/>
      <c r="I554" s="131"/>
      <c r="J554" s="131"/>
      <c r="K554" s="131"/>
      <c r="L554" s="131"/>
      <c r="M554" s="131"/>
      <c r="N554" s="131"/>
      <c r="O554" s="131"/>
      <c r="P554" s="131"/>
      <c r="Q554" s="131"/>
    </row>
    <row r="555" spans="2:17">
      <c r="B555" s="130"/>
      <c r="C555" s="130"/>
      <c r="D555" s="130"/>
      <c r="E555" s="130"/>
      <c r="F555" s="131"/>
      <c r="G555" s="131"/>
      <c r="H555" s="131"/>
      <c r="I555" s="131"/>
      <c r="J555" s="131"/>
      <c r="K555" s="131"/>
      <c r="L555" s="131"/>
      <c r="M555" s="131"/>
      <c r="N555" s="131"/>
      <c r="O555" s="131"/>
      <c r="P555" s="131"/>
      <c r="Q555" s="131"/>
    </row>
    <row r="556" spans="2:17">
      <c r="B556" s="130"/>
      <c r="C556" s="130"/>
      <c r="D556" s="130"/>
      <c r="E556" s="130"/>
      <c r="F556" s="131"/>
      <c r="G556" s="131"/>
      <c r="H556" s="131"/>
      <c r="I556" s="131"/>
      <c r="J556" s="131"/>
      <c r="K556" s="131"/>
      <c r="L556" s="131"/>
      <c r="M556" s="131"/>
      <c r="N556" s="131"/>
      <c r="O556" s="131"/>
      <c r="P556" s="131"/>
      <c r="Q556" s="131"/>
    </row>
    <row r="557" spans="2:17">
      <c r="B557" s="130"/>
      <c r="C557" s="130"/>
      <c r="D557" s="130"/>
      <c r="E557" s="130"/>
      <c r="F557" s="131"/>
      <c r="G557" s="131"/>
      <c r="H557" s="131"/>
      <c r="I557" s="131"/>
      <c r="J557" s="131"/>
      <c r="K557" s="131"/>
      <c r="L557" s="131"/>
      <c r="M557" s="131"/>
      <c r="N557" s="131"/>
      <c r="O557" s="131"/>
      <c r="P557" s="131"/>
      <c r="Q557" s="131"/>
    </row>
    <row r="558" spans="2:17">
      <c r="B558" s="130"/>
      <c r="C558" s="130"/>
      <c r="D558" s="130"/>
      <c r="E558" s="130"/>
      <c r="F558" s="131"/>
      <c r="G558" s="131"/>
      <c r="H558" s="131"/>
      <c r="I558" s="131"/>
      <c r="J558" s="131"/>
      <c r="K558" s="131"/>
      <c r="L558" s="131"/>
      <c r="M558" s="131"/>
      <c r="N558" s="131"/>
      <c r="O558" s="131"/>
      <c r="P558" s="131"/>
      <c r="Q558" s="131"/>
    </row>
    <row r="559" spans="2:17">
      <c r="B559" s="130"/>
      <c r="C559" s="130"/>
      <c r="D559" s="130"/>
      <c r="E559" s="130"/>
      <c r="F559" s="131"/>
      <c r="G559" s="131"/>
      <c r="H559" s="131"/>
      <c r="I559" s="131"/>
      <c r="J559" s="131"/>
      <c r="K559" s="131"/>
      <c r="L559" s="131"/>
      <c r="M559" s="131"/>
      <c r="N559" s="131"/>
      <c r="O559" s="131"/>
      <c r="P559" s="131"/>
      <c r="Q559" s="131"/>
    </row>
    <row r="560" spans="2:17">
      <c r="B560" s="130"/>
      <c r="C560" s="130"/>
      <c r="D560" s="130"/>
      <c r="E560" s="130"/>
      <c r="F560" s="131"/>
      <c r="G560" s="131"/>
      <c r="H560" s="131"/>
      <c r="I560" s="131"/>
      <c r="J560" s="131"/>
      <c r="K560" s="131"/>
      <c r="L560" s="131"/>
      <c r="M560" s="131"/>
      <c r="N560" s="131"/>
      <c r="O560" s="131"/>
      <c r="P560" s="131"/>
      <c r="Q560" s="131"/>
    </row>
    <row r="561" spans="2:17">
      <c r="B561" s="130"/>
      <c r="C561" s="130"/>
      <c r="D561" s="130"/>
      <c r="E561" s="130"/>
      <c r="F561" s="131"/>
      <c r="G561" s="131"/>
      <c r="H561" s="131"/>
      <c r="I561" s="131"/>
      <c r="J561" s="131"/>
      <c r="K561" s="131"/>
      <c r="L561" s="131"/>
      <c r="M561" s="131"/>
      <c r="N561" s="131"/>
      <c r="O561" s="131"/>
      <c r="P561" s="131"/>
      <c r="Q561" s="131"/>
    </row>
    <row r="562" spans="2:17">
      <c r="B562" s="130"/>
      <c r="C562" s="130"/>
      <c r="D562" s="130"/>
      <c r="E562" s="130"/>
      <c r="F562" s="131"/>
      <c r="G562" s="131"/>
      <c r="H562" s="131"/>
      <c r="I562" s="131"/>
      <c r="J562" s="131"/>
      <c r="K562" s="131"/>
      <c r="L562" s="131"/>
      <c r="M562" s="131"/>
      <c r="N562" s="131"/>
      <c r="O562" s="131"/>
      <c r="P562" s="131"/>
      <c r="Q562" s="131"/>
    </row>
    <row r="563" spans="2:17">
      <c r="B563" s="130"/>
      <c r="C563" s="130"/>
      <c r="D563" s="130"/>
      <c r="E563" s="130"/>
      <c r="F563" s="131"/>
      <c r="G563" s="131"/>
      <c r="H563" s="131"/>
      <c r="I563" s="131"/>
      <c r="J563" s="131"/>
      <c r="K563" s="131"/>
      <c r="L563" s="131"/>
      <c r="M563" s="131"/>
      <c r="N563" s="131"/>
      <c r="O563" s="131"/>
      <c r="P563" s="131"/>
      <c r="Q563" s="131"/>
    </row>
    <row r="564" spans="2:17">
      <c r="B564" s="130"/>
      <c r="C564" s="130"/>
      <c r="D564" s="130"/>
      <c r="E564" s="130"/>
      <c r="F564" s="131"/>
      <c r="G564" s="131"/>
      <c r="H564" s="131"/>
      <c r="I564" s="131"/>
      <c r="J564" s="131"/>
      <c r="K564" s="131"/>
      <c r="L564" s="131"/>
      <c r="M564" s="131"/>
      <c r="N564" s="131"/>
      <c r="O564" s="131"/>
      <c r="P564" s="131"/>
      <c r="Q564" s="131"/>
    </row>
    <row r="565" spans="2:17">
      <c r="B565" s="130"/>
      <c r="C565" s="130"/>
      <c r="D565" s="130"/>
      <c r="E565" s="130"/>
      <c r="F565" s="131"/>
      <c r="G565" s="131"/>
      <c r="H565" s="131"/>
      <c r="I565" s="131"/>
      <c r="J565" s="131"/>
      <c r="K565" s="131"/>
      <c r="L565" s="131"/>
      <c r="M565" s="131"/>
      <c r="N565" s="131"/>
      <c r="O565" s="131"/>
      <c r="P565" s="131"/>
      <c r="Q565" s="131"/>
    </row>
    <row r="566" spans="2:17">
      <c r="B566" s="130"/>
      <c r="C566" s="130"/>
      <c r="D566" s="130"/>
      <c r="E566" s="130"/>
      <c r="F566" s="131"/>
      <c r="G566" s="131"/>
      <c r="H566" s="131"/>
      <c r="I566" s="131"/>
      <c r="J566" s="131"/>
      <c r="K566" s="131"/>
      <c r="L566" s="131"/>
      <c r="M566" s="131"/>
      <c r="N566" s="131"/>
      <c r="O566" s="131"/>
      <c r="P566" s="131"/>
      <c r="Q566" s="131"/>
    </row>
    <row r="567" spans="2:17">
      <c r="B567" s="130"/>
      <c r="C567" s="130"/>
      <c r="D567" s="130"/>
      <c r="E567" s="130"/>
      <c r="F567" s="131"/>
      <c r="G567" s="131"/>
      <c r="H567" s="131"/>
      <c r="I567" s="131"/>
      <c r="J567" s="131"/>
      <c r="K567" s="131"/>
      <c r="L567" s="131"/>
      <c r="M567" s="131"/>
      <c r="N567" s="131"/>
      <c r="O567" s="131"/>
      <c r="P567" s="131"/>
      <c r="Q567" s="131"/>
    </row>
    <row r="568" spans="2:17">
      <c r="B568" s="130"/>
      <c r="C568" s="130"/>
      <c r="D568" s="130"/>
      <c r="E568" s="130"/>
      <c r="F568" s="131"/>
      <c r="G568" s="131"/>
      <c r="H568" s="131"/>
      <c r="I568" s="131"/>
      <c r="J568" s="131"/>
      <c r="K568" s="131"/>
      <c r="L568" s="131"/>
      <c r="M568" s="131"/>
      <c r="N568" s="131"/>
      <c r="O568" s="131"/>
      <c r="P568" s="131"/>
      <c r="Q568" s="131"/>
    </row>
    <row r="569" spans="2:17">
      <c r="B569" s="130"/>
      <c r="C569" s="130"/>
      <c r="D569" s="130"/>
      <c r="E569" s="130"/>
      <c r="F569" s="131"/>
      <c r="G569" s="131"/>
      <c r="H569" s="131"/>
      <c r="I569" s="131"/>
      <c r="J569" s="131"/>
      <c r="K569" s="131"/>
      <c r="L569" s="131"/>
      <c r="M569" s="131"/>
      <c r="N569" s="131"/>
      <c r="O569" s="131"/>
      <c r="P569" s="131"/>
      <c r="Q569" s="131"/>
    </row>
    <row r="570" spans="2:17">
      <c r="B570" s="130"/>
      <c r="C570" s="130"/>
      <c r="D570" s="130"/>
      <c r="E570" s="130"/>
      <c r="F570" s="131"/>
      <c r="G570" s="131"/>
      <c r="H570" s="131"/>
      <c r="I570" s="131"/>
      <c r="J570" s="131"/>
      <c r="K570" s="131"/>
      <c r="L570" s="131"/>
      <c r="M570" s="131"/>
      <c r="N570" s="131"/>
      <c r="O570" s="131"/>
      <c r="P570" s="131"/>
      <c r="Q570" s="131"/>
    </row>
    <row r="571" spans="2:17">
      <c r="B571" s="130"/>
      <c r="C571" s="130"/>
      <c r="D571" s="130"/>
      <c r="E571" s="130"/>
      <c r="F571" s="131"/>
      <c r="G571" s="131"/>
      <c r="H571" s="131"/>
      <c r="I571" s="131"/>
      <c r="J571" s="131"/>
      <c r="K571" s="131"/>
      <c r="L571" s="131"/>
      <c r="M571" s="131"/>
      <c r="N571" s="131"/>
      <c r="O571" s="131"/>
      <c r="P571" s="131"/>
      <c r="Q571" s="131"/>
    </row>
    <row r="572" spans="2:17">
      <c r="B572" s="130"/>
      <c r="C572" s="130"/>
      <c r="D572" s="130"/>
      <c r="E572" s="130"/>
      <c r="F572" s="131"/>
      <c r="G572" s="131"/>
      <c r="H572" s="131"/>
      <c r="I572" s="131"/>
      <c r="J572" s="131"/>
      <c r="K572" s="131"/>
      <c r="L572" s="131"/>
      <c r="M572" s="131"/>
      <c r="N572" s="131"/>
      <c r="O572" s="131"/>
      <c r="P572" s="131"/>
      <c r="Q572" s="131"/>
    </row>
    <row r="573" spans="2:17">
      <c r="B573" s="130"/>
      <c r="C573" s="130"/>
      <c r="D573" s="130"/>
      <c r="E573" s="130"/>
      <c r="F573" s="131"/>
      <c r="G573" s="131"/>
      <c r="H573" s="131"/>
      <c r="I573" s="131"/>
      <c r="J573" s="131"/>
      <c r="K573" s="131"/>
      <c r="L573" s="131"/>
      <c r="M573" s="131"/>
      <c r="N573" s="131"/>
      <c r="O573" s="131"/>
      <c r="P573" s="131"/>
      <c r="Q573" s="131"/>
    </row>
    <row r="574" spans="2:17">
      <c r="B574" s="130"/>
      <c r="C574" s="130"/>
      <c r="D574" s="130"/>
      <c r="E574" s="130"/>
      <c r="F574" s="131"/>
      <c r="G574" s="131"/>
      <c r="H574" s="131"/>
      <c r="I574" s="131"/>
      <c r="J574" s="131"/>
      <c r="K574" s="131"/>
      <c r="L574" s="131"/>
      <c r="M574" s="131"/>
      <c r="N574" s="131"/>
      <c r="O574" s="131"/>
      <c r="P574" s="131"/>
      <c r="Q574" s="131"/>
    </row>
    <row r="575" spans="2:17">
      <c r="B575" s="130"/>
      <c r="C575" s="130"/>
      <c r="D575" s="130"/>
      <c r="E575" s="130"/>
      <c r="F575" s="131"/>
      <c r="G575" s="131"/>
      <c r="H575" s="131"/>
      <c r="I575" s="131"/>
      <c r="J575" s="131"/>
      <c r="K575" s="131"/>
      <c r="L575" s="131"/>
      <c r="M575" s="131"/>
      <c r="N575" s="131"/>
      <c r="O575" s="131"/>
      <c r="P575" s="131"/>
      <c r="Q575" s="131"/>
    </row>
    <row r="576" spans="2:17">
      <c r="B576" s="130"/>
      <c r="C576" s="130"/>
      <c r="D576" s="130"/>
      <c r="E576" s="130"/>
      <c r="F576" s="131"/>
      <c r="G576" s="131"/>
      <c r="H576" s="131"/>
      <c r="I576" s="131"/>
      <c r="J576" s="131"/>
      <c r="K576" s="131"/>
      <c r="L576" s="131"/>
      <c r="M576" s="131"/>
      <c r="N576" s="131"/>
      <c r="O576" s="131"/>
      <c r="P576" s="131"/>
      <c r="Q576" s="131"/>
    </row>
    <row r="577" spans="2:17">
      <c r="B577" s="130"/>
      <c r="C577" s="130"/>
      <c r="D577" s="130"/>
      <c r="E577" s="130"/>
      <c r="F577" s="131"/>
      <c r="G577" s="131"/>
      <c r="H577" s="131"/>
      <c r="I577" s="131"/>
      <c r="J577" s="131"/>
      <c r="K577" s="131"/>
      <c r="L577" s="131"/>
      <c r="M577" s="131"/>
      <c r="N577" s="131"/>
      <c r="O577" s="131"/>
      <c r="P577" s="131"/>
      <c r="Q577" s="131"/>
    </row>
    <row r="578" spans="2:17">
      <c r="B578" s="130"/>
      <c r="C578" s="130"/>
      <c r="D578" s="130"/>
      <c r="E578" s="130"/>
      <c r="F578" s="131"/>
      <c r="G578" s="131"/>
      <c r="H578" s="131"/>
      <c r="I578" s="131"/>
      <c r="J578" s="131"/>
      <c r="K578" s="131"/>
      <c r="L578" s="131"/>
      <c r="M578" s="131"/>
      <c r="N578" s="131"/>
      <c r="O578" s="131"/>
      <c r="P578" s="131"/>
      <c r="Q578" s="131"/>
    </row>
    <row r="579" spans="2:17">
      <c r="B579" s="130"/>
      <c r="C579" s="130"/>
      <c r="D579" s="130"/>
      <c r="E579" s="130"/>
      <c r="F579" s="131"/>
      <c r="G579" s="131"/>
      <c r="H579" s="131"/>
      <c r="I579" s="131"/>
      <c r="J579" s="131"/>
      <c r="K579" s="131"/>
      <c r="L579" s="131"/>
      <c r="M579" s="131"/>
      <c r="N579" s="131"/>
      <c r="O579" s="131"/>
      <c r="P579" s="131"/>
      <c r="Q579" s="131"/>
    </row>
    <row r="580" spans="2:17">
      <c r="B580" s="130"/>
      <c r="C580" s="130"/>
      <c r="D580" s="130"/>
      <c r="E580" s="130"/>
      <c r="F580" s="131"/>
      <c r="G580" s="131"/>
      <c r="H580" s="131"/>
      <c r="I580" s="131"/>
      <c r="J580" s="131"/>
      <c r="K580" s="131"/>
      <c r="L580" s="131"/>
      <c r="M580" s="131"/>
      <c r="N580" s="131"/>
      <c r="O580" s="131"/>
      <c r="P580" s="131"/>
      <c r="Q580" s="131"/>
    </row>
    <row r="581" spans="2:17">
      <c r="B581" s="130"/>
      <c r="C581" s="130"/>
      <c r="D581" s="130"/>
      <c r="E581" s="130"/>
      <c r="F581" s="131"/>
      <c r="G581" s="131"/>
      <c r="H581" s="131"/>
      <c r="I581" s="131"/>
      <c r="J581" s="131"/>
      <c r="K581" s="131"/>
      <c r="L581" s="131"/>
      <c r="M581" s="131"/>
      <c r="N581" s="131"/>
      <c r="O581" s="131"/>
      <c r="P581" s="131"/>
      <c r="Q581" s="131"/>
    </row>
    <row r="582" spans="2:17">
      <c r="B582" s="130"/>
      <c r="C582" s="130"/>
      <c r="D582" s="130"/>
      <c r="E582" s="130"/>
      <c r="F582" s="131"/>
      <c r="G582" s="131"/>
      <c r="H582" s="131"/>
      <c r="I582" s="131"/>
      <c r="J582" s="131"/>
      <c r="K582" s="131"/>
      <c r="L582" s="131"/>
      <c r="M582" s="131"/>
      <c r="N582" s="131"/>
      <c r="O582" s="131"/>
      <c r="P582" s="131"/>
      <c r="Q582" s="131"/>
    </row>
    <row r="583" spans="2:17">
      <c r="B583" s="130"/>
      <c r="C583" s="130"/>
      <c r="D583" s="130"/>
      <c r="E583" s="130"/>
      <c r="F583" s="131"/>
      <c r="G583" s="131"/>
      <c r="H583" s="131"/>
      <c r="I583" s="131"/>
      <c r="J583" s="131"/>
      <c r="K583" s="131"/>
      <c r="L583" s="131"/>
      <c r="M583" s="131"/>
      <c r="N583" s="131"/>
      <c r="O583" s="131"/>
      <c r="P583" s="131"/>
      <c r="Q583" s="131"/>
    </row>
    <row r="584" spans="2:17">
      <c r="B584" s="130"/>
      <c r="C584" s="130"/>
      <c r="D584" s="130"/>
      <c r="E584" s="130"/>
      <c r="F584" s="131"/>
      <c r="G584" s="131"/>
      <c r="H584" s="131"/>
      <c r="I584" s="131"/>
      <c r="J584" s="131"/>
      <c r="K584" s="131"/>
      <c r="L584" s="131"/>
      <c r="M584" s="131"/>
      <c r="N584" s="131"/>
      <c r="O584" s="131"/>
      <c r="P584" s="131"/>
      <c r="Q584" s="131"/>
    </row>
    <row r="585" spans="2:17">
      <c r="B585" s="130"/>
      <c r="C585" s="130"/>
      <c r="D585" s="130"/>
      <c r="E585" s="130"/>
      <c r="F585" s="131"/>
      <c r="G585" s="131"/>
      <c r="H585" s="131"/>
      <c r="I585" s="131"/>
      <c r="J585" s="131"/>
      <c r="K585" s="131"/>
      <c r="L585" s="131"/>
      <c r="M585" s="131"/>
      <c r="N585" s="131"/>
      <c r="O585" s="131"/>
      <c r="P585" s="131"/>
      <c r="Q585" s="131"/>
    </row>
    <row r="586" spans="2:17">
      <c r="B586" s="130"/>
      <c r="C586" s="130"/>
      <c r="D586" s="130"/>
      <c r="E586" s="130"/>
      <c r="F586" s="131"/>
      <c r="G586" s="131"/>
      <c r="H586" s="131"/>
      <c r="I586" s="131"/>
      <c r="J586" s="131"/>
      <c r="K586" s="131"/>
      <c r="L586" s="131"/>
      <c r="M586" s="131"/>
      <c r="N586" s="131"/>
      <c r="O586" s="131"/>
      <c r="P586" s="131"/>
      <c r="Q586" s="131"/>
    </row>
    <row r="587" spans="2:17">
      <c r="B587" s="130"/>
      <c r="C587" s="130"/>
      <c r="D587" s="130"/>
      <c r="E587" s="130"/>
      <c r="F587" s="131"/>
      <c r="G587" s="131"/>
      <c r="H587" s="131"/>
      <c r="I587" s="131"/>
      <c r="J587" s="131"/>
      <c r="K587" s="131"/>
      <c r="L587" s="131"/>
      <c r="M587" s="131"/>
      <c r="N587" s="131"/>
      <c r="O587" s="131"/>
      <c r="P587" s="131"/>
      <c r="Q587" s="131"/>
    </row>
    <row r="588" spans="2:17">
      <c r="B588" s="130"/>
      <c r="C588" s="130"/>
      <c r="D588" s="130"/>
      <c r="E588" s="130"/>
      <c r="F588" s="131"/>
      <c r="G588" s="131"/>
      <c r="H588" s="131"/>
      <c r="I588" s="131"/>
      <c r="J588" s="131"/>
      <c r="K588" s="131"/>
      <c r="L588" s="131"/>
      <c r="M588" s="131"/>
      <c r="N588" s="131"/>
      <c r="O588" s="131"/>
      <c r="P588" s="131"/>
      <c r="Q588" s="131"/>
    </row>
    <row r="589" spans="2:17">
      <c r="B589" s="130"/>
      <c r="C589" s="130"/>
      <c r="D589" s="130"/>
      <c r="E589" s="130"/>
      <c r="F589" s="131"/>
      <c r="G589" s="131"/>
      <c r="H589" s="131"/>
      <c r="I589" s="131"/>
      <c r="J589" s="131"/>
      <c r="K589" s="131"/>
      <c r="L589" s="131"/>
      <c r="M589" s="131"/>
      <c r="N589" s="131"/>
      <c r="O589" s="131"/>
      <c r="P589" s="131"/>
      <c r="Q589" s="131"/>
    </row>
    <row r="590" spans="2:17">
      <c r="B590" s="130"/>
      <c r="C590" s="130"/>
      <c r="D590" s="130"/>
      <c r="E590" s="130"/>
      <c r="F590" s="131"/>
      <c r="G590" s="131"/>
      <c r="H590" s="131"/>
      <c r="I590" s="131"/>
      <c r="J590" s="131"/>
      <c r="K590" s="131"/>
      <c r="L590" s="131"/>
      <c r="M590" s="131"/>
      <c r="N590" s="131"/>
      <c r="O590" s="131"/>
      <c r="P590" s="131"/>
      <c r="Q590" s="131"/>
    </row>
    <row r="591" spans="2:17">
      <c r="B591" s="130"/>
      <c r="C591" s="130"/>
      <c r="D591" s="130"/>
      <c r="E591" s="130"/>
      <c r="F591" s="131"/>
      <c r="G591" s="131"/>
      <c r="H591" s="131"/>
      <c r="I591" s="131"/>
      <c r="J591" s="131"/>
      <c r="K591" s="131"/>
      <c r="L591" s="131"/>
      <c r="M591" s="131"/>
      <c r="N591" s="131"/>
      <c r="O591" s="131"/>
      <c r="P591" s="131"/>
      <c r="Q591" s="131"/>
    </row>
    <row r="592" spans="2:17">
      <c r="B592" s="130"/>
      <c r="C592" s="130"/>
      <c r="D592" s="130"/>
      <c r="E592" s="130"/>
      <c r="F592" s="131"/>
      <c r="G592" s="131"/>
      <c r="H592" s="131"/>
      <c r="I592" s="131"/>
      <c r="J592" s="131"/>
      <c r="K592" s="131"/>
      <c r="L592" s="131"/>
      <c r="M592" s="131"/>
      <c r="N592" s="131"/>
      <c r="O592" s="131"/>
      <c r="P592" s="131"/>
      <c r="Q592" s="131"/>
    </row>
    <row r="593" spans="2:17">
      <c r="B593" s="130"/>
      <c r="C593" s="130"/>
      <c r="D593" s="130"/>
      <c r="E593" s="130"/>
      <c r="F593" s="131"/>
      <c r="G593" s="131"/>
      <c r="H593" s="131"/>
      <c r="I593" s="131"/>
      <c r="J593" s="131"/>
      <c r="K593" s="131"/>
      <c r="L593" s="131"/>
      <c r="M593" s="131"/>
      <c r="N593" s="131"/>
      <c r="O593" s="131"/>
      <c r="P593" s="131"/>
      <c r="Q593" s="131"/>
    </row>
    <row r="594" spans="2:17">
      <c r="B594" s="130"/>
      <c r="C594" s="130"/>
      <c r="D594" s="130"/>
      <c r="E594" s="130"/>
      <c r="F594" s="131"/>
      <c r="G594" s="131"/>
      <c r="H594" s="131"/>
      <c r="I594" s="131"/>
      <c r="J594" s="131"/>
      <c r="K594" s="131"/>
      <c r="L594" s="131"/>
      <c r="M594" s="131"/>
      <c r="N594" s="131"/>
      <c r="O594" s="131"/>
      <c r="P594" s="131"/>
      <c r="Q594" s="131"/>
    </row>
    <row r="595" spans="2:17">
      <c r="B595" s="130"/>
      <c r="C595" s="130"/>
      <c r="D595" s="130"/>
      <c r="E595" s="130"/>
      <c r="F595" s="131"/>
      <c r="G595" s="131"/>
      <c r="H595" s="131"/>
      <c r="I595" s="131"/>
      <c r="J595" s="131"/>
      <c r="K595" s="131"/>
      <c r="L595" s="131"/>
      <c r="M595" s="131"/>
      <c r="N595" s="131"/>
      <c r="O595" s="131"/>
      <c r="P595" s="131"/>
      <c r="Q595" s="131"/>
    </row>
    <row r="596" spans="2:17">
      <c r="B596" s="130"/>
      <c r="C596" s="130"/>
      <c r="D596" s="130"/>
      <c r="E596" s="130"/>
      <c r="F596" s="131"/>
      <c r="G596" s="131"/>
      <c r="H596" s="131"/>
      <c r="I596" s="131"/>
      <c r="J596" s="131"/>
      <c r="K596" s="131"/>
      <c r="L596" s="131"/>
      <c r="M596" s="131"/>
      <c r="N596" s="131"/>
      <c r="O596" s="131"/>
      <c r="P596" s="131"/>
      <c r="Q596" s="131"/>
    </row>
    <row r="597" spans="2:17">
      <c r="B597" s="130"/>
      <c r="C597" s="130"/>
      <c r="D597" s="130"/>
      <c r="E597" s="130"/>
      <c r="F597" s="131"/>
      <c r="G597" s="131"/>
      <c r="H597" s="131"/>
      <c r="I597" s="131"/>
      <c r="J597" s="131"/>
      <c r="K597" s="131"/>
      <c r="L597" s="131"/>
      <c r="M597" s="131"/>
      <c r="N597" s="131"/>
      <c r="O597" s="131"/>
      <c r="P597" s="131"/>
      <c r="Q597" s="131"/>
    </row>
    <row r="598" spans="2:17">
      <c r="B598" s="130"/>
      <c r="C598" s="130"/>
      <c r="D598" s="130"/>
      <c r="E598" s="130"/>
      <c r="F598" s="131"/>
      <c r="G598" s="131"/>
      <c r="H598" s="131"/>
      <c r="I598" s="131"/>
      <c r="J598" s="131"/>
      <c r="K598" s="131"/>
      <c r="L598" s="131"/>
      <c r="M598" s="131"/>
      <c r="N598" s="131"/>
      <c r="O598" s="131"/>
      <c r="P598" s="131"/>
      <c r="Q598" s="131"/>
    </row>
    <row r="599" spans="2:17">
      <c r="B599" s="130"/>
      <c r="C599" s="130"/>
      <c r="D599" s="130"/>
      <c r="E599" s="130"/>
      <c r="F599" s="131"/>
      <c r="G599" s="131"/>
      <c r="H599" s="131"/>
      <c r="I599" s="131"/>
      <c r="J599" s="131"/>
      <c r="K599" s="131"/>
      <c r="L599" s="131"/>
      <c r="M599" s="131"/>
      <c r="N599" s="131"/>
      <c r="O599" s="131"/>
      <c r="P599" s="131"/>
      <c r="Q599" s="131"/>
    </row>
    <row r="600" spans="2:17">
      <c r="B600" s="130"/>
      <c r="C600" s="130"/>
      <c r="D600" s="130"/>
      <c r="E600" s="130"/>
      <c r="F600" s="131"/>
      <c r="G600" s="131"/>
      <c r="H600" s="131"/>
      <c r="I600" s="131"/>
      <c r="J600" s="131"/>
      <c r="K600" s="131"/>
      <c r="L600" s="131"/>
      <c r="M600" s="131"/>
      <c r="N600" s="131"/>
      <c r="O600" s="131"/>
      <c r="P600" s="131"/>
      <c r="Q600" s="131"/>
    </row>
    <row r="601" spans="2:17">
      <c r="B601" s="130"/>
      <c r="C601" s="130"/>
      <c r="D601" s="130"/>
      <c r="E601" s="130"/>
      <c r="F601" s="131"/>
      <c r="G601" s="131"/>
      <c r="H601" s="131"/>
      <c r="I601" s="131"/>
      <c r="J601" s="131"/>
      <c r="K601" s="131"/>
      <c r="L601" s="131"/>
      <c r="M601" s="131"/>
      <c r="N601" s="131"/>
      <c r="O601" s="131"/>
      <c r="P601" s="131"/>
      <c r="Q601" s="131"/>
    </row>
    <row r="602" spans="2:17">
      <c r="B602" s="130"/>
      <c r="C602" s="130"/>
      <c r="D602" s="130"/>
      <c r="E602" s="130"/>
      <c r="F602" s="131"/>
      <c r="G602" s="131"/>
      <c r="H602" s="131"/>
      <c r="I602" s="131"/>
      <c r="J602" s="131"/>
      <c r="K602" s="131"/>
      <c r="L602" s="131"/>
      <c r="M602" s="131"/>
      <c r="N602" s="131"/>
      <c r="O602" s="131"/>
      <c r="P602" s="131"/>
      <c r="Q602" s="131"/>
    </row>
    <row r="603" spans="2:17">
      <c r="B603" s="130"/>
      <c r="C603" s="130"/>
      <c r="D603" s="130"/>
      <c r="E603" s="130"/>
      <c r="F603" s="131"/>
      <c r="G603" s="131"/>
      <c r="H603" s="131"/>
      <c r="I603" s="131"/>
      <c r="J603" s="131"/>
      <c r="K603" s="131"/>
      <c r="L603" s="131"/>
      <c r="M603" s="131"/>
      <c r="N603" s="131"/>
      <c r="O603" s="131"/>
      <c r="P603" s="131"/>
      <c r="Q603" s="131"/>
    </row>
    <row r="604" spans="2:17">
      <c r="B604" s="130"/>
      <c r="C604" s="130"/>
      <c r="D604" s="130"/>
      <c r="E604" s="130"/>
      <c r="F604" s="131"/>
      <c r="G604" s="131"/>
      <c r="H604" s="131"/>
      <c r="I604" s="131"/>
      <c r="J604" s="131"/>
      <c r="K604" s="131"/>
      <c r="L604" s="131"/>
      <c r="M604" s="131"/>
      <c r="N604" s="131"/>
      <c r="O604" s="131"/>
      <c r="P604" s="131"/>
      <c r="Q604" s="131"/>
    </row>
    <row r="605" spans="2:17">
      <c r="B605" s="130"/>
      <c r="C605" s="130"/>
      <c r="D605" s="130"/>
      <c r="E605" s="130"/>
      <c r="F605" s="131"/>
      <c r="G605" s="131"/>
      <c r="H605" s="131"/>
      <c r="I605" s="131"/>
      <c r="J605" s="131"/>
      <c r="K605" s="131"/>
      <c r="L605" s="131"/>
      <c r="M605" s="131"/>
      <c r="N605" s="131"/>
      <c r="O605" s="131"/>
      <c r="P605" s="131"/>
      <c r="Q605" s="131"/>
    </row>
    <row r="606" spans="2:17">
      <c r="B606" s="130"/>
      <c r="C606" s="130"/>
      <c r="D606" s="130"/>
      <c r="E606" s="130"/>
      <c r="F606" s="131"/>
      <c r="G606" s="131"/>
      <c r="H606" s="131"/>
      <c r="I606" s="131"/>
      <c r="J606" s="131"/>
      <c r="K606" s="131"/>
      <c r="L606" s="131"/>
      <c r="M606" s="131"/>
      <c r="N606" s="131"/>
      <c r="O606" s="131"/>
      <c r="P606" s="131"/>
      <c r="Q606" s="131"/>
    </row>
    <row r="607" spans="2:17">
      <c r="B607" s="130"/>
      <c r="C607" s="130"/>
      <c r="D607" s="130"/>
      <c r="E607" s="130"/>
      <c r="F607" s="131"/>
      <c r="G607" s="131"/>
      <c r="H607" s="131"/>
      <c r="I607" s="131"/>
      <c r="J607" s="131"/>
      <c r="K607" s="131"/>
      <c r="L607" s="131"/>
      <c r="M607" s="131"/>
      <c r="N607" s="131"/>
      <c r="O607" s="131"/>
      <c r="P607" s="131"/>
      <c r="Q607" s="131"/>
    </row>
    <row r="608" spans="2:17">
      <c r="B608" s="130"/>
      <c r="C608" s="130"/>
      <c r="D608" s="130"/>
      <c r="E608" s="130"/>
      <c r="F608" s="131"/>
      <c r="G608" s="131"/>
      <c r="H608" s="131"/>
      <c r="I608" s="131"/>
      <c r="J608" s="131"/>
      <c r="K608" s="131"/>
      <c r="L608" s="131"/>
      <c r="M608" s="131"/>
      <c r="N608" s="131"/>
      <c r="O608" s="131"/>
      <c r="P608" s="131"/>
      <c r="Q608" s="131"/>
    </row>
    <row r="609" spans="2:17">
      <c r="B609" s="130"/>
      <c r="C609" s="130"/>
      <c r="D609" s="130"/>
      <c r="E609" s="130"/>
      <c r="F609" s="131"/>
      <c r="G609" s="131"/>
      <c r="H609" s="131"/>
      <c r="I609" s="131"/>
      <c r="J609" s="131"/>
      <c r="K609" s="131"/>
      <c r="L609" s="131"/>
      <c r="M609" s="131"/>
      <c r="N609" s="131"/>
      <c r="O609" s="131"/>
      <c r="P609" s="131"/>
      <c r="Q609" s="131"/>
    </row>
    <row r="610" spans="2:17">
      <c r="B610" s="130"/>
      <c r="C610" s="130"/>
      <c r="D610" s="130"/>
      <c r="E610" s="130"/>
      <c r="F610" s="131"/>
      <c r="G610" s="131"/>
      <c r="H610" s="131"/>
      <c r="I610" s="131"/>
      <c r="J610" s="131"/>
      <c r="K610" s="131"/>
      <c r="L610" s="131"/>
      <c r="M610" s="131"/>
      <c r="N610" s="131"/>
      <c r="O610" s="131"/>
      <c r="P610" s="131"/>
      <c r="Q610" s="131"/>
    </row>
    <row r="611" spans="2:17">
      <c r="B611" s="130"/>
      <c r="C611" s="130"/>
      <c r="D611" s="130"/>
      <c r="E611" s="130"/>
      <c r="F611" s="131"/>
      <c r="G611" s="131"/>
      <c r="H611" s="131"/>
      <c r="I611" s="131"/>
      <c r="J611" s="131"/>
      <c r="K611" s="131"/>
      <c r="L611" s="131"/>
      <c r="M611" s="131"/>
      <c r="N611" s="131"/>
      <c r="O611" s="131"/>
      <c r="P611" s="131"/>
      <c r="Q611" s="131"/>
    </row>
    <row r="612" spans="2:17">
      <c r="B612" s="130"/>
      <c r="C612" s="130"/>
      <c r="D612" s="130"/>
      <c r="E612" s="130"/>
      <c r="F612" s="131"/>
      <c r="G612" s="131"/>
      <c r="H612" s="131"/>
      <c r="I612" s="131"/>
      <c r="J612" s="131"/>
      <c r="K612" s="131"/>
      <c r="L612" s="131"/>
      <c r="M612" s="131"/>
      <c r="N612" s="131"/>
      <c r="O612" s="131"/>
      <c r="P612" s="131"/>
      <c r="Q612" s="131"/>
    </row>
    <row r="613" spans="2:17">
      <c r="B613" s="130"/>
      <c r="C613" s="130"/>
      <c r="D613" s="130"/>
      <c r="E613" s="130"/>
      <c r="F613" s="131"/>
      <c r="G613" s="131"/>
      <c r="H613" s="131"/>
      <c r="I613" s="131"/>
      <c r="J613" s="131"/>
      <c r="K613" s="131"/>
      <c r="L613" s="131"/>
      <c r="M613" s="131"/>
      <c r="N613" s="131"/>
      <c r="O613" s="131"/>
      <c r="P613" s="131"/>
      <c r="Q613" s="131"/>
    </row>
    <row r="614" spans="2:17">
      <c r="B614" s="130"/>
      <c r="C614" s="130"/>
      <c r="D614" s="130"/>
      <c r="E614" s="130"/>
      <c r="F614" s="131"/>
      <c r="G614" s="131"/>
      <c r="H614" s="131"/>
      <c r="I614" s="131"/>
      <c r="J614" s="131"/>
      <c r="K614" s="131"/>
      <c r="L614" s="131"/>
      <c r="M614" s="131"/>
      <c r="N614" s="131"/>
      <c r="O614" s="131"/>
      <c r="P614" s="131"/>
      <c r="Q614" s="131"/>
    </row>
    <row r="615" spans="2:17">
      <c r="B615" s="130"/>
      <c r="C615" s="130"/>
      <c r="D615" s="130"/>
      <c r="E615" s="130"/>
      <c r="F615" s="131"/>
      <c r="G615" s="131"/>
      <c r="H615" s="131"/>
      <c r="I615" s="131"/>
      <c r="J615" s="131"/>
      <c r="K615" s="131"/>
      <c r="L615" s="131"/>
      <c r="M615" s="131"/>
      <c r="N615" s="131"/>
      <c r="O615" s="131"/>
      <c r="P615" s="131"/>
      <c r="Q615" s="131"/>
    </row>
    <row r="616" spans="2:17">
      <c r="B616" s="130"/>
      <c r="C616" s="130"/>
      <c r="D616" s="130"/>
      <c r="E616" s="130"/>
      <c r="F616" s="131"/>
      <c r="G616" s="131"/>
      <c r="H616" s="131"/>
      <c r="I616" s="131"/>
      <c r="J616" s="131"/>
      <c r="K616" s="131"/>
      <c r="L616" s="131"/>
      <c r="M616" s="131"/>
      <c r="N616" s="131"/>
      <c r="O616" s="131"/>
      <c r="P616" s="131"/>
      <c r="Q616" s="131"/>
    </row>
    <row r="617" spans="2:17">
      <c r="B617" s="130"/>
      <c r="C617" s="130"/>
      <c r="D617" s="130"/>
      <c r="E617" s="130"/>
      <c r="F617" s="131"/>
      <c r="G617" s="131"/>
      <c r="H617" s="131"/>
      <c r="I617" s="131"/>
      <c r="J617" s="131"/>
      <c r="K617" s="131"/>
      <c r="L617" s="131"/>
      <c r="M617" s="131"/>
      <c r="N617" s="131"/>
      <c r="O617" s="131"/>
      <c r="P617" s="131"/>
      <c r="Q617" s="131"/>
    </row>
    <row r="618" spans="2:17">
      <c r="B618" s="130"/>
      <c r="C618" s="130"/>
      <c r="D618" s="130"/>
      <c r="E618" s="130"/>
      <c r="F618" s="131"/>
      <c r="G618" s="131"/>
      <c r="H618" s="131"/>
      <c r="I618" s="131"/>
      <c r="J618" s="131"/>
      <c r="K618" s="131"/>
      <c r="L618" s="131"/>
      <c r="M618" s="131"/>
      <c r="N618" s="131"/>
      <c r="O618" s="131"/>
      <c r="P618" s="131"/>
      <c r="Q618" s="131"/>
    </row>
    <row r="619" spans="2:17">
      <c r="B619" s="130"/>
      <c r="C619" s="130"/>
      <c r="D619" s="130"/>
      <c r="E619" s="130"/>
      <c r="F619" s="131"/>
      <c r="G619" s="131"/>
      <c r="H619" s="131"/>
      <c r="I619" s="131"/>
      <c r="J619" s="131"/>
      <c r="K619" s="131"/>
      <c r="L619" s="131"/>
      <c r="M619" s="131"/>
      <c r="N619" s="131"/>
      <c r="O619" s="131"/>
      <c r="P619" s="131"/>
      <c r="Q619" s="131"/>
    </row>
    <row r="620" spans="2:17">
      <c r="B620" s="130"/>
      <c r="C620" s="130"/>
      <c r="D620" s="130"/>
      <c r="E620" s="130"/>
      <c r="F620" s="131"/>
      <c r="G620" s="131"/>
      <c r="H620" s="131"/>
      <c r="I620" s="131"/>
      <c r="J620" s="131"/>
      <c r="K620" s="131"/>
      <c r="L620" s="131"/>
      <c r="M620" s="131"/>
      <c r="N620" s="131"/>
      <c r="O620" s="131"/>
      <c r="P620" s="131"/>
      <c r="Q620" s="131"/>
    </row>
    <row r="621" spans="2:17">
      <c r="B621" s="130"/>
      <c r="C621" s="130"/>
      <c r="D621" s="130"/>
      <c r="E621" s="130"/>
      <c r="F621" s="131"/>
      <c r="G621" s="131"/>
      <c r="H621" s="131"/>
      <c r="I621" s="131"/>
      <c r="J621" s="131"/>
      <c r="K621" s="131"/>
      <c r="L621" s="131"/>
      <c r="M621" s="131"/>
      <c r="N621" s="131"/>
      <c r="O621" s="131"/>
      <c r="P621" s="131"/>
      <c r="Q621" s="131"/>
    </row>
    <row r="622" spans="2:17">
      <c r="B622" s="130"/>
      <c r="C622" s="130"/>
      <c r="D622" s="130"/>
      <c r="E622" s="130"/>
      <c r="F622" s="131"/>
      <c r="G622" s="131"/>
      <c r="H622" s="131"/>
      <c r="I622" s="131"/>
      <c r="J622" s="131"/>
      <c r="K622" s="131"/>
      <c r="L622" s="131"/>
      <c r="M622" s="131"/>
      <c r="N622" s="131"/>
      <c r="O622" s="131"/>
      <c r="P622" s="131"/>
      <c r="Q622" s="131"/>
    </row>
    <row r="623" spans="2:17">
      <c r="B623" s="130"/>
      <c r="C623" s="130"/>
      <c r="D623" s="130"/>
      <c r="E623" s="130"/>
      <c r="F623" s="131"/>
      <c r="G623" s="131"/>
      <c r="H623" s="131"/>
      <c r="I623" s="131"/>
      <c r="J623" s="131"/>
      <c r="K623" s="131"/>
      <c r="L623" s="131"/>
      <c r="M623" s="131"/>
      <c r="N623" s="131"/>
      <c r="O623" s="131"/>
      <c r="P623" s="131"/>
      <c r="Q623" s="131"/>
    </row>
    <row r="624" spans="2:17">
      <c r="B624" s="130"/>
      <c r="C624" s="130"/>
      <c r="D624" s="130"/>
      <c r="E624" s="130"/>
      <c r="F624" s="131"/>
      <c r="G624" s="131"/>
      <c r="H624" s="131"/>
      <c r="I624" s="131"/>
      <c r="J624" s="131"/>
      <c r="K624" s="131"/>
      <c r="L624" s="131"/>
      <c r="M624" s="131"/>
      <c r="N624" s="131"/>
      <c r="O624" s="131"/>
      <c r="P624" s="131"/>
      <c r="Q624" s="131"/>
    </row>
    <row r="625" spans="2:17">
      <c r="B625" s="130"/>
      <c r="C625" s="130"/>
      <c r="D625" s="130"/>
      <c r="E625" s="130"/>
      <c r="F625" s="131"/>
      <c r="G625" s="131"/>
      <c r="H625" s="131"/>
      <c r="I625" s="131"/>
      <c r="J625" s="131"/>
      <c r="K625" s="131"/>
      <c r="L625" s="131"/>
      <c r="M625" s="131"/>
      <c r="N625" s="131"/>
      <c r="O625" s="131"/>
      <c r="P625" s="131"/>
      <c r="Q625" s="131"/>
    </row>
    <row r="626" spans="2:17">
      <c r="B626" s="130"/>
      <c r="C626" s="130"/>
      <c r="D626" s="130"/>
      <c r="E626" s="130"/>
      <c r="F626" s="131"/>
      <c r="G626" s="131"/>
      <c r="H626" s="131"/>
      <c r="I626" s="131"/>
      <c r="J626" s="131"/>
      <c r="K626" s="131"/>
      <c r="L626" s="131"/>
      <c r="M626" s="131"/>
      <c r="N626" s="131"/>
      <c r="O626" s="131"/>
      <c r="P626" s="131"/>
      <c r="Q626" s="131"/>
    </row>
    <row r="627" spans="2:17">
      <c r="B627" s="130"/>
      <c r="C627" s="130"/>
      <c r="D627" s="130"/>
      <c r="E627" s="130"/>
      <c r="F627" s="131"/>
      <c r="G627" s="131"/>
      <c r="H627" s="131"/>
      <c r="I627" s="131"/>
      <c r="J627" s="131"/>
      <c r="K627" s="131"/>
      <c r="L627" s="131"/>
      <c r="M627" s="131"/>
      <c r="N627" s="131"/>
      <c r="O627" s="131"/>
      <c r="P627" s="131"/>
      <c r="Q627" s="131"/>
    </row>
    <row r="628" spans="2:17">
      <c r="B628" s="130"/>
      <c r="C628" s="130"/>
      <c r="D628" s="130"/>
      <c r="E628" s="130"/>
      <c r="F628" s="131"/>
      <c r="G628" s="131"/>
      <c r="H628" s="131"/>
      <c r="I628" s="131"/>
      <c r="J628" s="131"/>
      <c r="K628" s="131"/>
      <c r="L628" s="131"/>
      <c r="M628" s="131"/>
      <c r="N628" s="131"/>
      <c r="O628" s="131"/>
      <c r="P628" s="131"/>
      <c r="Q628" s="131"/>
    </row>
    <row r="629" spans="2:17">
      <c r="B629" s="130"/>
      <c r="C629" s="130"/>
      <c r="D629" s="130"/>
      <c r="E629" s="130"/>
      <c r="F629" s="131"/>
      <c r="G629" s="131"/>
      <c r="H629" s="131"/>
      <c r="I629" s="131"/>
      <c r="J629" s="131"/>
      <c r="K629" s="131"/>
      <c r="L629" s="131"/>
      <c r="M629" s="131"/>
      <c r="N629" s="131"/>
      <c r="O629" s="131"/>
      <c r="P629" s="131"/>
      <c r="Q629" s="131"/>
    </row>
    <row r="630" spans="2:17">
      <c r="B630" s="130"/>
      <c r="C630" s="130"/>
      <c r="D630" s="130"/>
      <c r="E630" s="130"/>
      <c r="F630" s="131"/>
      <c r="G630" s="131"/>
      <c r="H630" s="131"/>
      <c r="I630" s="131"/>
      <c r="J630" s="131"/>
      <c r="K630" s="131"/>
      <c r="L630" s="131"/>
      <c r="M630" s="131"/>
      <c r="N630" s="131"/>
      <c r="O630" s="131"/>
      <c r="P630" s="131"/>
      <c r="Q630" s="131"/>
    </row>
    <row r="631" spans="2:17">
      <c r="B631" s="130"/>
      <c r="C631" s="130"/>
      <c r="D631" s="130"/>
      <c r="E631" s="130"/>
      <c r="F631" s="131"/>
      <c r="G631" s="131"/>
      <c r="H631" s="131"/>
      <c r="I631" s="131"/>
      <c r="J631" s="131"/>
      <c r="K631" s="131"/>
      <c r="L631" s="131"/>
      <c r="M631" s="131"/>
      <c r="N631" s="131"/>
      <c r="O631" s="131"/>
      <c r="P631" s="131"/>
      <c r="Q631" s="131"/>
    </row>
    <row r="632" spans="2:17">
      <c r="B632" s="130"/>
      <c r="C632" s="130"/>
      <c r="D632" s="130"/>
      <c r="E632" s="130"/>
      <c r="F632" s="131"/>
      <c r="G632" s="131"/>
      <c r="H632" s="131"/>
      <c r="I632" s="131"/>
      <c r="J632" s="131"/>
      <c r="K632" s="131"/>
      <c r="L632" s="131"/>
      <c r="M632" s="131"/>
      <c r="N632" s="131"/>
      <c r="O632" s="131"/>
      <c r="P632" s="131"/>
      <c r="Q632" s="131"/>
    </row>
    <row r="633" spans="2:17">
      <c r="B633" s="130"/>
      <c r="C633" s="130"/>
      <c r="D633" s="130"/>
      <c r="E633" s="130"/>
      <c r="F633" s="131"/>
      <c r="G633" s="131"/>
      <c r="H633" s="131"/>
      <c r="I633" s="131"/>
      <c r="J633" s="131"/>
      <c r="K633" s="131"/>
      <c r="L633" s="131"/>
      <c r="M633" s="131"/>
      <c r="N633" s="131"/>
      <c r="O633" s="131"/>
      <c r="P633" s="131"/>
      <c r="Q633" s="131"/>
    </row>
    <row r="634" spans="2:17">
      <c r="B634" s="130"/>
      <c r="C634" s="130"/>
      <c r="D634" s="130"/>
      <c r="E634" s="130"/>
      <c r="F634" s="131"/>
      <c r="G634" s="131"/>
      <c r="H634" s="131"/>
      <c r="I634" s="131"/>
      <c r="J634" s="131"/>
      <c r="K634" s="131"/>
      <c r="L634" s="131"/>
      <c r="M634" s="131"/>
      <c r="N634" s="131"/>
      <c r="O634" s="131"/>
      <c r="P634" s="131"/>
      <c r="Q634" s="131"/>
    </row>
    <row r="635" spans="2:17">
      <c r="B635" s="130"/>
      <c r="C635" s="130"/>
      <c r="D635" s="130"/>
      <c r="E635" s="130"/>
      <c r="F635" s="131"/>
      <c r="G635" s="131"/>
      <c r="H635" s="131"/>
      <c r="I635" s="131"/>
      <c r="J635" s="131"/>
      <c r="K635" s="131"/>
      <c r="L635" s="131"/>
      <c r="M635" s="131"/>
      <c r="N635" s="131"/>
      <c r="O635" s="131"/>
      <c r="P635" s="131"/>
      <c r="Q635" s="131"/>
    </row>
    <row r="636" spans="2:17">
      <c r="B636" s="130"/>
      <c r="C636" s="130"/>
      <c r="D636" s="130"/>
      <c r="E636" s="130"/>
      <c r="F636" s="131"/>
      <c r="G636" s="131"/>
      <c r="H636" s="131"/>
      <c r="I636" s="131"/>
      <c r="J636" s="131"/>
      <c r="K636" s="131"/>
      <c r="L636" s="131"/>
      <c r="M636" s="131"/>
      <c r="N636" s="131"/>
      <c r="O636" s="131"/>
      <c r="P636" s="131"/>
      <c r="Q636" s="131"/>
    </row>
    <row r="637" spans="2:17">
      <c r="B637" s="130"/>
      <c r="C637" s="130"/>
      <c r="D637" s="130"/>
      <c r="E637" s="130"/>
      <c r="F637" s="131"/>
      <c r="G637" s="131"/>
      <c r="H637" s="131"/>
      <c r="I637" s="131"/>
      <c r="J637" s="131"/>
      <c r="K637" s="131"/>
      <c r="L637" s="131"/>
      <c r="M637" s="131"/>
      <c r="N637" s="131"/>
      <c r="O637" s="131"/>
      <c r="P637" s="131"/>
      <c r="Q637" s="131"/>
    </row>
    <row r="638" spans="2:17">
      <c r="B638" s="130"/>
      <c r="C638" s="130"/>
      <c r="D638" s="130"/>
      <c r="E638" s="130"/>
      <c r="F638" s="131"/>
      <c r="G638" s="131"/>
      <c r="H638" s="131"/>
      <c r="I638" s="131"/>
      <c r="J638" s="131"/>
      <c r="K638" s="131"/>
      <c r="L638" s="131"/>
      <c r="M638" s="131"/>
      <c r="N638" s="131"/>
      <c r="O638" s="131"/>
      <c r="P638" s="131"/>
      <c r="Q638" s="131"/>
    </row>
    <row r="639" spans="2:17">
      <c r="B639" s="130"/>
      <c r="C639" s="130"/>
      <c r="D639" s="130"/>
      <c r="E639" s="130"/>
      <c r="F639" s="131"/>
      <c r="G639" s="131"/>
      <c r="H639" s="131"/>
      <c r="I639" s="131"/>
      <c r="J639" s="131"/>
      <c r="K639" s="131"/>
      <c r="L639" s="131"/>
      <c r="M639" s="131"/>
      <c r="N639" s="131"/>
      <c r="O639" s="131"/>
      <c r="P639" s="131"/>
      <c r="Q639" s="131"/>
    </row>
    <row r="640" spans="2:17">
      <c r="B640" s="130"/>
      <c r="C640" s="130"/>
      <c r="D640" s="130"/>
      <c r="E640" s="130"/>
      <c r="F640" s="131"/>
      <c r="G640" s="131"/>
      <c r="H640" s="131"/>
      <c r="I640" s="131"/>
      <c r="J640" s="131"/>
      <c r="K640" s="131"/>
      <c r="L640" s="131"/>
      <c r="M640" s="131"/>
      <c r="N640" s="131"/>
      <c r="O640" s="131"/>
      <c r="P640" s="131"/>
      <c r="Q640" s="131"/>
    </row>
    <row r="641" spans="2:17">
      <c r="B641" s="130"/>
      <c r="C641" s="130"/>
      <c r="D641" s="130"/>
      <c r="E641" s="130"/>
      <c r="F641" s="131"/>
      <c r="G641" s="131"/>
      <c r="H641" s="131"/>
      <c r="I641" s="131"/>
      <c r="J641" s="131"/>
      <c r="K641" s="131"/>
      <c r="L641" s="131"/>
      <c r="M641" s="131"/>
      <c r="N641" s="131"/>
      <c r="O641" s="131"/>
      <c r="P641" s="131"/>
      <c r="Q641" s="131"/>
    </row>
    <row r="642" spans="2:17">
      <c r="B642" s="130"/>
      <c r="C642" s="130"/>
      <c r="D642" s="130"/>
      <c r="E642" s="130"/>
      <c r="F642" s="131"/>
      <c r="G642" s="131"/>
      <c r="H642" s="131"/>
      <c r="I642" s="131"/>
      <c r="J642" s="131"/>
      <c r="K642" s="131"/>
      <c r="L642" s="131"/>
      <c r="M642" s="131"/>
      <c r="N642" s="131"/>
      <c r="O642" s="131"/>
      <c r="P642" s="131"/>
      <c r="Q642" s="131"/>
    </row>
    <row r="643" spans="2:17">
      <c r="B643" s="130"/>
      <c r="C643" s="130"/>
      <c r="D643" s="130"/>
      <c r="E643" s="130"/>
      <c r="F643" s="131"/>
      <c r="G643" s="131"/>
      <c r="H643" s="131"/>
      <c r="I643" s="131"/>
      <c r="J643" s="131"/>
      <c r="K643" s="131"/>
      <c r="L643" s="131"/>
      <c r="M643" s="131"/>
      <c r="N643" s="131"/>
      <c r="O643" s="131"/>
      <c r="P643" s="131"/>
      <c r="Q643" s="131"/>
    </row>
    <row r="644" spans="2:17">
      <c r="B644" s="130"/>
      <c r="C644" s="130"/>
      <c r="D644" s="130"/>
      <c r="E644" s="130"/>
      <c r="F644" s="131"/>
      <c r="G644" s="131"/>
      <c r="H644" s="131"/>
      <c r="I644" s="131"/>
      <c r="J644" s="131"/>
      <c r="K644" s="131"/>
      <c r="L644" s="131"/>
      <c r="M644" s="131"/>
      <c r="N644" s="131"/>
      <c r="O644" s="131"/>
      <c r="P644" s="131"/>
      <c r="Q644" s="131"/>
    </row>
    <row r="645" spans="2:17">
      <c r="B645" s="130"/>
      <c r="C645" s="130"/>
      <c r="D645" s="130"/>
      <c r="E645" s="130"/>
      <c r="F645" s="131"/>
      <c r="G645" s="131"/>
      <c r="H645" s="131"/>
      <c r="I645" s="131"/>
      <c r="J645" s="131"/>
      <c r="K645" s="131"/>
      <c r="L645" s="131"/>
      <c r="M645" s="131"/>
      <c r="N645" s="131"/>
      <c r="O645" s="131"/>
      <c r="P645" s="131"/>
      <c r="Q645" s="131"/>
    </row>
    <row r="646" spans="2:17">
      <c r="B646" s="130"/>
      <c r="C646" s="130"/>
      <c r="D646" s="130"/>
      <c r="E646" s="130"/>
      <c r="F646" s="131"/>
      <c r="G646" s="131"/>
      <c r="H646" s="131"/>
      <c r="I646" s="131"/>
      <c r="J646" s="131"/>
      <c r="K646" s="131"/>
      <c r="L646" s="131"/>
      <c r="M646" s="131"/>
      <c r="N646" s="131"/>
      <c r="O646" s="131"/>
      <c r="P646" s="131"/>
      <c r="Q646" s="131"/>
    </row>
    <row r="647" spans="2:17">
      <c r="B647" s="130"/>
      <c r="C647" s="130"/>
      <c r="D647" s="130"/>
      <c r="E647" s="130"/>
      <c r="F647" s="131"/>
      <c r="G647" s="131"/>
      <c r="H647" s="131"/>
      <c r="I647" s="131"/>
      <c r="J647" s="131"/>
      <c r="K647" s="131"/>
      <c r="L647" s="131"/>
      <c r="M647" s="131"/>
      <c r="N647" s="131"/>
      <c r="O647" s="131"/>
      <c r="P647" s="131"/>
      <c r="Q647" s="131"/>
    </row>
    <row r="648" spans="2:17">
      <c r="B648" s="130"/>
      <c r="C648" s="130"/>
      <c r="D648" s="130"/>
      <c r="E648" s="130"/>
      <c r="F648" s="131"/>
      <c r="G648" s="131"/>
      <c r="H648" s="131"/>
      <c r="I648" s="131"/>
      <c r="J648" s="131"/>
      <c r="K648" s="131"/>
      <c r="L648" s="131"/>
      <c r="M648" s="131"/>
      <c r="N648" s="131"/>
      <c r="O648" s="131"/>
      <c r="P648" s="131"/>
      <c r="Q648" s="131"/>
    </row>
    <row r="649" spans="2:17">
      <c r="B649" s="130"/>
      <c r="C649" s="130"/>
      <c r="D649" s="130"/>
      <c r="E649" s="130"/>
      <c r="F649" s="131"/>
      <c r="G649" s="131"/>
      <c r="H649" s="131"/>
      <c r="I649" s="131"/>
      <c r="J649" s="131"/>
      <c r="K649" s="131"/>
      <c r="L649" s="131"/>
      <c r="M649" s="131"/>
      <c r="N649" s="131"/>
      <c r="O649" s="131"/>
      <c r="P649" s="131"/>
      <c r="Q649" s="131"/>
    </row>
    <row r="650" spans="2:17">
      <c r="B650" s="130"/>
      <c r="C650" s="130"/>
      <c r="D650" s="130"/>
      <c r="E650" s="130"/>
      <c r="F650" s="131"/>
      <c r="G650" s="131"/>
      <c r="H650" s="131"/>
      <c r="I650" s="131"/>
      <c r="J650" s="131"/>
      <c r="K650" s="131"/>
      <c r="L650" s="131"/>
      <c r="M650" s="131"/>
      <c r="N650" s="131"/>
      <c r="O650" s="131"/>
      <c r="P650" s="131"/>
      <c r="Q650" s="131"/>
    </row>
    <row r="651" spans="2:17">
      <c r="B651" s="130"/>
      <c r="C651" s="130"/>
      <c r="D651" s="130"/>
      <c r="E651" s="130"/>
      <c r="F651" s="131"/>
      <c r="G651" s="131"/>
      <c r="H651" s="131"/>
      <c r="I651" s="131"/>
      <c r="J651" s="131"/>
      <c r="K651" s="131"/>
      <c r="L651" s="131"/>
      <c r="M651" s="131"/>
      <c r="N651" s="131"/>
      <c r="O651" s="131"/>
      <c r="P651" s="131"/>
      <c r="Q651" s="131"/>
    </row>
    <row r="652" spans="2:17">
      <c r="B652" s="130"/>
      <c r="C652" s="130"/>
      <c r="D652" s="130"/>
      <c r="E652" s="130"/>
      <c r="F652" s="131"/>
      <c r="G652" s="131"/>
      <c r="H652" s="131"/>
      <c r="I652" s="131"/>
      <c r="J652" s="131"/>
      <c r="K652" s="131"/>
      <c r="L652" s="131"/>
      <c r="M652" s="131"/>
      <c r="N652" s="131"/>
      <c r="O652" s="131"/>
      <c r="P652" s="131"/>
      <c r="Q652" s="131"/>
    </row>
    <row r="653" spans="2:17">
      <c r="B653" s="130"/>
      <c r="C653" s="130"/>
      <c r="D653" s="130"/>
      <c r="E653" s="130"/>
      <c r="F653" s="131"/>
      <c r="G653" s="131"/>
      <c r="H653" s="131"/>
      <c r="I653" s="131"/>
      <c r="J653" s="131"/>
      <c r="K653" s="131"/>
      <c r="L653" s="131"/>
      <c r="M653" s="131"/>
      <c r="N653" s="131"/>
      <c r="O653" s="131"/>
      <c r="P653" s="131"/>
      <c r="Q653" s="131"/>
    </row>
    <row r="654" spans="2:17">
      <c r="B654" s="130"/>
      <c r="C654" s="130"/>
      <c r="D654" s="130"/>
      <c r="E654" s="130"/>
      <c r="F654" s="131"/>
      <c r="G654" s="131"/>
      <c r="H654" s="131"/>
      <c r="I654" s="131"/>
      <c r="J654" s="131"/>
      <c r="K654" s="131"/>
      <c r="L654" s="131"/>
      <c r="M654" s="131"/>
      <c r="N654" s="131"/>
      <c r="O654" s="131"/>
      <c r="P654" s="131"/>
      <c r="Q654" s="131"/>
    </row>
    <row r="655" spans="2:17">
      <c r="B655" s="130"/>
      <c r="C655" s="130"/>
      <c r="D655" s="130"/>
      <c r="E655" s="130"/>
      <c r="F655" s="131"/>
      <c r="G655" s="131"/>
      <c r="H655" s="131"/>
      <c r="I655" s="131"/>
      <c r="J655" s="131"/>
      <c r="K655" s="131"/>
      <c r="L655" s="131"/>
      <c r="M655" s="131"/>
      <c r="N655" s="131"/>
      <c r="O655" s="131"/>
      <c r="P655" s="131"/>
      <c r="Q655" s="131"/>
    </row>
    <row r="656" spans="2:17">
      <c r="B656" s="130"/>
      <c r="C656" s="130"/>
      <c r="D656" s="130"/>
      <c r="E656" s="130"/>
      <c r="F656" s="131"/>
      <c r="G656" s="131"/>
      <c r="H656" s="131"/>
      <c r="I656" s="131"/>
      <c r="J656" s="131"/>
      <c r="K656" s="131"/>
      <c r="L656" s="131"/>
      <c r="M656" s="131"/>
      <c r="N656" s="131"/>
      <c r="O656" s="131"/>
      <c r="P656" s="131"/>
      <c r="Q656" s="131"/>
    </row>
    <row r="657" spans="2:17">
      <c r="B657" s="130"/>
      <c r="C657" s="130"/>
      <c r="D657" s="130"/>
      <c r="E657" s="130"/>
      <c r="F657" s="131"/>
      <c r="G657" s="131"/>
      <c r="H657" s="131"/>
      <c r="I657" s="131"/>
      <c r="J657" s="131"/>
      <c r="K657" s="131"/>
      <c r="L657" s="131"/>
      <c r="M657" s="131"/>
      <c r="N657" s="131"/>
      <c r="O657" s="131"/>
      <c r="P657" s="131"/>
      <c r="Q657" s="131"/>
    </row>
    <row r="658" spans="2:17">
      <c r="B658" s="130"/>
      <c r="C658" s="130"/>
      <c r="D658" s="130"/>
      <c r="E658" s="130"/>
      <c r="F658" s="131"/>
      <c r="G658" s="131"/>
      <c r="H658" s="131"/>
      <c r="I658" s="131"/>
      <c r="J658" s="131"/>
      <c r="K658" s="131"/>
      <c r="L658" s="131"/>
      <c r="M658" s="131"/>
      <c r="N658" s="131"/>
      <c r="O658" s="131"/>
      <c r="P658" s="131"/>
      <c r="Q658" s="131"/>
    </row>
    <row r="659" spans="2:17">
      <c r="B659" s="130"/>
      <c r="C659" s="130"/>
      <c r="D659" s="130"/>
      <c r="E659" s="130"/>
      <c r="F659" s="131"/>
      <c r="G659" s="131"/>
      <c r="H659" s="131"/>
      <c r="I659" s="131"/>
      <c r="J659" s="131"/>
      <c r="K659" s="131"/>
      <c r="L659" s="131"/>
      <c r="M659" s="131"/>
      <c r="N659" s="131"/>
      <c r="O659" s="131"/>
      <c r="P659" s="131"/>
      <c r="Q659" s="131"/>
    </row>
    <row r="660" spans="2:17">
      <c r="B660" s="130"/>
      <c r="C660" s="130"/>
      <c r="D660" s="130"/>
      <c r="E660" s="130"/>
      <c r="F660" s="131"/>
      <c r="G660" s="131"/>
      <c r="H660" s="131"/>
      <c r="I660" s="131"/>
      <c r="J660" s="131"/>
      <c r="K660" s="131"/>
      <c r="L660" s="131"/>
      <c r="M660" s="131"/>
      <c r="N660" s="131"/>
      <c r="O660" s="131"/>
      <c r="P660" s="131"/>
      <c r="Q660" s="131"/>
    </row>
    <row r="661" spans="2:17">
      <c r="B661" s="130"/>
      <c r="C661" s="130"/>
      <c r="D661" s="130"/>
      <c r="E661" s="130"/>
      <c r="F661" s="131"/>
      <c r="G661" s="131"/>
      <c r="H661" s="131"/>
      <c r="I661" s="131"/>
      <c r="J661" s="131"/>
      <c r="K661" s="131"/>
      <c r="L661" s="131"/>
      <c r="M661" s="131"/>
      <c r="N661" s="131"/>
      <c r="O661" s="131"/>
      <c r="P661" s="131"/>
      <c r="Q661" s="131"/>
    </row>
    <row r="662" spans="2:17">
      <c r="B662" s="130"/>
      <c r="C662" s="130"/>
      <c r="D662" s="130"/>
      <c r="E662" s="130"/>
      <c r="F662" s="131"/>
      <c r="G662" s="131"/>
      <c r="H662" s="131"/>
      <c r="I662" s="131"/>
      <c r="J662" s="131"/>
      <c r="K662" s="131"/>
      <c r="L662" s="131"/>
      <c r="M662" s="131"/>
      <c r="N662" s="131"/>
      <c r="O662" s="131"/>
      <c r="P662" s="131"/>
      <c r="Q662" s="131"/>
    </row>
    <row r="663" spans="2:17">
      <c r="B663" s="130"/>
      <c r="C663" s="130"/>
      <c r="D663" s="130"/>
      <c r="E663" s="130"/>
      <c r="F663" s="131"/>
      <c r="G663" s="131"/>
      <c r="H663" s="131"/>
      <c r="I663" s="131"/>
      <c r="J663" s="131"/>
      <c r="K663" s="131"/>
      <c r="L663" s="131"/>
      <c r="M663" s="131"/>
      <c r="N663" s="131"/>
      <c r="O663" s="131"/>
      <c r="P663" s="131"/>
      <c r="Q663" s="131"/>
    </row>
    <row r="664" spans="2:17">
      <c r="B664" s="130"/>
      <c r="C664" s="130"/>
      <c r="D664" s="130"/>
      <c r="E664" s="130"/>
      <c r="F664" s="131"/>
      <c r="G664" s="131"/>
      <c r="H664" s="131"/>
      <c r="I664" s="131"/>
      <c r="J664" s="131"/>
      <c r="K664" s="131"/>
      <c r="L664" s="131"/>
      <c r="M664" s="131"/>
      <c r="N664" s="131"/>
      <c r="O664" s="131"/>
      <c r="P664" s="131"/>
      <c r="Q664" s="131"/>
    </row>
    <row r="665" spans="2:17">
      <c r="B665" s="130"/>
      <c r="C665" s="130"/>
      <c r="D665" s="130"/>
      <c r="E665" s="130"/>
      <c r="F665" s="131"/>
      <c r="G665" s="131"/>
      <c r="H665" s="131"/>
      <c r="I665" s="131"/>
      <c r="J665" s="131"/>
      <c r="K665" s="131"/>
      <c r="L665" s="131"/>
      <c r="M665" s="131"/>
      <c r="N665" s="131"/>
      <c r="O665" s="131"/>
      <c r="P665" s="131"/>
      <c r="Q665" s="131"/>
    </row>
    <row r="666" spans="2:17">
      <c r="B666" s="130"/>
      <c r="C666" s="130"/>
      <c r="D666" s="130"/>
      <c r="E666" s="130"/>
      <c r="F666" s="131"/>
      <c r="G666" s="131"/>
      <c r="H666" s="131"/>
      <c r="I666" s="131"/>
      <c r="J666" s="131"/>
      <c r="K666" s="131"/>
      <c r="L666" s="131"/>
      <c r="M666" s="131"/>
      <c r="N666" s="131"/>
      <c r="O666" s="131"/>
      <c r="P666" s="131"/>
      <c r="Q666" s="131"/>
    </row>
    <row r="667" spans="2:17">
      <c r="B667" s="130"/>
      <c r="C667" s="130"/>
      <c r="D667" s="130"/>
      <c r="E667" s="130"/>
      <c r="F667" s="131"/>
      <c r="G667" s="131"/>
      <c r="H667" s="131"/>
      <c r="I667" s="131"/>
      <c r="J667" s="131"/>
      <c r="K667" s="131"/>
      <c r="L667" s="131"/>
      <c r="M667" s="131"/>
      <c r="N667" s="131"/>
      <c r="O667" s="131"/>
      <c r="P667" s="131"/>
      <c r="Q667" s="131"/>
    </row>
    <row r="668" spans="2:17">
      <c r="B668" s="130"/>
      <c r="C668" s="130"/>
      <c r="D668" s="130"/>
      <c r="E668" s="130"/>
      <c r="F668" s="131"/>
      <c r="G668" s="131"/>
      <c r="H668" s="131"/>
      <c r="I668" s="131"/>
      <c r="J668" s="131"/>
      <c r="K668" s="131"/>
      <c r="L668" s="131"/>
      <c r="M668" s="131"/>
      <c r="N668" s="131"/>
      <c r="O668" s="131"/>
      <c r="P668" s="131"/>
      <c r="Q668" s="131"/>
    </row>
    <row r="669" spans="2:17">
      <c r="B669" s="130"/>
      <c r="C669" s="130"/>
      <c r="D669" s="130"/>
      <c r="E669" s="130"/>
      <c r="F669" s="131"/>
      <c r="G669" s="131"/>
      <c r="H669" s="131"/>
      <c r="I669" s="131"/>
      <c r="J669" s="131"/>
      <c r="K669" s="131"/>
      <c r="L669" s="131"/>
      <c r="M669" s="131"/>
      <c r="N669" s="131"/>
      <c r="O669" s="131"/>
      <c r="P669" s="131"/>
      <c r="Q669" s="131"/>
    </row>
    <row r="670" spans="2:17">
      <c r="B670" s="130"/>
      <c r="C670" s="130"/>
      <c r="D670" s="130"/>
      <c r="E670" s="130"/>
      <c r="F670" s="131"/>
      <c r="G670" s="131"/>
      <c r="H670" s="131"/>
      <c r="I670" s="131"/>
      <c r="J670" s="131"/>
      <c r="K670" s="131"/>
      <c r="L670" s="131"/>
      <c r="M670" s="131"/>
      <c r="N670" s="131"/>
      <c r="O670" s="131"/>
      <c r="P670" s="131"/>
      <c r="Q670" s="131"/>
    </row>
    <row r="671" spans="2:17">
      <c r="B671" s="130"/>
      <c r="C671" s="130"/>
      <c r="D671" s="130"/>
      <c r="E671" s="130"/>
      <c r="F671" s="131"/>
      <c r="G671" s="131"/>
      <c r="H671" s="131"/>
      <c r="I671" s="131"/>
      <c r="J671" s="131"/>
      <c r="K671" s="131"/>
      <c r="L671" s="131"/>
      <c r="M671" s="131"/>
      <c r="N671" s="131"/>
      <c r="O671" s="131"/>
      <c r="P671" s="131"/>
      <c r="Q671" s="131"/>
    </row>
    <row r="672" spans="2:17">
      <c r="B672" s="130"/>
      <c r="C672" s="130"/>
      <c r="D672" s="130"/>
      <c r="E672" s="130"/>
      <c r="F672" s="131"/>
      <c r="G672" s="131"/>
      <c r="H672" s="131"/>
      <c r="I672" s="131"/>
      <c r="J672" s="131"/>
      <c r="K672" s="131"/>
      <c r="L672" s="131"/>
      <c r="M672" s="131"/>
      <c r="N672" s="131"/>
      <c r="O672" s="131"/>
      <c r="P672" s="131"/>
      <c r="Q672" s="131"/>
    </row>
    <row r="673" spans="2:17">
      <c r="B673" s="130"/>
      <c r="C673" s="130"/>
      <c r="D673" s="130"/>
      <c r="E673" s="130"/>
      <c r="F673" s="131"/>
      <c r="G673" s="131"/>
      <c r="H673" s="131"/>
      <c r="I673" s="131"/>
      <c r="J673" s="131"/>
      <c r="K673" s="131"/>
      <c r="L673" s="131"/>
      <c r="M673" s="131"/>
      <c r="N673" s="131"/>
      <c r="O673" s="131"/>
      <c r="P673" s="131"/>
      <c r="Q673" s="131"/>
    </row>
    <row r="674" spans="2:17">
      <c r="B674" s="130"/>
      <c r="C674" s="130"/>
      <c r="D674" s="130"/>
      <c r="E674" s="130"/>
      <c r="F674" s="131"/>
      <c r="G674" s="131"/>
      <c r="H674" s="131"/>
      <c r="I674" s="131"/>
      <c r="J674" s="131"/>
      <c r="K674" s="131"/>
      <c r="L674" s="131"/>
      <c r="M674" s="131"/>
      <c r="N674" s="131"/>
      <c r="O674" s="131"/>
      <c r="P674" s="131"/>
      <c r="Q674" s="131"/>
    </row>
    <row r="675" spans="2:17">
      <c r="B675" s="130"/>
      <c r="C675" s="130"/>
      <c r="D675" s="130"/>
      <c r="E675" s="130"/>
      <c r="F675" s="131"/>
      <c r="G675" s="131"/>
      <c r="H675" s="131"/>
      <c r="I675" s="131"/>
      <c r="J675" s="131"/>
      <c r="K675" s="131"/>
      <c r="L675" s="131"/>
      <c r="M675" s="131"/>
      <c r="N675" s="131"/>
      <c r="O675" s="131"/>
      <c r="P675" s="131"/>
      <c r="Q675" s="131"/>
    </row>
    <row r="676" spans="2:17">
      <c r="B676" s="130"/>
      <c r="C676" s="130"/>
      <c r="D676" s="130"/>
      <c r="E676" s="130"/>
      <c r="F676" s="131"/>
      <c r="G676" s="131"/>
      <c r="H676" s="131"/>
      <c r="I676" s="131"/>
      <c r="J676" s="131"/>
      <c r="K676" s="131"/>
      <c r="L676" s="131"/>
      <c r="M676" s="131"/>
      <c r="N676" s="131"/>
      <c r="O676" s="131"/>
      <c r="P676" s="131"/>
      <c r="Q676" s="131"/>
    </row>
    <row r="677" spans="2:17">
      <c r="B677" s="130"/>
      <c r="C677" s="130"/>
      <c r="D677" s="130"/>
      <c r="E677" s="130"/>
      <c r="F677" s="131"/>
      <c r="G677" s="131"/>
      <c r="H677" s="131"/>
      <c r="I677" s="131"/>
      <c r="J677" s="131"/>
      <c r="K677" s="131"/>
      <c r="L677" s="131"/>
      <c r="M677" s="131"/>
      <c r="N677" s="131"/>
      <c r="O677" s="131"/>
      <c r="P677" s="131"/>
      <c r="Q677" s="131"/>
    </row>
    <row r="678" spans="2:17">
      <c r="B678" s="130"/>
      <c r="C678" s="130"/>
      <c r="D678" s="130"/>
      <c r="E678" s="130"/>
      <c r="F678" s="131"/>
      <c r="G678" s="131"/>
      <c r="H678" s="131"/>
      <c r="I678" s="131"/>
      <c r="J678" s="131"/>
      <c r="K678" s="131"/>
      <c r="L678" s="131"/>
      <c r="M678" s="131"/>
      <c r="N678" s="131"/>
      <c r="O678" s="131"/>
      <c r="P678" s="131"/>
      <c r="Q678" s="131"/>
    </row>
    <row r="679" spans="2:17">
      <c r="B679" s="130"/>
      <c r="C679" s="130"/>
      <c r="D679" s="130"/>
      <c r="E679" s="130"/>
      <c r="F679" s="131"/>
      <c r="G679" s="131"/>
      <c r="H679" s="131"/>
      <c r="I679" s="131"/>
      <c r="J679" s="131"/>
      <c r="K679" s="131"/>
      <c r="L679" s="131"/>
      <c r="M679" s="131"/>
      <c r="N679" s="131"/>
      <c r="O679" s="131"/>
      <c r="P679" s="131"/>
      <c r="Q679" s="131"/>
    </row>
    <row r="680" spans="2:17">
      <c r="B680" s="130"/>
      <c r="C680" s="130"/>
      <c r="D680" s="130"/>
      <c r="E680" s="130"/>
      <c r="F680" s="131"/>
      <c r="G680" s="131"/>
      <c r="H680" s="131"/>
      <c r="I680" s="131"/>
      <c r="J680" s="131"/>
      <c r="K680" s="131"/>
      <c r="L680" s="131"/>
      <c r="M680" s="131"/>
      <c r="N680" s="131"/>
      <c r="O680" s="131"/>
      <c r="P680" s="131"/>
      <c r="Q680" s="131"/>
    </row>
    <row r="681" spans="2:17">
      <c r="B681" s="130"/>
      <c r="C681" s="130"/>
      <c r="D681" s="130"/>
      <c r="E681" s="130"/>
      <c r="F681" s="131"/>
      <c r="G681" s="131"/>
      <c r="H681" s="131"/>
      <c r="I681" s="131"/>
      <c r="J681" s="131"/>
      <c r="K681" s="131"/>
      <c r="L681" s="131"/>
      <c r="M681" s="131"/>
      <c r="N681" s="131"/>
      <c r="O681" s="131"/>
      <c r="P681" s="131"/>
      <c r="Q681" s="131"/>
    </row>
    <row r="682" spans="2:17">
      <c r="B682" s="130"/>
      <c r="C682" s="130"/>
      <c r="D682" s="130"/>
      <c r="E682" s="130"/>
      <c r="F682" s="131"/>
      <c r="G682" s="131"/>
      <c r="H682" s="131"/>
      <c r="I682" s="131"/>
      <c r="J682" s="131"/>
      <c r="K682" s="131"/>
      <c r="L682" s="131"/>
      <c r="M682" s="131"/>
      <c r="N682" s="131"/>
      <c r="O682" s="131"/>
      <c r="P682" s="131"/>
      <c r="Q682" s="131"/>
    </row>
    <row r="683" spans="2:17">
      <c r="B683" s="130"/>
      <c r="C683" s="130"/>
      <c r="D683" s="130"/>
      <c r="E683" s="130"/>
      <c r="F683" s="131"/>
      <c r="G683" s="131"/>
      <c r="H683" s="131"/>
      <c r="I683" s="131"/>
      <c r="J683" s="131"/>
      <c r="K683" s="131"/>
      <c r="L683" s="131"/>
      <c r="M683" s="131"/>
      <c r="N683" s="131"/>
      <c r="O683" s="131"/>
      <c r="P683" s="131"/>
      <c r="Q683" s="131"/>
    </row>
    <row r="684" spans="2:17">
      <c r="B684" s="130"/>
      <c r="C684" s="130"/>
      <c r="D684" s="130"/>
      <c r="E684" s="130"/>
      <c r="F684" s="131"/>
      <c r="G684" s="131"/>
      <c r="H684" s="131"/>
      <c r="I684" s="131"/>
      <c r="J684" s="131"/>
      <c r="K684" s="131"/>
      <c r="L684" s="131"/>
      <c r="M684" s="131"/>
      <c r="N684" s="131"/>
      <c r="O684" s="131"/>
      <c r="P684" s="131"/>
      <c r="Q684" s="131"/>
    </row>
    <row r="685" spans="2:17">
      <c r="B685" s="130"/>
      <c r="C685" s="130"/>
      <c r="D685" s="130"/>
      <c r="E685" s="130"/>
      <c r="F685" s="131"/>
      <c r="G685" s="131"/>
      <c r="H685" s="131"/>
      <c r="I685" s="131"/>
      <c r="J685" s="131"/>
      <c r="K685" s="131"/>
      <c r="L685" s="131"/>
      <c r="M685" s="131"/>
      <c r="N685" s="131"/>
      <c r="O685" s="131"/>
      <c r="P685" s="131"/>
      <c r="Q685" s="131"/>
    </row>
    <row r="686" spans="2:17">
      <c r="B686" s="130"/>
      <c r="C686" s="130"/>
      <c r="D686" s="130"/>
      <c r="E686" s="130"/>
      <c r="F686" s="131"/>
      <c r="G686" s="131"/>
      <c r="H686" s="131"/>
      <c r="I686" s="131"/>
      <c r="J686" s="131"/>
      <c r="K686" s="131"/>
      <c r="L686" s="131"/>
      <c r="M686" s="131"/>
      <c r="N686" s="131"/>
      <c r="O686" s="131"/>
      <c r="P686" s="131"/>
      <c r="Q686" s="131"/>
    </row>
    <row r="687" spans="2:17">
      <c r="B687" s="130"/>
      <c r="C687" s="130"/>
      <c r="D687" s="130"/>
      <c r="E687" s="130"/>
      <c r="F687" s="131"/>
      <c r="G687" s="131"/>
      <c r="H687" s="131"/>
      <c r="I687" s="131"/>
      <c r="J687" s="131"/>
      <c r="K687" s="131"/>
      <c r="L687" s="131"/>
      <c r="M687" s="131"/>
      <c r="N687" s="131"/>
      <c r="O687" s="131"/>
      <c r="P687" s="131"/>
      <c r="Q687" s="131"/>
    </row>
    <row r="688" spans="2:17">
      <c r="B688" s="130"/>
      <c r="C688" s="130"/>
      <c r="D688" s="130"/>
      <c r="E688" s="130"/>
      <c r="F688" s="131"/>
      <c r="G688" s="131"/>
      <c r="H688" s="131"/>
      <c r="I688" s="131"/>
      <c r="J688" s="131"/>
      <c r="K688" s="131"/>
      <c r="L688" s="131"/>
      <c r="M688" s="131"/>
      <c r="N688" s="131"/>
      <c r="O688" s="131"/>
      <c r="P688" s="131"/>
      <c r="Q688" s="131"/>
    </row>
    <row r="689" spans="2:17">
      <c r="B689" s="130"/>
      <c r="C689" s="130"/>
      <c r="D689" s="130"/>
      <c r="E689" s="130"/>
      <c r="F689" s="131"/>
      <c r="G689" s="131"/>
      <c r="H689" s="131"/>
      <c r="I689" s="131"/>
      <c r="J689" s="131"/>
      <c r="K689" s="131"/>
      <c r="L689" s="131"/>
      <c r="M689" s="131"/>
      <c r="N689" s="131"/>
      <c r="O689" s="131"/>
      <c r="P689" s="131"/>
      <c r="Q689" s="131"/>
    </row>
    <row r="690" spans="2:17">
      <c r="B690" s="130"/>
      <c r="C690" s="130"/>
      <c r="D690" s="130"/>
      <c r="E690" s="130"/>
      <c r="F690" s="131"/>
      <c r="G690" s="131"/>
      <c r="H690" s="131"/>
      <c r="I690" s="131"/>
      <c r="J690" s="131"/>
      <c r="K690" s="131"/>
      <c r="L690" s="131"/>
      <c r="M690" s="131"/>
      <c r="N690" s="131"/>
      <c r="O690" s="131"/>
      <c r="P690" s="131"/>
      <c r="Q690" s="131"/>
    </row>
    <row r="691" spans="2:17">
      <c r="B691" s="130"/>
      <c r="C691" s="130"/>
      <c r="D691" s="130"/>
      <c r="E691" s="130"/>
      <c r="F691" s="131"/>
      <c r="G691" s="131"/>
      <c r="H691" s="131"/>
      <c r="I691" s="131"/>
      <c r="J691" s="131"/>
      <c r="K691" s="131"/>
      <c r="L691" s="131"/>
      <c r="M691" s="131"/>
      <c r="N691" s="131"/>
      <c r="O691" s="131"/>
      <c r="P691" s="131"/>
      <c r="Q691" s="131"/>
    </row>
    <row r="692" spans="2:17">
      <c r="B692" s="130"/>
      <c r="C692" s="130"/>
      <c r="D692" s="130"/>
      <c r="E692" s="130"/>
      <c r="F692" s="131"/>
      <c r="G692" s="131"/>
      <c r="H692" s="131"/>
      <c r="I692" s="131"/>
      <c r="J692" s="131"/>
      <c r="K692" s="131"/>
      <c r="L692" s="131"/>
      <c r="M692" s="131"/>
      <c r="N692" s="131"/>
      <c r="O692" s="131"/>
      <c r="P692" s="131"/>
      <c r="Q692" s="131"/>
    </row>
    <row r="693" spans="2:17">
      <c r="B693" s="130"/>
      <c r="C693" s="130"/>
      <c r="D693" s="130"/>
      <c r="E693" s="130"/>
      <c r="F693" s="131"/>
      <c r="G693" s="131"/>
      <c r="H693" s="131"/>
      <c r="I693" s="131"/>
      <c r="J693" s="131"/>
      <c r="K693" s="131"/>
      <c r="L693" s="131"/>
      <c r="M693" s="131"/>
      <c r="N693" s="131"/>
      <c r="O693" s="131"/>
      <c r="P693" s="131"/>
      <c r="Q693" s="131"/>
    </row>
    <row r="694" spans="2:17">
      <c r="B694" s="130"/>
      <c r="C694" s="130"/>
      <c r="D694" s="130"/>
      <c r="E694" s="130"/>
      <c r="F694" s="131"/>
      <c r="G694" s="131"/>
      <c r="H694" s="131"/>
      <c r="I694" s="131"/>
      <c r="J694" s="131"/>
      <c r="K694" s="131"/>
      <c r="L694" s="131"/>
      <c r="M694" s="131"/>
      <c r="N694" s="131"/>
      <c r="O694" s="131"/>
      <c r="P694" s="131"/>
      <c r="Q694" s="131"/>
    </row>
    <row r="695" spans="2:17">
      <c r="B695" s="130"/>
      <c r="C695" s="130"/>
      <c r="D695" s="130"/>
      <c r="E695" s="130"/>
      <c r="F695" s="131"/>
      <c r="G695" s="131"/>
      <c r="H695" s="131"/>
      <c r="I695" s="131"/>
      <c r="J695" s="131"/>
      <c r="K695" s="131"/>
      <c r="L695" s="131"/>
      <c r="M695" s="131"/>
      <c r="N695" s="131"/>
      <c r="O695" s="131"/>
      <c r="P695" s="131"/>
      <c r="Q695" s="131"/>
    </row>
    <row r="696" spans="2:17">
      <c r="B696" s="130"/>
      <c r="C696" s="130"/>
      <c r="D696" s="130"/>
      <c r="E696" s="130"/>
      <c r="F696" s="131"/>
      <c r="G696" s="131"/>
      <c r="H696" s="131"/>
      <c r="I696" s="131"/>
      <c r="J696" s="131"/>
      <c r="K696" s="131"/>
      <c r="L696" s="131"/>
      <c r="M696" s="131"/>
      <c r="N696" s="131"/>
      <c r="O696" s="131"/>
      <c r="P696" s="131"/>
      <c r="Q696" s="131"/>
    </row>
    <row r="697" spans="2:17">
      <c r="B697" s="130"/>
      <c r="C697" s="130"/>
      <c r="D697" s="130"/>
      <c r="E697" s="130"/>
      <c r="F697" s="131"/>
      <c r="G697" s="131"/>
      <c r="H697" s="131"/>
      <c r="I697" s="131"/>
      <c r="J697" s="131"/>
      <c r="K697" s="131"/>
      <c r="L697" s="131"/>
      <c r="M697" s="131"/>
      <c r="N697" s="131"/>
      <c r="O697" s="131"/>
      <c r="P697" s="131"/>
      <c r="Q697" s="131"/>
    </row>
    <row r="698" spans="2:17">
      <c r="B698" s="130"/>
      <c r="C698" s="130"/>
      <c r="D698" s="130"/>
      <c r="E698" s="130"/>
      <c r="F698" s="131"/>
      <c r="G698" s="131"/>
      <c r="H698" s="131"/>
      <c r="I698" s="131"/>
      <c r="J698" s="131"/>
      <c r="K698" s="131"/>
      <c r="L698" s="131"/>
      <c r="M698" s="131"/>
      <c r="N698" s="131"/>
      <c r="O698" s="131"/>
      <c r="P698" s="131"/>
      <c r="Q698" s="131"/>
    </row>
    <row r="699" spans="2:17">
      <c r="B699" s="130"/>
      <c r="C699" s="130"/>
      <c r="D699" s="130"/>
      <c r="E699" s="130"/>
      <c r="F699" s="131"/>
      <c r="G699" s="131"/>
      <c r="H699" s="131"/>
      <c r="I699" s="131"/>
      <c r="J699" s="131"/>
      <c r="K699" s="131"/>
      <c r="L699" s="131"/>
      <c r="M699" s="131"/>
      <c r="N699" s="131"/>
      <c r="O699" s="131"/>
      <c r="P699" s="131"/>
      <c r="Q699" s="131"/>
    </row>
    <row r="700" spans="2:17">
      <c r="B700" s="130"/>
      <c r="C700" s="130"/>
      <c r="D700" s="130"/>
      <c r="E700" s="130"/>
      <c r="F700" s="131"/>
      <c r="G700" s="131"/>
      <c r="H700" s="131"/>
      <c r="I700" s="131"/>
      <c r="J700" s="131"/>
      <c r="K700" s="131"/>
      <c r="L700" s="131"/>
      <c r="M700" s="131"/>
      <c r="N700" s="131"/>
      <c r="O700" s="131"/>
      <c r="P700" s="131"/>
      <c r="Q700" s="131"/>
    </row>
    <row r="701" spans="2:17">
      <c r="B701" s="130"/>
      <c r="C701" s="130"/>
      <c r="D701" s="130"/>
      <c r="E701" s="130"/>
      <c r="F701" s="131"/>
      <c r="G701" s="131"/>
      <c r="H701" s="131"/>
      <c r="I701" s="131"/>
      <c r="J701" s="131"/>
      <c r="K701" s="131"/>
      <c r="L701" s="131"/>
      <c r="M701" s="131"/>
      <c r="N701" s="131"/>
      <c r="O701" s="131"/>
      <c r="P701" s="131"/>
      <c r="Q701" s="131"/>
    </row>
    <row r="702" spans="2:17">
      <c r="B702" s="130"/>
      <c r="C702" s="130"/>
      <c r="D702" s="130"/>
      <c r="E702" s="130"/>
      <c r="F702" s="131"/>
      <c r="G702" s="131"/>
      <c r="H702" s="131"/>
      <c r="I702" s="131"/>
      <c r="J702" s="131"/>
      <c r="K702" s="131"/>
      <c r="L702" s="131"/>
      <c r="M702" s="131"/>
      <c r="N702" s="131"/>
      <c r="O702" s="131"/>
      <c r="P702" s="131"/>
      <c r="Q702" s="131"/>
    </row>
    <row r="703" spans="2:17">
      <c r="B703" s="130"/>
      <c r="C703" s="130"/>
      <c r="D703" s="130"/>
      <c r="E703" s="130"/>
      <c r="F703" s="131"/>
      <c r="G703" s="131"/>
      <c r="H703" s="131"/>
      <c r="I703" s="131"/>
      <c r="J703" s="131"/>
      <c r="K703" s="131"/>
      <c r="L703" s="131"/>
      <c r="M703" s="131"/>
      <c r="N703" s="131"/>
      <c r="O703" s="131"/>
      <c r="P703" s="131"/>
      <c r="Q703" s="131"/>
    </row>
    <row r="704" spans="2:17">
      <c r="B704" s="130"/>
      <c r="C704" s="130"/>
      <c r="D704" s="130"/>
      <c r="E704" s="130"/>
      <c r="F704" s="131"/>
      <c r="G704" s="131"/>
      <c r="H704" s="131"/>
      <c r="I704" s="131"/>
      <c r="J704" s="131"/>
      <c r="K704" s="131"/>
      <c r="L704" s="131"/>
      <c r="M704" s="131"/>
      <c r="N704" s="131"/>
      <c r="O704" s="131"/>
      <c r="P704" s="131"/>
      <c r="Q704" s="131"/>
    </row>
    <row r="705" spans="2:17">
      <c r="B705" s="130"/>
      <c r="C705" s="130"/>
      <c r="D705" s="130"/>
      <c r="E705" s="130"/>
      <c r="F705" s="131"/>
      <c r="G705" s="131"/>
      <c r="H705" s="131"/>
      <c r="I705" s="131"/>
      <c r="J705" s="131"/>
      <c r="K705" s="131"/>
      <c r="L705" s="131"/>
      <c r="M705" s="131"/>
      <c r="N705" s="131"/>
      <c r="O705" s="131"/>
      <c r="P705" s="131"/>
      <c r="Q705" s="131"/>
    </row>
    <row r="706" spans="2:17">
      <c r="B706" s="130"/>
      <c r="C706" s="130"/>
      <c r="D706" s="130"/>
      <c r="E706" s="130"/>
      <c r="F706" s="131"/>
      <c r="G706" s="131"/>
      <c r="H706" s="131"/>
      <c r="I706" s="131"/>
      <c r="J706" s="131"/>
      <c r="K706" s="131"/>
      <c r="L706" s="131"/>
      <c r="M706" s="131"/>
      <c r="N706" s="131"/>
      <c r="O706" s="131"/>
      <c r="P706" s="131"/>
      <c r="Q706" s="131"/>
    </row>
    <row r="707" spans="2:17">
      <c r="B707" s="130"/>
      <c r="C707" s="130"/>
      <c r="D707" s="130"/>
      <c r="E707" s="130"/>
      <c r="F707" s="131"/>
      <c r="G707" s="131"/>
      <c r="H707" s="131"/>
      <c r="I707" s="131"/>
      <c r="J707" s="131"/>
      <c r="K707" s="131"/>
      <c r="L707" s="131"/>
      <c r="M707" s="131"/>
      <c r="N707" s="131"/>
      <c r="O707" s="131"/>
      <c r="P707" s="131"/>
      <c r="Q707" s="131"/>
    </row>
    <row r="708" spans="2:17">
      <c r="B708" s="130"/>
      <c r="C708" s="130"/>
      <c r="D708" s="130"/>
      <c r="E708" s="130"/>
      <c r="F708" s="131"/>
      <c r="G708" s="131"/>
      <c r="H708" s="131"/>
      <c r="I708" s="131"/>
      <c r="J708" s="131"/>
      <c r="K708" s="131"/>
      <c r="L708" s="131"/>
      <c r="M708" s="131"/>
      <c r="N708" s="131"/>
      <c r="O708" s="131"/>
      <c r="P708" s="131"/>
      <c r="Q708" s="131"/>
    </row>
    <row r="709" spans="2:17">
      <c r="B709" s="130"/>
      <c r="C709" s="130"/>
      <c r="D709" s="130"/>
      <c r="E709" s="130"/>
      <c r="F709" s="131"/>
      <c r="G709" s="131"/>
      <c r="H709" s="131"/>
      <c r="I709" s="131"/>
      <c r="J709" s="131"/>
      <c r="K709" s="131"/>
      <c r="L709" s="131"/>
      <c r="M709" s="131"/>
      <c r="N709" s="131"/>
      <c r="O709" s="131"/>
      <c r="P709" s="131"/>
      <c r="Q709" s="131"/>
    </row>
    <row r="710" spans="2:17">
      <c r="B710" s="130"/>
      <c r="C710" s="130"/>
      <c r="D710" s="130"/>
      <c r="E710" s="130"/>
      <c r="F710" s="131"/>
      <c r="G710" s="131"/>
      <c r="H710" s="131"/>
      <c r="I710" s="131"/>
      <c r="J710" s="131"/>
      <c r="K710" s="131"/>
      <c r="L710" s="131"/>
      <c r="M710" s="131"/>
      <c r="N710" s="131"/>
      <c r="O710" s="131"/>
      <c r="P710" s="131"/>
      <c r="Q710" s="131"/>
    </row>
    <row r="711" spans="2:17">
      <c r="B711" s="130"/>
      <c r="C711" s="130"/>
      <c r="D711" s="130"/>
      <c r="E711" s="130"/>
      <c r="F711" s="131"/>
      <c r="G711" s="131"/>
      <c r="H711" s="131"/>
      <c r="I711" s="131"/>
      <c r="J711" s="131"/>
      <c r="K711" s="131"/>
      <c r="L711" s="131"/>
      <c r="M711" s="131"/>
      <c r="N711" s="131"/>
      <c r="O711" s="131"/>
      <c r="P711" s="131"/>
      <c r="Q711" s="131"/>
    </row>
    <row r="712" spans="2:17">
      <c r="B712" s="130"/>
      <c r="C712" s="130"/>
      <c r="D712" s="130"/>
      <c r="E712" s="130"/>
      <c r="F712" s="131"/>
      <c r="G712" s="131"/>
      <c r="H712" s="131"/>
      <c r="I712" s="131"/>
      <c r="J712" s="131"/>
      <c r="K712" s="131"/>
      <c r="L712" s="131"/>
      <c r="M712" s="131"/>
      <c r="N712" s="131"/>
      <c r="O712" s="131"/>
      <c r="P712" s="131"/>
      <c r="Q712" s="131"/>
    </row>
    <row r="713" spans="2:17">
      <c r="B713" s="130"/>
      <c r="C713" s="130"/>
      <c r="D713" s="130"/>
      <c r="E713" s="130"/>
      <c r="F713" s="131"/>
      <c r="G713" s="131"/>
      <c r="H713" s="131"/>
      <c r="I713" s="131"/>
      <c r="J713" s="131"/>
      <c r="K713" s="131"/>
      <c r="L713" s="131"/>
      <c r="M713" s="131"/>
      <c r="N713" s="131"/>
      <c r="O713" s="131"/>
      <c r="P713" s="131"/>
      <c r="Q713" s="131"/>
    </row>
    <row r="714" spans="2:17">
      <c r="B714" s="130"/>
      <c r="C714" s="130"/>
      <c r="D714" s="130"/>
      <c r="E714" s="130"/>
      <c r="F714" s="131"/>
      <c r="G714" s="131"/>
      <c r="H714" s="131"/>
      <c r="I714" s="131"/>
      <c r="J714" s="131"/>
      <c r="K714" s="131"/>
      <c r="L714" s="131"/>
      <c r="M714" s="131"/>
      <c r="N714" s="131"/>
      <c r="O714" s="131"/>
      <c r="P714" s="131"/>
      <c r="Q714" s="131"/>
    </row>
    <row r="715" spans="2:17">
      <c r="B715" s="130"/>
      <c r="C715" s="130"/>
      <c r="D715" s="130"/>
      <c r="E715" s="130"/>
      <c r="F715" s="131"/>
      <c r="G715" s="131"/>
      <c r="H715" s="131"/>
      <c r="I715" s="131"/>
      <c r="J715" s="131"/>
      <c r="K715" s="131"/>
      <c r="L715" s="131"/>
      <c r="M715" s="131"/>
      <c r="N715" s="131"/>
      <c r="O715" s="131"/>
      <c r="P715" s="131"/>
      <c r="Q715" s="131"/>
    </row>
    <row r="716" spans="2:17">
      <c r="B716" s="130"/>
      <c r="C716" s="130"/>
      <c r="D716" s="130"/>
      <c r="E716" s="130"/>
      <c r="F716" s="131"/>
      <c r="G716" s="131"/>
      <c r="H716" s="131"/>
      <c r="I716" s="131"/>
      <c r="J716" s="131"/>
      <c r="K716" s="131"/>
      <c r="L716" s="131"/>
      <c r="M716" s="131"/>
      <c r="N716" s="131"/>
      <c r="O716" s="131"/>
      <c r="P716" s="131"/>
      <c r="Q716" s="131"/>
    </row>
    <row r="717" spans="2:17">
      <c r="B717" s="130"/>
      <c r="C717" s="130"/>
      <c r="D717" s="130"/>
      <c r="E717" s="130"/>
      <c r="F717" s="131"/>
      <c r="G717" s="131"/>
      <c r="H717" s="131"/>
      <c r="I717" s="131"/>
      <c r="J717" s="131"/>
      <c r="K717" s="131"/>
      <c r="L717" s="131"/>
      <c r="M717" s="131"/>
      <c r="N717" s="131"/>
      <c r="O717" s="131"/>
      <c r="P717" s="131"/>
      <c r="Q717" s="131"/>
    </row>
    <row r="718" spans="2:17">
      <c r="B718" s="130"/>
      <c r="C718" s="130"/>
      <c r="D718" s="130"/>
      <c r="E718" s="130"/>
      <c r="F718" s="131"/>
      <c r="G718" s="131"/>
      <c r="H718" s="131"/>
      <c r="I718" s="131"/>
      <c r="J718" s="131"/>
      <c r="K718" s="131"/>
      <c r="L718" s="131"/>
      <c r="M718" s="131"/>
      <c r="N718" s="131"/>
      <c r="O718" s="131"/>
      <c r="P718" s="131"/>
      <c r="Q718" s="131"/>
    </row>
    <row r="719" spans="2:17">
      <c r="B719" s="130"/>
      <c r="C719" s="130"/>
      <c r="D719" s="130"/>
      <c r="E719" s="130"/>
      <c r="F719" s="131"/>
      <c r="G719" s="131"/>
      <c r="H719" s="131"/>
      <c r="I719" s="131"/>
      <c r="J719" s="131"/>
      <c r="K719" s="131"/>
      <c r="L719" s="131"/>
      <c r="M719" s="131"/>
      <c r="N719" s="131"/>
      <c r="O719" s="131"/>
      <c r="P719" s="131"/>
      <c r="Q719" s="131"/>
    </row>
    <row r="720" spans="2:17">
      <c r="B720" s="130"/>
      <c r="C720" s="130"/>
      <c r="D720" s="130"/>
      <c r="E720" s="130"/>
      <c r="F720" s="131"/>
      <c r="G720" s="131"/>
      <c r="H720" s="131"/>
      <c r="I720" s="131"/>
      <c r="J720" s="131"/>
      <c r="K720" s="131"/>
      <c r="L720" s="131"/>
      <c r="M720" s="131"/>
      <c r="N720" s="131"/>
      <c r="O720" s="131"/>
      <c r="P720" s="131"/>
      <c r="Q720" s="131"/>
    </row>
    <row r="721" spans="2:17">
      <c r="B721" s="130"/>
      <c r="C721" s="130"/>
      <c r="D721" s="130"/>
      <c r="E721" s="130"/>
      <c r="F721" s="131"/>
      <c r="G721" s="131"/>
      <c r="H721" s="131"/>
      <c r="I721" s="131"/>
      <c r="J721" s="131"/>
      <c r="K721" s="131"/>
      <c r="L721" s="131"/>
      <c r="M721" s="131"/>
      <c r="N721" s="131"/>
      <c r="O721" s="131"/>
      <c r="P721" s="131"/>
      <c r="Q721" s="131"/>
    </row>
    <row r="722" spans="2:17">
      <c r="B722" s="130"/>
      <c r="C722" s="130"/>
      <c r="D722" s="130"/>
      <c r="E722" s="130"/>
      <c r="F722" s="131"/>
      <c r="G722" s="131"/>
      <c r="H722" s="131"/>
      <c r="I722" s="131"/>
      <c r="J722" s="131"/>
      <c r="K722" s="131"/>
      <c r="L722" s="131"/>
      <c r="M722" s="131"/>
      <c r="N722" s="131"/>
      <c r="O722" s="131"/>
      <c r="P722" s="131"/>
      <c r="Q722" s="131"/>
    </row>
    <row r="723" spans="2:17">
      <c r="B723" s="130"/>
      <c r="C723" s="130"/>
      <c r="D723" s="130"/>
      <c r="E723" s="130"/>
      <c r="F723" s="131"/>
      <c r="G723" s="131"/>
      <c r="H723" s="131"/>
      <c r="I723" s="131"/>
      <c r="J723" s="131"/>
      <c r="K723" s="131"/>
      <c r="L723" s="131"/>
      <c r="M723" s="131"/>
      <c r="N723" s="131"/>
      <c r="O723" s="131"/>
      <c r="P723" s="131"/>
      <c r="Q723" s="131"/>
    </row>
    <row r="724" spans="2:17">
      <c r="B724" s="130"/>
      <c r="C724" s="130"/>
      <c r="D724" s="130"/>
      <c r="E724" s="130"/>
      <c r="F724" s="131"/>
      <c r="G724" s="131"/>
      <c r="H724" s="131"/>
      <c r="I724" s="131"/>
      <c r="J724" s="131"/>
      <c r="K724" s="131"/>
      <c r="L724" s="131"/>
      <c r="M724" s="131"/>
      <c r="N724" s="131"/>
      <c r="O724" s="131"/>
      <c r="P724" s="131"/>
      <c r="Q724" s="131"/>
    </row>
    <row r="725" spans="2:17">
      <c r="B725" s="130"/>
      <c r="C725" s="130"/>
      <c r="D725" s="130"/>
      <c r="E725" s="130"/>
      <c r="F725" s="131"/>
      <c r="G725" s="131"/>
      <c r="H725" s="131"/>
      <c r="I725" s="131"/>
      <c r="J725" s="131"/>
      <c r="K725" s="131"/>
      <c r="L725" s="131"/>
      <c r="M725" s="131"/>
      <c r="N725" s="131"/>
      <c r="O725" s="131"/>
      <c r="P725" s="131"/>
      <c r="Q725" s="131"/>
    </row>
    <row r="726" spans="2:17">
      <c r="B726" s="130"/>
      <c r="C726" s="130"/>
      <c r="D726" s="130"/>
      <c r="E726" s="130"/>
      <c r="F726" s="131"/>
      <c r="G726" s="131"/>
      <c r="H726" s="131"/>
      <c r="I726" s="131"/>
      <c r="J726" s="131"/>
      <c r="K726" s="131"/>
      <c r="L726" s="131"/>
      <c r="M726" s="131"/>
      <c r="N726" s="131"/>
      <c r="O726" s="131"/>
      <c r="P726" s="131"/>
      <c r="Q726" s="131"/>
    </row>
    <row r="727" spans="2:17">
      <c r="B727" s="130"/>
      <c r="C727" s="130"/>
      <c r="D727" s="130"/>
      <c r="E727" s="130"/>
      <c r="F727" s="131"/>
      <c r="G727" s="131"/>
      <c r="H727" s="131"/>
      <c r="I727" s="131"/>
      <c r="J727" s="131"/>
      <c r="K727" s="131"/>
      <c r="L727" s="131"/>
      <c r="M727" s="131"/>
      <c r="N727" s="131"/>
      <c r="O727" s="131"/>
      <c r="P727" s="131"/>
      <c r="Q727" s="131"/>
    </row>
    <row r="728" spans="2:17">
      <c r="B728" s="130"/>
      <c r="C728" s="130"/>
      <c r="D728" s="130"/>
      <c r="E728" s="130"/>
      <c r="F728" s="131"/>
      <c r="G728" s="131"/>
      <c r="H728" s="131"/>
      <c r="I728" s="131"/>
      <c r="J728" s="131"/>
      <c r="K728" s="131"/>
      <c r="L728" s="131"/>
      <c r="M728" s="131"/>
      <c r="N728" s="131"/>
      <c r="O728" s="131"/>
      <c r="P728" s="131"/>
      <c r="Q728" s="131"/>
    </row>
    <row r="729" spans="2:17">
      <c r="B729" s="130"/>
      <c r="C729" s="130"/>
      <c r="D729" s="130"/>
      <c r="E729" s="130"/>
      <c r="F729" s="131"/>
      <c r="G729" s="131"/>
      <c r="H729" s="131"/>
      <c r="I729" s="131"/>
      <c r="J729" s="131"/>
      <c r="K729" s="131"/>
      <c r="L729" s="131"/>
      <c r="M729" s="131"/>
      <c r="N729" s="131"/>
      <c r="O729" s="131"/>
      <c r="P729" s="131"/>
      <c r="Q729" s="131"/>
    </row>
    <row r="730" spans="2:17">
      <c r="B730" s="130"/>
      <c r="C730" s="130"/>
      <c r="D730" s="130"/>
      <c r="E730" s="130"/>
      <c r="F730" s="131"/>
      <c r="G730" s="131"/>
      <c r="H730" s="131"/>
      <c r="I730" s="131"/>
      <c r="J730" s="131"/>
      <c r="K730" s="131"/>
      <c r="L730" s="131"/>
      <c r="M730" s="131"/>
      <c r="N730" s="131"/>
      <c r="O730" s="131"/>
      <c r="P730" s="131"/>
      <c r="Q730" s="131"/>
    </row>
    <row r="731" spans="2:17">
      <c r="B731" s="130"/>
      <c r="C731" s="130"/>
      <c r="D731" s="130"/>
      <c r="E731" s="130"/>
      <c r="F731" s="131"/>
      <c r="G731" s="131"/>
      <c r="H731" s="131"/>
      <c r="I731" s="131"/>
      <c r="J731" s="131"/>
      <c r="K731" s="131"/>
      <c r="L731" s="131"/>
      <c r="M731" s="131"/>
      <c r="N731" s="131"/>
      <c r="O731" s="131"/>
      <c r="P731" s="131"/>
      <c r="Q731" s="131"/>
    </row>
    <row r="732" spans="2:17">
      <c r="B732" s="130"/>
      <c r="C732" s="130"/>
      <c r="D732" s="130"/>
      <c r="E732" s="130"/>
      <c r="F732" s="131"/>
      <c r="G732" s="131"/>
      <c r="H732" s="131"/>
      <c r="I732" s="131"/>
      <c r="J732" s="131"/>
      <c r="K732" s="131"/>
      <c r="L732" s="131"/>
      <c r="M732" s="131"/>
      <c r="N732" s="131"/>
      <c r="O732" s="131"/>
      <c r="P732" s="131"/>
      <c r="Q732" s="131"/>
    </row>
    <row r="733" spans="2:17">
      <c r="B733" s="130"/>
      <c r="C733" s="130"/>
      <c r="D733" s="130"/>
      <c r="E733" s="130"/>
      <c r="F733" s="131"/>
      <c r="G733" s="131"/>
      <c r="H733" s="131"/>
      <c r="I733" s="131"/>
      <c r="J733" s="131"/>
      <c r="K733" s="131"/>
      <c r="L733" s="131"/>
      <c r="M733" s="131"/>
      <c r="N733" s="131"/>
      <c r="O733" s="131"/>
      <c r="P733" s="131"/>
      <c r="Q733" s="131"/>
    </row>
    <row r="734" spans="2:17">
      <c r="B734" s="130"/>
      <c r="C734" s="130"/>
      <c r="D734" s="130"/>
      <c r="E734" s="130"/>
      <c r="F734" s="131"/>
      <c r="G734" s="131"/>
      <c r="H734" s="131"/>
      <c r="I734" s="131"/>
      <c r="J734" s="131"/>
      <c r="K734" s="131"/>
      <c r="L734" s="131"/>
      <c r="M734" s="131"/>
      <c r="N734" s="131"/>
      <c r="O734" s="131"/>
      <c r="P734" s="131"/>
      <c r="Q734" s="131"/>
    </row>
    <row r="735" spans="2:17">
      <c r="B735" s="130"/>
      <c r="C735" s="130"/>
      <c r="D735" s="130"/>
      <c r="E735" s="130"/>
      <c r="F735" s="131"/>
      <c r="G735" s="131"/>
      <c r="H735" s="131"/>
      <c r="I735" s="131"/>
      <c r="J735" s="131"/>
      <c r="K735" s="131"/>
      <c r="L735" s="131"/>
      <c r="M735" s="131"/>
      <c r="N735" s="131"/>
      <c r="O735" s="131"/>
      <c r="P735" s="131"/>
      <c r="Q735" s="131"/>
    </row>
    <row r="736" spans="2:17">
      <c r="B736" s="130"/>
      <c r="C736" s="130"/>
      <c r="D736" s="130"/>
      <c r="E736" s="130"/>
      <c r="F736" s="131"/>
      <c r="G736" s="131"/>
      <c r="H736" s="131"/>
      <c r="I736" s="131"/>
      <c r="J736" s="131"/>
      <c r="K736" s="131"/>
      <c r="L736" s="131"/>
      <c r="M736" s="131"/>
      <c r="N736" s="131"/>
      <c r="O736" s="131"/>
      <c r="P736" s="131"/>
      <c r="Q736" s="131"/>
    </row>
    <row r="737" spans="2:17">
      <c r="B737" s="130"/>
      <c r="C737" s="130"/>
      <c r="D737" s="130"/>
      <c r="E737" s="130"/>
      <c r="F737" s="131"/>
      <c r="G737" s="131"/>
      <c r="H737" s="131"/>
      <c r="I737" s="131"/>
      <c r="J737" s="131"/>
      <c r="K737" s="131"/>
      <c r="L737" s="131"/>
      <c r="M737" s="131"/>
      <c r="N737" s="131"/>
      <c r="O737" s="131"/>
      <c r="P737" s="131"/>
      <c r="Q737" s="131"/>
    </row>
    <row r="738" spans="2:17">
      <c r="B738" s="130"/>
      <c r="C738" s="130"/>
      <c r="D738" s="130"/>
      <c r="E738" s="130"/>
      <c r="F738" s="131"/>
      <c r="G738" s="131"/>
      <c r="H738" s="131"/>
      <c r="I738" s="131"/>
      <c r="J738" s="131"/>
      <c r="K738" s="131"/>
      <c r="L738" s="131"/>
      <c r="M738" s="131"/>
      <c r="N738" s="131"/>
      <c r="O738" s="131"/>
      <c r="P738" s="131"/>
      <c r="Q738" s="131"/>
    </row>
    <row r="739" spans="2:17">
      <c r="B739" s="130"/>
      <c r="C739" s="130"/>
      <c r="D739" s="130"/>
      <c r="E739" s="130"/>
      <c r="F739" s="131"/>
      <c r="G739" s="131"/>
      <c r="H739" s="131"/>
      <c r="I739" s="131"/>
      <c r="J739" s="131"/>
      <c r="K739" s="131"/>
      <c r="L739" s="131"/>
      <c r="M739" s="131"/>
      <c r="N739" s="131"/>
      <c r="O739" s="131"/>
      <c r="P739" s="131"/>
      <c r="Q739" s="131"/>
    </row>
    <row r="740" spans="2:17">
      <c r="B740" s="130"/>
      <c r="C740" s="130"/>
      <c r="D740" s="130"/>
      <c r="E740" s="130"/>
      <c r="F740" s="131"/>
      <c r="G740" s="131"/>
      <c r="H740" s="131"/>
      <c r="I740" s="131"/>
      <c r="J740" s="131"/>
      <c r="K740" s="131"/>
      <c r="L740" s="131"/>
      <c r="M740" s="131"/>
      <c r="N740" s="131"/>
      <c r="O740" s="131"/>
      <c r="P740" s="131"/>
      <c r="Q740" s="131"/>
    </row>
    <row r="741" spans="2:17">
      <c r="B741" s="130"/>
      <c r="C741" s="130"/>
      <c r="D741" s="130"/>
      <c r="E741" s="130"/>
      <c r="F741" s="131"/>
      <c r="G741" s="131"/>
      <c r="H741" s="131"/>
      <c r="I741" s="131"/>
      <c r="J741" s="131"/>
      <c r="K741" s="131"/>
      <c r="L741" s="131"/>
      <c r="M741" s="131"/>
      <c r="N741" s="131"/>
      <c r="O741" s="131"/>
      <c r="P741" s="131"/>
      <c r="Q741" s="131"/>
    </row>
    <row r="742" spans="2:17">
      <c r="B742" s="130"/>
      <c r="C742" s="130"/>
      <c r="D742" s="130"/>
      <c r="E742" s="130"/>
      <c r="F742" s="131"/>
      <c r="G742" s="131"/>
      <c r="H742" s="131"/>
      <c r="I742" s="131"/>
      <c r="J742" s="131"/>
      <c r="K742" s="131"/>
      <c r="L742" s="131"/>
      <c r="M742" s="131"/>
      <c r="N742" s="131"/>
      <c r="O742" s="131"/>
      <c r="P742" s="131"/>
      <c r="Q742" s="131"/>
    </row>
    <row r="743" spans="2:17">
      <c r="B743" s="130"/>
      <c r="C743" s="130"/>
      <c r="D743" s="130"/>
      <c r="E743" s="130"/>
      <c r="F743" s="131"/>
      <c r="G743" s="131"/>
      <c r="H743" s="131"/>
      <c r="I743" s="131"/>
      <c r="J743" s="131"/>
      <c r="K743" s="131"/>
      <c r="L743" s="131"/>
      <c r="M743" s="131"/>
      <c r="N743" s="131"/>
      <c r="O743" s="131"/>
      <c r="P743" s="131"/>
      <c r="Q743" s="131"/>
    </row>
    <row r="744" spans="2:17">
      <c r="B744" s="130"/>
      <c r="C744" s="130"/>
      <c r="D744" s="130"/>
      <c r="E744" s="130"/>
      <c r="F744" s="131"/>
      <c r="G744" s="131"/>
      <c r="H744" s="131"/>
      <c r="I744" s="131"/>
      <c r="J744" s="131"/>
      <c r="K744" s="131"/>
      <c r="L744" s="131"/>
      <c r="M744" s="131"/>
      <c r="N744" s="131"/>
      <c r="O744" s="131"/>
      <c r="P744" s="131"/>
      <c r="Q744" s="131"/>
    </row>
    <row r="745" spans="2:17">
      <c r="B745" s="130"/>
      <c r="C745" s="130"/>
      <c r="D745" s="130"/>
      <c r="E745" s="130"/>
      <c r="F745" s="131"/>
      <c r="G745" s="131"/>
      <c r="H745" s="131"/>
      <c r="I745" s="131"/>
      <c r="J745" s="131"/>
      <c r="K745" s="131"/>
      <c r="L745" s="131"/>
      <c r="M745" s="131"/>
      <c r="N745" s="131"/>
      <c r="O745" s="131"/>
      <c r="P745" s="131"/>
      <c r="Q745" s="131"/>
    </row>
    <row r="746" spans="2:17">
      <c r="B746" s="130"/>
      <c r="C746" s="130"/>
      <c r="D746" s="130"/>
      <c r="E746" s="130"/>
      <c r="F746" s="131"/>
      <c r="G746" s="131"/>
      <c r="H746" s="131"/>
      <c r="I746" s="131"/>
      <c r="J746" s="131"/>
      <c r="K746" s="131"/>
      <c r="L746" s="131"/>
      <c r="M746" s="131"/>
      <c r="N746" s="131"/>
      <c r="O746" s="131"/>
      <c r="P746" s="131"/>
      <c r="Q746" s="131"/>
    </row>
    <row r="747" spans="2:17">
      <c r="B747" s="130"/>
      <c r="C747" s="130"/>
      <c r="D747" s="130"/>
      <c r="E747" s="130"/>
      <c r="F747" s="131"/>
      <c r="G747" s="131"/>
      <c r="H747" s="131"/>
      <c r="I747" s="131"/>
      <c r="J747" s="131"/>
      <c r="K747" s="131"/>
      <c r="L747" s="131"/>
      <c r="M747" s="131"/>
      <c r="N747" s="131"/>
      <c r="O747" s="131"/>
      <c r="P747" s="131"/>
      <c r="Q747" s="131"/>
    </row>
    <row r="748" spans="2:17">
      <c r="B748" s="130"/>
      <c r="C748" s="130"/>
      <c r="D748" s="130"/>
      <c r="E748" s="130"/>
      <c r="F748" s="131"/>
      <c r="G748" s="131"/>
      <c r="H748" s="131"/>
      <c r="I748" s="131"/>
      <c r="J748" s="131"/>
      <c r="K748" s="131"/>
      <c r="L748" s="131"/>
      <c r="M748" s="131"/>
      <c r="N748" s="131"/>
      <c r="O748" s="131"/>
      <c r="P748" s="131"/>
      <c r="Q748" s="131"/>
    </row>
    <row r="749" spans="2:17">
      <c r="B749" s="130"/>
      <c r="C749" s="130"/>
      <c r="D749" s="130"/>
      <c r="E749" s="130"/>
      <c r="F749" s="131"/>
      <c r="G749" s="131"/>
      <c r="H749" s="131"/>
      <c r="I749" s="131"/>
      <c r="J749" s="131"/>
      <c r="K749" s="131"/>
      <c r="L749" s="131"/>
      <c r="M749" s="131"/>
      <c r="N749" s="131"/>
      <c r="O749" s="131"/>
      <c r="P749" s="131"/>
      <c r="Q749" s="131"/>
    </row>
    <row r="750" spans="2:17">
      <c r="B750" s="130"/>
      <c r="C750" s="130"/>
      <c r="D750" s="130"/>
      <c r="E750" s="130"/>
      <c r="F750" s="131"/>
      <c r="G750" s="131"/>
      <c r="H750" s="131"/>
      <c r="I750" s="131"/>
      <c r="J750" s="131"/>
      <c r="K750" s="131"/>
      <c r="L750" s="131"/>
      <c r="M750" s="131"/>
      <c r="N750" s="131"/>
      <c r="O750" s="131"/>
      <c r="P750" s="131"/>
      <c r="Q750" s="131"/>
    </row>
    <row r="751" spans="2:17">
      <c r="B751" s="130"/>
      <c r="C751" s="130"/>
      <c r="D751" s="130"/>
      <c r="E751" s="130"/>
      <c r="F751" s="131"/>
      <c r="G751" s="131"/>
      <c r="H751" s="131"/>
      <c r="I751" s="131"/>
      <c r="J751" s="131"/>
      <c r="K751" s="131"/>
      <c r="L751" s="131"/>
      <c r="M751" s="131"/>
      <c r="N751" s="131"/>
      <c r="O751" s="131"/>
      <c r="P751" s="131"/>
      <c r="Q751" s="131"/>
    </row>
    <row r="752" spans="2:17">
      <c r="B752" s="130"/>
      <c r="C752" s="130"/>
      <c r="D752" s="130"/>
      <c r="E752" s="130"/>
      <c r="F752" s="131"/>
      <c r="G752" s="131"/>
      <c r="H752" s="131"/>
      <c r="I752" s="131"/>
      <c r="J752" s="131"/>
      <c r="K752" s="131"/>
      <c r="L752" s="131"/>
      <c r="M752" s="131"/>
      <c r="N752" s="131"/>
      <c r="O752" s="131"/>
      <c r="P752" s="131"/>
      <c r="Q752" s="131"/>
    </row>
    <row r="753" spans="2:17">
      <c r="B753" s="130"/>
      <c r="C753" s="130"/>
      <c r="D753" s="130"/>
      <c r="E753" s="130"/>
      <c r="F753" s="131"/>
      <c r="G753" s="131"/>
      <c r="H753" s="131"/>
      <c r="I753" s="131"/>
      <c r="J753" s="131"/>
      <c r="K753" s="131"/>
      <c r="L753" s="131"/>
      <c r="M753" s="131"/>
      <c r="N753" s="131"/>
      <c r="O753" s="131"/>
      <c r="P753" s="131"/>
      <c r="Q753" s="131"/>
    </row>
    <row r="754" spans="2:17">
      <c r="B754" s="130"/>
      <c r="C754" s="130"/>
      <c r="D754" s="130"/>
      <c r="E754" s="130"/>
      <c r="F754" s="131"/>
      <c r="G754" s="131"/>
      <c r="H754" s="131"/>
      <c r="I754" s="131"/>
      <c r="J754" s="131"/>
      <c r="K754" s="131"/>
      <c r="L754" s="131"/>
      <c r="M754" s="131"/>
      <c r="N754" s="131"/>
      <c r="O754" s="131"/>
      <c r="P754" s="131"/>
      <c r="Q754" s="131"/>
    </row>
    <row r="755" spans="2:17">
      <c r="B755" s="130"/>
      <c r="C755" s="130"/>
      <c r="D755" s="130"/>
      <c r="E755" s="130"/>
      <c r="F755" s="131"/>
      <c r="G755" s="131"/>
      <c r="H755" s="131"/>
      <c r="I755" s="131"/>
      <c r="J755" s="131"/>
      <c r="K755" s="131"/>
      <c r="L755" s="131"/>
      <c r="M755" s="131"/>
      <c r="N755" s="131"/>
      <c r="O755" s="131"/>
      <c r="P755" s="131"/>
      <c r="Q755" s="131"/>
    </row>
    <row r="756" spans="2:17">
      <c r="B756" s="130"/>
      <c r="C756" s="130"/>
      <c r="D756" s="130"/>
      <c r="E756" s="130"/>
      <c r="F756" s="131"/>
      <c r="G756" s="131"/>
      <c r="H756" s="131"/>
      <c r="I756" s="131"/>
      <c r="J756" s="131"/>
      <c r="K756" s="131"/>
      <c r="L756" s="131"/>
      <c r="M756" s="131"/>
      <c r="N756" s="131"/>
      <c r="O756" s="131"/>
      <c r="P756" s="131"/>
      <c r="Q756" s="131"/>
    </row>
    <row r="757" spans="2:17">
      <c r="B757" s="130"/>
      <c r="C757" s="130"/>
      <c r="D757" s="130"/>
      <c r="E757" s="130"/>
      <c r="F757" s="131"/>
      <c r="G757" s="131"/>
      <c r="H757" s="131"/>
      <c r="I757" s="131"/>
      <c r="J757" s="131"/>
      <c r="K757" s="131"/>
      <c r="L757" s="131"/>
      <c r="M757" s="131"/>
      <c r="N757" s="131"/>
      <c r="O757" s="131"/>
      <c r="P757" s="131"/>
      <c r="Q757" s="131"/>
    </row>
    <row r="758" spans="2:17">
      <c r="B758" s="130"/>
      <c r="C758" s="130"/>
      <c r="D758" s="130"/>
      <c r="E758" s="130"/>
      <c r="F758" s="131"/>
      <c r="G758" s="131"/>
      <c r="H758" s="131"/>
      <c r="I758" s="131"/>
      <c r="J758" s="131"/>
      <c r="K758" s="131"/>
      <c r="L758" s="131"/>
      <c r="M758" s="131"/>
      <c r="N758" s="131"/>
      <c r="O758" s="131"/>
      <c r="P758" s="131"/>
      <c r="Q758" s="131"/>
    </row>
    <row r="759" spans="2:17">
      <c r="B759" s="130"/>
      <c r="C759" s="130"/>
      <c r="D759" s="130"/>
      <c r="E759" s="130"/>
      <c r="F759" s="131"/>
      <c r="G759" s="131"/>
      <c r="H759" s="131"/>
      <c r="I759" s="131"/>
      <c r="J759" s="131"/>
      <c r="K759" s="131"/>
      <c r="L759" s="131"/>
      <c r="M759" s="131"/>
      <c r="N759" s="131"/>
      <c r="O759" s="131"/>
      <c r="P759" s="131"/>
      <c r="Q759" s="131"/>
    </row>
    <row r="760" spans="2:17">
      <c r="B760" s="130"/>
      <c r="C760" s="130"/>
      <c r="D760" s="130"/>
      <c r="E760" s="130"/>
      <c r="F760" s="131"/>
      <c r="G760" s="131"/>
      <c r="H760" s="131"/>
      <c r="I760" s="131"/>
      <c r="J760" s="131"/>
      <c r="K760" s="131"/>
      <c r="L760" s="131"/>
      <c r="M760" s="131"/>
      <c r="N760" s="131"/>
      <c r="O760" s="131"/>
      <c r="P760" s="131"/>
      <c r="Q760" s="131"/>
    </row>
    <row r="761" spans="2:17">
      <c r="B761" s="130"/>
      <c r="C761" s="130"/>
      <c r="D761" s="130"/>
      <c r="E761" s="130"/>
      <c r="F761" s="131"/>
      <c r="G761" s="131"/>
      <c r="H761" s="131"/>
      <c r="I761" s="131"/>
      <c r="J761" s="131"/>
      <c r="K761" s="131"/>
      <c r="L761" s="131"/>
      <c r="M761" s="131"/>
      <c r="N761" s="131"/>
      <c r="O761" s="131"/>
      <c r="P761" s="131"/>
      <c r="Q761" s="131"/>
    </row>
    <row r="762" spans="2:17">
      <c r="B762" s="130"/>
      <c r="C762" s="130"/>
      <c r="D762" s="130"/>
      <c r="E762" s="130"/>
      <c r="F762" s="131"/>
      <c r="G762" s="131"/>
      <c r="H762" s="131"/>
      <c r="I762" s="131"/>
      <c r="J762" s="131"/>
      <c r="K762" s="131"/>
      <c r="L762" s="131"/>
      <c r="M762" s="131"/>
      <c r="N762" s="131"/>
      <c r="O762" s="131"/>
      <c r="P762" s="131"/>
      <c r="Q762" s="131"/>
    </row>
    <row r="763" spans="2:17">
      <c r="B763" s="130"/>
      <c r="C763" s="130"/>
      <c r="D763" s="130"/>
      <c r="E763" s="130"/>
      <c r="F763" s="131"/>
      <c r="G763" s="131"/>
      <c r="H763" s="131"/>
      <c r="I763" s="131"/>
      <c r="J763" s="131"/>
      <c r="K763" s="131"/>
      <c r="L763" s="131"/>
      <c r="M763" s="131"/>
      <c r="N763" s="131"/>
      <c r="O763" s="131"/>
      <c r="P763" s="131"/>
      <c r="Q763" s="131"/>
    </row>
    <row r="764" spans="2:17">
      <c r="B764" s="130"/>
      <c r="C764" s="130"/>
      <c r="D764" s="130"/>
      <c r="E764" s="130"/>
      <c r="F764" s="131"/>
      <c r="G764" s="131"/>
      <c r="H764" s="131"/>
      <c r="I764" s="131"/>
      <c r="J764" s="131"/>
      <c r="K764" s="131"/>
      <c r="L764" s="131"/>
      <c r="M764" s="131"/>
      <c r="N764" s="131"/>
      <c r="O764" s="131"/>
      <c r="P764" s="131"/>
      <c r="Q764" s="131"/>
    </row>
    <row r="765" spans="2:17">
      <c r="B765" s="130"/>
      <c r="C765" s="130"/>
      <c r="D765" s="130"/>
      <c r="E765" s="130"/>
      <c r="F765" s="131"/>
      <c r="G765" s="131"/>
      <c r="H765" s="131"/>
      <c r="I765" s="131"/>
      <c r="J765" s="131"/>
      <c r="K765" s="131"/>
      <c r="L765" s="131"/>
      <c r="M765" s="131"/>
      <c r="N765" s="131"/>
      <c r="O765" s="131"/>
      <c r="P765" s="131"/>
      <c r="Q765" s="131"/>
    </row>
    <row r="766" spans="2:17">
      <c r="B766" s="130"/>
      <c r="C766" s="130"/>
      <c r="D766" s="130"/>
      <c r="E766" s="130"/>
      <c r="F766" s="131"/>
      <c r="G766" s="131"/>
      <c r="H766" s="131"/>
      <c r="I766" s="131"/>
      <c r="J766" s="131"/>
      <c r="K766" s="131"/>
      <c r="L766" s="131"/>
      <c r="M766" s="131"/>
      <c r="N766" s="131"/>
      <c r="O766" s="131"/>
      <c r="P766" s="131"/>
      <c r="Q766" s="131"/>
    </row>
    <row r="767" spans="2:17">
      <c r="B767" s="130"/>
      <c r="C767" s="130"/>
      <c r="D767" s="130"/>
      <c r="E767" s="130"/>
      <c r="F767" s="131"/>
      <c r="G767" s="131"/>
      <c r="H767" s="131"/>
      <c r="I767" s="131"/>
      <c r="J767" s="131"/>
      <c r="K767" s="131"/>
      <c r="L767" s="131"/>
      <c r="M767" s="131"/>
      <c r="N767" s="131"/>
      <c r="O767" s="131"/>
      <c r="P767" s="131"/>
      <c r="Q767" s="131"/>
    </row>
    <row r="768" spans="2:17">
      <c r="B768" s="130"/>
      <c r="C768" s="130"/>
      <c r="D768" s="130"/>
      <c r="E768" s="130"/>
      <c r="F768" s="131"/>
      <c r="G768" s="131"/>
      <c r="H768" s="131"/>
      <c r="I768" s="131"/>
      <c r="J768" s="131"/>
      <c r="K768" s="131"/>
      <c r="L768" s="131"/>
      <c r="M768" s="131"/>
      <c r="N768" s="131"/>
      <c r="O768" s="131"/>
      <c r="P768" s="131"/>
      <c r="Q768" s="131"/>
    </row>
    <row r="769" spans="2:17">
      <c r="B769" s="130"/>
      <c r="C769" s="130"/>
      <c r="D769" s="130"/>
      <c r="E769" s="130"/>
      <c r="F769" s="131"/>
      <c r="G769" s="131"/>
      <c r="H769" s="131"/>
      <c r="I769" s="131"/>
      <c r="J769" s="131"/>
      <c r="K769" s="131"/>
      <c r="L769" s="131"/>
      <c r="M769" s="131"/>
      <c r="N769" s="131"/>
      <c r="O769" s="131"/>
      <c r="P769" s="131"/>
      <c r="Q769" s="131"/>
    </row>
    <row r="770" spans="2:17">
      <c r="B770" s="130"/>
      <c r="C770" s="130"/>
      <c r="D770" s="130"/>
      <c r="E770" s="130"/>
      <c r="F770" s="131"/>
      <c r="G770" s="131"/>
      <c r="H770" s="131"/>
      <c r="I770" s="131"/>
      <c r="J770" s="131"/>
      <c r="K770" s="131"/>
      <c r="L770" s="131"/>
      <c r="M770" s="131"/>
      <c r="N770" s="131"/>
      <c r="O770" s="131"/>
      <c r="P770" s="131"/>
      <c r="Q770" s="131"/>
    </row>
    <row r="771" spans="2:17">
      <c r="B771" s="130"/>
      <c r="C771" s="130"/>
      <c r="D771" s="130"/>
      <c r="E771" s="130"/>
      <c r="F771" s="131"/>
      <c r="G771" s="131"/>
      <c r="H771" s="131"/>
      <c r="I771" s="131"/>
      <c r="J771" s="131"/>
      <c r="K771" s="131"/>
      <c r="L771" s="131"/>
      <c r="M771" s="131"/>
      <c r="N771" s="131"/>
      <c r="O771" s="131"/>
      <c r="P771" s="131"/>
      <c r="Q771" s="131"/>
    </row>
    <row r="772" spans="2:17">
      <c r="B772" s="130"/>
      <c r="C772" s="130"/>
      <c r="D772" s="130"/>
      <c r="E772" s="130"/>
      <c r="F772" s="131"/>
      <c r="G772" s="131"/>
      <c r="H772" s="131"/>
      <c r="I772" s="131"/>
      <c r="J772" s="131"/>
      <c r="K772" s="131"/>
      <c r="L772" s="131"/>
      <c r="M772" s="131"/>
      <c r="N772" s="131"/>
      <c r="O772" s="131"/>
      <c r="P772" s="131"/>
      <c r="Q772" s="131"/>
    </row>
    <row r="773" spans="2:17">
      <c r="B773" s="130"/>
      <c r="C773" s="130"/>
      <c r="D773" s="130"/>
      <c r="E773" s="130"/>
      <c r="F773" s="131"/>
      <c r="G773" s="131"/>
      <c r="H773" s="131"/>
      <c r="I773" s="131"/>
      <c r="J773" s="131"/>
      <c r="K773" s="131"/>
      <c r="L773" s="131"/>
      <c r="M773" s="131"/>
      <c r="N773" s="131"/>
      <c r="O773" s="131"/>
      <c r="P773" s="131"/>
      <c r="Q773" s="131"/>
    </row>
    <row r="774" spans="2:17">
      <c r="B774" s="130"/>
      <c r="C774" s="130"/>
      <c r="D774" s="130"/>
      <c r="E774" s="130"/>
      <c r="F774" s="131"/>
      <c r="G774" s="131"/>
      <c r="H774" s="131"/>
      <c r="I774" s="131"/>
      <c r="J774" s="131"/>
      <c r="K774" s="131"/>
      <c r="L774" s="131"/>
      <c r="M774" s="131"/>
      <c r="N774" s="131"/>
      <c r="O774" s="131"/>
      <c r="P774" s="131"/>
      <c r="Q774" s="131"/>
    </row>
    <row r="775" spans="2:17">
      <c r="B775" s="130"/>
      <c r="C775" s="130"/>
      <c r="D775" s="130"/>
      <c r="E775" s="130"/>
      <c r="F775" s="131"/>
      <c r="G775" s="131"/>
      <c r="H775" s="131"/>
      <c r="I775" s="131"/>
      <c r="J775" s="131"/>
      <c r="K775" s="131"/>
      <c r="L775" s="131"/>
      <c r="M775" s="131"/>
      <c r="N775" s="131"/>
      <c r="O775" s="131"/>
      <c r="P775" s="131"/>
      <c r="Q775" s="131"/>
    </row>
    <row r="776" spans="2:17">
      <c r="B776" s="130"/>
      <c r="C776" s="130"/>
      <c r="D776" s="130"/>
      <c r="E776" s="130"/>
      <c r="F776" s="131"/>
      <c r="G776" s="131"/>
      <c r="H776" s="131"/>
      <c r="I776" s="131"/>
      <c r="J776" s="131"/>
      <c r="K776" s="131"/>
      <c r="L776" s="131"/>
      <c r="M776" s="131"/>
      <c r="N776" s="131"/>
      <c r="O776" s="131"/>
      <c r="P776" s="131"/>
      <c r="Q776" s="131"/>
    </row>
    <row r="777" spans="2:17">
      <c r="B777" s="130"/>
      <c r="C777" s="130"/>
      <c r="D777" s="130"/>
      <c r="E777" s="130"/>
      <c r="F777" s="131"/>
      <c r="G777" s="131"/>
      <c r="H777" s="131"/>
      <c r="I777" s="131"/>
      <c r="J777" s="131"/>
      <c r="K777" s="131"/>
      <c r="L777" s="131"/>
      <c r="M777" s="131"/>
      <c r="N777" s="131"/>
      <c r="O777" s="131"/>
      <c r="P777" s="131"/>
      <c r="Q777" s="131"/>
    </row>
    <row r="778" spans="2:17">
      <c r="B778" s="130"/>
      <c r="C778" s="130"/>
      <c r="D778" s="130"/>
      <c r="E778" s="130"/>
      <c r="F778" s="131"/>
      <c r="G778" s="131"/>
      <c r="H778" s="131"/>
      <c r="I778" s="131"/>
      <c r="J778" s="131"/>
      <c r="K778" s="131"/>
      <c r="L778" s="131"/>
      <c r="M778" s="131"/>
      <c r="N778" s="131"/>
      <c r="O778" s="131"/>
      <c r="P778" s="131"/>
      <c r="Q778" s="131"/>
    </row>
    <row r="779" spans="2:17">
      <c r="B779" s="130"/>
      <c r="C779" s="130"/>
      <c r="D779" s="130"/>
      <c r="E779" s="130"/>
      <c r="F779" s="131"/>
      <c r="G779" s="131"/>
      <c r="H779" s="131"/>
      <c r="I779" s="131"/>
      <c r="J779" s="131"/>
      <c r="K779" s="131"/>
      <c r="L779" s="131"/>
      <c r="M779" s="131"/>
      <c r="N779" s="131"/>
      <c r="O779" s="131"/>
      <c r="P779" s="131"/>
      <c r="Q779" s="131"/>
    </row>
    <row r="780" spans="2:17">
      <c r="B780" s="130"/>
      <c r="C780" s="130"/>
      <c r="D780" s="130"/>
      <c r="E780" s="130"/>
      <c r="F780" s="131"/>
      <c r="G780" s="131"/>
      <c r="H780" s="131"/>
      <c r="I780" s="131"/>
      <c r="J780" s="131"/>
      <c r="K780" s="131"/>
      <c r="L780" s="131"/>
      <c r="M780" s="131"/>
      <c r="N780" s="131"/>
      <c r="O780" s="131"/>
      <c r="P780" s="131"/>
      <c r="Q780" s="131"/>
    </row>
    <row r="781" spans="2:17">
      <c r="B781" s="130"/>
      <c r="C781" s="130"/>
      <c r="D781" s="130"/>
      <c r="E781" s="130"/>
      <c r="F781" s="131"/>
      <c r="G781" s="131"/>
      <c r="H781" s="131"/>
      <c r="I781" s="131"/>
      <c r="J781" s="131"/>
      <c r="K781" s="131"/>
      <c r="L781" s="131"/>
      <c r="M781" s="131"/>
      <c r="N781" s="131"/>
      <c r="O781" s="131"/>
      <c r="P781" s="131"/>
      <c r="Q781" s="131"/>
    </row>
    <row r="782" spans="2:17">
      <c r="B782" s="130"/>
      <c r="C782" s="130"/>
      <c r="D782" s="130"/>
      <c r="E782" s="130"/>
      <c r="F782" s="131"/>
      <c r="G782" s="131"/>
      <c r="H782" s="131"/>
      <c r="I782" s="131"/>
      <c r="J782" s="131"/>
      <c r="K782" s="131"/>
      <c r="L782" s="131"/>
      <c r="M782" s="131"/>
      <c r="N782" s="131"/>
      <c r="O782" s="131"/>
      <c r="P782" s="131"/>
      <c r="Q782" s="131"/>
    </row>
    <row r="783" spans="2:17">
      <c r="B783" s="130"/>
      <c r="C783" s="130"/>
      <c r="D783" s="130"/>
      <c r="E783" s="130"/>
      <c r="F783" s="131"/>
      <c r="G783" s="131"/>
      <c r="H783" s="131"/>
      <c r="I783" s="131"/>
      <c r="J783" s="131"/>
      <c r="K783" s="131"/>
      <c r="L783" s="131"/>
      <c r="M783" s="131"/>
      <c r="N783" s="131"/>
      <c r="O783" s="131"/>
      <c r="P783" s="131"/>
      <c r="Q783" s="131"/>
    </row>
    <row r="784" spans="2:17">
      <c r="B784" s="130"/>
      <c r="C784" s="130"/>
      <c r="D784" s="130"/>
      <c r="E784" s="130"/>
      <c r="F784" s="131"/>
      <c r="G784" s="131"/>
      <c r="H784" s="131"/>
      <c r="I784" s="131"/>
      <c r="J784" s="131"/>
      <c r="K784" s="131"/>
      <c r="L784" s="131"/>
      <c r="M784" s="131"/>
      <c r="N784" s="131"/>
      <c r="O784" s="131"/>
      <c r="P784" s="131"/>
      <c r="Q784" s="131"/>
    </row>
    <row r="785" spans="2:17">
      <c r="B785" s="130"/>
      <c r="C785" s="130"/>
      <c r="D785" s="130"/>
      <c r="E785" s="130"/>
      <c r="F785" s="131"/>
      <c r="G785" s="131"/>
      <c r="H785" s="131"/>
      <c r="I785" s="131"/>
      <c r="J785" s="131"/>
      <c r="K785" s="131"/>
      <c r="L785" s="131"/>
      <c r="M785" s="131"/>
      <c r="N785" s="131"/>
      <c r="O785" s="131"/>
      <c r="P785" s="131"/>
      <c r="Q785" s="131"/>
    </row>
    <row r="786" spans="2:17">
      <c r="B786" s="130"/>
      <c r="C786" s="130"/>
      <c r="D786" s="130"/>
      <c r="E786" s="130"/>
      <c r="F786" s="131"/>
      <c r="G786" s="131"/>
      <c r="H786" s="131"/>
      <c r="I786" s="131"/>
      <c r="J786" s="131"/>
      <c r="K786" s="131"/>
      <c r="L786" s="131"/>
      <c r="M786" s="131"/>
      <c r="N786" s="131"/>
      <c r="O786" s="131"/>
      <c r="P786" s="131"/>
      <c r="Q786" s="131"/>
    </row>
    <row r="787" spans="2:17">
      <c r="B787" s="130"/>
      <c r="C787" s="130"/>
      <c r="D787" s="130"/>
      <c r="E787" s="130"/>
      <c r="F787" s="131"/>
      <c r="G787" s="131"/>
      <c r="H787" s="131"/>
      <c r="I787" s="131"/>
      <c r="J787" s="131"/>
      <c r="K787" s="131"/>
      <c r="L787" s="131"/>
      <c r="M787" s="131"/>
      <c r="N787" s="131"/>
      <c r="O787" s="131"/>
      <c r="P787" s="131"/>
      <c r="Q787" s="131"/>
    </row>
    <row r="788" spans="2:17">
      <c r="B788" s="130"/>
      <c r="C788" s="130"/>
      <c r="D788" s="130"/>
      <c r="E788" s="130"/>
      <c r="F788" s="131"/>
      <c r="G788" s="131"/>
      <c r="H788" s="131"/>
      <c r="I788" s="131"/>
      <c r="J788" s="131"/>
      <c r="K788" s="131"/>
      <c r="L788" s="131"/>
      <c r="M788" s="131"/>
      <c r="N788" s="131"/>
      <c r="O788" s="131"/>
      <c r="P788" s="131"/>
      <c r="Q788" s="131"/>
    </row>
    <row r="789" spans="2:17">
      <c r="B789" s="130"/>
      <c r="C789" s="130"/>
      <c r="D789" s="130"/>
      <c r="E789" s="130"/>
      <c r="F789" s="131"/>
      <c r="G789" s="131"/>
      <c r="H789" s="131"/>
      <c r="I789" s="131"/>
      <c r="J789" s="131"/>
      <c r="K789" s="131"/>
      <c r="L789" s="131"/>
      <c r="M789" s="131"/>
      <c r="N789" s="131"/>
      <c r="O789" s="131"/>
      <c r="P789" s="131"/>
      <c r="Q789" s="131"/>
    </row>
    <row r="790" spans="2:17">
      <c r="B790" s="130"/>
      <c r="C790" s="130"/>
      <c r="D790" s="130"/>
      <c r="E790" s="130"/>
      <c r="F790" s="131"/>
      <c r="G790" s="131"/>
      <c r="H790" s="131"/>
      <c r="I790" s="131"/>
      <c r="J790" s="131"/>
      <c r="K790" s="131"/>
      <c r="L790" s="131"/>
      <c r="M790" s="131"/>
      <c r="N790" s="131"/>
      <c r="O790" s="131"/>
      <c r="P790" s="131"/>
      <c r="Q790" s="131"/>
    </row>
    <row r="791" spans="2:17">
      <c r="B791" s="130"/>
      <c r="C791" s="130"/>
      <c r="D791" s="130"/>
      <c r="E791" s="130"/>
      <c r="F791" s="131"/>
      <c r="G791" s="131"/>
      <c r="H791" s="131"/>
      <c r="I791" s="131"/>
      <c r="J791" s="131"/>
      <c r="K791" s="131"/>
      <c r="L791" s="131"/>
      <c r="M791" s="131"/>
      <c r="N791" s="131"/>
      <c r="O791" s="131"/>
      <c r="P791" s="131"/>
      <c r="Q791" s="131"/>
    </row>
    <row r="792" spans="2:17">
      <c r="B792" s="130"/>
      <c r="C792" s="130"/>
      <c r="D792" s="130"/>
      <c r="E792" s="130"/>
      <c r="F792" s="131"/>
      <c r="G792" s="131"/>
      <c r="H792" s="131"/>
      <c r="I792" s="131"/>
      <c r="J792" s="131"/>
      <c r="K792" s="131"/>
      <c r="L792" s="131"/>
      <c r="M792" s="131"/>
      <c r="N792" s="131"/>
      <c r="O792" s="131"/>
      <c r="P792" s="131"/>
      <c r="Q792" s="131"/>
    </row>
    <row r="793" spans="2:17">
      <c r="B793" s="130"/>
      <c r="C793" s="130"/>
      <c r="D793" s="130"/>
      <c r="E793" s="130"/>
      <c r="F793" s="131"/>
      <c r="G793" s="131"/>
      <c r="H793" s="131"/>
      <c r="I793" s="131"/>
      <c r="J793" s="131"/>
      <c r="K793" s="131"/>
      <c r="L793" s="131"/>
      <c r="M793" s="131"/>
      <c r="N793" s="131"/>
      <c r="O793" s="131"/>
      <c r="P793" s="131"/>
      <c r="Q793" s="131"/>
    </row>
    <row r="794" spans="2:17">
      <c r="B794" s="130"/>
      <c r="C794" s="130"/>
      <c r="D794" s="130"/>
      <c r="E794" s="130"/>
      <c r="F794" s="131"/>
      <c r="G794" s="131"/>
      <c r="H794" s="131"/>
      <c r="I794" s="131"/>
      <c r="J794" s="131"/>
      <c r="K794" s="131"/>
      <c r="L794" s="131"/>
      <c r="M794" s="131"/>
      <c r="N794" s="131"/>
      <c r="O794" s="131"/>
      <c r="P794" s="131"/>
      <c r="Q794" s="131"/>
    </row>
    <row r="795" spans="2:17">
      <c r="B795" s="130"/>
      <c r="C795" s="130"/>
      <c r="D795" s="130"/>
      <c r="E795" s="130"/>
      <c r="F795" s="131"/>
      <c r="G795" s="131"/>
      <c r="H795" s="131"/>
      <c r="I795" s="131"/>
      <c r="J795" s="131"/>
      <c r="K795" s="131"/>
      <c r="L795" s="131"/>
      <c r="M795" s="131"/>
      <c r="N795" s="131"/>
      <c r="O795" s="131"/>
      <c r="P795" s="131"/>
      <c r="Q795" s="131"/>
    </row>
    <row r="796" spans="2:17">
      <c r="B796" s="130"/>
      <c r="C796" s="130"/>
      <c r="D796" s="130"/>
      <c r="E796" s="130"/>
      <c r="F796" s="131"/>
      <c r="G796" s="131"/>
      <c r="H796" s="131"/>
      <c r="I796" s="131"/>
      <c r="J796" s="131"/>
      <c r="K796" s="131"/>
      <c r="L796" s="131"/>
      <c r="M796" s="131"/>
      <c r="N796" s="131"/>
      <c r="O796" s="131"/>
      <c r="P796" s="131"/>
      <c r="Q796" s="131"/>
    </row>
    <row r="797" spans="2:17">
      <c r="B797" s="130"/>
      <c r="C797" s="130"/>
      <c r="D797" s="130"/>
      <c r="E797" s="130"/>
      <c r="F797" s="131"/>
      <c r="G797" s="131"/>
      <c r="H797" s="131"/>
      <c r="I797" s="131"/>
      <c r="J797" s="131"/>
      <c r="K797" s="131"/>
      <c r="L797" s="131"/>
      <c r="M797" s="131"/>
      <c r="N797" s="131"/>
      <c r="O797" s="131"/>
      <c r="P797" s="131"/>
      <c r="Q797" s="131"/>
    </row>
    <row r="798" spans="2:17">
      <c r="B798" s="130"/>
      <c r="C798" s="130"/>
      <c r="D798" s="130"/>
      <c r="E798" s="130"/>
      <c r="F798" s="131"/>
      <c r="G798" s="131"/>
      <c r="H798" s="131"/>
      <c r="I798" s="131"/>
      <c r="J798" s="131"/>
      <c r="K798" s="131"/>
      <c r="L798" s="131"/>
      <c r="M798" s="131"/>
      <c r="N798" s="131"/>
      <c r="O798" s="131"/>
      <c r="P798" s="131"/>
      <c r="Q798" s="131"/>
    </row>
    <row r="799" spans="2:17">
      <c r="B799" s="130"/>
      <c r="C799" s="130"/>
      <c r="D799" s="130"/>
      <c r="E799" s="130"/>
      <c r="F799" s="131"/>
      <c r="G799" s="131"/>
      <c r="H799" s="131"/>
      <c r="I799" s="131"/>
      <c r="J799" s="131"/>
      <c r="K799" s="131"/>
      <c r="L799" s="131"/>
      <c r="M799" s="131"/>
      <c r="N799" s="131"/>
      <c r="O799" s="131"/>
      <c r="P799" s="131"/>
      <c r="Q799" s="131"/>
    </row>
    <row r="800" spans="2:17">
      <c r="B800" s="130"/>
      <c r="C800" s="130"/>
      <c r="D800" s="130"/>
      <c r="E800" s="130"/>
      <c r="F800" s="131"/>
      <c r="G800" s="131"/>
      <c r="H800" s="131"/>
      <c r="I800" s="131"/>
      <c r="J800" s="131"/>
      <c r="K800" s="131"/>
      <c r="L800" s="131"/>
      <c r="M800" s="131"/>
      <c r="N800" s="131"/>
      <c r="O800" s="131"/>
      <c r="P800" s="131"/>
      <c r="Q800" s="131"/>
    </row>
    <row r="801" spans="2:17">
      <c r="B801" s="130"/>
      <c r="C801" s="130"/>
      <c r="D801" s="130"/>
      <c r="E801" s="130"/>
      <c r="F801" s="131"/>
      <c r="G801" s="131"/>
      <c r="H801" s="131"/>
      <c r="I801" s="131"/>
      <c r="J801" s="131"/>
      <c r="K801" s="131"/>
      <c r="L801" s="131"/>
      <c r="M801" s="131"/>
      <c r="N801" s="131"/>
      <c r="O801" s="131"/>
      <c r="P801" s="131"/>
      <c r="Q801" s="131"/>
    </row>
    <row r="802" spans="2:17">
      <c r="B802" s="130"/>
      <c r="C802" s="130"/>
      <c r="D802" s="130"/>
      <c r="E802" s="130"/>
      <c r="F802" s="131"/>
      <c r="G802" s="131"/>
      <c r="H802" s="131"/>
      <c r="I802" s="131"/>
      <c r="J802" s="131"/>
      <c r="K802" s="131"/>
      <c r="L802" s="131"/>
      <c r="M802" s="131"/>
      <c r="N802" s="131"/>
      <c r="O802" s="131"/>
      <c r="P802" s="131"/>
      <c r="Q802" s="131"/>
    </row>
    <row r="803" spans="2:17">
      <c r="B803" s="130"/>
      <c r="C803" s="130"/>
      <c r="D803" s="130"/>
      <c r="E803" s="130"/>
      <c r="F803" s="131"/>
      <c r="G803" s="131"/>
      <c r="H803" s="131"/>
      <c r="I803" s="131"/>
      <c r="J803" s="131"/>
      <c r="K803" s="131"/>
      <c r="L803" s="131"/>
      <c r="M803" s="131"/>
      <c r="N803" s="131"/>
      <c r="O803" s="131"/>
      <c r="P803" s="131"/>
      <c r="Q803" s="131"/>
    </row>
    <row r="804" spans="2:17">
      <c r="B804" s="130"/>
      <c r="C804" s="130"/>
      <c r="D804" s="130"/>
      <c r="E804" s="130"/>
      <c r="F804" s="131"/>
      <c r="G804" s="131"/>
      <c r="H804" s="131"/>
      <c r="I804" s="131"/>
      <c r="J804" s="131"/>
      <c r="K804" s="131"/>
      <c r="L804" s="131"/>
      <c r="M804" s="131"/>
      <c r="N804" s="131"/>
      <c r="O804" s="131"/>
      <c r="P804" s="131"/>
      <c r="Q804" s="131"/>
    </row>
    <row r="805" spans="2:17">
      <c r="B805" s="130"/>
      <c r="C805" s="130"/>
      <c r="D805" s="130"/>
      <c r="E805" s="130"/>
      <c r="F805" s="131"/>
      <c r="G805" s="131"/>
      <c r="H805" s="131"/>
      <c r="I805" s="131"/>
      <c r="J805" s="131"/>
      <c r="K805" s="131"/>
      <c r="L805" s="131"/>
      <c r="M805" s="131"/>
      <c r="N805" s="131"/>
      <c r="O805" s="131"/>
      <c r="P805" s="131"/>
      <c r="Q805" s="131"/>
    </row>
    <row r="806" spans="2:17">
      <c r="B806" s="130"/>
      <c r="C806" s="130"/>
      <c r="D806" s="130"/>
      <c r="E806" s="130"/>
      <c r="F806" s="131"/>
      <c r="G806" s="131"/>
      <c r="H806" s="131"/>
      <c r="I806" s="131"/>
      <c r="J806" s="131"/>
      <c r="K806" s="131"/>
      <c r="L806" s="131"/>
      <c r="M806" s="131"/>
      <c r="N806" s="131"/>
      <c r="O806" s="131"/>
      <c r="P806" s="131"/>
      <c r="Q806" s="131"/>
    </row>
    <row r="807" spans="2:17">
      <c r="B807" s="130"/>
      <c r="C807" s="130"/>
      <c r="D807" s="130"/>
      <c r="E807" s="130"/>
      <c r="F807" s="131"/>
      <c r="G807" s="131"/>
      <c r="H807" s="131"/>
      <c r="I807" s="131"/>
      <c r="J807" s="131"/>
      <c r="K807" s="131"/>
      <c r="L807" s="131"/>
      <c r="M807" s="131"/>
      <c r="N807" s="131"/>
      <c r="O807" s="131"/>
      <c r="P807" s="131"/>
      <c r="Q807" s="131"/>
    </row>
    <row r="808" spans="2:17">
      <c r="B808" s="130"/>
      <c r="C808" s="130"/>
      <c r="D808" s="130"/>
      <c r="E808" s="130"/>
      <c r="F808" s="131"/>
      <c r="G808" s="131"/>
      <c r="H808" s="131"/>
      <c r="I808" s="131"/>
      <c r="J808" s="131"/>
      <c r="K808" s="131"/>
      <c r="L808" s="131"/>
      <c r="M808" s="131"/>
      <c r="N808" s="131"/>
      <c r="O808" s="131"/>
      <c r="P808" s="131"/>
      <c r="Q808" s="131"/>
    </row>
    <row r="809" spans="2:17">
      <c r="B809" s="130"/>
      <c r="C809" s="130"/>
      <c r="D809" s="130"/>
      <c r="E809" s="130"/>
      <c r="F809" s="131"/>
      <c r="G809" s="131"/>
      <c r="H809" s="131"/>
      <c r="I809" s="131"/>
      <c r="J809" s="131"/>
      <c r="K809" s="131"/>
      <c r="L809" s="131"/>
      <c r="M809" s="131"/>
      <c r="N809" s="131"/>
      <c r="O809" s="131"/>
      <c r="P809" s="131"/>
      <c r="Q809" s="131"/>
    </row>
    <row r="810" spans="2:17">
      <c r="B810" s="130"/>
      <c r="C810" s="130"/>
      <c r="D810" s="130"/>
      <c r="E810" s="130"/>
      <c r="F810" s="131"/>
      <c r="G810" s="131"/>
      <c r="H810" s="131"/>
      <c r="I810" s="131"/>
      <c r="J810" s="131"/>
      <c r="K810" s="131"/>
      <c r="L810" s="131"/>
      <c r="M810" s="131"/>
      <c r="N810" s="131"/>
      <c r="O810" s="131"/>
      <c r="P810" s="131"/>
      <c r="Q810" s="131"/>
    </row>
    <row r="811" spans="2:17">
      <c r="B811" s="130"/>
      <c r="C811" s="130"/>
      <c r="D811" s="130"/>
      <c r="E811" s="130"/>
      <c r="F811" s="131"/>
      <c r="G811" s="131"/>
      <c r="H811" s="131"/>
      <c r="I811" s="131"/>
      <c r="J811" s="131"/>
      <c r="K811" s="131"/>
      <c r="L811" s="131"/>
      <c r="M811" s="131"/>
      <c r="N811" s="131"/>
      <c r="O811" s="131"/>
      <c r="P811" s="131"/>
      <c r="Q811" s="131"/>
    </row>
    <row r="812" spans="2:17">
      <c r="B812" s="130"/>
      <c r="C812" s="130"/>
      <c r="D812" s="130"/>
      <c r="E812" s="130"/>
      <c r="F812" s="131"/>
      <c r="G812" s="131"/>
      <c r="H812" s="131"/>
      <c r="I812" s="131"/>
      <c r="J812" s="131"/>
      <c r="K812" s="131"/>
      <c r="L812" s="131"/>
      <c r="M812" s="131"/>
      <c r="N812" s="131"/>
      <c r="O812" s="131"/>
      <c r="P812" s="131"/>
      <c r="Q812" s="131"/>
    </row>
    <row r="813" spans="2:17">
      <c r="B813" s="130"/>
      <c r="C813" s="130"/>
      <c r="D813" s="130"/>
      <c r="E813" s="130"/>
      <c r="F813" s="131"/>
      <c r="G813" s="131"/>
      <c r="H813" s="131"/>
      <c r="I813" s="131"/>
      <c r="J813" s="131"/>
      <c r="K813" s="131"/>
      <c r="L813" s="131"/>
      <c r="M813" s="131"/>
      <c r="N813" s="131"/>
      <c r="O813" s="131"/>
      <c r="P813" s="131"/>
      <c r="Q813" s="131"/>
    </row>
    <row r="814" spans="2:17">
      <c r="B814" s="130"/>
      <c r="C814" s="130"/>
      <c r="D814" s="130"/>
      <c r="E814" s="130"/>
      <c r="F814" s="131"/>
      <c r="G814" s="131"/>
      <c r="H814" s="131"/>
      <c r="I814" s="131"/>
      <c r="J814" s="131"/>
      <c r="K814" s="131"/>
      <c r="L814" s="131"/>
      <c r="M814" s="131"/>
      <c r="N814" s="131"/>
      <c r="O814" s="131"/>
      <c r="P814" s="131"/>
      <c r="Q814" s="131"/>
    </row>
    <row r="815" spans="2:17">
      <c r="B815" s="130"/>
      <c r="C815" s="130"/>
      <c r="D815" s="130"/>
      <c r="E815" s="130"/>
      <c r="F815" s="131"/>
      <c r="G815" s="131"/>
      <c r="H815" s="131"/>
      <c r="I815" s="131"/>
      <c r="J815" s="131"/>
      <c r="K815" s="131"/>
      <c r="L815" s="131"/>
      <c r="M815" s="131"/>
      <c r="N815" s="131"/>
      <c r="O815" s="131"/>
      <c r="P815" s="131"/>
      <c r="Q815" s="131"/>
    </row>
    <row r="816" spans="2:17">
      <c r="B816" s="130"/>
      <c r="C816" s="130"/>
      <c r="D816" s="130"/>
      <c r="E816" s="130"/>
      <c r="F816" s="131"/>
      <c r="G816" s="131"/>
      <c r="H816" s="131"/>
      <c r="I816" s="131"/>
      <c r="J816" s="131"/>
      <c r="K816" s="131"/>
      <c r="L816" s="131"/>
      <c r="M816" s="131"/>
      <c r="N816" s="131"/>
      <c r="O816" s="131"/>
      <c r="P816" s="131"/>
      <c r="Q816" s="131"/>
    </row>
    <row r="817" spans="2:17">
      <c r="B817" s="130"/>
      <c r="C817" s="130"/>
      <c r="D817" s="130"/>
      <c r="E817" s="130"/>
      <c r="F817" s="131"/>
      <c r="G817" s="131"/>
      <c r="H817" s="131"/>
      <c r="I817" s="131"/>
      <c r="J817" s="131"/>
      <c r="K817" s="131"/>
      <c r="L817" s="131"/>
      <c r="M817" s="131"/>
      <c r="N817" s="131"/>
      <c r="O817" s="131"/>
      <c r="P817" s="131"/>
      <c r="Q817" s="131"/>
    </row>
    <row r="818" spans="2:17">
      <c r="B818" s="130"/>
      <c r="C818" s="130"/>
      <c r="D818" s="130"/>
      <c r="E818" s="130"/>
      <c r="F818" s="131"/>
      <c r="G818" s="131"/>
      <c r="H818" s="131"/>
      <c r="I818" s="131"/>
      <c r="J818" s="131"/>
      <c r="K818" s="131"/>
      <c r="L818" s="131"/>
      <c r="M818" s="131"/>
      <c r="N818" s="131"/>
      <c r="O818" s="131"/>
      <c r="P818" s="131"/>
      <c r="Q818" s="131"/>
    </row>
    <row r="819" spans="2:17">
      <c r="B819" s="130"/>
      <c r="C819" s="130"/>
      <c r="D819" s="130"/>
      <c r="E819" s="130"/>
      <c r="F819" s="131"/>
      <c r="G819" s="131"/>
      <c r="H819" s="131"/>
      <c r="I819" s="131"/>
      <c r="J819" s="131"/>
      <c r="K819" s="131"/>
      <c r="L819" s="131"/>
      <c r="M819" s="131"/>
      <c r="N819" s="131"/>
      <c r="O819" s="131"/>
      <c r="P819" s="131"/>
      <c r="Q819" s="131"/>
    </row>
    <row r="820" spans="2:17">
      <c r="B820" s="130"/>
      <c r="C820" s="130"/>
      <c r="D820" s="130"/>
      <c r="E820" s="130"/>
      <c r="F820" s="131"/>
      <c r="G820" s="131"/>
      <c r="H820" s="131"/>
      <c r="I820" s="131"/>
      <c r="J820" s="131"/>
      <c r="K820" s="131"/>
      <c r="L820" s="131"/>
      <c r="M820" s="131"/>
      <c r="N820" s="131"/>
      <c r="O820" s="131"/>
      <c r="P820" s="131"/>
      <c r="Q820" s="131"/>
    </row>
    <row r="821" spans="2:17">
      <c r="B821" s="130"/>
      <c r="C821" s="130"/>
      <c r="D821" s="130"/>
      <c r="E821" s="130"/>
      <c r="F821" s="131"/>
      <c r="G821" s="131"/>
      <c r="H821" s="131"/>
      <c r="I821" s="131"/>
      <c r="J821" s="131"/>
      <c r="K821" s="131"/>
      <c r="L821" s="131"/>
      <c r="M821" s="131"/>
      <c r="N821" s="131"/>
      <c r="O821" s="131"/>
      <c r="P821" s="131"/>
      <c r="Q821" s="131"/>
    </row>
    <row r="822" spans="2:17">
      <c r="B822" s="130"/>
      <c r="C822" s="130"/>
      <c r="D822" s="130"/>
      <c r="E822" s="130"/>
      <c r="F822" s="131"/>
      <c r="G822" s="131"/>
      <c r="H822" s="131"/>
      <c r="I822" s="131"/>
      <c r="J822" s="131"/>
      <c r="K822" s="131"/>
      <c r="L822" s="131"/>
      <c r="M822" s="131"/>
      <c r="N822" s="131"/>
      <c r="O822" s="131"/>
      <c r="P822" s="131"/>
      <c r="Q822" s="131"/>
    </row>
    <row r="823" spans="2:17">
      <c r="B823" s="130"/>
      <c r="C823" s="130"/>
      <c r="D823" s="130"/>
      <c r="E823" s="130"/>
      <c r="F823" s="131"/>
      <c r="G823" s="131"/>
      <c r="H823" s="131"/>
      <c r="I823" s="131"/>
      <c r="J823" s="131"/>
      <c r="K823" s="131"/>
      <c r="L823" s="131"/>
      <c r="M823" s="131"/>
      <c r="N823" s="131"/>
      <c r="O823" s="131"/>
      <c r="P823" s="131"/>
      <c r="Q823" s="131"/>
    </row>
    <row r="824" spans="2:17">
      <c r="B824" s="130"/>
      <c r="C824" s="130"/>
      <c r="D824" s="130"/>
      <c r="E824" s="130"/>
      <c r="F824" s="131"/>
      <c r="G824" s="131"/>
      <c r="H824" s="131"/>
      <c r="I824" s="131"/>
      <c r="J824" s="131"/>
      <c r="K824" s="131"/>
      <c r="L824" s="131"/>
      <c r="M824" s="131"/>
      <c r="N824" s="131"/>
      <c r="O824" s="131"/>
      <c r="P824" s="131"/>
      <c r="Q824" s="131"/>
    </row>
    <row r="825" spans="2:17">
      <c r="B825" s="130"/>
      <c r="C825" s="130"/>
      <c r="D825" s="130"/>
      <c r="E825" s="130"/>
      <c r="F825" s="131"/>
      <c r="G825" s="131"/>
      <c r="H825" s="131"/>
      <c r="I825" s="131"/>
      <c r="J825" s="131"/>
      <c r="K825" s="131"/>
      <c r="L825" s="131"/>
      <c r="M825" s="131"/>
      <c r="N825" s="131"/>
      <c r="O825" s="131"/>
      <c r="P825" s="131"/>
      <c r="Q825" s="131"/>
    </row>
    <row r="826" spans="2:17">
      <c r="B826" s="130"/>
      <c r="C826" s="130"/>
      <c r="D826" s="130"/>
      <c r="E826" s="130"/>
      <c r="F826" s="131"/>
      <c r="G826" s="131"/>
      <c r="H826" s="131"/>
      <c r="I826" s="131"/>
      <c r="J826" s="131"/>
      <c r="K826" s="131"/>
      <c r="L826" s="131"/>
      <c r="M826" s="131"/>
      <c r="N826" s="131"/>
      <c r="O826" s="131"/>
      <c r="P826" s="131"/>
      <c r="Q826" s="131"/>
    </row>
    <row r="827" spans="2:17">
      <c r="B827" s="130"/>
      <c r="C827" s="130"/>
      <c r="D827" s="130"/>
      <c r="E827" s="130"/>
      <c r="F827" s="131"/>
      <c r="G827" s="131"/>
      <c r="H827" s="131"/>
      <c r="I827" s="131"/>
      <c r="J827" s="131"/>
      <c r="K827" s="131"/>
      <c r="L827" s="131"/>
      <c r="M827" s="131"/>
      <c r="N827" s="131"/>
      <c r="O827" s="131"/>
      <c r="P827" s="131"/>
      <c r="Q827" s="131"/>
    </row>
    <row r="828" spans="2:17">
      <c r="B828" s="130"/>
      <c r="C828" s="130"/>
      <c r="D828" s="130"/>
      <c r="E828" s="130"/>
      <c r="F828" s="131"/>
      <c r="G828" s="131"/>
      <c r="H828" s="131"/>
      <c r="I828" s="131"/>
      <c r="J828" s="131"/>
      <c r="K828" s="131"/>
      <c r="L828" s="131"/>
      <c r="M828" s="131"/>
      <c r="N828" s="131"/>
      <c r="O828" s="131"/>
      <c r="P828" s="131"/>
      <c r="Q828" s="131"/>
    </row>
    <row r="829" spans="2:17">
      <c r="B829" s="130"/>
      <c r="C829" s="130"/>
      <c r="D829" s="130"/>
      <c r="E829" s="130"/>
      <c r="F829" s="131"/>
      <c r="G829" s="131"/>
      <c r="H829" s="131"/>
      <c r="I829" s="131"/>
      <c r="J829" s="131"/>
      <c r="K829" s="131"/>
      <c r="L829" s="131"/>
      <c r="M829" s="131"/>
      <c r="N829" s="131"/>
      <c r="O829" s="131"/>
      <c r="P829" s="131"/>
      <c r="Q829" s="131"/>
    </row>
    <row r="830" spans="2:17">
      <c r="B830" s="130"/>
      <c r="C830" s="130"/>
      <c r="D830" s="130"/>
      <c r="E830" s="130"/>
      <c r="F830" s="131"/>
      <c r="G830" s="131"/>
      <c r="H830" s="131"/>
      <c r="I830" s="131"/>
      <c r="J830" s="131"/>
      <c r="K830" s="131"/>
      <c r="L830" s="131"/>
      <c r="M830" s="131"/>
      <c r="N830" s="131"/>
      <c r="O830" s="131"/>
      <c r="P830" s="131"/>
      <c r="Q830" s="131"/>
    </row>
    <row r="831" spans="2:17">
      <c r="B831" s="130"/>
      <c r="C831" s="130"/>
      <c r="D831" s="130"/>
      <c r="E831" s="130"/>
      <c r="F831" s="131"/>
      <c r="G831" s="131"/>
      <c r="H831" s="131"/>
      <c r="I831" s="131"/>
      <c r="J831" s="131"/>
      <c r="K831" s="131"/>
      <c r="L831" s="131"/>
      <c r="M831" s="131"/>
      <c r="N831" s="131"/>
      <c r="O831" s="131"/>
      <c r="P831" s="131"/>
      <c r="Q831" s="131"/>
    </row>
    <row r="832" spans="2:17">
      <c r="B832" s="130"/>
      <c r="C832" s="130"/>
      <c r="D832" s="130"/>
      <c r="E832" s="130"/>
      <c r="F832" s="131"/>
      <c r="G832" s="131"/>
      <c r="H832" s="131"/>
      <c r="I832" s="131"/>
      <c r="J832" s="131"/>
      <c r="K832" s="131"/>
      <c r="L832" s="131"/>
      <c r="M832" s="131"/>
      <c r="N832" s="131"/>
      <c r="O832" s="131"/>
      <c r="P832" s="131"/>
      <c r="Q832" s="131"/>
    </row>
    <row r="833" spans="2:17">
      <c r="B833" s="130"/>
      <c r="C833" s="130"/>
      <c r="D833" s="130"/>
      <c r="E833" s="130"/>
      <c r="F833" s="131"/>
      <c r="G833" s="131"/>
      <c r="H833" s="131"/>
      <c r="I833" s="131"/>
      <c r="J833" s="131"/>
      <c r="K833" s="131"/>
      <c r="L833" s="131"/>
      <c r="M833" s="131"/>
      <c r="N833" s="131"/>
      <c r="O833" s="131"/>
      <c r="P833" s="131"/>
      <c r="Q833" s="131"/>
    </row>
    <row r="834" spans="2:17">
      <c r="B834" s="130"/>
      <c r="C834" s="130"/>
      <c r="D834" s="130"/>
      <c r="E834" s="130"/>
      <c r="F834" s="131"/>
      <c r="G834" s="131"/>
      <c r="H834" s="131"/>
      <c r="I834" s="131"/>
      <c r="J834" s="131"/>
      <c r="K834" s="131"/>
      <c r="L834" s="131"/>
      <c r="M834" s="131"/>
      <c r="N834" s="131"/>
      <c r="O834" s="131"/>
      <c r="P834" s="131"/>
      <c r="Q834" s="131"/>
    </row>
    <row r="835" spans="2:17">
      <c r="B835" s="130"/>
      <c r="C835" s="130"/>
      <c r="D835" s="130"/>
      <c r="E835" s="130"/>
      <c r="F835" s="131"/>
      <c r="G835" s="131"/>
      <c r="H835" s="131"/>
      <c r="I835" s="131"/>
      <c r="J835" s="131"/>
      <c r="K835" s="131"/>
      <c r="L835" s="131"/>
      <c r="M835" s="131"/>
      <c r="N835" s="131"/>
      <c r="O835" s="131"/>
      <c r="P835" s="131"/>
      <c r="Q835" s="131"/>
    </row>
    <row r="836" spans="2:17">
      <c r="B836" s="130"/>
      <c r="C836" s="130"/>
      <c r="D836" s="130"/>
      <c r="E836" s="130"/>
      <c r="F836" s="131"/>
      <c r="G836" s="131"/>
      <c r="H836" s="131"/>
      <c r="I836" s="131"/>
      <c r="J836" s="131"/>
      <c r="K836" s="131"/>
      <c r="L836" s="131"/>
      <c r="M836" s="131"/>
      <c r="N836" s="131"/>
      <c r="O836" s="131"/>
      <c r="P836" s="131"/>
      <c r="Q836" s="131"/>
    </row>
    <row r="837" spans="2:17">
      <c r="B837" s="130"/>
      <c r="C837" s="130"/>
      <c r="D837" s="130"/>
      <c r="E837" s="130"/>
      <c r="F837" s="131"/>
      <c r="G837" s="131"/>
      <c r="H837" s="131"/>
      <c r="I837" s="131"/>
      <c r="J837" s="131"/>
      <c r="K837" s="131"/>
      <c r="L837" s="131"/>
      <c r="M837" s="131"/>
      <c r="N837" s="131"/>
      <c r="O837" s="131"/>
      <c r="P837" s="131"/>
      <c r="Q837" s="131"/>
    </row>
    <row r="838" spans="2:17">
      <c r="B838" s="130"/>
      <c r="C838" s="130"/>
      <c r="D838" s="130"/>
      <c r="E838" s="130"/>
      <c r="F838" s="131"/>
      <c r="G838" s="131"/>
      <c r="H838" s="131"/>
      <c r="I838" s="131"/>
      <c r="J838" s="131"/>
      <c r="K838" s="131"/>
      <c r="L838" s="131"/>
      <c r="M838" s="131"/>
      <c r="N838" s="131"/>
      <c r="O838" s="131"/>
      <c r="P838" s="131"/>
      <c r="Q838" s="131"/>
    </row>
    <row r="839" spans="2:17">
      <c r="B839" s="130"/>
      <c r="C839" s="130"/>
      <c r="D839" s="130"/>
      <c r="E839" s="130"/>
      <c r="F839" s="131"/>
      <c r="G839" s="131"/>
      <c r="H839" s="131"/>
      <c r="I839" s="131"/>
      <c r="J839" s="131"/>
      <c r="K839" s="131"/>
      <c r="L839" s="131"/>
      <c r="M839" s="131"/>
      <c r="N839" s="131"/>
      <c r="O839" s="131"/>
      <c r="P839" s="131"/>
      <c r="Q839" s="131"/>
    </row>
    <row r="840" spans="2:17">
      <c r="B840" s="130"/>
      <c r="C840" s="130"/>
      <c r="D840" s="130"/>
      <c r="E840" s="130"/>
      <c r="F840" s="131"/>
      <c r="G840" s="131"/>
      <c r="H840" s="131"/>
      <c r="I840" s="131"/>
      <c r="J840" s="131"/>
      <c r="K840" s="131"/>
      <c r="L840" s="131"/>
      <c r="M840" s="131"/>
      <c r="N840" s="131"/>
      <c r="O840" s="131"/>
      <c r="P840" s="131"/>
      <c r="Q840" s="131"/>
    </row>
    <row r="841" spans="2:17">
      <c r="B841" s="130"/>
      <c r="C841" s="130"/>
      <c r="D841" s="130"/>
      <c r="E841" s="130"/>
      <c r="F841" s="131"/>
      <c r="G841" s="131"/>
      <c r="H841" s="131"/>
      <c r="I841" s="131"/>
      <c r="J841" s="131"/>
      <c r="K841" s="131"/>
      <c r="L841" s="131"/>
      <c r="M841" s="131"/>
      <c r="N841" s="131"/>
      <c r="O841" s="131"/>
      <c r="P841" s="131"/>
      <c r="Q841" s="131"/>
    </row>
    <row r="842" spans="2:17">
      <c r="B842" s="130"/>
      <c r="C842" s="130"/>
      <c r="D842" s="130"/>
      <c r="E842" s="130"/>
      <c r="F842" s="131"/>
      <c r="G842" s="131"/>
      <c r="H842" s="131"/>
      <c r="I842" s="131"/>
      <c r="J842" s="131"/>
      <c r="K842" s="131"/>
      <c r="L842" s="131"/>
      <c r="M842" s="131"/>
      <c r="N842" s="131"/>
      <c r="O842" s="131"/>
      <c r="P842" s="131"/>
      <c r="Q842" s="131"/>
    </row>
    <row r="843" spans="2:17">
      <c r="B843" s="130"/>
      <c r="C843" s="130"/>
      <c r="D843" s="130"/>
      <c r="E843" s="130"/>
      <c r="F843" s="131"/>
      <c r="G843" s="131"/>
      <c r="H843" s="131"/>
      <c r="I843" s="131"/>
      <c r="J843" s="131"/>
      <c r="K843" s="131"/>
      <c r="L843" s="131"/>
      <c r="M843" s="131"/>
      <c r="N843" s="131"/>
      <c r="O843" s="131"/>
      <c r="P843" s="131"/>
      <c r="Q843" s="131"/>
    </row>
    <row r="844" spans="2:17">
      <c r="B844" s="130"/>
      <c r="C844" s="130"/>
      <c r="D844" s="130"/>
      <c r="E844" s="130"/>
      <c r="F844" s="131"/>
      <c r="G844" s="131"/>
      <c r="H844" s="131"/>
      <c r="I844" s="131"/>
      <c r="J844" s="131"/>
      <c r="K844" s="131"/>
      <c r="L844" s="131"/>
      <c r="M844" s="131"/>
      <c r="N844" s="131"/>
      <c r="O844" s="131"/>
      <c r="P844" s="131"/>
      <c r="Q844" s="131"/>
    </row>
    <row r="845" spans="2:17">
      <c r="B845" s="130"/>
      <c r="C845" s="130"/>
      <c r="D845" s="130"/>
      <c r="E845" s="130"/>
      <c r="F845" s="131"/>
      <c r="G845" s="131"/>
      <c r="H845" s="131"/>
      <c r="I845" s="131"/>
      <c r="J845" s="131"/>
      <c r="K845" s="131"/>
      <c r="L845" s="131"/>
      <c r="M845" s="131"/>
      <c r="N845" s="131"/>
      <c r="O845" s="131"/>
      <c r="P845" s="131"/>
      <c r="Q845" s="131"/>
    </row>
    <row r="846" spans="2:17">
      <c r="B846" s="130"/>
      <c r="C846" s="130"/>
      <c r="D846" s="130"/>
      <c r="E846" s="130"/>
      <c r="F846" s="131"/>
      <c r="G846" s="131"/>
      <c r="H846" s="131"/>
      <c r="I846" s="131"/>
      <c r="J846" s="131"/>
      <c r="K846" s="131"/>
      <c r="L846" s="131"/>
      <c r="M846" s="131"/>
      <c r="N846" s="131"/>
      <c r="O846" s="131"/>
      <c r="P846" s="131"/>
      <c r="Q846" s="131"/>
    </row>
    <row r="847" spans="2:17">
      <c r="B847" s="130"/>
      <c r="C847" s="130"/>
      <c r="D847" s="130"/>
      <c r="E847" s="130"/>
      <c r="F847" s="131"/>
      <c r="G847" s="131"/>
      <c r="H847" s="131"/>
      <c r="I847" s="131"/>
      <c r="J847" s="131"/>
      <c r="K847" s="131"/>
      <c r="L847" s="131"/>
      <c r="M847" s="131"/>
      <c r="N847" s="131"/>
      <c r="O847" s="131"/>
      <c r="P847" s="131"/>
      <c r="Q847" s="131"/>
    </row>
    <row r="848" spans="2:17">
      <c r="B848" s="130"/>
      <c r="C848" s="130"/>
      <c r="D848" s="130"/>
      <c r="E848" s="130"/>
      <c r="F848" s="131"/>
      <c r="G848" s="131"/>
      <c r="H848" s="131"/>
      <c r="I848" s="131"/>
      <c r="J848" s="131"/>
      <c r="K848" s="131"/>
      <c r="L848" s="131"/>
      <c r="M848" s="131"/>
      <c r="N848" s="131"/>
      <c r="O848" s="131"/>
      <c r="P848" s="131"/>
      <c r="Q848" s="131"/>
    </row>
    <row r="849" spans="2:17">
      <c r="B849" s="130"/>
      <c r="C849" s="130"/>
      <c r="D849" s="130"/>
      <c r="E849" s="130"/>
      <c r="F849" s="131"/>
      <c r="G849" s="131"/>
      <c r="H849" s="131"/>
      <c r="I849" s="131"/>
      <c r="J849" s="131"/>
      <c r="K849" s="131"/>
      <c r="L849" s="131"/>
      <c r="M849" s="131"/>
      <c r="N849" s="131"/>
      <c r="O849" s="131"/>
      <c r="P849" s="131"/>
      <c r="Q849" s="131"/>
    </row>
    <row r="850" spans="2:17">
      <c r="B850" s="130"/>
      <c r="C850" s="130"/>
      <c r="D850" s="130"/>
      <c r="E850" s="130"/>
      <c r="F850" s="131"/>
      <c r="G850" s="131"/>
      <c r="H850" s="131"/>
      <c r="I850" s="131"/>
      <c r="J850" s="131"/>
      <c r="K850" s="131"/>
      <c r="L850" s="131"/>
      <c r="M850" s="131"/>
      <c r="N850" s="131"/>
      <c r="O850" s="131"/>
      <c r="P850" s="131"/>
      <c r="Q850" s="131"/>
    </row>
    <row r="851" spans="2:17">
      <c r="B851" s="130"/>
      <c r="C851" s="130"/>
      <c r="D851" s="130"/>
      <c r="E851" s="130"/>
      <c r="F851" s="131"/>
      <c r="G851" s="131"/>
      <c r="H851" s="131"/>
      <c r="I851" s="131"/>
      <c r="J851" s="131"/>
      <c r="K851" s="131"/>
      <c r="L851" s="131"/>
      <c r="M851" s="131"/>
      <c r="N851" s="131"/>
      <c r="O851" s="131"/>
      <c r="P851" s="131"/>
      <c r="Q851" s="131"/>
    </row>
    <row r="852" spans="2:17">
      <c r="B852" s="130"/>
      <c r="C852" s="130"/>
      <c r="D852" s="130"/>
      <c r="E852" s="130"/>
      <c r="F852" s="131"/>
      <c r="G852" s="131"/>
      <c r="H852" s="131"/>
      <c r="I852" s="131"/>
      <c r="J852" s="131"/>
      <c r="K852" s="131"/>
      <c r="L852" s="131"/>
      <c r="M852" s="131"/>
      <c r="N852" s="131"/>
      <c r="O852" s="131"/>
      <c r="P852" s="131"/>
      <c r="Q852" s="131"/>
    </row>
    <row r="853" spans="2:17">
      <c r="B853" s="130"/>
      <c r="C853" s="130"/>
      <c r="D853" s="130"/>
      <c r="E853" s="130"/>
      <c r="F853" s="131"/>
      <c r="G853" s="131"/>
      <c r="H853" s="131"/>
      <c r="I853" s="131"/>
      <c r="J853" s="131"/>
      <c r="K853" s="131"/>
      <c r="L853" s="131"/>
      <c r="M853" s="131"/>
      <c r="N853" s="131"/>
      <c r="O853" s="131"/>
      <c r="P853" s="131"/>
      <c r="Q853" s="131"/>
    </row>
    <row r="854" spans="2:17">
      <c r="B854" s="130"/>
      <c r="C854" s="130"/>
      <c r="D854" s="130"/>
      <c r="E854" s="130"/>
      <c r="F854" s="131"/>
      <c r="G854" s="131"/>
      <c r="H854" s="131"/>
      <c r="I854" s="131"/>
      <c r="J854" s="131"/>
      <c r="K854" s="131"/>
      <c r="L854" s="131"/>
      <c r="M854" s="131"/>
      <c r="N854" s="131"/>
      <c r="O854" s="131"/>
      <c r="P854" s="131"/>
      <c r="Q854" s="131"/>
    </row>
    <row r="855" spans="2:17">
      <c r="B855" s="130"/>
      <c r="C855" s="130"/>
      <c r="D855" s="130"/>
      <c r="E855" s="130"/>
      <c r="F855" s="131"/>
      <c r="G855" s="131"/>
      <c r="H855" s="131"/>
      <c r="I855" s="131"/>
      <c r="J855" s="131"/>
      <c r="K855" s="131"/>
      <c r="L855" s="131"/>
      <c r="M855" s="131"/>
      <c r="N855" s="131"/>
      <c r="O855" s="131"/>
      <c r="P855" s="131"/>
      <c r="Q855" s="131"/>
    </row>
    <row r="856" spans="2:17">
      <c r="B856" s="130"/>
      <c r="C856" s="130"/>
      <c r="D856" s="130"/>
      <c r="E856" s="130"/>
      <c r="F856" s="131"/>
      <c r="G856" s="131"/>
      <c r="H856" s="131"/>
      <c r="I856" s="131"/>
      <c r="J856" s="131"/>
      <c r="K856" s="131"/>
      <c r="L856" s="131"/>
      <c r="M856" s="131"/>
      <c r="N856" s="131"/>
      <c r="O856" s="131"/>
      <c r="P856" s="131"/>
      <c r="Q856" s="131"/>
    </row>
    <row r="857" spans="2:17">
      <c r="B857" s="130"/>
      <c r="C857" s="130"/>
      <c r="D857" s="130"/>
      <c r="E857" s="130"/>
      <c r="F857" s="131"/>
      <c r="G857" s="131"/>
      <c r="H857" s="131"/>
      <c r="I857" s="131"/>
      <c r="J857" s="131"/>
      <c r="K857" s="131"/>
      <c r="L857" s="131"/>
      <c r="M857" s="131"/>
      <c r="N857" s="131"/>
      <c r="O857" s="131"/>
      <c r="P857" s="131"/>
      <c r="Q857" s="131"/>
    </row>
    <row r="858" spans="2:17">
      <c r="B858" s="130"/>
      <c r="C858" s="130"/>
      <c r="D858" s="130"/>
      <c r="E858" s="130"/>
      <c r="F858" s="131"/>
      <c r="G858" s="131"/>
      <c r="H858" s="131"/>
      <c r="I858" s="131"/>
      <c r="J858" s="131"/>
      <c r="K858" s="131"/>
      <c r="L858" s="131"/>
      <c r="M858" s="131"/>
      <c r="N858" s="131"/>
      <c r="O858" s="131"/>
      <c r="P858" s="131"/>
      <c r="Q858" s="131"/>
    </row>
    <row r="859" spans="2:17">
      <c r="B859" s="130"/>
      <c r="C859" s="130"/>
      <c r="D859" s="130"/>
      <c r="E859" s="130"/>
      <c r="F859" s="131"/>
      <c r="G859" s="131"/>
      <c r="H859" s="131"/>
      <c r="I859" s="131"/>
      <c r="J859" s="131"/>
      <c r="K859" s="131"/>
      <c r="L859" s="131"/>
      <c r="M859" s="131"/>
      <c r="N859" s="131"/>
      <c r="O859" s="131"/>
      <c r="P859" s="131"/>
      <c r="Q859" s="131"/>
    </row>
    <row r="860" spans="2:17">
      <c r="B860" s="130"/>
      <c r="C860" s="130"/>
      <c r="D860" s="130"/>
      <c r="E860" s="130"/>
      <c r="F860" s="131"/>
      <c r="G860" s="131"/>
      <c r="H860" s="131"/>
      <c r="I860" s="131"/>
      <c r="J860" s="131"/>
      <c r="K860" s="131"/>
      <c r="L860" s="131"/>
      <c r="M860" s="131"/>
      <c r="N860" s="131"/>
      <c r="O860" s="131"/>
      <c r="P860" s="131"/>
      <c r="Q860" s="131"/>
    </row>
    <row r="861" spans="2:17">
      <c r="B861" s="130"/>
      <c r="C861" s="130"/>
      <c r="D861" s="130"/>
      <c r="E861" s="130"/>
      <c r="F861" s="131"/>
      <c r="G861" s="131"/>
      <c r="H861" s="131"/>
      <c r="I861" s="131"/>
      <c r="J861" s="131"/>
      <c r="K861" s="131"/>
      <c r="L861" s="131"/>
      <c r="M861" s="131"/>
      <c r="N861" s="131"/>
      <c r="O861" s="131"/>
      <c r="P861" s="131"/>
      <c r="Q861" s="131"/>
    </row>
    <row r="862" spans="2:17">
      <c r="B862" s="130"/>
      <c r="C862" s="130"/>
      <c r="D862" s="130"/>
      <c r="E862" s="130"/>
      <c r="F862" s="131"/>
      <c r="G862" s="131"/>
      <c r="H862" s="131"/>
      <c r="I862" s="131"/>
      <c r="J862" s="131"/>
      <c r="K862" s="131"/>
      <c r="L862" s="131"/>
      <c r="M862" s="131"/>
      <c r="N862" s="131"/>
      <c r="O862" s="131"/>
      <c r="P862" s="131"/>
      <c r="Q862" s="131"/>
    </row>
    <row r="863" spans="2:17">
      <c r="B863" s="130"/>
      <c r="C863" s="130"/>
      <c r="D863" s="130"/>
      <c r="E863" s="130"/>
      <c r="F863" s="131"/>
      <c r="G863" s="131"/>
      <c r="H863" s="131"/>
      <c r="I863" s="131"/>
      <c r="J863" s="131"/>
      <c r="K863" s="131"/>
      <c r="L863" s="131"/>
      <c r="M863" s="131"/>
      <c r="N863" s="131"/>
      <c r="O863" s="131"/>
      <c r="P863" s="131"/>
      <c r="Q863" s="131"/>
    </row>
    <row r="864" spans="2:17">
      <c r="B864" s="130"/>
      <c r="C864" s="130"/>
      <c r="D864" s="130"/>
      <c r="E864" s="130"/>
      <c r="F864" s="131"/>
      <c r="G864" s="131"/>
      <c r="H864" s="131"/>
      <c r="I864" s="131"/>
      <c r="J864" s="131"/>
      <c r="K864" s="131"/>
      <c r="L864" s="131"/>
      <c r="M864" s="131"/>
      <c r="N864" s="131"/>
      <c r="O864" s="131"/>
      <c r="P864" s="131"/>
      <c r="Q864" s="131"/>
    </row>
    <row r="865" spans="2:17">
      <c r="B865" s="130"/>
      <c r="C865" s="130"/>
      <c r="D865" s="130"/>
      <c r="E865" s="130"/>
      <c r="F865" s="131"/>
      <c r="G865" s="131"/>
      <c r="H865" s="131"/>
      <c r="I865" s="131"/>
      <c r="J865" s="131"/>
      <c r="K865" s="131"/>
      <c r="L865" s="131"/>
      <c r="M865" s="131"/>
      <c r="N865" s="131"/>
      <c r="O865" s="131"/>
      <c r="P865" s="131"/>
      <c r="Q865" s="131"/>
    </row>
    <row r="866" spans="2:17">
      <c r="B866" s="130"/>
      <c r="C866" s="130"/>
      <c r="D866" s="130"/>
      <c r="E866" s="130"/>
      <c r="F866" s="131"/>
      <c r="G866" s="131"/>
      <c r="H866" s="131"/>
      <c r="I866" s="131"/>
      <c r="J866" s="131"/>
      <c r="K866" s="131"/>
      <c r="L866" s="131"/>
      <c r="M866" s="131"/>
      <c r="N866" s="131"/>
      <c r="O866" s="131"/>
      <c r="P866" s="131"/>
      <c r="Q866" s="131"/>
    </row>
    <row r="867" spans="2:17">
      <c r="B867" s="130"/>
      <c r="C867" s="130"/>
      <c r="D867" s="130"/>
      <c r="E867" s="130"/>
      <c r="F867" s="131"/>
      <c r="G867" s="131"/>
      <c r="H867" s="131"/>
      <c r="I867" s="131"/>
      <c r="J867" s="131"/>
      <c r="K867" s="131"/>
      <c r="L867" s="131"/>
      <c r="M867" s="131"/>
      <c r="N867" s="131"/>
      <c r="O867" s="131"/>
      <c r="P867" s="131"/>
      <c r="Q867" s="131"/>
    </row>
    <row r="868" spans="2:17">
      <c r="B868" s="130"/>
      <c r="C868" s="130"/>
      <c r="D868" s="130"/>
      <c r="E868" s="130"/>
      <c r="F868" s="131"/>
      <c r="G868" s="131"/>
      <c r="H868" s="131"/>
      <c r="I868" s="131"/>
      <c r="J868" s="131"/>
      <c r="K868" s="131"/>
      <c r="L868" s="131"/>
      <c r="M868" s="131"/>
      <c r="N868" s="131"/>
      <c r="O868" s="131"/>
      <c r="P868" s="131"/>
      <c r="Q868" s="131"/>
    </row>
    <row r="869" spans="2:17">
      <c r="B869" s="130"/>
      <c r="C869" s="130"/>
      <c r="D869" s="130"/>
      <c r="E869" s="130"/>
      <c r="F869" s="131"/>
      <c r="G869" s="131"/>
      <c r="H869" s="131"/>
      <c r="I869" s="131"/>
      <c r="J869" s="131"/>
      <c r="K869" s="131"/>
      <c r="L869" s="131"/>
      <c r="M869" s="131"/>
      <c r="N869" s="131"/>
      <c r="O869" s="131"/>
      <c r="P869" s="131"/>
      <c r="Q869" s="131"/>
    </row>
    <row r="870" spans="2:17">
      <c r="B870" s="130"/>
      <c r="C870" s="130"/>
      <c r="D870" s="130"/>
      <c r="E870" s="130"/>
      <c r="F870" s="131"/>
      <c r="G870" s="131"/>
      <c r="H870" s="131"/>
      <c r="I870" s="131"/>
      <c r="J870" s="131"/>
      <c r="K870" s="131"/>
      <c r="L870" s="131"/>
      <c r="M870" s="131"/>
      <c r="N870" s="131"/>
      <c r="O870" s="131"/>
      <c r="P870" s="131"/>
      <c r="Q870" s="131"/>
    </row>
    <row r="871" spans="2:17">
      <c r="B871" s="130"/>
      <c r="C871" s="130"/>
      <c r="D871" s="130"/>
      <c r="E871" s="130"/>
      <c r="F871" s="131"/>
      <c r="G871" s="131"/>
      <c r="H871" s="131"/>
      <c r="I871" s="131"/>
      <c r="J871" s="131"/>
      <c r="K871" s="131"/>
      <c r="L871" s="131"/>
      <c r="M871" s="131"/>
      <c r="N871" s="131"/>
      <c r="O871" s="131"/>
      <c r="P871" s="131"/>
      <c r="Q871" s="131"/>
    </row>
    <row r="872" spans="2:17">
      <c r="B872" s="130"/>
      <c r="C872" s="130"/>
      <c r="D872" s="130"/>
      <c r="E872" s="130"/>
      <c r="F872" s="131"/>
      <c r="G872" s="131"/>
      <c r="H872" s="131"/>
      <c r="I872" s="131"/>
      <c r="J872" s="131"/>
      <c r="K872" s="131"/>
      <c r="L872" s="131"/>
      <c r="M872" s="131"/>
      <c r="N872" s="131"/>
      <c r="O872" s="131"/>
      <c r="P872" s="131"/>
      <c r="Q872" s="131"/>
    </row>
    <row r="873" spans="2:17">
      <c r="B873" s="130"/>
      <c r="C873" s="130"/>
      <c r="D873" s="130"/>
      <c r="E873" s="130"/>
      <c r="F873" s="131"/>
      <c r="G873" s="131"/>
      <c r="H873" s="131"/>
      <c r="I873" s="131"/>
      <c r="J873" s="131"/>
      <c r="K873" s="131"/>
      <c r="L873" s="131"/>
      <c r="M873" s="131"/>
      <c r="N873" s="131"/>
      <c r="O873" s="131"/>
      <c r="P873" s="131"/>
      <c r="Q873" s="131"/>
    </row>
    <row r="874" spans="2:17">
      <c r="B874" s="130"/>
      <c r="C874" s="130"/>
      <c r="D874" s="130"/>
      <c r="E874" s="130"/>
      <c r="F874" s="131"/>
      <c r="G874" s="131"/>
      <c r="H874" s="131"/>
      <c r="I874" s="131"/>
      <c r="J874" s="131"/>
      <c r="K874" s="131"/>
      <c r="L874" s="131"/>
      <c r="M874" s="131"/>
      <c r="N874" s="131"/>
      <c r="O874" s="131"/>
      <c r="P874" s="131"/>
      <c r="Q874" s="131"/>
    </row>
    <row r="875" spans="2:17">
      <c r="B875" s="130"/>
      <c r="C875" s="130"/>
      <c r="D875" s="130"/>
      <c r="E875" s="130"/>
      <c r="F875" s="131"/>
      <c r="G875" s="131"/>
      <c r="H875" s="131"/>
      <c r="I875" s="131"/>
      <c r="J875" s="131"/>
      <c r="K875" s="131"/>
      <c r="L875" s="131"/>
      <c r="M875" s="131"/>
      <c r="N875" s="131"/>
      <c r="O875" s="131"/>
      <c r="P875" s="131"/>
      <c r="Q875" s="131"/>
    </row>
    <row r="876" spans="2:17">
      <c r="B876" s="130"/>
      <c r="C876" s="130"/>
      <c r="D876" s="130"/>
      <c r="E876" s="130"/>
      <c r="F876" s="131"/>
      <c r="G876" s="131"/>
      <c r="H876" s="131"/>
      <c r="I876" s="131"/>
      <c r="J876" s="131"/>
      <c r="K876" s="131"/>
      <c r="L876" s="131"/>
      <c r="M876" s="131"/>
      <c r="N876" s="131"/>
      <c r="O876" s="131"/>
      <c r="P876" s="131"/>
      <c r="Q876" s="131"/>
    </row>
    <row r="877" spans="2:17">
      <c r="B877" s="130"/>
      <c r="C877" s="130"/>
      <c r="D877" s="130"/>
      <c r="E877" s="130"/>
      <c r="F877" s="131"/>
      <c r="G877" s="131"/>
      <c r="H877" s="131"/>
      <c r="I877" s="131"/>
      <c r="J877" s="131"/>
      <c r="K877" s="131"/>
      <c r="L877" s="131"/>
      <c r="M877" s="131"/>
      <c r="N877" s="131"/>
      <c r="O877" s="131"/>
      <c r="P877" s="131"/>
      <c r="Q877" s="131"/>
    </row>
    <row r="878" spans="2:17">
      <c r="B878" s="130"/>
      <c r="C878" s="130"/>
      <c r="D878" s="130"/>
      <c r="E878" s="130"/>
      <c r="F878" s="131"/>
      <c r="G878" s="131"/>
      <c r="H878" s="131"/>
      <c r="I878" s="131"/>
      <c r="J878" s="131"/>
      <c r="K878" s="131"/>
      <c r="L878" s="131"/>
      <c r="M878" s="131"/>
      <c r="N878" s="131"/>
      <c r="O878" s="131"/>
      <c r="P878" s="131"/>
      <c r="Q878" s="131"/>
    </row>
    <row r="879" spans="2:17">
      <c r="B879" s="130"/>
      <c r="C879" s="130"/>
      <c r="D879" s="130"/>
      <c r="E879" s="130"/>
      <c r="F879" s="131"/>
      <c r="G879" s="131"/>
      <c r="H879" s="131"/>
      <c r="I879" s="131"/>
      <c r="J879" s="131"/>
      <c r="K879" s="131"/>
      <c r="L879" s="131"/>
      <c r="M879" s="131"/>
      <c r="N879" s="131"/>
      <c r="O879" s="131"/>
      <c r="P879" s="131"/>
      <c r="Q879" s="131"/>
    </row>
    <row r="880" spans="2:17">
      <c r="B880" s="130"/>
      <c r="C880" s="130"/>
      <c r="D880" s="130"/>
      <c r="E880" s="130"/>
      <c r="F880" s="131"/>
      <c r="G880" s="131"/>
      <c r="H880" s="131"/>
      <c r="I880" s="131"/>
      <c r="J880" s="131"/>
      <c r="K880" s="131"/>
      <c r="L880" s="131"/>
      <c r="M880" s="131"/>
      <c r="N880" s="131"/>
      <c r="O880" s="131"/>
      <c r="P880" s="131"/>
      <c r="Q880" s="131"/>
    </row>
    <row r="881" spans="2:17">
      <c r="B881" s="130"/>
      <c r="C881" s="130"/>
      <c r="D881" s="130"/>
      <c r="E881" s="130"/>
      <c r="F881" s="131"/>
      <c r="G881" s="131"/>
      <c r="H881" s="131"/>
      <c r="I881" s="131"/>
      <c r="J881" s="131"/>
      <c r="K881" s="131"/>
      <c r="L881" s="131"/>
      <c r="M881" s="131"/>
      <c r="N881" s="131"/>
      <c r="O881" s="131"/>
      <c r="P881" s="131"/>
      <c r="Q881" s="131"/>
    </row>
    <row r="882" spans="2:17">
      <c r="B882" s="130"/>
      <c r="C882" s="130"/>
      <c r="D882" s="130"/>
      <c r="E882" s="130"/>
      <c r="F882" s="131"/>
      <c r="G882" s="131"/>
      <c r="H882" s="131"/>
      <c r="I882" s="131"/>
      <c r="J882" s="131"/>
      <c r="K882" s="131"/>
      <c r="L882" s="131"/>
      <c r="M882" s="131"/>
      <c r="N882" s="131"/>
      <c r="O882" s="131"/>
      <c r="P882" s="131"/>
      <c r="Q882" s="131"/>
    </row>
    <row r="883" spans="2:17">
      <c r="B883" s="130"/>
      <c r="C883" s="130"/>
      <c r="D883" s="130"/>
      <c r="E883" s="130"/>
      <c r="F883" s="131"/>
      <c r="G883" s="131"/>
      <c r="H883" s="131"/>
      <c r="I883" s="131"/>
      <c r="J883" s="131"/>
      <c r="K883" s="131"/>
      <c r="L883" s="131"/>
      <c r="M883" s="131"/>
      <c r="N883" s="131"/>
      <c r="O883" s="131"/>
      <c r="P883" s="131"/>
      <c r="Q883" s="131"/>
    </row>
    <row r="884" spans="2:17">
      <c r="B884" s="130"/>
      <c r="C884" s="130"/>
      <c r="D884" s="130"/>
      <c r="E884" s="130"/>
      <c r="F884" s="131"/>
      <c r="G884" s="131"/>
      <c r="H884" s="131"/>
      <c r="I884" s="131"/>
      <c r="J884" s="131"/>
      <c r="K884" s="131"/>
      <c r="L884" s="131"/>
      <c r="M884" s="131"/>
      <c r="N884" s="131"/>
      <c r="O884" s="131"/>
      <c r="P884" s="131"/>
      <c r="Q884" s="131"/>
    </row>
    <row r="885" spans="2:17">
      <c r="B885" s="130"/>
      <c r="C885" s="130"/>
      <c r="D885" s="130"/>
      <c r="E885" s="130"/>
      <c r="F885" s="131"/>
      <c r="G885" s="131"/>
      <c r="H885" s="131"/>
      <c r="I885" s="131"/>
      <c r="J885" s="131"/>
      <c r="K885" s="131"/>
      <c r="L885" s="131"/>
      <c r="M885" s="131"/>
      <c r="N885" s="131"/>
      <c r="O885" s="131"/>
      <c r="P885" s="131"/>
      <c r="Q885" s="131"/>
    </row>
    <row r="886" spans="2:17">
      <c r="B886" s="130"/>
      <c r="C886" s="130"/>
      <c r="D886" s="130"/>
      <c r="E886" s="130"/>
      <c r="F886" s="131"/>
      <c r="G886" s="131"/>
      <c r="H886" s="131"/>
      <c r="I886" s="131"/>
      <c r="J886" s="131"/>
      <c r="K886" s="131"/>
      <c r="L886" s="131"/>
      <c r="M886" s="131"/>
      <c r="N886" s="131"/>
      <c r="O886" s="131"/>
      <c r="P886" s="131"/>
      <c r="Q886" s="131"/>
    </row>
    <row r="887" spans="2:17">
      <c r="B887" s="130"/>
      <c r="C887" s="130"/>
      <c r="D887" s="130"/>
      <c r="E887" s="130"/>
      <c r="F887" s="131"/>
      <c r="G887" s="131"/>
      <c r="H887" s="131"/>
      <c r="I887" s="131"/>
      <c r="J887" s="131"/>
      <c r="K887" s="131"/>
      <c r="L887" s="131"/>
      <c r="M887" s="131"/>
      <c r="N887" s="131"/>
      <c r="O887" s="131"/>
      <c r="P887" s="131"/>
      <c r="Q887" s="131"/>
    </row>
    <row r="888" spans="2:17">
      <c r="B888" s="130"/>
      <c r="C888" s="130"/>
      <c r="D888" s="130"/>
      <c r="E888" s="130"/>
      <c r="F888" s="131"/>
      <c r="G888" s="131"/>
      <c r="H888" s="131"/>
      <c r="I888" s="131"/>
      <c r="J888" s="131"/>
      <c r="K888" s="131"/>
      <c r="L888" s="131"/>
      <c r="M888" s="131"/>
      <c r="N888" s="131"/>
      <c r="O888" s="131"/>
      <c r="P888" s="131"/>
      <c r="Q888" s="131"/>
    </row>
    <row r="889" spans="2:17">
      <c r="B889" s="130"/>
      <c r="C889" s="130"/>
      <c r="D889" s="130"/>
      <c r="E889" s="130"/>
      <c r="F889" s="131"/>
      <c r="G889" s="131"/>
      <c r="H889" s="131"/>
      <c r="I889" s="131"/>
      <c r="J889" s="131"/>
      <c r="K889" s="131"/>
      <c r="L889" s="131"/>
      <c r="M889" s="131"/>
      <c r="N889" s="131"/>
      <c r="O889" s="131"/>
      <c r="P889" s="131"/>
      <c r="Q889" s="131"/>
    </row>
    <row r="890" spans="2:17">
      <c r="B890" s="130"/>
      <c r="C890" s="130"/>
      <c r="D890" s="130"/>
      <c r="E890" s="130"/>
      <c r="F890" s="131"/>
      <c r="G890" s="131"/>
      <c r="H890" s="131"/>
      <c r="I890" s="131"/>
      <c r="J890" s="131"/>
      <c r="K890" s="131"/>
      <c r="L890" s="131"/>
      <c r="M890" s="131"/>
      <c r="N890" s="131"/>
      <c r="O890" s="131"/>
      <c r="P890" s="131"/>
      <c r="Q890" s="131"/>
    </row>
    <row r="891" spans="2:17">
      <c r="B891" s="130"/>
      <c r="C891" s="130"/>
      <c r="D891" s="130"/>
      <c r="E891" s="130"/>
      <c r="F891" s="131"/>
      <c r="G891" s="131"/>
      <c r="H891" s="131"/>
      <c r="I891" s="131"/>
      <c r="J891" s="131"/>
      <c r="K891" s="131"/>
      <c r="L891" s="131"/>
      <c r="M891" s="131"/>
      <c r="N891" s="131"/>
      <c r="O891" s="131"/>
      <c r="P891" s="131"/>
      <c r="Q891" s="131"/>
    </row>
    <row r="892" spans="2:17">
      <c r="B892" s="130"/>
      <c r="C892" s="130"/>
      <c r="D892" s="130"/>
      <c r="E892" s="130"/>
      <c r="F892" s="131"/>
      <c r="G892" s="131"/>
      <c r="H892" s="131"/>
      <c r="I892" s="131"/>
      <c r="J892" s="131"/>
      <c r="K892" s="131"/>
      <c r="L892" s="131"/>
      <c r="M892" s="131"/>
      <c r="N892" s="131"/>
      <c r="O892" s="131"/>
      <c r="P892" s="131"/>
      <c r="Q892" s="131"/>
    </row>
    <row r="893" spans="2:17">
      <c r="B893" s="130"/>
      <c r="C893" s="130"/>
      <c r="D893" s="130"/>
      <c r="E893" s="130"/>
      <c r="F893" s="131"/>
      <c r="G893" s="131"/>
      <c r="H893" s="131"/>
      <c r="I893" s="131"/>
      <c r="J893" s="131"/>
      <c r="K893" s="131"/>
      <c r="L893" s="131"/>
      <c r="M893" s="131"/>
      <c r="N893" s="131"/>
      <c r="O893" s="131"/>
      <c r="P893" s="131"/>
      <c r="Q893" s="131"/>
    </row>
    <row r="894" spans="2:17">
      <c r="B894" s="130"/>
      <c r="C894" s="130"/>
      <c r="D894" s="130"/>
      <c r="E894" s="130"/>
      <c r="F894" s="131"/>
      <c r="G894" s="131"/>
      <c r="H894" s="131"/>
      <c r="I894" s="131"/>
      <c r="J894" s="131"/>
      <c r="K894" s="131"/>
      <c r="L894" s="131"/>
      <c r="M894" s="131"/>
      <c r="N894" s="131"/>
      <c r="O894" s="131"/>
      <c r="P894" s="131"/>
      <c r="Q894" s="131"/>
    </row>
    <row r="895" spans="2:17">
      <c r="B895" s="130"/>
      <c r="C895" s="130"/>
      <c r="D895" s="130"/>
      <c r="E895" s="130"/>
      <c r="F895" s="131"/>
      <c r="G895" s="131"/>
      <c r="H895" s="131"/>
      <c r="I895" s="131"/>
      <c r="J895" s="131"/>
      <c r="K895" s="131"/>
      <c r="L895" s="131"/>
      <c r="M895" s="131"/>
      <c r="N895" s="131"/>
      <c r="O895" s="131"/>
      <c r="P895" s="131"/>
      <c r="Q895" s="131"/>
    </row>
    <row r="896" spans="2:17">
      <c r="B896" s="130"/>
      <c r="C896" s="130"/>
      <c r="D896" s="130"/>
      <c r="E896" s="130"/>
      <c r="F896" s="131"/>
      <c r="G896" s="131"/>
      <c r="H896" s="131"/>
      <c r="I896" s="131"/>
      <c r="J896" s="131"/>
      <c r="K896" s="131"/>
      <c r="L896" s="131"/>
      <c r="M896" s="131"/>
      <c r="N896" s="131"/>
      <c r="O896" s="131"/>
      <c r="P896" s="131"/>
      <c r="Q896" s="131"/>
    </row>
    <row r="897" spans="2:17">
      <c r="B897" s="130"/>
      <c r="C897" s="130"/>
      <c r="D897" s="130"/>
      <c r="E897" s="130"/>
      <c r="F897" s="131"/>
      <c r="G897" s="131"/>
      <c r="H897" s="131"/>
      <c r="I897" s="131"/>
      <c r="J897" s="131"/>
      <c r="K897" s="131"/>
      <c r="L897" s="131"/>
      <c r="M897" s="131"/>
      <c r="N897" s="131"/>
      <c r="O897" s="131"/>
      <c r="P897" s="131"/>
      <c r="Q897" s="131"/>
    </row>
    <row r="898" spans="2:17">
      <c r="B898" s="130"/>
      <c r="C898" s="130"/>
      <c r="D898" s="130"/>
      <c r="E898" s="130"/>
      <c r="F898" s="131"/>
      <c r="G898" s="131"/>
      <c r="H898" s="131"/>
      <c r="I898" s="131"/>
      <c r="J898" s="131"/>
      <c r="K898" s="131"/>
      <c r="L898" s="131"/>
      <c r="M898" s="131"/>
      <c r="N898" s="131"/>
      <c r="O898" s="131"/>
      <c r="P898" s="131"/>
      <c r="Q898" s="131"/>
    </row>
    <row r="899" spans="2:17">
      <c r="B899" s="130"/>
      <c r="C899" s="130"/>
      <c r="D899" s="130"/>
      <c r="E899" s="130"/>
      <c r="F899" s="131"/>
      <c r="G899" s="131"/>
      <c r="H899" s="131"/>
      <c r="I899" s="131"/>
      <c r="J899" s="131"/>
      <c r="K899" s="131"/>
      <c r="L899" s="131"/>
      <c r="M899" s="131"/>
      <c r="N899" s="131"/>
      <c r="O899" s="131"/>
      <c r="P899" s="131"/>
      <c r="Q899" s="131"/>
    </row>
    <row r="900" spans="2:17">
      <c r="B900" s="130"/>
      <c r="C900" s="130"/>
      <c r="D900" s="130"/>
      <c r="E900" s="130"/>
      <c r="F900" s="131"/>
      <c r="G900" s="131"/>
      <c r="H900" s="131"/>
      <c r="I900" s="131"/>
      <c r="J900" s="131"/>
      <c r="K900" s="131"/>
      <c r="L900" s="131"/>
      <c r="M900" s="131"/>
      <c r="N900" s="131"/>
      <c r="O900" s="131"/>
      <c r="P900" s="131"/>
      <c r="Q900" s="131"/>
    </row>
    <row r="901" spans="2:17">
      <c r="B901" s="130"/>
      <c r="C901" s="130"/>
      <c r="D901" s="130"/>
      <c r="E901" s="130"/>
      <c r="F901" s="131"/>
      <c r="G901" s="131"/>
      <c r="H901" s="131"/>
      <c r="I901" s="131"/>
      <c r="J901" s="131"/>
      <c r="K901" s="131"/>
      <c r="L901" s="131"/>
      <c r="M901" s="131"/>
      <c r="N901" s="131"/>
      <c r="O901" s="131"/>
      <c r="P901" s="131"/>
      <c r="Q901" s="131"/>
    </row>
    <row r="902" spans="2:17">
      <c r="B902" s="130"/>
      <c r="C902" s="130"/>
      <c r="D902" s="130"/>
      <c r="E902" s="130"/>
      <c r="F902" s="131"/>
      <c r="G902" s="131"/>
      <c r="H902" s="131"/>
      <c r="I902" s="131"/>
      <c r="J902" s="131"/>
      <c r="K902" s="131"/>
      <c r="L902" s="131"/>
      <c r="M902" s="131"/>
      <c r="N902" s="131"/>
      <c r="O902" s="131"/>
      <c r="P902" s="131"/>
      <c r="Q902" s="131"/>
    </row>
    <row r="903" spans="2:17">
      <c r="B903" s="130"/>
      <c r="C903" s="130"/>
      <c r="D903" s="130"/>
      <c r="E903" s="130"/>
      <c r="F903" s="131"/>
      <c r="G903" s="131"/>
      <c r="H903" s="131"/>
      <c r="I903" s="131"/>
      <c r="J903" s="131"/>
      <c r="K903" s="131"/>
      <c r="L903" s="131"/>
      <c r="M903" s="131"/>
      <c r="N903" s="131"/>
      <c r="O903" s="131"/>
      <c r="P903" s="131"/>
      <c r="Q903" s="131"/>
    </row>
    <row r="904" spans="2:17">
      <c r="B904" s="130"/>
      <c r="C904" s="130"/>
      <c r="D904" s="130"/>
      <c r="E904" s="130"/>
      <c r="F904" s="131"/>
      <c r="G904" s="131"/>
      <c r="H904" s="131"/>
      <c r="I904" s="131"/>
      <c r="J904" s="131"/>
      <c r="K904" s="131"/>
      <c r="L904" s="131"/>
      <c r="M904" s="131"/>
      <c r="N904" s="131"/>
      <c r="O904" s="131"/>
      <c r="P904" s="131"/>
      <c r="Q904" s="131"/>
    </row>
    <row r="905" spans="2:17">
      <c r="B905" s="130"/>
      <c r="C905" s="130"/>
      <c r="D905" s="130"/>
      <c r="E905" s="130"/>
      <c r="F905" s="131"/>
      <c r="G905" s="131"/>
      <c r="H905" s="131"/>
      <c r="I905" s="131"/>
      <c r="J905" s="131"/>
      <c r="K905" s="131"/>
      <c r="L905" s="131"/>
      <c r="M905" s="131"/>
      <c r="N905" s="131"/>
      <c r="O905" s="131"/>
      <c r="P905" s="131"/>
      <c r="Q905" s="131"/>
    </row>
    <row r="906" spans="2:17">
      <c r="B906" s="130"/>
      <c r="C906" s="130"/>
      <c r="D906" s="130"/>
      <c r="E906" s="130"/>
      <c r="F906" s="131"/>
      <c r="G906" s="131"/>
      <c r="H906" s="131"/>
      <c r="I906" s="131"/>
      <c r="J906" s="131"/>
      <c r="K906" s="131"/>
      <c r="L906" s="131"/>
      <c r="M906" s="131"/>
      <c r="N906" s="131"/>
      <c r="O906" s="131"/>
      <c r="P906" s="131"/>
      <c r="Q906" s="131"/>
    </row>
    <row r="907" spans="2:17">
      <c r="B907" s="130"/>
      <c r="C907" s="130"/>
      <c r="D907" s="130"/>
      <c r="E907" s="130"/>
      <c r="F907" s="131"/>
      <c r="G907" s="131"/>
      <c r="H907" s="131"/>
      <c r="I907" s="131"/>
      <c r="J907" s="131"/>
      <c r="K907" s="131"/>
      <c r="L907" s="131"/>
      <c r="M907" s="131"/>
      <c r="N907" s="131"/>
      <c r="O907" s="131"/>
      <c r="P907" s="131"/>
      <c r="Q907" s="131"/>
    </row>
    <row r="908" spans="2:17">
      <c r="B908" s="130"/>
      <c r="C908" s="130"/>
      <c r="D908" s="130"/>
      <c r="E908" s="130"/>
      <c r="F908" s="131"/>
      <c r="G908" s="131"/>
      <c r="H908" s="131"/>
      <c r="I908" s="131"/>
      <c r="J908" s="131"/>
      <c r="K908" s="131"/>
      <c r="L908" s="131"/>
      <c r="M908" s="131"/>
      <c r="N908" s="131"/>
      <c r="O908" s="131"/>
      <c r="P908" s="131"/>
      <c r="Q908" s="131"/>
    </row>
    <row r="909" spans="2:17">
      <c r="B909" s="130"/>
      <c r="C909" s="130"/>
      <c r="D909" s="130"/>
      <c r="E909" s="130"/>
      <c r="F909" s="131"/>
      <c r="G909" s="131"/>
      <c r="H909" s="131"/>
      <c r="I909" s="131"/>
      <c r="J909" s="131"/>
      <c r="K909" s="131"/>
      <c r="L909" s="131"/>
      <c r="M909" s="131"/>
      <c r="N909" s="131"/>
      <c r="O909" s="131"/>
      <c r="P909" s="131"/>
      <c r="Q909" s="131"/>
    </row>
    <row r="910" spans="2:17">
      <c r="B910" s="130"/>
      <c r="C910" s="130"/>
      <c r="D910" s="130"/>
      <c r="E910" s="130"/>
      <c r="F910" s="131"/>
      <c r="G910" s="131"/>
      <c r="H910" s="131"/>
      <c r="I910" s="131"/>
      <c r="J910" s="131"/>
      <c r="K910" s="131"/>
      <c r="L910" s="131"/>
      <c r="M910" s="131"/>
      <c r="N910" s="131"/>
      <c r="O910" s="131"/>
      <c r="P910" s="131"/>
      <c r="Q910" s="131"/>
    </row>
    <row r="911" spans="2:17">
      <c r="B911" s="130"/>
      <c r="C911" s="130"/>
      <c r="D911" s="130"/>
      <c r="E911" s="130"/>
      <c r="F911" s="131"/>
      <c r="G911" s="131"/>
      <c r="H911" s="131"/>
      <c r="I911" s="131"/>
      <c r="J911" s="131"/>
      <c r="K911" s="131"/>
      <c r="L911" s="131"/>
      <c r="M911" s="131"/>
      <c r="N911" s="131"/>
      <c r="O911" s="131"/>
      <c r="P911" s="131"/>
      <c r="Q911" s="131"/>
    </row>
    <row r="912" spans="2:17">
      <c r="B912" s="130"/>
      <c r="C912" s="130"/>
      <c r="D912" s="130"/>
      <c r="E912" s="130"/>
      <c r="F912" s="131"/>
      <c r="G912" s="131"/>
      <c r="H912" s="131"/>
      <c r="I912" s="131"/>
      <c r="J912" s="131"/>
      <c r="K912" s="131"/>
      <c r="L912" s="131"/>
      <c r="M912" s="131"/>
      <c r="N912" s="131"/>
      <c r="O912" s="131"/>
      <c r="P912" s="131"/>
      <c r="Q912" s="131"/>
    </row>
    <row r="913" spans="2:17">
      <c r="B913" s="130"/>
      <c r="C913" s="130"/>
      <c r="D913" s="130"/>
      <c r="E913" s="130"/>
      <c r="F913" s="131"/>
      <c r="G913" s="131"/>
      <c r="H913" s="131"/>
      <c r="I913" s="131"/>
      <c r="J913" s="131"/>
      <c r="K913" s="131"/>
      <c r="L913" s="131"/>
      <c r="M913" s="131"/>
      <c r="N913" s="131"/>
      <c r="O913" s="131"/>
      <c r="P913" s="131"/>
      <c r="Q913" s="131"/>
    </row>
    <row r="914" spans="2:17">
      <c r="B914" s="130"/>
      <c r="C914" s="130"/>
      <c r="D914" s="130"/>
      <c r="E914" s="130"/>
      <c r="F914" s="131"/>
      <c r="G914" s="131"/>
      <c r="H914" s="131"/>
      <c r="I914" s="131"/>
      <c r="J914" s="131"/>
      <c r="K914" s="131"/>
      <c r="L914" s="131"/>
      <c r="M914" s="131"/>
      <c r="N914" s="131"/>
      <c r="O914" s="131"/>
      <c r="P914" s="131"/>
      <c r="Q914" s="131"/>
    </row>
    <row r="915" spans="2:17">
      <c r="B915" s="130"/>
      <c r="C915" s="130"/>
      <c r="D915" s="130"/>
      <c r="E915" s="130"/>
      <c r="F915" s="131"/>
      <c r="G915" s="131"/>
      <c r="H915" s="131"/>
      <c r="I915" s="131"/>
      <c r="J915" s="131"/>
      <c r="K915" s="131"/>
      <c r="L915" s="131"/>
      <c r="M915" s="131"/>
      <c r="N915" s="131"/>
      <c r="O915" s="131"/>
      <c r="P915" s="131"/>
      <c r="Q915" s="131"/>
    </row>
    <row r="916" spans="2:17">
      <c r="B916" s="130"/>
      <c r="C916" s="130"/>
      <c r="D916" s="130"/>
      <c r="E916" s="130"/>
      <c r="F916" s="131"/>
      <c r="G916" s="131"/>
      <c r="H916" s="131"/>
      <c r="I916" s="131"/>
      <c r="J916" s="131"/>
      <c r="K916" s="131"/>
      <c r="L916" s="131"/>
      <c r="M916" s="131"/>
      <c r="N916" s="131"/>
      <c r="O916" s="131"/>
      <c r="P916" s="131"/>
      <c r="Q916" s="131"/>
    </row>
    <row r="917" spans="2:17">
      <c r="B917" s="130"/>
      <c r="C917" s="130"/>
      <c r="D917" s="130"/>
      <c r="E917" s="130"/>
      <c r="F917" s="131"/>
      <c r="G917" s="131"/>
      <c r="H917" s="131"/>
      <c r="I917" s="131"/>
      <c r="J917" s="131"/>
      <c r="K917" s="131"/>
      <c r="L917" s="131"/>
      <c r="M917" s="131"/>
      <c r="N917" s="131"/>
      <c r="O917" s="131"/>
      <c r="P917" s="131"/>
      <c r="Q917" s="131"/>
    </row>
    <row r="918" spans="2:17">
      <c r="B918" s="130"/>
      <c r="C918" s="130"/>
      <c r="D918" s="130"/>
      <c r="E918" s="130"/>
      <c r="F918" s="131"/>
      <c r="G918" s="131"/>
      <c r="H918" s="131"/>
      <c r="I918" s="131"/>
      <c r="J918" s="131"/>
      <c r="K918" s="131"/>
      <c r="L918" s="131"/>
      <c r="M918" s="131"/>
      <c r="N918" s="131"/>
      <c r="O918" s="131"/>
      <c r="P918" s="131"/>
      <c r="Q918" s="131"/>
    </row>
    <row r="919" spans="2:17">
      <c r="B919" s="130"/>
      <c r="C919" s="130"/>
      <c r="D919" s="130"/>
      <c r="E919" s="130"/>
      <c r="F919" s="131"/>
      <c r="G919" s="131"/>
      <c r="H919" s="131"/>
      <c r="I919" s="131"/>
      <c r="J919" s="131"/>
      <c r="K919" s="131"/>
      <c r="L919" s="131"/>
      <c r="M919" s="131"/>
      <c r="N919" s="131"/>
      <c r="O919" s="131"/>
      <c r="P919" s="131"/>
      <c r="Q919" s="131"/>
    </row>
    <row r="920" spans="2:17">
      <c r="B920" s="130"/>
      <c r="C920" s="130"/>
      <c r="D920" s="130"/>
      <c r="E920" s="130"/>
      <c r="F920" s="131"/>
      <c r="G920" s="131"/>
      <c r="H920" s="131"/>
      <c r="I920" s="131"/>
      <c r="J920" s="131"/>
      <c r="K920" s="131"/>
      <c r="L920" s="131"/>
      <c r="M920" s="131"/>
      <c r="N920" s="131"/>
      <c r="O920" s="131"/>
      <c r="P920" s="131"/>
      <c r="Q920" s="131"/>
    </row>
    <row r="921" spans="2:17">
      <c r="B921" s="130"/>
      <c r="C921" s="130"/>
      <c r="D921" s="130"/>
      <c r="E921" s="130"/>
      <c r="F921" s="131"/>
      <c r="G921" s="131"/>
      <c r="H921" s="131"/>
      <c r="I921" s="131"/>
      <c r="J921" s="131"/>
      <c r="K921" s="131"/>
      <c r="L921" s="131"/>
      <c r="M921" s="131"/>
      <c r="N921" s="131"/>
      <c r="O921" s="131"/>
      <c r="P921" s="131"/>
      <c r="Q921" s="131"/>
    </row>
    <row r="922" spans="2:17">
      <c r="B922" s="130"/>
      <c r="C922" s="130"/>
      <c r="D922" s="130"/>
      <c r="E922" s="130"/>
      <c r="F922" s="131"/>
      <c r="G922" s="131"/>
      <c r="H922" s="131"/>
      <c r="I922" s="131"/>
      <c r="J922" s="131"/>
      <c r="K922" s="131"/>
      <c r="L922" s="131"/>
      <c r="M922" s="131"/>
      <c r="N922" s="131"/>
      <c r="O922" s="131"/>
      <c r="P922" s="131"/>
      <c r="Q922" s="131"/>
    </row>
    <row r="923" spans="2:17">
      <c r="B923" s="130"/>
      <c r="C923" s="130"/>
      <c r="D923" s="130"/>
      <c r="E923" s="130"/>
      <c r="F923" s="131"/>
      <c r="G923" s="131"/>
      <c r="H923" s="131"/>
      <c r="I923" s="131"/>
      <c r="J923" s="131"/>
      <c r="K923" s="131"/>
      <c r="L923" s="131"/>
      <c r="M923" s="131"/>
      <c r="N923" s="131"/>
      <c r="O923" s="131"/>
      <c r="P923" s="131"/>
      <c r="Q923" s="131"/>
    </row>
    <row r="924" spans="2:17">
      <c r="B924" s="130"/>
      <c r="C924" s="130"/>
      <c r="D924" s="130"/>
      <c r="E924" s="130"/>
      <c r="F924" s="131"/>
      <c r="G924" s="131"/>
      <c r="H924" s="131"/>
      <c r="I924" s="131"/>
      <c r="J924" s="131"/>
      <c r="K924" s="131"/>
      <c r="L924" s="131"/>
      <c r="M924" s="131"/>
      <c r="N924" s="131"/>
      <c r="O924" s="131"/>
      <c r="P924" s="131"/>
      <c r="Q924" s="131"/>
    </row>
    <row r="925" spans="2:17">
      <c r="B925" s="130"/>
      <c r="C925" s="130"/>
      <c r="D925" s="130"/>
      <c r="E925" s="130"/>
      <c r="F925" s="131"/>
      <c r="G925" s="131"/>
      <c r="H925" s="131"/>
      <c r="I925" s="131"/>
      <c r="J925" s="131"/>
      <c r="K925" s="131"/>
      <c r="L925" s="131"/>
      <c r="M925" s="131"/>
      <c r="N925" s="131"/>
      <c r="O925" s="131"/>
      <c r="P925" s="131"/>
      <c r="Q925" s="131"/>
    </row>
    <row r="926" spans="2:17">
      <c r="B926" s="130"/>
      <c r="C926" s="130"/>
      <c r="D926" s="130"/>
      <c r="E926" s="130"/>
      <c r="F926" s="131"/>
      <c r="G926" s="131"/>
      <c r="H926" s="131"/>
      <c r="I926" s="131"/>
      <c r="J926" s="131"/>
      <c r="K926" s="131"/>
      <c r="L926" s="131"/>
      <c r="M926" s="131"/>
      <c r="N926" s="131"/>
      <c r="O926" s="131"/>
      <c r="P926" s="131"/>
      <c r="Q926" s="131"/>
    </row>
    <row r="927" spans="2:17">
      <c r="B927" s="130"/>
      <c r="C927" s="130"/>
      <c r="D927" s="130"/>
      <c r="E927" s="130"/>
      <c r="F927" s="131"/>
      <c r="G927" s="131"/>
      <c r="H927" s="131"/>
      <c r="I927" s="131"/>
      <c r="J927" s="131"/>
      <c r="K927" s="131"/>
      <c r="L927" s="131"/>
      <c r="M927" s="131"/>
      <c r="N927" s="131"/>
      <c r="O927" s="131"/>
      <c r="P927" s="131"/>
      <c r="Q927" s="131"/>
    </row>
    <row r="928" spans="2:17">
      <c r="B928" s="130"/>
      <c r="C928" s="130"/>
      <c r="D928" s="130"/>
      <c r="E928" s="130"/>
      <c r="F928" s="131"/>
      <c r="G928" s="131"/>
      <c r="H928" s="131"/>
      <c r="I928" s="131"/>
      <c r="J928" s="131"/>
      <c r="K928" s="131"/>
      <c r="L928" s="131"/>
      <c r="M928" s="131"/>
      <c r="N928" s="131"/>
      <c r="O928" s="131"/>
      <c r="P928" s="131"/>
      <c r="Q928" s="131"/>
    </row>
    <row r="929" spans="2:17">
      <c r="B929" s="130"/>
      <c r="C929" s="130"/>
      <c r="D929" s="130"/>
      <c r="E929" s="130"/>
      <c r="F929" s="131"/>
      <c r="G929" s="131"/>
      <c r="H929" s="131"/>
      <c r="I929" s="131"/>
      <c r="J929" s="131"/>
      <c r="K929" s="131"/>
      <c r="L929" s="131"/>
      <c r="M929" s="131"/>
      <c r="N929" s="131"/>
      <c r="O929" s="131"/>
      <c r="P929" s="131"/>
      <c r="Q929" s="131"/>
    </row>
    <row r="930" spans="2:17">
      <c r="B930" s="130"/>
      <c r="C930" s="130"/>
      <c r="D930" s="130"/>
      <c r="E930" s="130"/>
      <c r="F930" s="131"/>
      <c r="G930" s="131"/>
      <c r="H930" s="131"/>
      <c r="I930" s="131"/>
      <c r="J930" s="131"/>
      <c r="K930" s="131"/>
      <c r="L930" s="131"/>
      <c r="M930" s="131"/>
      <c r="N930" s="131"/>
      <c r="O930" s="131"/>
      <c r="P930" s="131"/>
      <c r="Q930" s="131"/>
    </row>
    <row r="931" spans="2:17">
      <c r="B931" s="130"/>
      <c r="C931" s="130"/>
      <c r="D931" s="130"/>
      <c r="E931" s="130"/>
      <c r="F931" s="131"/>
      <c r="G931" s="131"/>
      <c r="H931" s="131"/>
      <c r="I931" s="131"/>
      <c r="J931" s="131"/>
      <c r="K931" s="131"/>
      <c r="L931" s="131"/>
      <c r="M931" s="131"/>
      <c r="N931" s="131"/>
      <c r="O931" s="131"/>
      <c r="P931" s="131"/>
      <c r="Q931" s="131"/>
    </row>
    <row r="932" spans="2:17">
      <c r="B932" s="130"/>
      <c r="C932" s="130"/>
      <c r="D932" s="130"/>
      <c r="E932" s="130"/>
      <c r="F932" s="131"/>
      <c r="G932" s="131"/>
      <c r="H932" s="131"/>
      <c r="I932" s="131"/>
      <c r="J932" s="131"/>
      <c r="K932" s="131"/>
      <c r="L932" s="131"/>
      <c r="M932" s="131"/>
      <c r="N932" s="131"/>
      <c r="O932" s="131"/>
      <c r="P932" s="131"/>
      <c r="Q932" s="131"/>
    </row>
    <row r="933" spans="2:17">
      <c r="B933" s="130"/>
      <c r="C933" s="130"/>
      <c r="D933" s="130"/>
      <c r="E933" s="130"/>
      <c r="F933" s="131"/>
      <c r="G933" s="131"/>
      <c r="H933" s="131"/>
      <c r="I933" s="131"/>
      <c r="J933" s="131"/>
      <c r="K933" s="131"/>
      <c r="L933" s="131"/>
      <c r="M933" s="131"/>
      <c r="N933" s="131"/>
      <c r="O933" s="131"/>
      <c r="P933" s="131"/>
      <c r="Q933" s="131"/>
    </row>
    <row r="934" spans="2:17">
      <c r="B934" s="130"/>
      <c r="C934" s="130"/>
      <c r="D934" s="130"/>
      <c r="E934" s="130"/>
      <c r="F934" s="131"/>
      <c r="G934" s="131"/>
      <c r="H934" s="131"/>
      <c r="I934" s="131"/>
      <c r="J934" s="131"/>
      <c r="K934" s="131"/>
      <c r="L934" s="131"/>
      <c r="M934" s="131"/>
      <c r="N934" s="131"/>
      <c r="O934" s="131"/>
      <c r="P934" s="131"/>
      <c r="Q934" s="131"/>
    </row>
    <row r="935" spans="2:17">
      <c r="B935" s="130"/>
      <c r="C935" s="130"/>
      <c r="D935" s="130"/>
      <c r="E935" s="130"/>
      <c r="F935" s="131"/>
      <c r="G935" s="131"/>
      <c r="H935" s="131"/>
      <c r="I935" s="131"/>
      <c r="J935" s="131"/>
      <c r="K935" s="131"/>
      <c r="L935" s="131"/>
      <c r="M935" s="131"/>
      <c r="N935" s="131"/>
      <c r="O935" s="131"/>
      <c r="P935" s="131"/>
      <c r="Q935" s="131"/>
    </row>
    <row r="936" spans="2:17">
      <c r="B936" s="130"/>
      <c r="C936" s="130"/>
      <c r="D936" s="130"/>
      <c r="E936" s="130"/>
      <c r="F936" s="131"/>
      <c r="G936" s="131"/>
      <c r="H936" s="131"/>
      <c r="I936" s="131"/>
      <c r="J936" s="131"/>
      <c r="K936" s="131"/>
      <c r="L936" s="131"/>
      <c r="M936" s="131"/>
      <c r="N936" s="131"/>
      <c r="O936" s="131"/>
      <c r="P936" s="131"/>
      <c r="Q936" s="131"/>
    </row>
    <row r="937" spans="2:17">
      <c r="B937" s="130"/>
      <c r="C937" s="130"/>
      <c r="D937" s="130"/>
      <c r="E937" s="130"/>
      <c r="F937" s="131"/>
      <c r="G937" s="131"/>
      <c r="H937" s="131"/>
      <c r="I937" s="131"/>
      <c r="J937" s="131"/>
      <c r="K937" s="131"/>
      <c r="L937" s="131"/>
      <c r="M937" s="131"/>
      <c r="N937" s="131"/>
      <c r="O937" s="131"/>
      <c r="P937" s="131"/>
      <c r="Q937" s="131"/>
    </row>
    <row r="938" spans="2:17">
      <c r="B938" s="130"/>
      <c r="C938" s="130"/>
      <c r="D938" s="130"/>
      <c r="E938" s="130"/>
      <c r="F938" s="131"/>
      <c r="G938" s="131"/>
      <c r="H938" s="131"/>
      <c r="I938" s="131"/>
      <c r="J938" s="131"/>
      <c r="K938" s="131"/>
      <c r="L938" s="131"/>
      <c r="M938" s="131"/>
      <c r="N938" s="131"/>
      <c r="O938" s="131"/>
      <c r="P938" s="131"/>
      <c r="Q938" s="131"/>
    </row>
    <row r="939" spans="2:17">
      <c r="B939" s="130"/>
      <c r="C939" s="130"/>
      <c r="D939" s="130"/>
      <c r="E939" s="130"/>
      <c r="F939" s="131"/>
      <c r="G939" s="131"/>
      <c r="H939" s="131"/>
      <c r="I939" s="131"/>
      <c r="J939" s="131"/>
      <c r="K939" s="131"/>
      <c r="L939" s="131"/>
      <c r="M939" s="131"/>
      <c r="N939" s="131"/>
      <c r="O939" s="131"/>
      <c r="P939" s="131"/>
      <c r="Q939" s="131"/>
    </row>
    <row r="940" spans="2:17">
      <c r="B940" s="130"/>
      <c r="C940" s="130"/>
      <c r="D940" s="130"/>
      <c r="E940" s="130"/>
      <c r="F940" s="131"/>
      <c r="G940" s="131"/>
      <c r="H940" s="131"/>
      <c r="I940" s="131"/>
      <c r="J940" s="131"/>
      <c r="K940" s="131"/>
      <c r="L940" s="131"/>
      <c r="M940" s="131"/>
      <c r="N940" s="131"/>
      <c r="O940" s="131"/>
      <c r="P940" s="131"/>
      <c r="Q940" s="131"/>
    </row>
    <row r="941" spans="2:17">
      <c r="B941" s="130"/>
      <c r="C941" s="130"/>
      <c r="D941" s="130"/>
      <c r="E941" s="130"/>
      <c r="F941" s="131"/>
      <c r="G941" s="131"/>
      <c r="H941" s="131"/>
      <c r="I941" s="131"/>
      <c r="J941" s="131"/>
      <c r="K941" s="131"/>
      <c r="L941" s="131"/>
      <c r="M941" s="131"/>
      <c r="N941" s="131"/>
      <c r="O941" s="131"/>
      <c r="P941" s="131"/>
      <c r="Q941" s="131"/>
    </row>
    <row r="942" spans="2:17">
      <c r="B942" s="130"/>
      <c r="C942" s="130"/>
      <c r="D942" s="130"/>
      <c r="E942" s="130"/>
      <c r="F942" s="131"/>
      <c r="G942" s="131"/>
      <c r="H942" s="131"/>
      <c r="I942" s="131"/>
      <c r="J942" s="131"/>
      <c r="K942" s="131"/>
      <c r="L942" s="131"/>
      <c r="M942" s="131"/>
      <c r="N942" s="131"/>
      <c r="O942" s="131"/>
      <c r="P942" s="131"/>
      <c r="Q942" s="131"/>
    </row>
    <row r="943" spans="2:17">
      <c r="B943" s="130"/>
      <c r="C943" s="130"/>
      <c r="D943" s="130"/>
      <c r="E943" s="130"/>
      <c r="F943" s="131"/>
      <c r="G943" s="131"/>
      <c r="H943" s="131"/>
      <c r="I943" s="131"/>
      <c r="J943" s="131"/>
      <c r="K943" s="131"/>
      <c r="L943" s="131"/>
      <c r="M943" s="131"/>
      <c r="N943" s="131"/>
      <c r="O943" s="131"/>
      <c r="P943" s="131"/>
      <c r="Q943" s="131"/>
    </row>
    <row r="944" spans="2:17">
      <c r="B944" s="130"/>
      <c r="C944" s="130"/>
      <c r="D944" s="130"/>
      <c r="E944" s="130"/>
      <c r="F944" s="131"/>
      <c r="G944" s="131"/>
      <c r="H944" s="131"/>
      <c r="I944" s="131"/>
      <c r="J944" s="131"/>
      <c r="K944" s="131"/>
      <c r="L944" s="131"/>
      <c r="M944" s="131"/>
      <c r="N944" s="131"/>
      <c r="O944" s="131"/>
      <c r="P944" s="131"/>
      <c r="Q944" s="131"/>
    </row>
    <row r="945" spans="2:17">
      <c r="B945" s="130"/>
      <c r="C945" s="130"/>
      <c r="D945" s="130"/>
      <c r="E945" s="130"/>
      <c r="F945" s="131"/>
      <c r="G945" s="131"/>
      <c r="H945" s="131"/>
      <c r="I945" s="131"/>
      <c r="J945" s="131"/>
      <c r="K945" s="131"/>
      <c r="L945" s="131"/>
      <c r="M945" s="131"/>
      <c r="N945" s="131"/>
      <c r="O945" s="131"/>
      <c r="P945" s="131"/>
      <c r="Q945" s="131"/>
    </row>
    <row r="946" spans="2:17">
      <c r="B946" s="130"/>
      <c r="C946" s="130"/>
      <c r="D946" s="130"/>
      <c r="E946" s="130"/>
      <c r="F946" s="131"/>
      <c r="G946" s="131"/>
      <c r="H946" s="131"/>
      <c r="I946" s="131"/>
      <c r="J946" s="131"/>
      <c r="K946" s="131"/>
      <c r="L946" s="131"/>
      <c r="M946" s="131"/>
      <c r="N946" s="131"/>
      <c r="O946" s="131"/>
      <c r="P946" s="131"/>
      <c r="Q946" s="131"/>
    </row>
    <row r="947" spans="2:17">
      <c r="B947" s="130"/>
      <c r="C947" s="130"/>
      <c r="D947" s="130"/>
      <c r="E947" s="130"/>
      <c r="F947" s="131"/>
      <c r="G947" s="131"/>
      <c r="H947" s="131"/>
      <c r="I947" s="131"/>
      <c r="J947" s="131"/>
      <c r="K947" s="131"/>
      <c r="L947" s="131"/>
      <c r="M947" s="131"/>
      <c r="N947" s="131"/>
      <c r="O947" s="131"/>
      <c r="P947" s="131"/>
      <c r="Q947" s="131"/>
    </row>
    <row r="948" spans="2:17">
      <c r="B948" s="130"/>
      <c r="C948" s="130"/>
      <c r="D948" s="130"/>
      <c r="E948" s="130"/>
      <c r="F948" s="131"/>
      <c r="G948" s="131"/>
      <c r="H948" s="131"/>
      <c r="I948" s="131"/>
      <c r="J948" s="131"/>
      <c r="K948" s="131"/>
      <c r="L948" s="131"/>
      <c r="M948" s="131"/>
      <c r="N948" s="131"/>
      <c r="O948" s="131"/>
      <c r="P948" s="131"/>
      <c r="Q948" s="131"/>
    </row>
    <row r="949" spans="2:17">
      <c r="B949" s="130"/>
      <c r="C949" s="130"/>
      <c r="D949" s="130"/>
      <c r="E949" s="130"/>
      <c r="F949" s="131"/>
      <c r="G949" s="131"/>
      <c r="H949" s="131"/>
      <c r="I949" s="131"/>
      <c r="J949" s="131"/>
      <c r="K949" s="131"/>
      <c r="L949" s="131"/>
      <c r="M949" s="131"/>
      <c r="N949" s="131"/>
      <c r="O949" s="131"/>
      <c r="P949" s="131"/>
      <c r="Q949" s="131"/>
    </row>
    <row r="950" spans="2:17">
      <c r="B950" s="130"/>
      <c r="C950" s="130"/>
      <c r="D950" s="130"/>
      <c r="E950" s="130"/>
      <c r="F950" s="131"/>
      <c r="G950" s="131"/>
      <c r="H950" s="131"/>
      <c r="I950" s="131"/>
      <c r="J950" s="131"/>
      <c r="K950" s="131"/>
      <c r="L950" s="131"/>
      <c r="M950" s="131"/>
      <c r="N950" s="131"/>
      <c r="O950" s="131"/>
      <c r="P950" s="131"/>
      <c r="Q950" s="131"/>
    </row>
    <row r="951" spans="2:17">
      <c r="B951" s="130"/>
      <c r="C951" s="130"/>
      <c r="D951" s="130"/>
      <c r="E951" s="130"/>
      <c r="F951" s="131"/>
      <c r="G951" s="131"/>
      <c r="H951" s="131"/>
      <c r="I951" s="131"/>
      <c r="J951" s="131"/>
      <c r="K951" s="131"/>
      <c r="L951" s="131"/>
      <c r="M951" s="131"/>
      <c r="N951" s="131"/>
      <c r="O951" s="131"/>
      <c r="P951" s="131"/>
      <c r="Q951" s="131"/>
    </row>
    <row r="952" spans="2:17">
      <c r="B952" s="130"/>
      <c r="C952" s="130"/>
      <c r="D952" s="130"/>
      <c r="E952" s="130"/>
      <c r="F952" s="131"/>
      <c r="G952" s="131"/>
      <c r="H952" s="131"/>
      <c r="I952" s="131"/>
      <c r="J952" s="131"/>
      <c r="K952" s="131"/>
      <c r="L952" s="131"/>
      <c r="M952" s="131"/>
      <c r="N952" s="131"/>
      <c r="O952" s="131"/>
      <c r="P952" s="131"/>
      <c r="Q952" s="131"/>
    </row>
    <row r="953" spans="2:17">
      <c r="B953" s="130"/>
      <c r="C953" s="130"/>
      <c r="D953" s="130"/>
      <c r="E953" s="130"/>
      <c r="F953" s="131"/>
      <c r="G953" s="131"/>
      <c r="H953" s="131"/>
      <c r="I953" s="131"/>
      <c r="J953" s="131"/>
      <c r="K953" s="131"/>
      <c r="L953" s="131"/>
      <c r="M953" s="131"/>
      <c r="N953" s="131"/>
      <c r="O953" s="131"/>
      <c r="P953" s="131"/>
      <c r="Q953" s="131"/>
    </row>
    <row r="954" spans="2:17">
      <c r="B954" s="130"/>
      <c r="C954" s="130"/>
      <c r="D954" s="130"/>
      <c r="E954" s="130"/>
      <c r="F954" s="131"/>
      <c r="G954" s="131"/>
      <c r="H954" s="131"/>
      <c r="I954" s="131"/>
      <c r="J954" s="131"/>
      <c r="K954" s="131"/>
      <c r="L954" s="131"/>
      <c r="M954" s="131"/>
      <c r="N954" s="131"/>
      <c r="O954" s="131"/>
      <c r="P954" s="131"/>
      <c r="Q954" s="131"/>
    </row>
    <row r="955" spans="2:17">
      <c r="B955" s="130"/>
      <c r="C955" s="130"/>
      <c r="D955" s="130"/>
      <c r="E955" s="130"/>
      <c r="F955" s="131"/>
      <c r="G955" s="131"/>
      <c r="H955" s="131"/>
      <c r="I955" s="131"/>
      <c r="J955" s="131"/>
      <c r="K955" s="131"/>
      <c r="L955" s="131"/>
      <c r="M955" s="131"/>
      <c r="N955" s="131"/>
      <c r="O955" s="131"/>
      <c r="P955" s="131"/>
      <c r="Q955" s="131"/>
    </row>
    <row r="956" spans="2:17">
      <c r="B956" s="130"/>
      <c r="C956" s="130"/>
      <c r="D956" s="130"/>
      <c r="E956" s="130"/>
      <c r="F956" s="131"/>
      <c r="G956" s="131"/>
      <c r="H956" s="131"/>
      <c r="I956" s="131"/>
      <c r="J956" s="131"/>
      <c r="K956" s="131"/>
      <c r="L956" s="131"/>
      <c r="M956" s="131"/>
      <c r="N956" s="131"/>
      <c r="O956" s="131"/>
      <c r="P956" s="131"/>
      <c r="Q956" s="131"/>
    </row>
    <row r="957" spans="2:17">
      <c r="B957" s="130"/>
      <c r="C957" s="130"/>
      <c r="D957" s="130"/>
      <c r="E957" s="130"/>
      <c r="F957" s="131"/>
      <c r="G957" s="131"/>
      <c r="H957" s="131"/>
      <c r="I957" s="131"/>
      <c r="J957" s="131"/>
      <c r="K957" s="131"/>
      <c r="L957" s="131"/>
      <c r="M957" s="131"/>
      <c r="N957" s="131"/>
      <c r="O957" s="131"/>
      <c r="P957" s="131"/>
      <c r="Q957" s="131"/>
    </row>
    <row r="958" spans="2:17">
      <c r="B958" s="130"/>
      <c r="C958" s="130"/>
      <c r="D958" s="130"/>
      <c r="E958" s="130"/>
      <c r="F958" s="131"/>
      <c r="G958" s="131"/>
      <c r="H958" s="131"/>
      <c r="I958" s="131"/>
      <c r="J958" s="131"/>
      <c r="K958" s="131"/>
      <c r="L958" s="131"/>
      <c r="M958" s="131"/>
      <c r="N958" s="131"/>
      <c r="O958" s="131"/>
      <c r="P958" s="131"/>
      <c r="Q958" s="131"/>
    </row>
    <row r="959" spans="2:17">
      <c r="B959" s="130"/>
      <c r="C959" s="130"/>
      <c r="D959" s="130"/>
      <c r="E959" s="130"/>
      <c r="F959" s="131"/>
      <c r="G959" s="131"/>
      <c r="H959" s="131"/>
      <c r="I959" s="131"/>
      <c r="J959" s="131"/>
      <c r="K959" s="131"/>
      <c r="L959" s="131"/>
      <c r="M959" s="131"/>
      <c r="N959" s="131"/>
      <c r="O959" s="131"/>
      <c r="P959" s="131"/>
      <c r="Q959" s="131"/>
    </row>
    <row r="960" spans="2:17">
      <c r="B960" s="130"/>
      <c r="C960" s="130"/>
      <c r="D960" s="130"/>
      <c r="E960" s="130"/>
      <c r="F960" s="131"/>
      <c r="G960" s="131"/>
      <c r="H960" s="131"/>
      <c r="I960" s="131"/>
      <c r="J960" s="131"/>
      <c r="K960" s="131"/>
      <c r="L960" s="131"/>
      <c r="M960" s="131"/>
      <c r="N960" s="131"/>
      <c r="O960" s="131"/>
      <c r="P960" s="131"/>
      <c r="Q960" s="131"/>
    </row>
    <row r="961" spans="2:17">
      <c r="B961" s="130"/>
      <c r="C961" s="130"/>
      <c r="D961" s="130"/>
      <c r="E961" s="130"/>
      <c r="F961" s="131"/>
      <c r="G961" s="131"/>
      <c r="H961" s="131"/>
      <c r="I961" s="131"/>
      <c r="J961" s="131"/>
      <c r="K961" s="131"/>
      <c r="L961" s="131"/>
      <c r="M961" s="131"/>
      <c r="N961" s="131"/>
      <c r="O961" s="131"/>
      <c r="P961" s="131"/>
      <c r="Q961" s="131"/>
    </row>
    <row r="962" spans="2:17">
      <c r="B962" s="130"/>
      <c r="C962" s="130"/>
      <c r="D962" s="130"/>
      <c r="E962" s="130"/>
      <c r="F962" s="131"/>
      <c r="G962" s="131"/>
      <c r="H962" s="131"/>
      <c r="I962" s="131"/>
      <c r="J962" s="131"/>
      <c r="K962" s="131"/>
      <c r="L962" s="131"/>
      <c r="M962" s="131"/>
      <c r="N962" s="131"/>
      <c r="O962" s="131"/>
      <c r="P962" s="131"/>
      <c r="Q962" s="131"/>
    </row>
    <row r="963" spans="2:17">
      <c r="B963" s="130"/>
      <c r="C963" s="130"/>
      <c r="D963" s="130"/>
      <c r="E963" s="130"/>
      <c r="F963" s="131"/>
      <c r="G963" s="131"/>
      <c r="H963" s="131"/>
      <c r="I963" s="131"/>
      <c r="J963" s="131"/>
      <c r="K963" s="131"/>
      <c r="L963" s="131"/>
      <c r="M963" s="131"/>
      <c r="N963" s="131"/>
      <c r="O963" s="131"/>
      <c r="P963" s="131"/>
      <c r="Q963" s="131"/>
    </row>
    <row r="964" spans="2:17">
      <c r="B964" s="130"/>
      <c r="C964" s="130"/>
      <c r="D964" s="130"/>
      <c r="E964" s="130"/>
      <c r="F964" s="131"/>
      <c r="G964" s="131"/>
      <c r="H964" s="131"/>
      <c r="I964" s="131"/>
      <c r="J964" s="131"/>
      <c r="K964" s="131"/>
      <c r="L964" s="131"/>
      <c r="M964" s="131"/>
      <c r="N964" s="131"/>
      <c r="O964" s="131"/>
      <c r="P964" s="131"/>
      <c r="Q964" s="131"/>
    </row>
    <row r="965" spans="2:17">
      <c r="B965" s="130"/>
      <c r="C965" s="130"/>
      <c r="D965" s="130"/>
      <c r="E965" s="130"/>
      <c r="F965" s="131"/>
      <c r="G965" s="131"/>
      <c r="H965" s="131"/>
      <c r="I965" s="131"/>
      <c r="J965" s="131"/>
      <c r="K965" s="131"/>
      <c r="L965" s="131"/>
      <c r="M965" s="131"/>
      <c r="N965" s="131"/>
      <c r="O965" s="131"/>
      <c r="P965" s="131"/>
      <c r="Q965" s="131"/>
    </row>
    <row r="966" spans="2:17">
      <c r="B966" s="130"/>
      <c r="C966" s="130"/>
      <c r="D966" s="130"/>
      <c r="E966" s="130"/>
      <c r="F966" s="131"/>
      <c r="G966" s="131"/>
      <c r="H966" s="131"/>
      <c r="I966" s="131"/>
      <c r="J966" s="131"/>
      <c r="K966" s="131"/>
      <c r="L966" s="131"/>
      <c r="M966" s="131"/>
      <c r="N966" s="131"/>
      <c r="O966" s="131"/>
      <c r="P966" s="131"/>
      <c r="Q966" s="131"/>
    </row>
    <row r="967" spans="2:17">
      <c r="B967" s="130"/>
      <c r="C967" s="130"/>
      <c r="D967" s="130"/>
      <c r="E967" s="130"/>
      <c r="F967" s="131"/>
      <c r="G967" s="131"/>
      <c r="H967" s="131"/>
      <c r="I967" s="131"/>
      <c r="J967" s="131"/>
      <c r="K967" s="131"/>
      <c r="L967" s="131"/>
      <c r="M967" s="131"/>
      <c r="N967" s="131"/>
      <c r="O967" s="131"/>
      <c r="P967" s="131"/>
      <c r="Q967" s="131"/>
    </row>
    <row r="968" spans="2:17">
      <c r="B968" s="130"/>
      <c r="C968" s="130"/>
      <c r="D968" s="130"/>
      <c r="E968" s="130"/>
      <c r="F968" s="131"/>
      <c r="G968" s="131"/>
      <c r="H968" s="131"/>
      <c r="I968" s="131"/>
      <c r="J968" s="131"/>
      <c r="K968" s="131"/>
      <c r="L968" s="131"/>
      <c r="M968" s="131"/>
      <c r="N968" s="131"/>
      <c r="O968" s="131"/>
      <c r="P968" s="131"/>
      <c r="Q968" s="131"/>
    </row>
    <row r="969" spans="2:17">
      <c r="B969" s="130"/>
      <c r="C969" s="130"/>
      <c r="D969" s="130"/>
      <c r="E969" s="130"/>
      <c r="F969" s="131"/>
      <c r="G969" s="131"/>
      <c r="H969" s="131"/>
      <c r="I969" s="131"/>
      <c r="J969" s="131"/>
      <c r="K969" s="131"/>
      <c r="L969" s="131"/>
      <c r="M969" s="131"/>
      <c r="N969" s="131"/>
      <c r="O969" s="131"/>
      <c r="P969" s="131"/>
      <c r="Q969" s="131"/>
    </row>
    <row r="970" spans="2:17">
      <c r="B970" s="130"/>
      <c r="C970" s="130"/>
      <c r="D970" s="130"/>
      <c r="E970" s="130"/>
      <c r="F970" s="131"/>
      <c r="G970" s="131"/>
      <c r="H970" s="131"/>
      <c r="I970" s="131"/>
      <c r="J970" s="131"/>
      <c r="K970" s="131"/>
      <c r="L970" s="131"/>
      <c r="M970" s="131"/>
      <c r="N970" s="131"/>
      <c r="O970" s="131"/>
      <c r="P970" s="131"/>
      <c r="Q970" s="131"/>
    </row>
    <row r="971" spans="2:17">
      <c r="B971" s="130"/>
      <c r="C971" s="130"/>
      <c r="D971" s="130"/>
      <c r="E971" s="130"/>
      <c r="F971" s="131"/>
      <c r="G971" s="131"/>
      <c r="H971" s="131"/>
      <c r="I971" s="131"/>
      <c r="J971" s="131"/>
      <c r="K971" s="131"/>
      <c r="L971" s="131"/>
      <c r="M971" s="131"/>
      <c r="N971" s="131"/>
      <c r="O971" s="131"/>
      <c r="P971" s="131"/>
      <c r="Q971" s="131"/>
    </row>
    <row r="972" spans="2:17">
      <c r="B972" s="130"/>
      <c r="C972" s="130"/>
      <c r="D972" s="130"/>
      <c r="E972" s="130"/>
      <c r="F972" s="131"/>
      <c r="G972" s="131"/>
      <c r="H972" s="131"/>
      <c r="I972" s="131"/>
      <c r="J972" s="131"/>
      <c r="K972" s="131"/>
      <c r="L972" s="131"/>
      <c r="M972" s="131"/>
      <c r="N972" s="131"/>
      <c r="O972" s="131"/>
      <c r="P972" s="131"/>
      <c r="Q972" s="131"/>
    </row>
    <row r="973" spans="2:17">
      <c r="B973" s="130"/>
      <c r="C973" s="130"/>
      <c r="D973" s="130"/>
      <c r="E973" s="130"/>
      <c r="F973" s="131"/>
      <c r="G973" s="131"/>
      <c r="H973" s="131"/>
      <c r="I973" s="131"/>
      <c r="J973" s="131"/>
      <c r="K973" s="131"/>
      <c r="L973" s="131"/>
      <c r="M973" s="131"/>
      <c r="N973" s="131"/>
      <c r="O973" s="131"/>
      <c r="P973" s="131"/>
      <c r="Q973" s="131"/>
    </row>
    <row r="974" spans="2:17">
      <c r="B974" s="130"/>
      <c r="C974" s="130"/>
      <c r="D974" s="130"/>
      <c r="E974" s="130"/>
      <c r="F974" s="131"/>
      <c r="G974" s="131"/>
      <c r="H974" s="131"/>
      <c r="I974" s="131"/>
      <c r="J974" s="131"/>
      <c r="K974" s="131"/>
      <c r="L974" s="131"/>
      <c r="M974" s="131"/>
      <c r="N974" s="131"/>
      <c r="O974" s="131"/>
      <c r="P974" s="131"/>
      <c r="Q974" s="131"/>
    </row>
    <row r="975" spans="2:17">
      <c r="B975" s="130"/>
      <c r="C975" s="130"/>
      <c r="D975" s="130"/>
      <c r="E975" s="130"/>
      <c r="F975" s="131"/>
      <c r="G975" s="131"/>
      <c r="H975" s="131"/>
      <c r="I975" s="131"/>
      <c r="J975" s="131"/>
      <c r="K975" s="131"/>
      <c r="L975" s="131"/>
      <c r="M975" s="131"/>
      <c r="N975" s="131"/>
      <c r="O975" s="131"/>
      <c r="P975" s="131"/>
      <c r="Q975" s="131"/>
    </row>
    <row r="976" spans="2:17">
      <c r="B976" s="130"/>
      <c r="C976" s="130"/>
      <c r="D976" s="130"/>
      <c r="E976" s="130"/>
      <c r="F976" s="131"/>
      <c r="G976" s="131"/>
      <c r="H976" s="131"/>
      <c r="I976" s="131"/>
      <c r="J976" s="131"/>
      <c r="K976" s="131"/>
      <c r="L976" s="131"/>
      <c r="M976" s="131"/>
      <c r="N976" s="131"/>
      <c r="O976" s="131"/>
      <c r="P976" s="131"/>
      <c r="Q976" s="131"/>
    </row>
    <row r="977" spans="2:17">
      <c r="B977" s="130"/>
      <c r="C977" s="130"/>
      <c r="D977" s="130"/>
      <c r="E977" s="130"/>
      <c r="F977" s="131"/>
      <c r="G977" s="131"/>
      <c r="H977" s="131"/>
      <c r="I977" s="131"/>
      <c r="J977" s="131"/>
      <c r="K977" s="131"/>
      <c r="L977" s="131"/>
      <c r="M977" s="131"/>
      <c r="N977" s="131"/>
      <c r="O977" s="131"/>
      <c r="P977" s="131"/>
      <c r="Q977" s="131"/>
    </row>
    <row r="978" spans="2:17">
      <c r="B978" s="130"/>
      <c r="C978" s="130"/>
      <c r="D978" s="130"/>
      <c r="E978" s="130"/>
      <c r="F978" s="131"/>
      <c r="G978" s="131"/>
      <c r="H978" s="131"/>
      <c r="I978" s="131"/>
      <c r="J978" s="131"/>
      <c r="K978" s="131"/>
      <c r="L978" s="131"/>
      <c r="M978" s="131"/>
      <c r="N978" s="131"/>
      <c r="O978" s="131"/>
      <c r="P978" s="131"/>
      <c r="Q978" s="131"/>
    </row>
    <row r="979" spans="2:17">
      <c r="B979" s="130"/>
      <c r="C979" s="130"/>
      <c r="D979" s="130"/>
      <c r="E979" s="130"/>
      <c r="F979" s="131"/>
      <c r="G979" s="131"/>
      <c r="H979" s="131"/>
      <c r="I979" s="131"/>
      <c r="J979" s="131"/>
      <c r="K979" s="131"/>
      <c r="L979" s="131"/>
      <c r="M979" s="131"/>
      <c r="N979" s="131"/>
      <c r="O979" s="131"/>
      <c r="P979" s="131"/>
      <c r="Q979" s="131"/>
    </row>
    <row r="980" spans="2:17">
      <c r="B980" s="130"/>
      <c r="C980" s="130"/>
      <c r="D980" s="130"/>
      <c r="E980" s="130"/>
      <c r="F980" s="131"/>
      <c r="G980" s="131"/>
      <c r="H980" s="131"/>
      <c r="I980" s="131"/>
      <c r="J980" s="131"/>
      <c r="K980" s="131"/>
      <c r="L980" s="131"/>
      <c r="M980" s="131"/>
      <c r="N980" s="131"/>
      <c r="O980" s="131"/>
      <c r="P980" s="131"/>
      <c r="Q980" s="131"/>
    </row>
    <row r="981" spans="2:17">
      <c r="B981" s="130"/>
      <c r="C981" s="130"/>
      <c r="D981" s="130"/>
      <c r="E981" s="130"/>
      <c r="F981" s="131"/>
      <c r="G981" s="131"/>
      <c r="H981" s="131"/>
      <c r="I981" s="131"/>
      <c r="J981" s="131"/>
      <c r="K981" s="131"/>
      <c r="L981" s="131"/>
      <c r="M981" s="131"/>
      <c r="N981" s="131"/>
      <c r="O981" s="131"/>
      <c r="P981" s="131"/>
      <c r="Q981" s="131"/>
    </row>
    <row r="982" spans="2:17">
      <c r="B982" s="130"/>
      <c r="C982" s="130"/>
      <c r="D982" s="130"/>
      <c r="E982" s="130"/>
      <c r="F982" s="131"/>
      <c r="G982" s="131"/>
      <c r="H982" s="131"/>
      <c r="I982" s="131"/>
      <c r="J982" s="131"/>
      <c r="K982" s="131"/>
      <c r="L982" s="131"/>
      <c r="M982" s="131"/>
      <c r="N982" s="131"/>
      <c r="O982" s="131"/>
      <c r="P982" s="131"/>
      <c r="Q982" s="131"/>
    </row>
    <row r="983" spans="2:17">
      <c r="B983" s="130"/>
      <c r="C983" s="130"/>
      <c r="D983" s="130"/>
      <c r="E983" s="130"/>
      <c r="F983" s="131"/>
      <c r="G983" s="131"/>
      <c r="H983" s="131"/>
      <c r="I983" s="131"/>
      <c r="J983" s="131"/>
      <c r="K983" s="131"/>
      <c r="L983" s="131"/>
      <c r="M983" s="131"/>
      <c r="N983" s="131"/>
      <c r="O983" s="131"/>
      <c r="P983" s="131"/>
      <c r="Q983" s="131"/>
    </row>
    <row r="984" spans="2:17">
      <c r="B984" s="130"/>
      <c r="C984" s="130"/>
      <c r="D984" s="130"/>
      <c r="E984" s="130"/>
      <c r="F984" s="131"/>
      <c r="G984" s="131"/>
      <c r="H984" s="131"/>
      <c r="I984" s="131"/>
      <c r="J984" s="131"/>
      <c r="K984" s="131"/>
      <c r="L984" s="131"/>
      <c r="M984" s="131"/>
      <c r="N984" s="131"/>
      <c r="O984" s="131"/>
      <c r="P984" s="131"/>
      <c r="Q984" s="131"/>
    </row>
    <row r="985" spans="2:17">
      <c r="B985" s="130"/>
      <c r="C985" s="130"/>
      <c r="D985" s="130"/>
      <c r="E985" s="130"/>
      <c r="F985" s="131"/>
      <c r="G985" s="131"/>
      <c r="H985" s="131"/>
      <c r="I985" s="131"/>
      <c r="J985" s="131"/>
      <c r="K985" s="131"/>
      <c r="L985" s="131"/>
      <c r="M985" s="131"/>
      <c r="N985" s="131"/>
      <c r="O985" s="131"/>
      <c r="P985" s="131"/>
      <c r="Q985" s="131"/>
    </row>
    <row r="986" spans="2:17">
      <c r="B986" s="130"/>
      <c r="C986" s="130"/>
      <c r="D986" s="130"/>
      <c r="E986" s="130"/>
      <c r="F986" s="131"/>
      <c r="G986" s="131"/>
      <c r="H986" s="131"/>
      <c r="I986" s="131"/>
      <c r="J986" s="131"/>
      <c r="K986" s="131"/>
      <c r="L986" s="131"/>
      <c r="M986" s="131"/>
      <c r="N986" s="131"/>
      <c r="O986" s="131"/>
      <c r="P986" s="131"/>
      <c r="Q986" s="131"/>
    </row>
    <row r="987" spans="2:17">
      <c r="B987" s="130"/>
      <c r="C987" s="130"/>
      <c r="D987" s="130"/>
      <c r="E987" s="130"/>
      <c r="F987" s="131"/>
      <c r="G987" s="131"/>
      <c r="H987" s="131"/>
      <c r="I987" s="131"/>
      <c r="J987" s="131"/>
      <c r="K987" s="131"/>
      <c r="L987" s="131"/>
      <c r="M987" s="131"/>
      <c r="N987" s="131"/>
      <c r="O987" s="131"/>
      <c r="P987" s="131"/>
      <c r="Q987" s="131"/>
    </row>
    <row r="988" spans="2:17">
      <c r="B988" s="130"/>
      <c r="C988" s="130"/>
      <c r="D988" s="130"/>
      <c r="E988" s="130"/>
      <c r="F988" s="131"/>
      <c r="G988" s="131"/>
      <c r="H988" s="131"/>
      <c r="I988" s="131"/>
      <c r="J988" s="131"/>
      <c r="K988" s="131"/>
      <c r="L988" s="131"/>
      <c r="M988" s="131"/>
      <c r="N988" s="131"/>
      <c r="O988" s="131"/>
      <c r="P988" s="131"/>
      <c r="Q988" s="131"/>
    </row>
    <row r="989" spans="2:17">
      <c r="B989" s="130"/>
      <c r="C989" s="130"/>
      <c r="D989" s="130"/>
      <c r="E989" s="130"/>
      <c r="F989" s="131"/>
      <c r="G989" s="131"/>
      <c r="H989" s="131"/>
      <c r="I989" s="131"/>
      <c r="J989" s="131"/>
      <c r="K989" s="131"/>
      <c r="L989" s="131"/>
      <c r="M989" s="131"/>
      <c r="N989" s="131"/>
      <c r="O989" s="131"/>
      <c r="P989" s="131"/>
      <c r="Q989" s="131"/>
    </row>
    <row r="990" spans="2:17">
      <c r="B990" s="130"/>
      <c r="C990" s="130"/>
      <c r="D990" s="130"/>
      <c r="E990" s="130"/>
      <c r="F990" s="131"/>
      <c r="G990" s="131"/>
      <c r="H990" s="131"/>
      <c r="I990" s="131"/>
      <c r="J990" s="131"/>
      <c r="K990" s="131"/>
      <c r="L990" s="131"/>
      <c r="M990" s="131"/>
      <c r="N990" s="131"/>
      <c r="O990" s="131"/>
      <c r="P990" s="131"/>
      <c r="Q990" s="131"/>
    </row>
    <row r="991" spans="2:17">
      <c r="B991" s="130"/>
      <c r="C991" s="130"/>
      <c r="D991" s="130"/>
      <c r="E991" s="130"/>
      <c r="F991" s="131"/>
      <c r="G991" s="131"/>
      <c r="H991" s="131"/>
      <c r="I991" s="131"/>
      <c r="J991" s="131"/>
      <c r="K991" s="131"/>
      <c r="L991" s="131"/>
      <c r="M991" s="131"/>
      <c r="N991" s="131"/>
      <c r="O991" s="131"/>
      <c r="P991" s="131"/>
      <c r="Q991" s="131"/>
    </row>
    <row r="992" spans="2:17">
      <c r="B992" s="130"/>
      <c r="C992" s="130"/>
      <c r="D992" s="130"/>
      <c r="E992" s="130"/>
      <c r="F992" s="131"/>
      <c r="G992" s="131"/>
      <c r="H992" s="131"/>
      <c r="I992" s="131"/>
      <c r="J992" s="131"/>
      <c r="K992" s="131"/>
      <c r="L992" s="131"/>
      <c r="M992" s="131"/>
      <c r="N992" s="131"/>
      <c r="O992" s="131"/>
      <c r="P992" s="131"/>
      <c r="Q992" s="131"/>
    </row>
    <row r="993" spans="2:17">
      <c r="B993" s="130"/>
      <c r="C993" s="130"/>
      <c r="D993" s="130"/>
      <c r="E993" s="130"/>
      <c r="F993" s="131"/>
      <c r="G993" s="131"/>
      <c r="H993" s="131"/>
      <c r="I993" s="131"/>
      <c r="J993" s="131"/>
      <c r="K993" s="131"/>
      <c r="L993" s="131"/>
      <c r="M993" s="131"/>
      <c r="N993" s="131"/>
      <c r="O993" s="131"/>
      <c r="P993" s="131"/>
      <c r="Q993" s="131"/>
    </row>
    <row r="994" spans="2:17">
      <c r="B994" s="130"/>
      <c r="C994" s="130"/>
      <c r="D994" s="130"/>
      <c r="E994" s="130"/>
      <c r="F994" s="131"/>
      <c r="G994" s="131"/>
      <c r="H994" s="131"/>
      <c r="I994" s="131"/>
      <c r="J994" s="131"/>
      <c r="K994" s="131"/>
      <c r="L994" s="131"/>
      <c r="M994" s="131"/>
      <c r="N994" s="131"/>
      <c r="O994" s="131"/>
      <c r="P994" s="131"/>
      <c r="Q994" s="131"/>
    </row>
    <row r="995" spans="2:17">
      <c r="B995" s="130"/>
      <c r="C995" s="130"/>
      <c r="D995" s="130"/>
      <c r="E995" s="130"/>
      <c r="F995" s="131"/>
      <c r="G995" s="131"/>
      <c r="H995" s="131"/>
      <c r="I995" s="131"/>
      <c r="J995" s="131"/>
      <c r="K995" s="131"/>
      <c r="L995" s="131"/>
      <c r="M995" s="131"/>
      <c r="N995" s="131"/>
      <c r="O995" s="131"/>
      <c r="P995" s="131"/>
      <c r="Q995" s="131"/>
    </row>
    <row r="996" spans="2:17">
      <c r="B996" s="130"/>
      <c r="C996" s="130"/>
      <c r="D996" s="130"/>
      <c r="E996" s="130"/>
      <c r="F996" s="131"/>
      <c r="G996" s="131"/>
      <c r="H996" s="131"/>
      <c r="I996" s="131"/>
      <c r="J996" s="131"/>
      <c r="K996" s="131"/>
      <c r="L996" s="131"/>
      <c r="M996" s="131"/>
      <c r="N996" s="131"/>
      <c r="O996" s="131"/>
      <c r="P996" s="131"/>
      <c r="Q996" s="131"/>
    </row>
    <row r="997" spans="2:17">
      <c r="B997" s="130"/>
      <c r="C997" s="130"/>
      <c r="D997" s="130"/>
      <c r="E997" s="130"/>
      <c r="F997" s="131"/>
      <c r="G997" s="131"/>
      <c r="H997" s="131"/>
      <c r="I997" s="131"/>
      <c r="J997" s="131"/>
      <c r="K997" s="131"/>
      <c r="L997" s="131"/>
      <c r="M997" s="131"/>
      <c r="N997" s="131"/>
      <c r="O997" s="131"/>
      <c r="P997" s="131"/>
      <c r="Q997" s="131"/>
    </row>
    <row r="998" spans="2:17">
      <c r="B998" s="130"/>
      <c r="C998" s="130"/>
      <c r="D998" s="130"/>
      <c r="E998" s="130"/>
      <c r="F998" s="131"/>
      <c r="G998" s="131"/>
      <c r="H998" s="131"/>
      <c r="I998" s="131"/>
      <c r="J998" s="131"/>
      <c r="K998" s="131"/>
      <c r="L998" s="131"/>
      <c r="M998" s="131"/>
      <c r="N998" s="131"/>
      <c r="O998" s="131"/>
      <c r="P998" s="131"/>
      <c r="Q998" s="131"/>
    </row>
    <row r="999" spans="2:17">
      <c r="B999" s="130"/>
      <c r="C999" s="130"/>
      <c r="D999" s="130"/>
      <c r="E999" s="130"/>
      <c r="F999" s="131"/>
      <c r="G999" s="131"/>
      <c r="H999" s="131"/>
      <c r="I999" s="131"/>
      <c r="J999" s="131"/>
      <c r="K999" s="131"/>
      <c r="L999" s="131"/>
      <c r="M999" s="131"/>
      <c r="N999" s="131"/>
      <c r="O999" s="131"/>
      <c r="P999" s="131"/>
      <c r="Q999" s="131"/>
    </row>
    <row r="1000" spans="2:17">
      <c r="B1000" s="130"/>
      <c r="C1000" s="130"/>
      <c r="D1000" s="130"/>
      <c r="E1000" s="130"/>
      <c r="F1000" s="131"/>
      <c r="G1000" s="131"/>
      <c r="H1000" s="131"/>
      <c r="I1000" s="131"/>
      <c r="J1000" s="131"/>
      <c r="K1000" s="131"/>
      <c r="L1000" s="131"/>
      <c r="M1000" s="131"/>
      <c r="N1000" s="131"/>
      <c r="O1000" s="131"/>
      <c r="P1000" s="131"/>
      <c r="Q1000" s="131"/>
    </row>
    <row r="1001" spans="2:17">
      <c r="B1001" s="130"/>
      <c r="C1001" s="130"/>
      <c r="D1001" s="130"/>
      <c r="E1001" s="130"/>
      <c r="F1001" s="131"/>
      <c r="G1001" s="131"/>
      <c r="H1001" s="131"/>
      <c r="I1001" s="131"/>
      <c r="J1001" s="131"/>
      <c r="K1001" s="131"/>
      <c r="L1001" s="131"/>
      <c r="M1001" s="131"/>
      <c r="N1001" s="131"/>
      <c r="O1001" s="131"/>
      <c r="P1001" s="131"/>
      <c r="Q1001" s="131"/>
    </row>
    <row r="1002" spans="2:17">
      <c r="B1002" s="130"/>
      <c r="C1002" s="130"/>
      <c r="D1002" s="130"/>
      <c r="E1002" s="130"/>
      <c r="F1002" s="131"/>
      <c r="G1002" s="131"/>
      <c r="H1002" s="131"/>
      <c r="I1002" s="131"/>
      <c r="J1002" s="131"/>
      <c r="K1002" s="131"/>
      <c r="L1002" s="131"/>
      <c r="M1002" s="131"/>
      <c r="N1002" s="131"/>
      <c r="O1002" s="131"/>
      <c r="P1002" s="131"/>
      <c r="Q1002" s="131"/>
    </row>
    <row r="1003" spans="2:17">
      <c r="B1003" s="130"/>
      <c r="C1003" s="130"/>
      <c r="D1003" s="130"/>
      <c r="E1003" s="130"/>
      <c r="F1003" s="131"/>
      <c r="G1003" s="131"/>
      <c r="H1003" s="131"/>
      <c r="I1003" s="131"/>
      <c r="J1003" s="131"/>
      <c r="K1003" s="131"/>
      <c r="L1003" s="131"/>
      <c r="M1003" s="131"/>
      <c r="N1003" s="131"/>
      <c r="O1003" s="131"/>
      <c r="P1003" s="131"/>
      <c r="Q1003" s="131"/>
    </row>
    <row r="1004" spans="2:17">
      <c r="B1004" s="130"/>
      <c r="C1004" s="130"/>
      <c r="D1004" s="130"/>
      <c r="E1004" s="130"/>
      <c r="F1004" s="131"/>
      <c r="G1004" s="131"/>
      <c r="H1004" s="131"/>
      <c r="I1004" s="131"/>
      <c r="J1004" s="131"/>
      <c r="K1004" s="131"/>
      <c r="L1004" s="131"/>
      <c r="M1004" s="131"/>
      <c r="N1004" s="131"/>
      <c r="O1004" s="131"/>
      <c r="P1004" s="131"/>
      <c r="Q1004" s="131"/>
    </row>
    <row r="1005" spans="2:17">
      <c r="B1005" s="130"/>
      <c r="C1005" s="130"/>
      <c r="D1005" s="130"/>
      <c r="E1005" s="130"/>
      <c r="F1005" s="131"/>
      <c r="G1005" s="131"/>
      <c r="H1005" s="131"/>
      <c r="I1005" s="131"/>
      <c r="J1005" s="131"/>
      <c r="K1005" s="131"/>
      <c r="L1005" s="131"/>
      <c r="M1005" s="131"/>
      <c r="N1005" s="131"/>
      <c r="O1005" s="131"/>
      <c r="P1005" s="131"/>
      <c r="Q1005" s="131"/>
    </row>
    <row r="1006" spans="2:17">
      <c r="B1006" s="130"/>
      <c r="C1006" s="130"/>
      <c r="D1006" s="130"/>
      <c r="E1006" s="130"/>
      <c r="F1006" s="131"/>
      <c r="G1006" s="131"/>
      <c r="H1006" s="131"/>
      <c r="I1006" s="131"/>
      <c r="J1006" s="131"/>
      <c r="K1006" s="131"/>
      <c r="L1006" s="131"/>
      <c r="M1006" s="131"/>
      <c r="N1006" s="131"/>
      <c r="O1006" s="131"/>
      <c r="P1006" s="131"/>
      <c r="Q1006" s="131"/>
    </row>
    <row r="1007" spans="2:17">
      <c r="B1007" s="130"/>
      <c r="C1007" s="130"/>
      <c r="D1007" s="130"/>
      <c r="E1007" s="130"/>
      <c r="F1007" s="131"/>
      <c r="G1007" s="131"/>
      <c r="H1007" s="131"/>
      <c r="I1007" s="131"/>
      <c r="J1007" s="131"/>
      <c r="K1007" s="131"/>
      <c r="L1007" s="131"/>
      <c r="M1007" s="131"/>
      <c r="N1007" s="131"/>
      <c r="O1007" s="131"/>
      <c r="P1007" s="131"/>
      <c r="Q1007" s="131"/>
    </row>
    <row r="1008" spans="2:17">
      <c r="B1008" s="130"/>
      <c r="C1008" s="130"/>
      <c r="D1008" s="130"/>
      <c r="E1008" s="130"/>
      <c r="F1008" s="131"/>
      <c r="G1008" s="131"/>
      <c r="H1008" s="131"/>
      <c r="I1008" s="131"/>
      <c r="J1008" s="131"/>
      <c r="K1008" s="131"/>
      <c r="L1008" s="131"/>
      <c r="M1008" s="131"/>
      <c r="N1008" s="131"/>
      <c r="O1008" s="131"/>
      <c r="P1008" s="131"/>
      <c r="Q1008" s="131"/>
    </row>
    <row r="1009" spans="2:17">
      <c r="B1009" s="130"/>
      <c r="C1009" s="130"/>
      <c r="D1009" s="130"/>
      <c r="E1009" s="130"/>
      <c r="F1009" s="131"/>
      <c r="G1009" s="131"/>
      <c r="H1009" s="131"/>
      <c r="I1009" s="131"/>
      <c r="J1009" s="131"/>
      <c r="K1009" s="131"/>
      <c r="L1009" s="131"/>
      <c r="M1009" s="131"/>
      <c r="N1009" s="131"/>
      <c r="O1009" s="131"/>
      <c r="P1009" s="131"/>
      <c r="Q1009" s="131"/>
    </row>
    <row r="1010" spans="2:17">
      <c r="B1010" s="130"/>
      <c r="C1010" s="130"/>
      <c r="D1010" s="130"/>
      <c r="E1010" s="130"/>
      <c r="F1010" s="131"/>
      <c r="G1010" s="131"/>
      <c r="H1010" s="131"/>
      <c r="I1010" s="131"/>
      <c r="J1010" s="131"/>
      <c r="K1010" s="131"/>
      <c r="L1010" s="131"/>
      <c r="M1010" s="131"/>
      <c r="N1010" s="131"/>
      <c r="O1010" s="131"/>
      <c r="P1010" s="131"/>
      <c r="Q1010" s="131"/>
    </row>
    <row r="1011" spans="2:17">
      <c r="B1011" s="130"/>
      <c r="C1011" s="130"/>
      <c r="D1011" s="130"/>
      <c r="E1011" s="130"/>
      <c r="F1011" s="131"/>
      <c r="G1011" s="131"/>
      <c r="H1011" s="131"/>
      <c r="I1011" s="131"/>
      <c r="J1011" s="131"/>
      <c r="K1011" s="131"/>
      <c r="L1011" s="131"/>
      <c r="M1011" s="131"/>
      <c r="N1011" s="131"/>
      <c r="O1011" s="131"/>
      <c r="P1011" s="131"/>
      <c r="Q1011" s="131"/>
    </row>
    <row r="1012" spans="2:17">
      <c r="B1012" s="130"/>
      <c r="C1012" s="130"/>
      <c r="D1012" s="130"/>
      <c r="E1012" s="130"/>
      <c r="F1012" s="131"/>
      <c r="G1012" s="131"/>
      <c r="H1012" s="131"/>
      <c r="I1012" s="131"/>
      <c r="J1012" s="131"/>
      <c r="K1012" s="131"/>
      <c r="L1012" s="131"/>
      <c r="M1012" s="131"/>
      <c r="N1012" s="131"/>
      <c r="O1012" s="131"/>
      <c r="P1012" s="131"/>
      <c r="Q1012" s="131"/>
    </row>
    <row r="1013" spans="2:17">
      <c r="B1013" s="130"/>
      <c r="C1013" s="130"/>
      <c r="D1013" s="130"/>
      <c r="E1013" s="130"/>
      <c r="F1013" s="131"/>
      <c r="G1013" s="131"/>
      <c r="H1013" s="131"/>
      <c r="I1013" s="131"/>
      <c r="J1013" s="131"/>
      <c r="K1013" s="131"/>
      <c r="L1013" s="131"/>
      <c r="M1013" s="131"/>
      <c r="N1013" s="131"/>
      <c r="O1013" s="131"/>
      <c r="P1013" s="131"/>
      <c r="Q1013" s="131"/>
    </row>
    <row r="1014" spans="2:17">
      <c r="B1014" s="130"/>
      <c r="C1014" s="130"/>
      <c r="D1014" s="130"/>
      <c r="E1014" s="130"/>
      <c r="F1014" s="131"/>
      <c r="G1014" s="131"/>
      <c r="H1014" s="131"/>
      <c r="I1014" s="131"/>
      <c r="J1014" s="131"/>
      <c r="K1014" s="131"/>
      <c r="L1014" s="131"/>
      <c r="M1014" s="131"/>
      <c r="N1014" s="131"/>
      <c r="O1014" s="131"/>
      <c r="P1014" s="131"/>
      <c r="Q1014" s="131"/>
    </row>
    <row r="1015" spans="2:17">
      <c r="B1015" s="130"/>
      <c r="C1015" s="130"/>
      <c r="D1015" s="130"/>
      <c r="E1015" s="130"/>
      <c r="F1015" s="131"/>
      <c r="G1015" s="131"/>
      <c r="H1015" s="131"/>
      <c r="I1015" s="131"/>
      <c r="J1015" s="131"/>
      <c r="K1015" s="131"/>
      <c r="L1015" s="131"/>
      <c r="M1015" s="131"/>
      <c r="N1015" s="131"/>
      <c r="O1015" s="131"/>
      <c r="P1015" s="131"/>
      <c r="Q1015" s="131"/>
    </row>
    <row r="1016" spans="2:17">
      <c r="B1016" s="130"/>
      <c r="C1016" s="130"/>
      <c r="D1016" s="130"/>
      <c r="E1016" s="130"/>
      <c r="F1016" s="131"/>
      <c r="G1016" s="131"/>
      <c r="H1016" s="131"/>
      <c r="I1016" s="131"/>
      <c r="J1016" s="131"/>
      <c r="K1016" s="131"/>
      <c r="L1016" s="131"/>
      <c r="M1016" s="131"/>
      <c r="N1016" s="131"/>
      <c r="O1016" s="131"/>
      <c r="P1016" s="131"/>
      <c r="Q1016" s="131"/>
    </row>
    <row r="1017" spans="2:17">
      <c r="B1017" s="130"/>
      <c r="C1017" s="130"/>
      <c r="D1017" s="130"/>
      <c r="E1017" s="130"/>
      <c r="F1017" s="131"/>
      <c r="G1017" s="131"/>
      <c r="H1017" s="131"/>
      <c r="I1017" s="131"/>
      <c r="J1017" s="131"/>
      <c r="K1017" s="131"/>
      <c r="L1017" s="131"/>
      <c r="M1017" s="131"/>
      <c r="N1017" s="131"/>
      <c r="O1017" s="131"/>
      <c r="P1017" s="131"/>
      <c r="Q1017" s="131"/>
    </row>
    <row r="1018" spans="2:17">
      <c r="B1018" s="130"/>
      <c r="C1018" s="130"/>
      <c r="D1018" s="130"/>
      <c r="E1018" s="130"/>
      <c r="F1018" s="131"/>
      <c r="G1018" s="131"/>
      <c r="H1018" s="131"/>
      <c r="I1018" s="131"/>
      <c r="J1018" s="131"/>
      <c r="K1018" s="131"/>
      <c r="L1018" s="131"/>
      <c r="M1018" s="131"/>
      <c r="N1018" s="131"/>
      <c r="O1018" s="131"/>
      <c r="P1018" s="131"/>
      <c r="Q1018" s="131"/>
    </row>
    <row r="1019" spans="2:17">
      <c r="B1019" s="130"/>
      <c r="C1019" s="130"/>
      <c r="D1019" s="130"/>
      <c r="E1019" s="130"/>
      <c r="F1019" s="131"/>
      <c r="G1019" s="131"/>
      <c r="H1019" s="131"/>
      <c r="I1019" s="131"/>
      <c r="J1019" s="131"/>
      <c r="K1019" s="131"/>
      <c r="L1019" s="131"/>
      <c r="M1019" s="131"/>
      <c r="N1019" s="131"/>
      <c r="O1019" s="131"/>
      <c r="P1019" s="131"/>
      <c r="Q1019" s="131"/>
    </row>
    <row r="1020" spans="2:17">
      <c r="B1020" s="130"/>
      <c r="C1020" s="130"/>
      <c r="D1020" s="130"/>
      <c r="E1020" s="130"/>
      <c r="F1020" s="131"/>
      <c r="G1020" s="131"/>
      <c r="H1020" s="131"/>
      <c r="I1020" s="131"/>
      <c r="J1020" s="131"/>
      <c r="K1020" s="131"/>
      <c r="L1020" s="131"/>
      <c r="M1020" s="131"/>
      <c r="N1020" s="131"/>
      <c r="O1020" s="131"/>
      <c r="P1020" s="131"/>
      <c r="Q1020" s="131"/>
    </row>
    <row r="1021" spans="2:17">
      <c r="B1021" s="130"/>
      <c r="C1021" s="130"/>
      <c r="D1021" s="130"/>
      <c r="E1021" s="130"/>
      <c r="F1021" s="131"/>
      <c r="G1021" s="131"/>
      <c r="H1021" s="131"/>
      <c r="I1021" s="131"/>
      <c r="J1021" s="131"/>
      <c r="K1021" s="131"/>
      <c r="L1021" s="131"/>
      <c r="M1021" s="131"/>
      <c r="N1021" s="131"/>
      <c r="O1021" s="131"/>
      <c r="P1021" s="131"/>
      <c r="Q1021" s="131"/>
    </row>
    <row r="1022" spans="2:17">
      <c r="B1022" s="130"/>
      <c r="C1022" s="130"/>
      <c r="D1022" s="130"/>
      <c r="E1022" s="130"/>
      <c r="F1022" s="131"/>
      <c r="G1022" s="131"/>
      <c r="H1022" s="131"/>
      <c r="I1022" s="131"/>
      <c r="J1022" s="131"/>
      <c r="K1022" s="131"/>
      <c r="L1022" s="131"/>
      <c r="M1022" s="131"/>
      <c r="N1022" s="131"/>
      <c r="O1022" s="131"/>
      <c r="P1022" s="131"/>
      <c r="Q1022" s="131"/>
    </row>
    <row r="1023" spans="2:17">
      <c r="B1023" s="130"/>
      <c r="C1023" s="130"/>
      <c r="D1023" s="130"/>
      <c r="E1023" s="130"/>
      <c r="F1023" s="131"/>
      <c r="G1023" s="131"/>
      <c r="H1023" s="131"/>
      <c r="I1023" s="131"/>
      <c r="J1023" s="131"/>
      <c r="K1023" s="131"/>
      <c r="L1023" s="131"/>
      <c r="M1023" s="131"/>
      <c r="N1023" s="131"/>
      <c r="O1023" s="131"/>
      <c r="P1023" s="131"/>
      <c r="Q1023" s="131"/>
    </row>
    <row r="1024" spans="2:17">
      <c r="B1024" s="130"/>
      <c r="C1024" s="130"/>
      <c r="D1024" s="130"/>
      <c r="E1024" s="130"/>
      <c r="F1024" s="131"/>
      <c r="G1024" s="131"/>
      <c r="H1024" s="131"/>
      <c r="I1024" s="131"/>
      <c r="J1024" s="131"/>
      <c r="K1024" s="131"/>
      <c r="L1024" s="131"/>
      <c r="M1024" s="131"/>
      <c r="N1024" s="131"/>
      <c r="O1024" s="131"/>
      <c r="P1024" s="131"/>
      <c r="Q1024" s="131"/>
    </row>
    <row r="1025" spans="2:17">
      <c r="B1025" s="130"/>
      <c r="C1025" s="130"/>
      <c r="D1025" s="130"/>
      <c r="E1025" s="130"/>
      <c r="F1025" s="131"/>
      <c r="G1025" s="131"/>
      <c r="H1025" s="131"/>
      <c r="I1025" s="131"/>
      <c r="J1025" s="131"/>
      <c r="K1025" s="131"/>
      <c r="L1025" s="131"/>
      <c r="M1025" s="131"/>
      <c r="N1025" s="131"/>
      <c r="O1025" s="131"/>
      <c r="P1025" s="131"/>
      <c r="Q1025" s="131"/>
    </row>
    <row r="1026" spans="2:17">
      <c r="B1026" s="130"/>
      <c r="C1026" s="130"/>
      <c r="D1026" s="130"/>
      <c r="E1026" s="130"/>
      <c r="F1026" s="131"/>
      <c r="G1026" s="131"/>
      <c r="H1026" s="131"/>
      <c r="I1026" s="131"/>
      <c r="J1026" s="131"/>
      <c r="K1026" s="131"/>
      <c r="L1026" s="131"/>
      <c r="M1026" s="131"/>
      <c r="N1026" s="131"/>
      <c r="O1026" s="131"/>
      <c r="P1026" s="131"/>
      <c r="Q1026" s="131"/>
    </row>
    <row r="1027" spans="2:17">
      <c r="B1027" s="130"/>
      <c r="C1027" s="130"/>
      <c r="D1027" s="130"/>
      <c r="E1027" s="130"/>
      <c r="F1027" s="131"/>
      <c r="G1027" s="131"/>
      <c r="H1027" s="131"/>
      <c r="I1027" s="131"/>
      <c r="J1027" s="131"/>
      <c r="K1027" s="131"/>
      <c r="L1027" s="131"/>
      <c r="M1027" s="131"/>
      <c r="N1027" s="131"/>
      <c r="O1027" s="131"/>
      <c r="P1027" s="131"/>
      <c r="Q1027" s="131"/>
    </row>
    <row r="1028" spans="2:17">
      <c r="B1028" s="130"/>
      <c r="C1028" s="130"/>
      <c r="D1028" s="130"/>
      <c r="E1028" s="130"/>
      <c r="F1028" s="131"/>
      <c r="G1028" s="131"/>
      <c r="H1028" s="131"/>
      <c r="I1028" s="131"/>
      <c r="J1028" s="131"/>
      <c r="K1028" s="131"/>
      <c r="L1028" s="131"/>
      <c r="M1028" s="131"/>
      <c r="N1028" s="131"/>
      <c r="O1028" s="131"/>
      <c r="P1028" s="131"/>
      <c r="Q1028" s="131"/>
    </row>
    <row r="1029" spans="2:17">
      <c r="B1029" s="130"/>
      <c r="C1029" s="130"/>
      <c r="D1029" s="130"/>
      <c r="E1029" s="130"/>
      <c r="F1029" s="131"/>
      <c r="G1029" s="131"/>
      <c r="H1029" s="131"/>
      <c r="I1029" s="131"/>
      <c r="J1029" s="131"/>
      <c r="K1029" s="131"/>
      <c r="L1029" s="131"/>
      <c r="M1029" s="131"/>
      <c r="N1029" s="131"/>
      <c r="O1029" s="131"/>
      <c r="P1029" s="131"/>
      <c r="Q1029" s="131"/>
    </row>
    <row r="1030" spans="2:17">
      <c r="B1030" s="130"/>
      <c r="C1030" s="130"/>
      <c r="D1030" s="130"/>
      <c r="E1030" s="130"/>
      <c r="F1030" s="131"/>
      <c r="G1030" s="131"/>
      <c r="H1030" s="131"/>
      <c r="I1030" s="131"/>
      <c r="J1030" s="131"/>
      <c r="K1030" s="131"/>
      <c r="L1030" s="131"/>
      <c r="M1030" s="131"/>
      <c r="N1030" s="131"/>
      <c r="O1030" s="131"/>
      <c r="P1030" s="131"/>
      <c r="Q1030" s="131"/>
    </row>
    <row r="1031" spans="2:17">
      <c r="B1031" s="130"/>
      <c r="C1031" s="130"/>
      <c r="D1031" s="130"/>
      <c r="E1031" s="130"/>
      <c r="F1031" s="131"/>
      <c r="G1031" s="131"/>
      <c r="H1031" s="131"/>
      <c r="I1031" s="131"/>
      <c r="J1031" s="131"/>
      <c r="K1031" s="131"/>
      <c r="L1031" s="131"/>
      <c r="M1031" s="131"/>
      <c r="N1031" s="131"/>
      <c r="O1031" s="131"/>
      <c r="P1031" s="131"/>
      <c r="Q1031" s="131"/>
    </row>
    <row r="1032" spans="2:17">
      <c r="B1032" s="130"/>
      <c r="C1032" s="130"/>
      <c r="D1032" s="130"/>
      <c r="E1032" s="130"/>
      <c r="F1032" s="131"/>
      <c r="G1032" s="131"/>
      <c r="H1032" s="131"/>
      <c r="I1032" s="131"/>
      <c r="J1032" s="131"/>
      <c r="K1032" s="131"/>
      <c r="L1032" s="131"/>
      <c r="M1032" s="131"/>
      <c r="N1032" s="131"/>
      <c r="O1032" s="131"/>
      <c r="P1032" s="131"/>
      <c r="Q1032" s="131"/>
    </row>
    <row r="1033" spans="2:17">
      <c r="B1033" s="130"/>
      <c r="C1033" s="130"/>
      <c r="D1033" s="130"/>
      <c r="E1033" s="130"/>
      <c r="F1033" s="131"/>
      <c r="G1033" s="131"/>
      <c r="H1033" s="131"/>
      <c r="I1033" s="131"/>
      <c r="J1033" s="131"/>
      <c r="K1033" s="131"/>
      <c r="L1033" s="131"/>
      <c r="M1033" s="131"/>
      <c r="N1033" s="131"/>
      <c r="O1033" s="131"/>
      <c r="P1033" s="131"/>
      <c r="Q1033" s="131"/>
    </row>
    <row r="1034" spans="2:17">
      <c r="B1034" s="130"/>
      <c r="C1034" s="130"/>
      <c r="D1034" s="130"/>
      <c r="E1034" s="130"/>
      <c r="F1034" s="131"/>
      <c r="G1034" s="131"/>
      <c r="H1034" s="131"/>
      <c r="I1034" s="131"/>
      <c r="J1034" s="131"/>
      <c r="K1034" s="131"/>
      <c r="L1034" s="131"/>
      <c r="M1034" s="131"/>
      <c r="N1034" s="131"/>
      <c r="O1034" s="131"/>
      <c r="P1034" s="131"/>
      <c r="Q1034" s="131"/>
    </row>
    <row r="1035" spans="2:17">
      <c r="B1035" s="130"/>
      <c r="C1035" s="130"/>
      <c r="D1035" s="130"/>
      <c r="E1035" s="130"/>
      <c r="F1035" s="131"/>
      <c r="G1035" s="131"/>
      <c r="H1035" s="131"/>
      <c r="I1035" s="131"/>
      <c r="J1035" s="131"/>
      <c r="K1035" s="131"/>
      <c r="L1035" s="131"/>
      <c r="M1035" s="131"/>
      <c r="N1035" s="131"/>
      <c r="O1035" s="131"/>
      <c r="P1035" s="131"/>
      <c r="Q1035" s="131"/>
    </row>
    <row r="1036" spans="2:17">
      <c r="B1036" s="130"/>
      <c r="C1036" s="130"/>
      <c r="D1036" s="130"/>
      <c r="E1036" s="130"/>
      <c r="F1036" s="131"/>
      <c r="G1036" s="131"/>
      <c r="H1036" s="131"/>
      <c r="I1036" s="131"/>
      <c r="J1036" s="131"/>
      <c r="K1036" s="131"/>
      <c r="L1036" s="131"/>
      <c r="M1036" s="131"/>
      <c r="N1036" s="131"/>
      <c r="O1036" s="131"/>
      <c r="P1036" s="131"/>
      <c r="Q1036" s="131"/>
    </row>
    <row r="1037" spans="2:17">
      <c r="B1037" s="130"/>
      <c r="C1037" s="130"/>
      <c r="D1037" s="130"/>
      <c r="E1037" s="130"/>
      <c r="F1037" s="131"/>
      <c r="G1037" s="131"/>
      <c r="H1037" s="131"/>
      <c r="I1037" s="131"/>
      <c r="J1037" s="131"/>
      <c r="K1037" s="131"/>
      <c r="L1037" s="131"/>
      <c r="M1037" s="131"/>
      <c r="N1037" s="131"/>
      <c r="O1037" s="131"/>
      <c r="P1037" s="131"/>
      <c r="Q1037" s="131"/>
    </row>
    <row r="1038" spans="2:17">
      <c r="B1038" s="130"/>
      <c r="C1038" s="130"/>
      <c r="D1038" s="130"/>
      <c r="E1038" s="130"/>
      <c r="F1038" s="131"/>
      <c r="G1038" s="131"/>
      <c r="H1038" s="131"/>
      <c r="I1038" s="131"/>
      <c r="J1038" s="131"/>
      <c r="K1038" s="131"/>
      <c r="L1038" s="131"/>
      <c r="M1038" s="131"/>
      <c r="N1038" s="131"/>
      <c r="O1038" s="131"/>
      <c r="P1038" s="131"/>
      <c r="Q1038" s="131"/>
    </row>
    <row r="1039" spans="2:17">
      <c r="B1039" s="130"/>
      <c r="C1039" s="130"/>
      <c r="D1039" s="130"/>
      <c r="E1039" s="130"/>
      <c r="F1039" s="131"/>
      <c r="G1039" s="131"/>
      <c r="H1039" s="131"/>
      <c r="I1039" s="131"/>
      <c r="J1039" s="131"/>
      <c r="K1039" s="131"/>
      <c r="L1039" s="131"/>
      <c r="M1039" s="131"/>
      <c r="N1039" s="131"/>
      <c r="O1039" s="131"/>
      <c r="P1039" s="131"/>
      <c r="Q1039" s="131"/>
    </row>
    <row r="1040" spans="2:17">
      <c r="B1040" s="130"/>
      <c r="C1040" s="130"/>
      <c r="D1040" s="130"/>
      <c r="E1040" s="130"/>
      <c r="F1040" s="131"/>
      <c r="G1040" s="131"/>
      <c r="H1040" s="131"/>
      <c r="I1040" s="131"/>
      <c r="J1040" s="131"/>
      <c r="K1040" s="131"/>
      <c r="L1040" s="131"/>
      <c r="M1040" s="131"/>
      <c r="N1040" s="131"/>
      <c r="O1040" s="131"/>
      <c r="P1040" s="131"/>
      <c r="Q1040" s="131"/>
    </row>
    <row r="1041" spans="2:17">
      <c r="B1041" s="130"/>
      <c r="C1041" s="130"/>
      <c r="D1041" s="130"/>
      <c r="E1041" s="130"/>
      <c r="F1041" s="131"/>
      <c r="G1041" s="131"/>
      <c r="H1041" s="131"/>
      <c r="I1041" s="131"/>
      <c r="J1041" s="131"/>
      <c r="K1041" s="131"/>
      <c r="L1041" s="131"/>
      <c r="M1041" s="131"/>
      <c r="N1041" s="131"/>
      <c r="O1041" s="131"/>
      <c r="P1041" s="131"/>
      <c r="Q1041" s="131"/>
    </row>
    <row r="1042" spans="2:17">
      <c r="B1042" s="130"/>
      <c r="C1042" s="130"/>
      <c r="D1042" s="130"/>
      <c r="E1042" s="130"/>
      <c r="F1042" s="131"/>
      <c r="G1042" s="131"/>
      <c r="H1042" s="131"/>
      <c r="I1042" s="131"/>
      <c r="J1042" s="131"/>
      <c r="K1042" s="131"/>
      <c r="L1042" s="131"/>
      <c r="M1042" s="131"/>
      <c r="N1042" s="131"/>
      <c r="O1042" s="131"/>
      <c r="P1042" s="131"/>
      <c r="Q1042" s="131"/>
    </row>
    <row r="1043" spans="2:17">
      <c r="B1043" s="130"/>
      <c r="C1043" s="130"/>
      <c r="D1043" s="130"/>
      <c r="E1043" s="130"/>
      <c r="F1043" s="131"/>
      <c r="G1043" s="131"/>
      <c r="H1043" s="131"/>
      <c r="I1043" s="131"/>
      <c r="J1043" s="131"/>
      <c r="K1043" s="131"/>
      <c r="L1043" s="131"/>
      <c r="M1043" s="131"/>
      <c r="N1043" s="131"/>
      <c r="O1043" s="131"/>
      <c r="P1043" s="131"/>
      <c r="Q1043" s="131"/>
    </row>
    <row r="1044" spans="2:17">
      <c r="B1044" s="130"/>
      <c r="C1044" s="130"/>
      <c r="D1044" s="130"/>
      <c r="E1044" s="130"/>
      <c r="F1044" s="131"/>
      <c r="G1044" s="131"/>
      <c r="H1044" s="131"/>
      <c r="I1044" s="131"/>
      <c r="J1044" s="131"/>
      <c r="K1044" s="131"/>
      <c r="L1044" s="131"/>
      <c r="M1044" s="131"/>
      <c r="N1044" s="131"/>
      <c r="O1044" s="131"/>
      <c r="P1044" s="131"/>
      <c r="Q1044" s="131"/>
    </row>
    <row r="1045" spans="2:17">
      <c r="B1045" s="130"/>
      <c r="C1045" s="130"/>
      <c r="D1045" s="130"/>
      <c r="E1045" s="130"/>
      <c r="F1045" s="131"/>
      <c r="G1045" s="131"/>
      <c r="H1045" s="131"/>
      <c r="I1045" s="131"/>
      <c r="J1045" s="131"/>
      <c r="K1045" s="131"/>
      <c r="L1045" s="131"/>
      <c r="M1045" s="131"/>
      <c r="N1045" s="131"/>
      <c r="O1045" s="131"/>
      <c r="P1045" s="131"/>
      <c r="Q1045" s="131"/>
    </row>
    <row r="1046" spans="2:17">
      <c r="B1046" s="130"/>
      <c r="C1046" s="130"/>
      <c r="D1046" s="130"/>
      <c r="E1046" s="130"/>
      <c r="F1046" s="131"/>
      <c r="G1046" s="131"/>
      <c r="H1046" s="131"/>
      <c r="I1046" s="131"/>
      <c r="J1046" s="131"/>
      <c r="K1046" s="131"/>
      <c r="L1046" s="131"/>
      <c r="M1046" s="131"/>
      <c r="N1046" s="131"/>
      <c r="O1046" s="131"/>
      <c r="P1046" s="131"/>
      <c r="Q1046" s="131"/>
    </row>
    <row r="1047" spans="2:17">
      <c r="B1047" s="130"/>
      <c r="C1047" s="130"/>
      <c r="D1047" s="130"/>
      <c r="E1047" s="130"/>
      <c r="F1047" s="131"/>
      <c r="G1047" s="131"/>
      <c r="H1047" s="131"/>
      <c r="I1047" s="131"/>
      <c r="J1047" s="131"/>
      <c r="K1047" s="131"/>
      <c r="L1047" s="131"/>
      <c r="M1047" s="131"/>
      <c r="N1047" s="131"/>
      <c r="O1047" s="131"/>
      <c r="P1047" s="131"/>
      <c r="Q1047" s="131"/>
    </row>
    <row r="1048" spans="2:17">
      <c r="B1048" s="130"/>
      <c r="C1048" s="130"/>
      <c r="D1048" s="130"/>
      <c r="E1048" s="130"/>
      <c r="F1048" s="131"/>
      <c r="G1048" s="131"/>
      <c r="H1048" s="131"/>
      <c r="I1048" s="131"/>
      <c r="J1048" s="131"/>
      <c r="K1048" s="131"/>
      <c r="L1048" s="131"/>
      <c r="M1048" s="131"/>
      <c r="N1048" s="131"/>
      <c r="O1048" s="131"/>
      <c r="P1048" s="131"/>
      <c r="Q1048" s="131"/>
    </row>
    <row r="1049" spans="2:17">
      <c r="B1049" s="130"/>
      <c r="C1049" s="130"/>
      <c r="D1049" s="130"/>
      <c r="E1049" s="130"/>
      <c r="F1049" s="131"/>
      <c r="G1049" s="131"/>
      <c r="H1049" s="131"/>
      <c r="I1049" s="131"/>
      <c r="J1049" s="131"/>
      <c r="K1049" s="131"/>
      <c r="L1049" s="131"/>
      <c r="M1049" s="131"/>
      <c r="N1049" s="131"/>
      <c r="O1049" s="131"/>
      <c r="P1049" s="131"/>
      <c r="Q1049" s="131"/>
    </row>
    <row r="1050" spans="2:17">
      <c r="B1050" s="130"/>
      <c r="C1050" s="130"/>
      <c r="D1050" s="130"/>
      <c r="E1050" s="130"/>
      <c r="F1050" s="131"/>
      <c r="G1050" s="131"/>
      <c r="H1050" s="131"/>
      <c r="I1050" s="131"/>
      <c r="J1050" s="131"/>
      <c r="K1050" s="131"/>
      <c r="L1050" s="131"/>
      <c r="M1050" s="131"/>
      <c r="N1050" s="131"/>
      <c r="O1050" s="131"/>
      <c r="P1050" s="131"/>
      <c r="Q1050" s="131"/>
    </row>
    <row r="1051" spans="2:17">
      <c r="B1051" s="130"/>
      <c r="C1051" s="130"/>
      <c r="D1051" s="130"/>
      <c r="E1051" s="130"/>
      <c r="F1051" s="131"/>
      <c r="G1051" s="131"/>
      <c r="H1051" s="131"/>
      <c r="I1051" s="131"/>
      <c r="J1051" s="131"/>
      <c r="K1051" s="131"/>
      <c r="L1051" s="131"/>
      <c r="M1051" s="131"/>
      <c r="N1051" s="131"/>
      <c r="O1051" s="131"/>
      <c r="P1051" s="131"/>
      <c r="Q1051" s="131"/>
    </row>
    <row r="1052" spans="2:17">
      <c r="B1052" s="130"/>
      <c r="C1052" s="130"/>
      <c r="D1052" s="130"/>
      <c r="E1052" s="130"/>
      <c r="F1052" s="131"/>
      <c r="G1052" s="131"/>
      <c r="H1052" s="131"/>
      <c r="I1052" s="131"/>
      <c r="J1052" s="131"/>
      <c r="K1052" s="131"/>
      <c r="L1052" s="131"/>
      <c r="M1052" s="131"/>
      <c r="N1052" s="131"/>
      <c r="O1052" s="131"/>
      <c r="P1052" s="131"/>
      <c r="Q1052" s="131"/>
    </row>
    <row r="1053" spans="2:17">
      <c r="B1053" s="130"/>
      <c r="C1053" s="130"/>
      <c r="D1053" s="130"/>
      <c r="E1053" s="130"/>
      <c r="F1053" s="131"/>
      <c r="G1053" s="131"/>
      <c r="H1053" s="131"/>
      <c r="I1053" s="131"/>
      <c r="J1053" s="131"/>
      <c r="K1053" s="131"/>
      <c r="L1053" s="131"/>
      <c r="M1053" s="131"/>
      <c r="N1053" s="131"/>
      <c r="O1053" s="131"/>
      <c r="P1053" s="131"/>
      <c r="Q1053" s="131"/>
    </row>
    <row r="1054" spans="2:17">
      <c r="B1054" s="130"/>
      <c r="C1054" s="130"/>
      <c r="D1054" s="130"/>
      <c r="E1054" s="130"/>
      <c r="F1054" s="131"/>
      <c r="G1054" s="131"/>
      <c r="H1054" s="131"/>
      <c r="I1054" s="131"/>
      <c r="J1054" s="131"/>
      <c r="K1054" s="131"/>
      <c r="L1054" s="131"/>
      <c r="M1054" s="131"/>
      <c r="N1054" s="131"/>
      <c r="O1054" s="131"/>
      <c r="P1054" s="131"/>
      <c r="Q1054" s="131"/>
    </row>
    <row r="1055" spans="2:17">
      <c r="B1055" s="130"/>
      <c r="C1055" s="130"/>
      <c r="D1055" s="130"/>
      <c r="E1055" s="130"/>
      <c r="F1055" s="131"/>
      <c r="G1055" s="131"/>
      <c r="H1055" s="131"/>
      <c r="I1055" s="131"/>
      <c r="J1055" s="131"/>
      <c r="K1055" s="131"/>
      <c r="L1055" s="131"/>
      <c r="M1055" s="131"/>
      <c r="N1055" s="131"/>
      <c r="O1055" s="131"/>
      <c r="P1055" s="131"/>
      <c r="Q1055" s="131"/>
    </row>
    <row r="1056" spans="2:17">
      <c r="B1056" s="130"/>
      <c r="C1056" s="130"/>
      <c r="D1056" s="130"/>
      <c r="E1056" s="130"/>
      <c r="F1056" s="131"/>
      <c r="G1056" s="131"/>
      <c r="H1056" s="131"/>
      <c r="I1056" s="131"/>
      <c r="J1056" s="131"/>
      <c r="K1056" s="131"/>
      <c r="L1056" s="131"/>
      <c r="M1056" s="131"/>
      <c r="N1056" s="131"/>
      <c r="O1056" s="131"/>
      <c r="P1056" s="131"/>
      <c r="Q1056" s="131"/>
    </row>
    <row r="1057" spans="2:17">
      <c r="B1057" s="130"/>
      <c r="C1057" s="130"/>
      <c r="D1057" s="130"/>
      <c r="E1057" s="130"/>
      <c r="F1057" s="131"/>
      <c r="G1057" s="131"/>
      <c r="H1057" s="131"/>
      <c r="I1057" s="131"/>
      <c r="J1057" s="131"/>
      <c r="K1057" s="131"/>
      <c r="L1057" s="131"/>
      <c r="M1057" s="131"/>
      <c r="N1057" s="131"/>
      <c r="O1057" s="131"/>
      <c r="P1057" s="131"/>
      <c r="Q1057" s="131"/>
    </row>
    <row r="1058" spans="2:17">
      <c r="B1058" s="130"/>
      <c r="C1058" s="130"/>
      <c r="D1058" s="130"/>
      <c r="E1058" s="130"/>
      <c r="F1058" s="131"/>
      <c r="G1058" s="131"/>
      <c r="H1058" s="131"/>
      <c r="I1058" s="131"/>
      <c r="J1058" s="131"/>
      <c r="K1058" s="131"/>
      <c r="L1058" s="131"/>
      <c r="M1058" s="131"/>
      <c r="N1058" s="131"/>
      <c r="O1058" s="131"/>
      <c r="P1058" s="131"/>
      <c r="Q1058" s="131"/>
    </row>
    <row r="1059" spans="2:17">
      <c r="B1059" s="130"/>
      <c r="C1059" s="130"/>
      <c r="D1059" s="130"/>
      <c r="E1059" s="130"/>
      <c r="F1059" s="131"/>
      <c r="G1059" s="131"/>
      <c r="H1059" s="131"/>
      <c r="I1059" s="131"/>
      <c r="J1059" s="131"/>
      <c r="K1059" s="131"/>
      <c r="L1059" s="131"/>
      <c r="M1059" s="131"/>
      <c r="N1059" s="131"/>
      <c r="O1059" s="131"/>
      <c r="P1059" s="131"/>
      <c r="Q1059" s="131"/>
    </row>
    <row r="1060" spans="2:17">
      <c r="B1060" s="130"/>
      <c r="C1060" s="130"/>
      <c r="D1060" s="130"/>
      <c r="E1060" s="130"/>
      <c r="F1060" s="131"/>
      <c r="G1060" s="131"/>
      <c r="H1060" s="131"/>
      <c r="I1060" s="131"/>
      <c r="J1060" s="131"/>
      <c r="K1060" s="131"/>
      <c r="L1060" s="131"/>
      <c r="M1060" s="131"/>
      <c r="N1060" s="131"/>
      <c r="O1060" s="131"/>
      <c r="P1060" s="131"/>
      <c r="Q1060" s="131"/>
    </row>
    <row r="1061" spans="2:17">
      <c r="B1061" s="130"/>
      <c r="C1061" s="130"/>
      <c r="D1061" s="130"/>
      <c r="E1061" s="130"/>
      <c r="F1061" s="131"/>
      <c r="G1061" s="131"/>
      <c r="H1061" s="131"/>
      <c r="I1061" s="131"/>
      <c r="J1061" s="131"/>
      <c r="K1061" s="131"/>
      <c r="L1061" s="131"/>
      <c r="M1061" s="131"/>
      <c r="N1061" s="131"/>
      <c r="O1061" s="131"/>
      <c r="P1061" s="131"/>
      <c r="Q1061" s="131"/>
    </row>
    <row r="1062" spans="2:17">
      <c r="B1062" s="130"/>
      <c r="C1062" s="130"/>
      <c r="D1062" s="130"/>
      <c r="E1062" s="130"/>
      <c r="F1062" s="131"/>
      <c r="G1062" s="131"/>
      <c r="H1062" s="131"/>
      <c r="I1062" s="131"/>
      <c r="J1062" s="131"/>
      <c r="K1062" s="131"/>
      <c r="L1062" s="131"/>
      <c r="M1062" s="131"/>
      <c r="N1062" s="131"/>
      <c r="O1062" s="131"/>
      <c r="P1062" s="131"/>
      <c r="Q1062" s="131"/>
    </row>
    <row r="1063" spans="2:17">
      <c r="B1063" s="130"/>
      <c r="C1063" s="130"/>
      <c r="D1063" s="130"/>
      <c r="E1063" s="130"/>
      <c r="F1063" s="131"/>
      <c r="G1063" s="131"/>
      <c r="H1063" s="131"/>
      <c r="I1063" s="131"/>
      <c r="J1063" s="131"/>
      <c r="K1063" s="131"/>
      <c r="L1063" s="131"/>
      <c r="M1063" s="131"/>
      <c r="N1063" s="131"/>
      <c r="O1063" s="131"/>
      <c r="P1063" s="131"/>
      <c r="Q1063" s="131"/>
    </row>
    <row r="1064" spans="2:17">
      <c r="B1064" s="130"/>
      <c r="C1064" s="130"/>
      <c r="D1064" s="130"/>
      <c r="E1064" s="130"/>
      <c r="F1064" s="131"/>
      <c r="G1064" s="131"/>
      <c r="H1064" s="131"/>
      <c r="I1064" s="131"/>
      <c r="J1064" s="131"/>
      <c r="K1064" s="131"/>
      <c r="L1064" s="131"/>
      <c r="M1064" s="131"/>
      <c r="N1064" s="131"/>
      <c r="O1064" s="131"/>
      <c r="P1064" s="131"/>
      <c r="Q1064" s="131"/>
    </row>
    <row r="1065" spans="2:17">
      <c r="B1065" s="130"/>
      <c r="C1065" s="130"/>
      <c r="D1065" s="130"/>
      <c r="E1065" s="130"/>
      <c r="F1065" s="131"/>
      <c r="G1065" s="131"/>
      <c r="H1065" s="131"/>
      <c r="I1065" s="131"/>
      <c r="J1065" s="131"/>
      <c r="K1065" s="131"/>
      <c r="L1065" s="131"/>
      <c r="M1065" s="131"/>
      <c r="N1065" s="131"/>
      <c r="O1065" s="131"/>
      <c r="P1065" s="131"/>
      <c r="Q1065" s="131"/>
    </row>
    <row r="1066" spans="2:17">
      <c r="B1066" s="130"/>
      <c r="C1066" s="130"/>
      <c r="D1066" s="130"/>
      <c r="E1066" s="130"/>
      <c r="F1066" s="131"/>
      <c r="G1066" s="131"/>
      <c r="H1066" s="131"/>
      <c r="I1066" s="131"/>
      <c r="J1066" s="131"/>
      <c r="K1066" s="131"/>
      <c r="L1066" s="131"/>
      <c r="M1066" s="131"/>
      <c r="N1066" s="131"/>
      <c r="O1066" s="131"/>
      <c r="P1066" s="131"/>
      <c r="Q1066" s="131"/>
    </row>
  </sheetData>
  <sheetProtection sheet="1" objects="1" scenarios="1"/>
  <mergeCells count="1">
    <mergeCell ref="B6:Q6"/>
  </mergeCells>
  <phoneticPr fontId="3" type="noConversion"/>
  <conditionalFormatting sqref="B91:B93 B24">
    <cfRule type="cellIs" dxfId="10" priority="29" operator="equal">
      <formula>2958465</formula>
    </cfRule>
    <cfRule type="cellIs" dxfId="9" priority="30" operator="equal">
      <formula>"NR3"</formula>
    </cfRule>
    <cfRule type="cellIs" dxfId="8" priority="31" operator="equal">
      <formula>"דירוג פנימי"</formula>
    </cfRule>
  </conditionalFormatting>
  <conditionalFormatting sqref="B91:B93 B24">
    <cfRule type="cellIs" dxfId="7" priority="28" operator="equal">
      <formula>2958465</formula>
    </cfRule>
  </conditionalFormatting>
  <conditionalFormatting sqref="B11:B12 B25">
    <cfRule type="cellIs" dxfId="6" priority="27" operator="equal">
      <formula>"NR3"</formula>
    </cfRule>
  </conditionalFormatting>
  <conditionalFormatting sqref="B13:B23">
    <cfRule type="cellIs" dxfId="5" priority="22" operator="equal">
      <formula>"NR3"</formula>
    </cfRule>
  </conditionalFormatting>
  <conditionalFormatting sqref="B27:B90">
    <cfRule type="cellIs" dxfId="4" priority="5" operator="equal">
      <formula>"NR3"</formula>
    </cfRule>
  </conditionalFormatting>
  <conditionalFormatting sqref="B26">
    <cfRule type="cellIs" dxfId="3" priority="4" operator="equal">
      <formula>"NR3"</formula>
    </cfRule>
  </conditionalFormatting>
  <conditionalFormatting sqref="B129">
    <cfRule type="cellIs" dxfId="2" priority="3" operator="equal">
      <formula>"NR3"</formula>
    </cfRule>
  </conditionalFormatting>
  <conditionalFormatting sqref="B96:B128">
    <cfRule type="cellIs" dxfId="1" priority="2" operator="equal">
      <formula>"NR3"</formula>
    </cfRule>
  </conditionalFormatting>
  <conditionalFormatting sqref="B94:B95">
    <cfRule type="cellIs" dxfId="0" priority="1" operator="equal">
      <formula>"NR3"</formula>
    </cfRule>
  </conditionalFormatting>
  <dataValidations count="1">
    <dataValidation allowBlank="1" showInputMessage="1" showErrorMessage="1" sqref="D1:Q9 C5:C9 B1:B9 A1:A1048576 B13:B23 B130:Q1048576 B26:B90 B94:B129 R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O3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56" t="s">
        <v>146</v>
      </c>
      <c r="C1" s="77" t="s" vm="1">
        <v>224</v>
      </c>
    </row>
    <row r="2" spans="2:15">
      <c r="B2" s="56" t="s">
        <v>145</v>
      </c>
      <c r="C2" s="77" t="s">
        <v>225</v>
      </c>
    </row>
    <row r="3" spans="2:15">
      <c r="B3" s="56" t="s">
        <v>147</v>
      </c>
      <c r="C3" s="77" t="s">
        <v>226</v>
      </c>
    </row>
    <row r="4" spans="2:15">
      <c r="B4" s="56" t="s">
        <v>148</v>
      </c>
      <c r="C4" s="77">
        <v>9455</v>
      </c>
    </row>
    <row r="6" spans="2:15" ht="26.25" customHeight="1">
      <c r="B6" s="157" t="s">
        <v>177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9"/>
    </row>
    <row r="7" spans="2:15" s="3" customFormat="1" ht="78.75">
      <c r="B7" s="59" t="s">
        <v>116</v>
      </c>
      <c r="C7" s="60" t="s">
        <v>46</v>
      </c>
      <c r="D7" s="60" t="s">
        <v>117</v>
      </c>
      <c r="E7" s="60" t="s">
        <v>15</v>
      </c>
      <c r="F7" s="60" t="s">
        <v>68</v>
      </c>
      <c r="G7" s="60" t="s">
        <v>18</v>
      </c>
      <c r="H7" s="60" t="s">
        <v>101</v>
      </c>
      <c r="I7" s="60" t="s">
        <v>54</v>
      </c>
      <c r="J7" s="60" t="s">
        <v>19</v>
      </c>
      <c r="K7" s="60" t="s">
        <v>200</v>
      </c>
      <c r="L7" s="60" t="s">
        <v>199</v>
      </c>
      <c r="M7" s="60" t="s">
        <v>110</v>
      </c>
      <c r="N7" s="60" t="s">
        <v>149</v>
      </c>
      <c r="O7" s="62" t="s">
        <v>151</v>
      </c>
    </row>
    <row r="8" spans="2:15" s="3" customFormat="1" ht="24.75" customHeight="1">
      <c r="B8" s="15"/>
      <c r="C8" s="32"/>
      <c r="D8" s="32"/>
      <c r="E8" s="32"/>
      <c r="F8" s="32"/>
      <c r="G8" s="32" t="s">
        <v>21</v>
      </c>
      <c r="H8" s="32"/>
      <c r="I8" s="32" t="s">
        <v>20</v>
      </c>
      <c r="J8" s="32" t="s">
        <v>20</v>
      </c>
      <c r="K8" s="32" t="s">
        <v>207</v>
      </c>
      <c r="L8" s="32"/>
      <c r="M8" s="32" t="s">
        <v>203</v>
      </c>
      <c r="N8" s="32" t="s">
        <v>20</v>
      </c>
      <c r="O8" s="17" t="s">
        <v>20</v>
      </c>
    </row>
    <row r="9" spans="2:15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20" t="s">
        <v>12</v>
      </c>
      <c r="O9" s="20" t="s">
        <v>13</v>
      </c>
    </row>
    <row r="10" spans="2:15" s="4" customFormat="1" ht="18" customHeight="1"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</row>
    <row r="11" spans="2:15" ht="20.25" customHeight="1">
      <c r="B11" s="132" t="s">
        <v>216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</row>
    <row r="12" spans="2:15">
      <c r="B12" s="132" t="s">
        <v>112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</row>
    <row r="13" spans="2:15">
      <c r="B13" s="132" t="s">
        <v>198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</row>
    <row r="14" spans="2:15">
      <c r="B14" s="132" t="s">
        <v>206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</row>
    <row r="15" spans="2:15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</row>
    <row r="16" spans="2:15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</row>
    <row r="17" spans="2:15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</row>
    <row r="18" spans="2:15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2:15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</row>
    <row r="20" spans="2:15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</row>
    <row r="21" spans="2:15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</row>
    <row r="22" spans="2:15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</row>
    <row r="23" spans="2:15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</row>
    <row r="24" spans="2:15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</row>
    <row r="25" spans="2:15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</row>
    <row r="26" spans="2:15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</row>
    <row r="27" spans="2:15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</row>
    <row r="28" spans="2:15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</row>
    <row r="29" spans="2:15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</row>
    <row r="30" spans="2:15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</row>
    <row r="31" spans="2:15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</row>
    <row r="32" spans="2:15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</row>
    <row r="33" spans="2:15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</row>
    <row r="34" spans="2:15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</row>
    <row r="35" spans="2:15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</row>
    <row r="36" spans="2:15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</row>
    <row r="37" spans="2:15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</row>
    <row r="38" spans="2:15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</row>
    <row r="39" spans="2:15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</row>
    <row r="40" spans="2:15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</row>
    <row r="41" spans="2:15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</row>
    <row r="42" spans="2:15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</row>
    <row r="43" spans="2:15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</row>
    <row r="44" spans="2:15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</row>
    <row r="45" spans="2:15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</row>
    <row r="46" spans="2:15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</row>
    <row r="47" spans="2:15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</row>
    <row r="48" spans="2:15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</row>
    <row r="49" spans="2:15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</row>
    <row r="50" spans="2:15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</row>
    <row r="51" spans="2:15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</row>
    <row r="52" spans="2:15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</row>
    <row r="53" spans="2:15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</row>
    <row r="54" spans="2:15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</row>
    <row r="55" spans="2:15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</row>
    <row r="56" spans="2:15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</row>
    <row r="57" spans="2:15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</row>
    <row r="58" spans="2:15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</row>
    <row r="59" spans="2:15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</row>
    <row r="60" spans="2:15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</row>
    <row r="61" spans="2:15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</row>
    <row r="62" spans="2:15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</row>
    <row r="63" spans="2:15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</row>
    <row r="64" spans="2:15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</row>
    <row r="65" spans="2:15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</row>
    <row r="66" spans="2:15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</row>
    <row r="67" spans="2:15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</row>
    <row r="68" spans="2:15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</row>
    <row r="69" spans="2:15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</row>
    <row r="70" spans="2:15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</row>
    <row r="71" spans="2:15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</row>
    <row r="72" spans="2:15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</row>
    <row r="73" spans="2:15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</row>
    <row r="74" spans="2:15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</row>
    <row r="75" spans="2:15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</row>
    <row r="76" spans="2:15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</row>
    <row r="77" spans="2:15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</row>
    <row r="78" spans="2:15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</row>
    <row r="79" spans="2:15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</row>
    <row r="80" spans="2:15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</row>
    <row r="81" spans="2:15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</row>
    <row r="82" spans="2:15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</row>
    <row r="83" spans="2:15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</row>
    <row r="84" spans="2:15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</row>
    <row r="85" spans="2:15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</row>
    <row r="86" spans="2:15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</row>
    <row r="87" spans="2:15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</row>
    <row r="88" spans="2:15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</row>
    <row r="89" spans="2:15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</row>
    <row r="90" spans="2:15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</row>
    <row r="91" spans="2:15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</row>
    <row r="92" spans="2:15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</row>
    <row r="93" spans="2:15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</row>
    <row r="94" spans="2:15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</row>
    <row r="95" spans="2:15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</row>
    <row r="96" spans="2:15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</row>
    <row r="97" spans="2:15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</row>
    <row r="98" spans="2:15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</row>
    <row r="99" spans="2:15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</row>
    <row r="100" spans="2:15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</row>
    <row r="101" spans="2:15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</row>
    <row r="102" spans="2:15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</row>
    <row r="103" spans="2:15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</row>
    <row r="104" spans="2:15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</row>
    <row r="105" spans="2:15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</row>
    <row r="106" spans="2:15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</row>
    <row r="107" spans="2:15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</row>
    <row r="108" spans="2:15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</row>
    <row r="109" spans="2:15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</row>
    <row r="110" spans="2:15">
      <c r="B110" s="130"/>
      <c r="C110" s="130"/>
      <c r="D110" s="130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</row>
    <row r="111" spans="2:15">
      <c r="B111" s="130"/>
      <c r="C111" s="130"/>
      <c r="D111" s="130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</row>
    <row r="112" spans="2:15">
      <c r="B112" s="130"/>
      <c r="C112" s="130"/>
      <c r="D112" s="130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</row>
    <row r="113" spans="2:15">
      <c r="B113" s="130"/>
      <c r="C113" s="130"/>
      <c r="D113" s="130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</row>
    <row r="114" spans="2:15">
      <c r="B114" s="130"/>
      <c r="C114" s="130"/>
      <c r="D114" s="130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</row>
    <row r="115" spans="2:15">
      <c r="B115" s="130"/>
      <c r="C115" s="130"/>
      <c r="D115" s="130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</row>
    <row r="116" spans="2:15">
      <c r="B116" s="130"/>
      <c r="C116" s="130"/>
      <c r="D116" s="130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</row>
    <row r="117" spans="2:15">
      <c r="B117" s="130"/>
      <c r="C117" s="130"/>
      <c r="D117" s="130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</row>
    <row r="118" spans="2:15">
      <c r="B118" s="130"/>
      <c r="C118" s="130"/>
      <c r="D118" s="130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</row>
    <row r="119" spans="2:15">
      <c r="B119" s="130"/>
      <c r="C119" s="130"/>
      <c r="D119" s="130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</row>
    <row r="120" spans="2:15">
      <c r="B120" s="130"/>
      <c r="C120" s="130"/>
      <c r="D120" s="130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</row>
    <row r="121" spans="2:15">
      <c r="B121" s="130"/>
      <c r="C121" s="130"/>
      <c r="D121" s="130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</row>
    <row r="122" spans="2:15">
      <c r="B122" s="130"/>
      <c r="C122" s="130"/>
      <c r="D122" s="130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</row>
    <row r="123" spans="2:15">
      <c r="B123" s="130"/>
      <c r="C123" s="130"/>
      <c r="D123" s="130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</row>
    <row r="124" spans="2:15">
      <c r="B124" s="130"/>
      <c r="C124" s="130"/>
      <c r="D124" s="130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</row>
    <row r="125" spans="2:15">
      <c r="B125" s="130"/>
      <c r="C125" s="130"/>
      <c r="D125" s="130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</row>
    <row r="126" spans="2:15">
      <c r="B126" s="130"/>
      <c r="C126" s="130"/>
      <c r="D126" s="130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</row>
    <row r="127" spans="2:15">
      <c r="B127" s="130"/>
      <c r="C127" s="130"/>
      <c r="D127" s="130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</row>
    <row r="128" spans="2:15">
      <c r="B128" s="130"/>
      <c r="C128" s="130"/>
      <c r="D128" s="130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</row>
    <row r="129" spans="2:15">
      <c r="B129" s="130"/>
      <c r="C129" s="130"/>
      <c r="D129" s="130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</row>
    <row r="130" spans="2:15">
      <c r="B130" s="130"/>
      <c r="C130" s="130"/>
      <c r="D130" s="130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</row>
    <row r="131" spans="2:15">
      <c r="B131" s="130"/>
      <c r="C131" s="130"/>
      <c r="D131" s="130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</row>
    <row r="132" spans="2:15">
      <c r="B132" s="130"/>
      <c r="C132" s="130"/>
      <c r="D132" s="130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</row>
    <row r="133" spans="2:15">
      <c r="B133" s="130"/>
      <c r="C133" s="130"/>
      <c r="D133" s="130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</row>
    <row r="134" spans="2:15">
      <c r="B134" s="130"/>
      <c r="C134" s="130"/>
      <c r="D134" s="130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</row>
    <row r="135" spans="2:15">
      <c r="B135" s="130"/>
      <c r="C135" s="130"/>
      <c r="D135" s="130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</row>
    <row r="136" spans="2:15">
      <c r="B136" s="130"/>
      <c r="C136" s="130"/>
      <c r="D136" s="130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</row>
    <row r="137" spans="2:15">
      <c r="B137" s="130"/>
      <c r="C137" s="130"/>
      <c r="D137" s="130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</row>
    <row r="138" spans="2:15">
      <c r="B138" s="130"/>
      <c r="C138" s="130"/>
      <c r="D138" s="130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</row>
    <row r="139" spans="2:15">
      <c r="B139" s="130"/>
      <c r="C139" s="130"/>
      <c r="D139" s="130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</row>
    <row r="140" spans="2:15">
      <c r="B140" s="130"/>
      <c r="C140" s="130"/>
      <c r="D140" s="130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</row>
    <row r="141" spans="2:15">
      <c r="B141" s="130"/>
      <c r="C141" s="130"/>
      <c r="D141" s="130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</row>
    <row r="142" spans="2:15">
      <c r="B142" s="130"/>
      <c r="C142" s="130"/>
      <c r="D142" s="130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</row>
    <row r="143" spans="2:15">
      <c r="B143" s="130"/>
      <c r="C143" s="130"/>
      <c r="D143" s="130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</row>
    <row r="144" spans="2:15">
      <c r="B144" s="130"/>
      <c r="C144" s="130"/>
      <c r="D144" s="130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</row>
    <row r="145" spans="2:15">
      <c r="B145" s="130"/>
      <c r="C145" s="130"/>
      <c r="D145" s="130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</row>
    <row r="146" spans="2:15">
      <c r="B146" s="130"/>
      <c r="C146" s="130"/>
      <c r="D146" s="130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</row>
    <row r="147" spans="2:15">
      <c r="B147" s="130"/>
      <c r="C147" s="130"/>
      <c r="D147" s="130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</row>
    <row r="148" spans="2:15">
      <c r="B148" s="130"/>
      <c r="C148" s="130"/>
      <c r="D148" s="130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</row>
    <row r="149" spans="2:15">
      <c r="B149" s="130"/>
      <c r="C149" s="130"/>
      <c r="D149" s="130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</row>
    <row r="150" spans="2:15">
      <c r="B150" s="130"/>
      <c r="C150" s="130"/>
      <c r="D150" s="130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</row>
    <row r="151" spans="2:15">
      <c r="B151" s="130"/>
      <c r="C151" s="130"/>
      <c r="D151" s="130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</row>
    <row r="152" spans="2:15">
      <c r="B152" s="130"/>
      <c r="C152" s="130"/>
      <c r="D152" s="130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</row>
    <row r="153" spans="2:15">
      <c r="B153" s="130"/>
      <c r="C153" s="130"/>
      <c r="D153" s="130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</row>
    <row r="154" spans="2:15">
      <c r="B154" s="130"/>
      <c r="C154" s="130"/>
      <c r="D154" s="130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</row>
    <row r="155" spans="2:15">
      <c r="B155" s="130"/>
      <c r="C155" s="130"/>
      <c r="D155" s="130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</row>
    <row r="156" spans="2:15">
      <c r="B156" s="130"/>
      <c r="C156" s="130"/>
      <c r="D156" s="130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</row>
    <row r="157" spans="2:15">
      <c r="B157" s="130"/>
      <c r="C157" s="130"/>
      <c r="D157" s="130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</row>
    <row r="158" spans="2:15">
      <c r="B158" s="130"/>
      <c r="C158" s="130"/>
      <c r="D158" s="130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</row>
    <row r="159" spans="2:15">
      <c r="B159" s="130"/>
      <c r="C159" s="130"/>
      <c r="D159" s="130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</row>
    <row r="160" spans="2:15">
      <c r="B160" s="130"/>
      <c r="C160" s="130"/>
      <c r="D160" s="130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</row>
    <row r="161" spans="2:15">
      <c r="B161" s="130"/>
      <c r="C161" s="130"/>
      <c r="D161" s="130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</row>
    <row r="162" spans="2:15">
      <c r="B162" s="130"/>
      <c r="C162" s="130"/>
      <c r="D162" s="130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</row>
    <row r="163" spans="2:15">
      <c r="B163" s="130"/>
      <c r="C163" s="130"/>
      <c r="D163" s="130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</row>
    <row r="164" spans="2:15">
      <c r="B164" s="130"/>
      <c r="C164" s="130"/>
      <c r="D164" s="130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</row>
    <row r="165" spans="2:15">
      <c r="B165" s="130"/>
      <c r="C165" s="130"/>
      <c r="D165" s="130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</row>
    <row r="166" spans="2:15">
      <c r="B166" s="130"/>
      <c r="C166" s="130"/>
      <c r="D166" s="130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</row>
    <row r="167" spans="2:15">
      <c r="B167" s="130"/>
      <c r="C167" s="130"/>
      <c r="D167" s="130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</row>
    <row r="168" spans="2:15">
      <c r="B168" s="130"/>
      <c r="C168" s="130"/>
      <c r="D168" s="130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</row>
    <row r="169" spans="2:15">
      <c r="B169" s="130"/>
      <c r="C169" s="130"/>
      <c r="D169" s="130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</row>
    <row r="170" spans="2:15">
      <c r="B170" s="130"/>
      <c r="C170" s="130"/>
      <c r="D170" s="130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</row>
    <row r="171" spans="2:15">
      <c r="B171" s="130"/>
      <c r="C171" s="130"/>
      <c r="D171" s="130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</row>
    <row r="172" spans="2:15">
      <c r="B172" s="130"/>
      <c r="C172" s="130"/>
      <c r="D172" s="130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</row>
    <row r="173" spans="2:15">
      <c r="B173" s="130"/>
      <c r="C173" s="130"/>
      <c r="D173" s="130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</row>
    <row r="174" spans="2:15">
      <c r="B174" s="130"/>
      <c r="C174" s="130"/>
      <c r="D174" s="130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</row>
    <row r="175" spans="2:15">
      <c r="B175" s="130"/>
      <c r="C175" s="130"/>
      <c r="D175" s="130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</row>
    <row r="176" spans="2:15">
      <c r="B176" s="130"/>
      <c r="C176" s="130"/>
      <c r="D176" s="130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</row>
    <row r="177" spans="2:15">
      <c r="B177" s="130"/>
      <c r="C177" s="130"/>
      <c r="D177" s="130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</row>
    <row r="178" spans="2:15">
      <c r="B178" s="130"/>
      <c r="C178" s="130"/>
      <c r="D178" s="130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</row>
    <row r="179" spans="2:15">
      <c r="B179" s="130"/>
      <c r="C179" s="130"/>
      <c r="D179" s="130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</row>
    <row r="180" spans="2:15">
      <c r="B180" s="130"/>
      <c r="C180" s="130"/>
      <c r="D180" s="130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</row>
    <row r="181" spans="2:15">
      <c r="B181" s="130"/>
      <c r="C181" s="130"/>
      <c r="D181" s="130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</row>
    <row r="182" spans="2:15">
      <c r="B182" s="130"/>
      <c r="C182" s="130"/>
      <c r="D182" s="130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</row>
    <row r="183" spans="2:15">
      <c r="B183" s="130"/>
      <c r="C183" s="130"/>
      <c r="D183" s="130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</row>
    <row r="184" spans="2:15">
      <c r="B184" s="130"/>
      <c r="C184" s="130"/>
      <c r="D184" s="130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</row>
    <row r="185" spans="2:15">
      <c r="B185" s="130"/>
      <c r="C185" s="130"/>
      <c r="D185" s="130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</row>
    <row r="186" spans="2:15">
      <c r="B186" s="130"/>
      <c r="C186" s="130"/>
      <c r="D186" s="130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</row>
    <row r="187" spans="2:15">
      <c r="B187" s="130"/>
      <c r="C187" s="130"/>
      <c r="D187" s="130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</row>
    <row r="188" spans="2:15">
      <c r="B188" s="130"/>
      <c r="C188" s="130"/>
      <c r="D188" s="130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</row>
    <row r="189" spans="2:15">
      <c r="B189" s="130"/>
      <c r="C189" s="130"/>
      <c r="D189" s="130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</row>
    <row r="190" spans="2:15">
      <c r="B190" s="130"/>
      <c r="C190" s="130"/>
      <c r="D190" s="130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</row>
    <row r="191" spans="2:15">
      <c r="B191" s="130"/>
      <c r="C191" s="130"/>
      <c r="D191" s="130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</row>
    <row r="192" spans="2:15">
      <c r="B192" s="130"/>
      <c r="C192" s="130"/>
      <c r="D192" s="130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</row>
    <row r="193" spans="2:15">
      <c r="B193" s="130"/>
      <c r="C193" s="130"/>
      <c r="D193" s="130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</row>
    <row r="194" spans="2:15">
      <c r="B194" s="130"/>
      <c r="C194" s="130"/>
      <c r="D194" s="130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</row>
    <row r="195" spans="2:15">
      <c r="B195" s="130"/>
      <c r="C195" s="130"/>
      <c r="D195" s="130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</row>
    <row r="196" spans="2:15">
      <c r="B196" s="130"/>
      <c r="C196" s="130"/>
      <c r="D196" s="130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</row>
    <row r="197" spans="2:15">
      <c r="B197" s="130"/>
      <c r="C197" s="130"/>
      <c r="D197" s="130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</row>
    <row r="198" spans="2:15">
      <c r="B198" s="130"/>
      <c r="C198" s="130"/>
      <c r="D198" s="130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</row>
    <row r="199" spans="2:15">
      <c r="B199" s="130"/>
      <c r="C199" s="130"/>
      <c r="D199" s="130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</row>
    <row r="200" spans="2:15">
      <c r="B200" s="130"/>
      <c r="C200" s="130"/>
      <c r="D200" s="130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</row>
    <row r="201" spans="2:15">
      <c r="B201" s="130"/>
      <c r="C201" s="130"/>
      <c r="D201" s="130"/>
      <c r="E201" s="131"/>
      <c r="F201" s="131"/>
      <c r="G201" s="131"/>
      <c r="H201" s="131"/>
      <c r="I201" s="131"/>
      <c r="J201" s="131"/>
      <c r="K201" s="131"/>
      <c r="L201" s="131"/>
      <c r="M201" s="131"/>
      <c r="N201" s="131"/>
      <c r="O201" s="131"/>
    </row>
    <row r="202" spans="2:15">
      <c r="B202" s="130"/>
      <c r="C202" s="130"/>
      <c r="D202" s="130"/>
      <c r="E202" s="131"/>
      <c r="F202" s="131"/>
      <c r="G202" s="131"/>
      <c r="H202" s="131"/>
      <c r="I202" s="131"/>
      <c r="J202" s="131"/>
      <c r="K202" s="131"/>
      <c r="L202" s="131"/>
      <c r="M202" s="131"/>
      <c r="N202" s="131"/>
      <c r="O202" s="131"/>
    </row>
    <row r="203" spans="2:15">
      <c r="B203" s="130"/>
      <c r="C203" s="130"/>
      <c r="D203" s="130"/>
      <c r="E203" s="131"/>
      <c r="F203" s="131"/>
      <c r="G203" s="131"/>
      <c r="H203" s="131"/>
      <c r="I203" s="131"/>
      <c r="J203" s="131"/>
      <c r="K203" s="131"/>
      <c r="L203" s="131"/>
      <c r="M203" s="131"/>
      <c r="N203" s="131"/>
      <c r="O203" s="131"/>
    </row>
    <row r="204" spans="2:15">
      <c r="B204" s="130"/>
      <c r="C204" s="130"/>
      <c r="D204" s="130"/>
      <c r="E204" s="131"/>
      <c r="F204" s="131"/>
      <c r="G204" s="131"/>
      <c r="H204" s="131"/>
      <c r="I204" s="131"/>
      <c r="J204" s="131"/>
      <c r="K204" s="131"/>
      <c r="L204" s="131"/>
      <c r="M204" s="131"/>
      <c r="N204" s="131"/>
      <c r="O204" s="131"/>
    </row>
    <row r="205" spans="2:15">
      <c r="B205" s="130"/>
      <c r="C205" s="130"/>
      <c r="D205" s="130"/>
      <c r="E205" s="131"/>
      <c r="F205" s="131"/>
      <c r="G205" s="131"/>
      <c r="H205" s="131"/>
      <c r="I205" s="131"/>
      <c r="J205" s="131"/>
      <c r="K205" s="131"/>
      <c r="L205" s="131"/>
      <c r="M205" s="131"/>
      <c r="N205" s="131"/>
      <c r="O205" s="131"/>
    </row>
    <row r="206" spans="2:15">
      <c r="B206" s="130"/>
      <c r="C206" s="130"/>
      <c r="D206" s="130"/>
      <c r="E206" s="131"/>
      <c r="F206" s="131"/>
      <c r="G206" s="131"/>
      <c r="H206" s="131"/>
      <c r="I206" s="131"/>
      <c r="J206" s="131"/>
      <c r="K206" s="131"/>
      <c r="L206" s="131"/>
      <c r="M206" s="131"/>
      <c r="N206" s="131"/>
      <c r="O206" s="131"/>
    </row>
    <row r="207" spans="2:15">
      <c r="B207" s="130"/>
      <c r="C207" s="130"/>
      <c r="D207" s="130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</row>
    <row r="208" spans="2:15">
      <c r="B208" s="130"/>
      <c r="C208" s="130"/>
      <c r="D208" s="130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  <c r="O208" s="131"/>
    </row>
    <row r="209" spans="2:15">
      <c r="B209" s="130"/>
      <c r="C209" s="130"/>
      <c r="D209" s="130"/>
      <c r="E209" s="131"/>
      <c r="F209" s="131"/>
      <c r="G209" s="131"/>
      <c r="H209" s="131"/>
      <c r="I209" s="131"/>
      <c r="J209" s="131"/>
      <c r="K209" s="131"/>
      <c r="L209" s="131"/>
      <c r="M209" s="131"/>
      <c r="N209" s="131"/>
      <c r="O209" s="131"/>
    </row>
    <row r="210" spans="2:15">
      <c r="B210" s="130"/>
      <c r="C210" s="130"/>
      <c r="D210" s="130"/>
      <c r="E210" s="131"/>
      <c r="F210" s="131"/>
      <c r="G210" s="131"/>
      <c r="H210" s="131"/>
      <c r="I210" s="131"/>
      <c r="J210" s="131"/>
      <c r="K210" s="131"/>
      <c r="L210" s="131"/>
      <c r="M210" s="131"/>
      <c r="N210" s="131"/>
      <c r="O210" s="131"/>
    </row>
    <row r="211" spans="2:15">
      <c r="B211" s="130"/>
      <c r="C211" s="130"/>
      <c r="D211" s="130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</row>
    <row r="212" spans="2:15">
      <c r="B212" s="130"/>
      <c r="C212" s="130"/>
      <c r="D212" s="130"/>
      <c r="E212" s="131"/>
      <c r="F212" s="131"/>
      <c r="G212" s="131"/>
      <c r="H212" s="131"/>
      <c r="I212" s="131"/>
      <c r="J212" s="131"/>
      <c r="K212" s="131"/>
      <c r="L212" s="131"/>
      <c r="M212" s="131"/>
      <c r="N212" s="131"/>
      <c r="O212" s="131"/>
    </row>
    <row r="213" spans="2:15">
      <c r="B213" s="130"/>
      <c r="C213" s="130"/>
      <c r="D213" s="130"/>
      <c r="E213" s="131"/>
      <c r="F213" s="131"/>
      <c r="G213" s="131"/>
      <c r="H213" s="131"/>
      <c r="I213" s="131"/>
      <c r="J213" s="131"/>
      <c r="K213" s="131"/>
      <c r="L213" s="131"/>
      <c r="M213" s="131"/>
      <c r="N213" s="131"/>
      <c r="O213" s="131"/>
    </row>
    <row r="214" spans="2:15">
      <c r="B214" s="130"/>
      <c r="C214" s="130"/>
      <c r="D214" s="130"/>
      <c r="E214" s="131"/>
      <c r="F214" s="131"/>
      <c r="G214" s="131"/>
      <c r="H214" s="131"/>
      <c r="I214" s="131"/>
      <c r="J214" s="131"/>
      <c r="K214" s="131"/>
      <c r="L214" s="131"/>
      <c r="M214" s="131"/>
      <c r="N214" s="131"/>
      <c r="O214" s="131"/>
    </row>
    <row r="215" spans="2:15">
      <c r="B215" s="130"/>
      <c r="C215" s="130"/>
      <c r="D215" s="130"/>
      <c r="E215" s="131"/>
      <c r="F215" s="131"/>
      <c r="G215" s="131"/>
      <c r="H215" s="131"/>
      <c r="I215" s="131"/>
      <c r="J215" s="131"/>
      <c r="K215" s="131"/>
      <c r="L215" s="131"/>
      <c r="M215" s="131"/>
      <c r="N215" s="131"/>
      <c r="O215" s="131"/>
    </row>
    <row r="216" spans="2:15">
      <c r="B216" s="130"/>
      <c r="C216" s="130"/>
      <c r="D216" s="130"/>
      <c r="E216" s="131"/>
      <c r="F216" s="131"/>
      <c r="G216" s="131"/>
      <c r="H216" s="131"/>
      <c r="I216" s="131"/>
      <c r="J216" s="131"/>
      <c r="K216" s="131"/>
      <c r="L216" s="131"/>
      <c r="M216" s="131"/>
      <c r="N216" s="131"/>
      <c r="O216" s="131"/>
    </row>
    <row r="217" spans="2:15">
      <c r="B217" s="130"/>
      <c r="C217" s="130"/>
      <c r="D217" s="130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  <c r="O217" s="131"/>
    </row>
    <row r="218" spans="2:15">
      <c r="B218" s="130"/>
      <c r="C218" s="130"/>
      <c r="D218" s="130"/>
      <c r="E218" s="131"/>
      <c r="F218" s="131"/>
      <c r="G218" s="131"/>
      <c r="H218" s="131"/>
      <c r="I218" s="131"/>
      <c r="J218" s="131"/>
      <c r="K218" s="131"/>
      <c r="L218" s="131"/>
      <c r="M218" s="131"/>
      <c r="N218" s="131"/>
      <c r="O218" s="131"/>
    </row>
    <row r="219" spans="2:15">
      <c r="B219" s="130"/>
      <c r="C219" s="130"/>
      <c r="D219" s="130"/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</row>
    <row r="220" spans="2:15">
      <c r="B220" s="130"/>
      <c r="C220" s="130"/>
      <c r="D220" s="130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</row>
    <row r="221" spans="2:15">
      <c r="B221" s="130"/>
      <c r="C221" s="130"/>
      <c r="D221" s="130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  <c r="O221" s="131"/>
    </row>
    <row r="222" spans="2:15">
      <c r="B222" s="130"/>
      <c r="C222" s="130"/>
      <c r="D222" s="130"/>
      <c r="E222" s="131"/>
      <c r="F222" s="131"/>
      <c r="G222" s="131"/>
      <c r="H222" s="131"/>
      <c r="I222" s="131"/>
      <c r="J222" s="131"/>
      <c r="K222" s="131"/>
      <c r="L222" s="131"/>
      <c r="M222" s="131"/>
      <c r="N222" s="131"/>
      <c r="O222" s="131"/>
    </row>
    <row r="223" spans="2:15">
      <c r="B223" s="130"/>
      <c r="C223" s="130"/>
      <c r="D223" s="130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</row>
    <row r="224" spans="2:15">
      <c r="B224" s="130"/>
      <c r="C224" s="130"/>
      <c r="D224" s="130"/>
      <c r="E224" s="131"/>
      <c r="F224" s="131"/>
      <c r="G224" s="131"/>
      <c r="H224" s="131"/>
      <c r="I224" s="131"/>
      <c r="J224" s="131"/>
      <c r="K224" s="131"/>
      <c r="L224" s="131"/>
      <c r="M224" s="131"/>
      <c r="N224" s="131"/>
      <c r="O224" s="131"/>
    </row>
    <row r="225" spans="2:15">
      <c r="B225" s="130"/>
      <c r="C225" s="130"/>
      <c r="D225" s="130"/>
      <c r="E225" s="131"/>
      <c r="F225" s="131"/>
      <c r="G225" s="131"/>
      <c r="H225" s="131"/>
      <c r="I225" s="131"/>
      <c r="J225" s="131"/>
      <c r="K225" s="131"/>
      <c r="L225" s="131"/>
      <c r="M225" s="131"/>
      <c r="N225" s="131"/>
      <c r="O225" s="131"/>
    </row>
    <row r="226" spans="2:15">
      <c r="B226" s="130"/>
      <c r="C226" s="130"/>
      <c r="D226" s="130"/>
      <c r="E226" s="131"/>
      <c r="F226" s="131"/>
      <c r="G226" s="131"/>
      <c r="H226" s="131"/>
      <c r="I226" s="131"/>
      <c r="J226" s="131"/>
      <c r="K226" s="131"/>
      <c r="L226" s="131"/>
      <c r="M226" s="131"/>
      <c r="N226" s="131"/>
      <c r="O226" s="131"/>
    </row>
    <row r="227" spans="2:15">
      <c r="B227" s="130"/>
      <c r="C227" s="130"/>
      <c r="D227" s="130"/>
      <c r="E227" s="131"/>
      <c r="F227" s="131"/>
      <c r="G227" s="131"/>
      <c r="H227" s="131"/>
      <c r="I227" s="131"/>
      <c r="J227" s="131"/>
      <c r="K227" s="131"/>
      <c r="L227" s="131"/>
      <c r="M227" s="131"/>
      <c r="N227" s="131"/>
      <c r="O227" s="131"/>
    </row>
    <row r="228" spans="2:15">
      <c r="B228" s="130"/>
      <c r="C228" s="130"/>
      <c r="D228" s="130"/>
      <c r="E228" s="131"/>
      <c r="F228" s="131"/>
      <c r="G228" s="131"/>
      <c r="H228" s="131"/>
      <c r="I228" s="131"/>
      <c r="J228" s="131"/>
      <c r="K228" s="131"/>
      <c r="L228" s="131"/>
      <c r="M228" s="131"/>
      <c r="N228" s="131"/>
      <c r="O228" s="131"/>
    </row>
    <row r="229" spans="2:15">
      <c r="B229" s="130"/>
      <c r="C229" s="130"/>
      <c r="D229" s="130"/>
      <c r="E229" s="131"/>
      <c r="F229" s="131"/>
      <c r="G229" s="131"/>
      <c r="H229" s="131"/>
      <c r="I229" s="131"/>
      <c r="J229" s="131"/>
      <c r="K229" s="131"/>
      <c r="L229" s="131"/>
      <c r="M229" s="131"/>
      <c r="N229" s="131"/>
      <c r="O229" s="131"/>
    </row>
    <row r="230" spans="2:15">
      <c r="B230" s="130"/>
      <c r="C230" s="130"/>
      <c r="D230" s="130"/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  <c r="O230" s="131"/>
    </row>
    <row r="231" spans="2:15">
      <c r="B231" s="130"/>
      <c r="C231" s="130"/>
      <c r="D231" s="130"/>
      <c r="E231" s="131"/>
      <c r="F231" s="131"/>
      <c r="G231" s="131"/>
      <c r="H231" s="131"/>
      <c r="I231" s="131"/>
      <c r="J231" s="131"/>
      <c r="K231" s="131"/>
      <c r="L231" s="131"/>
      <c r="M231" s="131"/>
      <c r="N231" s="131"/>
      <c r="O231" s="131"/>
    </row>
    <row r="232" spans="2:15">
      <c r="B232" s="130"/>
      <c r="C232" s="130"/>
      <c r="D232" s="130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  <c r="O232" s="131"/>
    </row>
    <row r="233" spans="2:15">
      <c r="B233" s="130"/>
      <c r="C233" s="130"/>
      <c r="D233" s="130"/>
      <c r="E233" s="131"/>
      <c r="F233" s="131"/>
      <c r="G233" s="131"/>
      <c r="H233" s="131"/>
      <c r="I233" s="131"/>
      <c r="J233" s="131"/>
      <c r="K233" s="131"/>
      <c r="L233" s="131"/>
      <c r="M233" s="131"/>
      <c r="N233" s="131"/>
      <c r="O233" s="131"/>
    </row>
    <row r="234" spans="2:15">
      <c r="B234" s="130"/>
      <c r="C234" s="130"/>
      <c r="D234" s="130"/>
      <c r="E234" s="131"/>
      <c r="F234" s="131"/>
      <c r="G234" s="131"/>
      <c r="H234" s="131"/>
      <c r="I234" s="131"/>
      <c r="J234" s="131"/>
      <c r="K234" s="131"/>
      <c r="L234" s="131"/>
      <c r="M234" s="131"/>
      <c r="N234" s="131"/>
      <c r="O234" s="131"/>
    </row>
    <row r="235" spans="2:15">
      <c r="B235" s="130"/>
      <c r="C235" s="130"/>
      <c r="D235" s="130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  <c r="O235" s="131"/>
    </row>
    <row r="236" spans="2:15">
      <c r="B236" s="130"/>
      <c r="C236" s="130"/>
      <c r="D236" s="130"/>
      <c r="E236" s="131"/>
      <c r="F236" s="131"/>
      <c r="G236" s="131"/>
      <c r="H236" s="131"/>
      <c r="I236" s="131"/>
      <c r="J236" s="131"/>
      <c r="K236" s="131"/>
      <c r="L236" s="131"/>
      <c r="M236" s="131"/>
      <c r="N236" s="131"/>
      <c r="O236" s="131"/>
    </row>
    <row r="237" spans="2:15">
      <c r="B237" s="130"/>
      <c r="C237" s="130"/>
      <c r="D237" s="130"/>
      <c r="E237" s="131"/>
      <c r="F237" s="131"/>
      <c r="G237" s="131"/>
      <c r="H237" s="131"/>
      <c r="I237" s="131"/>
      <c r="J237" s="131"/>
      <c r="K237" s="131"/>
      <c r="L237" s="131"/>
      <c r="M237" s="131"/>
      <c r="N237" s="131"/>
      <c r="O237" s="131"/>
    </row>
    <row r="238" spans="2:15">
      <c r="B238" s="130"/>
      <c r="C238" s="130"/>
      <c r="D238" s="130"/>
      <c r="E238" s="131"/>
      <c r="F238" s="131"/>
      <c r="G238" s="131"/>
      <c r="H238" s="131"/>
      <c r="I238" s="131"/>
      <c r="J238" s="131"/>
      <c r="K238" s="131"/>
      <c r="L238" s="131"/>
      <c r="M238" s="131"/>
      <c r="N238" s="131"/>
      <c r="O238" s="131"/>
    </row>
    <row r="239" spans="2:15">
      <c r="B239" s="130"/>
      <c r="C239" s="130"/>
      <c r="D239" s="130"/>
      <c r="E239" s="131"/>
      <c r="F239" s="131"/>
      <c r="G239" s="131"/>
      <c r="H239" s="131"/>
      <c r="I239" s="131"/>
      <c r="J239" s="131"/>
      <c r="K239" s="131"/>
      <c r="L239" s="131"/>
      <c r="M239" s="131"/>
      <c r="N239" s="131"/>
      <c r="O239" s="131"/>
    </row>
    <row r="240" spans="2:15">
      <c r="B240" s="130"/>
      <c r="C240" s="130"/>
      <c r="D240" s="130"/>
      <c r="E240" s="131"/>
      <c r="F240" s="131"/>
      <c r="G240" s="131"/>
      <c r="H240" s="131"/>
      <c r="I240" s="131"/>
      <c r="J240" s="131"/>
      <c r="K240" s="131"/>
      <c r="L240" s="131"/>
      <c r="M240" s="131"/>
      <c r="N240" s="131"/>
      <c r="O240" s="131"/>
    </row>
    <row r="241" spans="2:15">
      <c r="B241" s="130"/>
      <c r="C241" s="130"/>
      <c r="D241" s="130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  <c r="O241" s="131"/>
    </row>
    <row r="242" spans="2:15">
      <c r="B242" s="130"/>
      <c r="C242" s="130"/>
      <c r="D242" s="130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</row>
    <row r="243" spans="2:15">
      <c r="B243" s="130"/>
      <c r="C243" s="130"/>
      <c r="D243" s="130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  <c r="O243" s="131"/>
    </row>
    <row r="244" spans="2:15">
      <c r="B244" s="130"/>
      <c r="C244" s="130"/>
      <c r="D244" s="130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</row>
    <row r="245" spans="2:15">
      <c r="B245" s="130"/>
      <c r="C245" s="130"/>
      <c r="D245" s="130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</row>
    <row r="246" spans="2:15">
      <c r="B246" s="130"/>
      <c r="C246" s="130"/>
      <c r="D246" s="130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</row>
    <row r="247" spans="2:15">
      <c r="B247" s="130"/>
      <c r="C247" s="130"/>
      <c r="D247" s="130"/>
      <c r="E247" s="131"/>
      <c r="F247" s="131"/>
      <c r="G247" s="131"/>
      <c r="H247" s="131"/>
      <c r="I247" s="131"/>
      <c r="J247" s="131"/>
      <c r="K247" s="131"/>
      <c r="L247" s="131"/>
      <c r="M247" s="131"/>
      <c r="N247" s="131"/>
      <c r="O247" s="131"/>
    </row>
    <row r="248" spans="2:15">
      <c r="B248" s="130"/>
      <c r="C248" s="130"/>
      <c r="D248" s="130"/>
      <c r="E248" s="131"/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</row>
    <row r="249" spans="2:15">
      <c r="B249" s="130"/>
      <c r="C249" s="130"/>
      <c r="D249" s="130"/>
      <c r="E249" s="131"/>
      <c r="F249" s="131"/>
      <c r="G249" s="131"/>
      <c r="H249" s="131"/>
      <c r="I249" s="131"/>
      <c r="J249" s="131"/>
      <c r="K249" s="131"/>
      <c r="L249" s="131"/>
      <c r="M249" s="131"/>
      <c r="N249" s="131"/>
      <c r="O249" s="131"/>
    </row>
    <row r="250" spans="2:15">
      <c r="B250" s="130"/>
      <c r="C250" s="130"/>
      <c r="D250" s="130"/>
      <c r="E250" s="131"/>
      <c r="F250" s="131"/>
      <c r="G250" s="131"/>
      <c r="H250" s="131"/>
      <c r="I250" s="131"/>
      <c r="J250" s="131"/>
      <c r="K250" s="131"/>
      <c r="L250" s="131"/>
      <c r="M250" s="131"/>
      <c r="N250" s="131"/>
      <c r="O250" s="131"/>
    </row>
    <row r="251" spans="2:15">
      <c r="B251" s="130"/>
      <c r="C251" s="130"/>
      <c r="D251" s="130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</row>
    <row r="252" spans="2:15">
      <c r="B252" s="130"/>
      <c r="C252" s="130"/>
      <c r="D252" s="130"/>
      <c r="E252" s="131"/>
      <c r="F252" s="131"/>
      <c r="G252" s="131"/>
      <c r="H252" s="131"/>
      <c r="I252" s="131"/>
      <c r="J252" s="131"/>
      <c r="K252" s="131"/>
      <c r="L252" s="131"/>
      <c r="M252" s="131"/>
      <c r="N252" s="131"/>
      <c r="O252" s="131"/>
    </row>
    <row r="253" spans="2:15">
      <c r="B253" s="130"/>
      <c r="C253" s="130"/>
      <c r="D253" s="130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</row>
    <row r="254" spans="2:15">
      <c r="B254" s="130"/>
      <c r="C254" s="130"/>
      <c r="D254" s="130"/>
      <c r="E254" s="131"/>
      <c r="F254" s="131"/>
      <c r="G254" s="131"/>
      <c r="H254" s="131"/>
      <c r="I254" s="131"/>
      <c r="J254" s="131"/>
      <c r="K254" s="131"/>
      <c r="L254" s="131"/>
      <c r="M254" s="131"/>
      <c r="N254" s="131"/>
      <c r="O254" s="131"/>
    </row>
    <row r="255" spans="2:15">
      <c r="B255" s="130"/>
      <c r="C255" s="130"/>
      <c r="D255" s="130"/>
      <c r="E255" s="131"/>
      <c r="F255" s="131"/>
      <c r="G255" s="131"/>
      <c r="H255" s="131"/>
      <c r="I255" s="131"/>
      <c r="J255" s="131"/>
      <c r="K255" s="131"/>
      <c r="L255" s="131"/>
      <c r="M255" s="131"/>
      <c r="N255" s="131"/>
      <c r="O255" s="131"/>
    </row>
    <row r="256" spans="2:15">
      <c r="B256" s="130"/>
      <c r="C256" s="130"/>
      <c r="D256" s="130"/>
      <c r="E256" s="131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</row>
    <row r="257" spans="2:15">
      <c r="B257" s="130"/>
      <c r="C257" s="130"/>
      <c r="D257" s="130"/>
      <c r="E257" s="131"/>
      <c r="F257" s="131"/>
      <c r="G257" s="131"/>
      <c r="H257" s="131"/>
      <c r="I257" s="131"/>
      <c r="J257" s="131"/>
      <c r="K257" s="131"/>
      <c r="L257" s="131"/>
      <c r="M257" s="131"/>
      <c r="N257" s="131"/>
      <c r="O257" s="131"/>
    </row>
    <row r="258" spans="2:15">
      <c r="B258" s="130"/>
      <c r="C258" s="130"/>
      <c r="D258" s="130"/>
      <c r="E258" s="131"/>
      <c r="F258" s="131"/>
      <c r="G258" s="131"/>
      <c r="H258" s="131"/>
      <c r="I258" s="131"/>
      <c r="J258" s="131"/>
      <c r="K258" s="131"/>
      <c r="L258" s="131"/>
      <c r="M258" s="131"/>
      <c r="N258" s="131"/>
      <c r="O258" s="131"/>
    </row>
    <row r="259" spans="2:15">
      <c r="B259" s="130"/>
      <c r="C259" s="130"/>
      <c r="D259" s="130"/>
      <c r="E259" s="131"/>
      <c r="F259" s="131"/>
      <c r="G259" s="131"/>
      <c r="H259" s="131"/>
      <c r="I259" s="131"/>
      <c r="J259" s="131"/>
      <c r="K259" s="131"/>
      <c r="L259" s="131"/>
      <c r="M259" s="131"/>
      <c r="N259" s="131"/>
      <c r="O259" s="131"/>
    </row>
    <row r="260" spans="2:15">
      <c r="B260" s="130"/>
      <c r="C260" s="130"/>
      <c r="D260" s="130"/>
      <c r="E260" s="131"/>
      <c r="F260" s="131"/>
      <c r="G260" s="131"/>
      <c r="H260" s="131"/>
      <c r="I260" s="131"/>
      <c r="J260" s="131"/>
      <c r="K260" s="131"/>
      <c r="L260" s="131"/>
      <c r="M260" s="131"/>
      <c r="N260" s="131"/>
      <c r="O260" s="131"/>
    </row>
    <row r="261" spans="2:15">
      <c r="B261" s="130"/>
      <c r="C261" s="130"/>
      <c r="D261" s="130"/>
      <c r="E261" s="131"/>
      <c r="F261" s="131"/>
      <c r="G261" s="131"/>
      <c r="H261" s="131"/>
      <c r="I261" s="131"/>
      <c r="J261" s="131"/>
      <c r="K261" s="131"/>
      <c r="L261" s="131"/>
      <c r="M261" s="131"/>
      <c r="N261" s="131"/>
      <c r="O261" s="131"/>
    </row>
    <row r="262" spans="2:15">
      <c r="B262" s="130"/>
      <c r="C262" s="130"/>
      <c r="D262" s="130"/>
      <c r="E262" s="131"/>
      <c r="F262" s="131"/>
      <c r="G262" s="131"/>
      <c r="H262" s="131"/>
      <c r="I262" s="131"/>
      <c r="J262" s="131"/>
      <c r="K262" s="131"/>
      <c r="L262" s="131"/>
      <c r="M262" s="131"/>
      <c r="N262" s="131"/>
      <c r="O262" s="131"/>
    </row>
    <row r="263" spans="2:15">
      <c r="B263" s="130"/>
      <c r="C263" s="130"/>
      <c r="D263" s="130"/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/>
    </row>
    <row r="264" spans="2:15">
      <c r="B264" s="130"/>
      <c r="C264" s="130"/>
      <c r="D264" s="130"/>
      <c r="E264" s="131"/>
      <c r="F264" s="131"/>
      <c r="G264" s="131"/>
      <c r="H264" s="131"/>
      <c r="I264" s="131"/>
      <c r="J264" s="131"/>
      <c r="K264" s="131"/>
      <c r="L264" s="131"/>
      <c r="M264" s="131"/>
      <c r="N264" s="131"/>
      <c r="O264" s="131"/>
    </row>
    <row r="265" spans="2:15">
      <c r="B265" s="130"/>
      <c r="C265" s="130"/>
      <c r="D265" s="130"/>
      <c r="E265" s="131"/>
      <c r="F265" s="131"/>
      <c r="G265" s="131"/>
      <c r="H265" s="131"/>
      <c r="I265" s="131"/>
      <c r="J265" s="131"/>
      <c r="K265" s="131"/>
      <c r="L265" s="131"/>
      <c r="M265" s="131"/>
      <c r="N265" s="131"/>
      <c r="O265" s="131"/>
    </row>
    <row r="266" spans="2:15">
      <c r="B266" s="130"/>
      <c r="C266" s="130"/>
      <c r="D266" s="130"/>
      <c r="E266" s="131"/>
      <c r="F266" s="131"/>
      <c r="G266" s="131"/>
      <c r="H266" s="131"/>
      <c r="I266" s="131"/>
      <c r="J266" s="131"/>
      <c r="K266" s="131"/>
      <c r="L266" s="131"/>
      <c r="M266" s="131"/>
      <c r="N266" s="131"/>
      <c r="O266" s="131"/>
    </row>
    <row r="267" spans="2:15">
      <c r="B267" s="130"/>
      <c r="C267" s="130"/>
      <c r="D267" s="130"/>
      <c r="E267" s="131"/>
      <c r="F267" s="131"/>
      <c r="G267" s="131"/>
      <c r="H267" s="131"/>
      <c r="I267" s="131"/>
      <c r="J267" s="131"/>
      <c r="K267" s="131"/>
      <c r="L267" s="131"/>
      <c r="M267" s="131"/>
      <c r="N267" s="131"/>
      <c r="O267" s="131"/>
    </row>
    <row r="268" spans="2:15">
      <c r="B268" s="130"/>
      <c r="C268" s="130"/>
      <c r="D268" s="130"/>
      <c r="E268" s="131"/>
      <c r="F268" s="131"/>
      <c r="G268" s="131"/>
      <c r="H268" s="131"/>
      <c r="I268" s="131"/>
      <c r="J268" s="131"/>
      <c r="K268" s="131"/>
      <c r="L268" s="131"/>
      <c r="M268" s="131"/>
      <c r="N268" s="131"/>
      <c r="O268" s="131"/>
    </row>
    <row r="269" spans="2:15">
      <c r="B269" s="130"/>
      <c r="C269" s="130"/>
      <c r="D269" s="130"/>
      <c r="E269" s="131"/>
      <c r="F269" s="131"/>
      <c r="G269" s="131"/>
      <c r="H269" s="131"/>
      <c r="I269" s="131"/>
      <c r="J269" s="131"/>
      <c r="K269" s="131"/>
      <c r="L269" s="131"/>
      <c r="M269" s="131"/>
      <c r="N269" s="131"/>
      <c r="O269" s="131"/>
    </row>
    <row r="270" spans="2:15">
      <c r="B270" s="130"/>
      <c r="C270" s="130"/>
      <c r="D270" s="130"/>
      <c r="E270" s="131"/>
      <c r="F270" s="131"/>
      <c r="G270" s="131"/>
      <c r="H270" s="131"/>
      <c r="I270" s="131"/>
      <c r="J270" s="131"/>
      <c r="K270" s="131"/>
      <c r="L270" s="131"/>
      <c r="M270" s="131"/>
      <c r="N270" s="131"/>
      <c r="O270" s="131"/>
    </row>
    <row r="271" spans="2:15">
      <c r="B271" s="130"/>
      <c r="C271" s="130"/>
      <c r="D271" s="130"/>
      <c r="E271" s="131"/>
      <c r="F271" s="131"/>
      <c r="G271" s="131"/>
      <c r="H271" s="131"/>
      <c r="I271" s="131"/>
      <c r="J271" s="131"/>
      <c r="K271" s="131"/>
      <c r="L271" s="131"/>
      <c r="M271" s="131"/>
      <c r="N271" s="131"/>
      <c r="O271" s="131"/>
    </row>
    <row r="272" spans="2:15">
      <c r="B272" s="130"/>
      <c r="C272" s="130"/>
      <c r="D272" s="130"/>
      <c r="E272" s="131"/>
      <c r="F272" s="131"/>
      <c r="G272" s="131"/>
      <c r="H272" s="131"/>
      <c r="I272" s="131"/>
      <c r="J272" s="131"/>
      <c r="K272" s="131"/>
      <c r="L272" s="131"/>
      <c r="M272" s="131"/>
      <c r="N272" s="131"/>
      <c r="O272" s="131"/>
    </row>
    <row r="273" spans="2:15">
      <c r="B273" s="130"/>
      <c r="C273" s="130"/>
      <c r="D273" s="130"/>
      <c r="E273" s="131"/>
      <c r="F273" s="131"/>
      <c r="G273" s="131"/>
      <c r="H273" s="131"/>
      <c r="I273" s="131"/>
      <c r="J273" s="131"/>
      <c r="K273" s="131"/>
      <c r="L273" s="131"/>
      <c r="M273" s="131"/>
      <c r="N273" s="131"/>
      <c r="O273" s="131"/>
    </row>
    <row r="274" spans="2:15">
      <c r="B274" s="130"/>
      <c r="C274" s="130"/>
      <c r="D274" s="130"/>
      <c r="E274" s="131"/>
      <c r="F274" s="131"/>
      <c r="G274" s="131"/>
      <c r="H274" s="131"/>
      <c r="I274" s="131"/>
      <c r="J274" s="131"/>
      <c r="K274" s="131"/>
      <c r="L274" s="131"/>
      <c r="M274" s="131"/>
      <c r="N274" s="131"/>
      <c r="O274" s="131"/>
    </row>
    <row r="275" spans="2:15">
      <c r="B275" s="130"/>
      <c r="C275" s="130"/>
      <c r="D275" s="130"/>
      <c r="E275" s="131"/>
      <c r="F275" s="131"/>
      <c r="G275" s="131"/>
      <c r="H275" s="131"/>
      <c r="I275" s="131"/>
      <c r="J275" s="131"/>
      <c r="K275" s="131"/>
      <c r="L275" s="131"/>
      <c r="M275" s="131"/>
      <c r="N275" s="131"/>
      <c r="O275" s="131"/>
    </row>
    <row r="276" spans="2:15">
      <c r="B276" s="130"/>
      <c r="C276" s="130"/>
      <c r="D276" s="130"/>
      <c r="E276" s="131"/>
      <c r="F276" s="131"/>
      <c r="G276" s="131"/>
      <c r="H276" s="131"/>
      <c r="I276" s="131"/>
      <c r="J276" s="131"/>
      <c r="K276" s="131"/>
      <c r="L276" s="131"/>
      <c r="M276" s="131"/>
      <c r="N276" s="131"/>
      <c r="O276" s="131"/>
    </row>
    <row r="277" spans="2:15">
      <c r="B277" s="130"/>
      <c r="C277" s="130"/>
      <c r="D277" s="130"/>
      <c r="E277" s="131"/>
      <c r="F277" s="131"/>
      <c r="G277" s="131"/>
      <c r="H277" s="131"/>
      <c r="I277" s="131"/>
      <c r="J277" s="131"/>
      <c r="K277" s="131"/>
      <c r="L277" s="131"/>
      <c r="M277" s="131"/>
      <c r="N277" s="131"/>
      <c r="O277" s="131"/>
    </row>
    <row r="278" spans="2:15">
      <c r="B278" s="130"/>
      <c r="C278" s="130"/>
      <c r="D278" s="130"/>
      <c r="E278" s="131"/>
      <c r="F278" s="131"/>
      <c r="G278" s="131"/>
      <c r="H278" s="131"/>
      <c r="I278" s="131"/>
      <c r="J278" s="131"/>
      <c r="K278" s="131"/>
      <c r="L278" s="131"/>
      <c r="M278" s="131"/>
      <c r="N278" s="131"/>
      <c r="O278" s="131"/>
    </row>
    <row r="279" spans="2:15">
      <c r="B279" s="130"/>
      <c r="C279" s="130"/>
      <c r="D279" s="130"/>
      <c r="E279" s="131"/>
      <c r="F279" s="131"/>
      <c r="G279" s="131"/>
      <c r="H279" s="131"/>
      <c r="I279" s="131"/>
      <c r="J279" s="131"/>
      <c r="K279" s="131"/>
      <c r="L279" s="131"/>
      <c r="M279" s="131"/>
      <c r="N279" s="131"/>
      <c r="O279" s="131"/>
    </row>
    <row r="280" spans="2:15">
      <c r="B280" s="130"/>
      <c r="C280" s="130"/>
      <c r="D280" s="130"/>
      <c r="E280" s="131"/>
      <c r="F280" s="131"/>
      <c r="G280" s="131"/>
      <c r="H280" s="131"/>
      <c r="I280" s="131"/>
      <c r="J280" s="131"/>
      <c r="K280" s="131"/>
      <c r="L280" s="131"/>
      <c r="M280" s="131"/>
      <c r="N280" s="131"/>
      <c r="O280" s="131"/>
    </row>
    <row r="281" spans="2:15">
      <c r="B281" s="130"/>
      <c r="C281" s="130"/>
      <c r="D281" s="130"/>
      <c r="E281" s="131"/>
      <c r="F281" s="131"/>
      <c r="G281" s="131"/>
      <c r="H281" s="131"/>
      <c r="I281" s="131"/>
      <c r="J281" s="131"/>
      <c r="K281" s="131"/>
      <c r="L281" s="131"/>
      <c r="M281" s="131"/>
      <c r="N281" s="131"/>
      <c r="O281" s="131"/>
    </row>
    <row r="282" spans="2:15">
      <c r="B282" s="130"/>
      <c r="C282" s="130"/>
      <c r="D282" s="130"/>
      <c r="E282" s="131"/>
      <c r="F282" s="131"/>
      <c r="G282" s="131"/>
      <c r="H282" s="131"/>
      <c r="I282" s="131"/>
      <c r="J282" s="131"/>
      <c r="K282" s="131"/>
      <c r="L282" s="131"/>
      <c r="M282" s="131"/>
      <c r="N282" s="131"/>
      <c r="O282" s="131"/>
    </row>
    <row r="283" spans="2:15">
      <c r="B283" s="130"/>
      <c r="C283" s="130"/>
      <c r="D283" s="130"/>
      <c r="E283" s="131"/>
      <c r="F283" s="131"/>
      <c r="G283" s="131"/>
      <c r="H283" s="131"/>
      <c r="I283" s="131"/>
      <c r="J283" s="131"/>
      <c r="K283" s="131"/>
      <c r="L283" s="131"/>
      <c r="M283" s="131"/>
      <c r="N283" s="131"/>
      <c r="O283" s="131"/>
    </row>
    <row r="284" spans="2:15">
      <c r="B284" s="130"/>
      <c r="C284" s="130"/>
      <c r="D284" s="130"/>
      <c r="E284" s="131"/>
      <c r="F284" s="131"/>
      <c r="G284" s="131"/>
      <c r="H284" s="131"/>
      <c r="I284" s="131"/>
      <c r="J284" s="131"/>
      <c r="K284" s="131"/>
      <c r="L284" s="131"/>
      <c r="M284" s="131"/>
      <c r="N284" s="131"/>
      <c r="O284" s="131"/>
    </row>
    <row r="285" spans="2:15">
      <c r="B285" s="130"/>
      <c r="C285" s="130"/>
      <c r="D285" s="130"/>
      <c r="E285" s="131"/>
      <c r="F285" s="131"/>
      <c r="G285" s="131"/>
      <c r="H285" s="131"/>
      <c r="I285" s="131"/>
      <c r="J285" s="131"/>
      <c r="K285" s="131"/>
      <c r="L285" s="131"/>
      <c r="M285" s="131"/>
      <c r="N285" s="131"/>
      <c r="O285" s="131"/>
    </row>
    <row r="286" spans="2:15">
      <c r="B286" s="130"/>
      <c r="C286" s="130"/>
      <c r="D286" s="130"/>
      <c r="E286" s="131"/>
      <c r="F286" s="131"/>
      <c r="G286" s="131"/>
      <c r="H286" s="131"/>
      <c r="I286" s="131"/>
      <c r="J286" s="131"/>
      <c r="K286" s="131"/>
      <c r="L286" s="131"/>
      <c r="M286" s="131"/>
      <c r="N286" s="131"/>
      <c r="O286" s="131"/>
    </row>
    <row r="287" spans="2:15">
      <c r="B287" s="130"/>
      <c r="C287" s="130"/>
      <c r="D287" s="130"/>
      <c r="E287" s="131"/>
      <c r="F287" s="131"/>
      <c r="G287" s="131"/>
      <c r="H287" s="131"/>
      <c r="I287" s="131"/>
      <c r="J287" s="131"/>
      <c r="K287" s="131"/>
      <c r="L287" s="131"/>
      <c r="M287" s="131"/>
      <c r="N287" s="131"/>
      <c r="O287" s="131"/>
    </row>
    <row r="288" spans="2:15">
      <c r="B288" s="130"/>
      <c r="C288" s="130"/>
      <c r="D288" s="130"/>
      <c r="E288" s="131"/>
      <c r="F288" s="131"/>
      <c r="G288" s="131"/>
      <c r="H288" s="131"/>
      <c r="I288" s="131"/>
      <c r="J288" s="131"/>
      <c r="K288" s="131"/>
      <c r="L288" s="131"/>
      <c r="M288" s="131"/>
      <c r="N288" s="131"/>
      <c r="O288" s="131"/>
    </row>
    <row r="289" spans="2:15">
      <c r="B289" s="130"/>
      <c r="C289" s="130"/>
      <c r="D289" s="130"/>
      <c r="E289" s="131"/>
      <c r="F289" s="131"/>
      <c r="G289" s="131"/>
      <c r="H289" s="131"/>
      <c r="I289" s="131"/>
      <c r="J289" s="131"/>
      <c r="K289" s="131"/>
      <c r="L289" s="131"/>
      <c r="M289" s="131"/>
      <c r="N289" s="131"/>
      <c r="O289" s="131"/>
    </row>
    <row r="290" spans="2:15">
      <c r="B290" s="130"/>
      <c r="C290" s="130"/>
      <c r="D290" s="130"/>
      <c r="E290" s="131"/>
      <c r="F290" s="131"/>
      <c r="G290" s="131"/>
      <c r="H290" s="131"/>
      <c r="I290" s="131"/>
      <c r="J290" s="131"/>
      <c r="K290" s="131"/>
      <c r="L290" s="131"/>
      <c r="M290" s="131"/>
      <c r="N290" s="131"/>
      <c r="O290" s="131"/>
    </row>
    <row r="291" spans="2:15">
      <c r="B291" s="130"/>
      <c r="C291" s="130"/>
      <c r="D291" s="130"/>
      <c r="E291" s="131"/>
      <c r="F291" s="131"/>
      <c r="G291" s="131"/>
      <c r="H291" s="131"/>
      <c r="I291" s="131"/>
      <c r="J291" s="131"/>
      <c r="K291" s="131"/>
      <c r="L291" s="131"/>
      <c r="M291" s="131"/>
      <c r="N291" s="131"/>
      <c r="O291" s="131"/>
    </row>
    <row r="292" spans="2:15">
      <c r="B292" s="130"/>
      <c r="C292" s="130"/>
      <c r="D292" s="130"/>
      <c r="E292" s="131"/>
      <c r="F292" s="131"/>
      <c r="G292" s="131"/>
      <c r="H292" s="131"/>
      <c r="I292" s="131"/>
      <c r="J292" s="131"/>
      <c r="K292" s="131"/>
      <c r="L292" s="131"/>
      <c r="M292" s="131"/>
      <c r="N292" s="131"/>
      <c r="O292" s="131"/>
    </row>
    <row r="293" spans="2:15">
      <c r="B293" s="130"/>
      <c r="C293" s="130"/>
      <c r="D293" s="130"/>
      <c r="E293" s="131"/>
      <c r="F293" s="131"/>
      <c r="G293" s="131"/>
      <c r="H293" s="131"/>
      <c r="I293" s="131"/>
      <c r="J293" s="131"/>
      <c r="K293" s="131"/>
      <c r="L293" s="131"/>
      <c r="M293" s="131"/>
      <c r="N293" s="131"/>
      <c r="O293" s="131"/>
    </row>
    <row r="294" spans="2:15">
      <c r="B294" s="130"/>
      <c r="C294" s="130"/>
      <c r="D294" s="130"/>
      <c r="E294" s="131"/>
      <c r="F294" s="131"/>
      <c r="G294" s="131"/>
      <c r="H294" s="131"/>
      <c r="I294" s="131"/>
      <c r="J294" s="131"/>
      <c r="K294" s="131"/>
      <c r="L294" s="131"/>
      <c r="M294" s="131"/>
      <c r="N294" s="131"/>
      <c r="O294" s="131"/>
    </row>
    <row r="295" spans="2:15">
      <c r="B295" s="130"/>
      <c r="C295" s="130"/>
      <c r="D295" s="130"/>
      <c r="E295" s="131"/>
      <c r="F295" s="131"/>
      <c r="G295" s="131"/>
      <c r="H295" s="131"/>
      <c r="I295" s="131"/>
      <c r="J295" s="131"/>
      <c r="K295" s="131"/>
      <c r="L295" s="131"/>
      <c r="M295" s="131"/>
      <c r="N295" s="131"/>
      <c r="O295" s="131"/>
    </row>
    <row r="296" spans="2:15">
      <c r="B296" s="130"/>
      <c r="C296" s="130"/>
      <c r="D296" s="130"/>
      <c r="E296" s="131"/>
      <c r="F296" s="131"/>
      <c r="G296" s="131"/>
      <c r="H296" s="131"/>
      <c r="I296" s="131"/>
      <c r="J296" s="131"/>
      <c r="K296" s="131"/>
      <c r="L296" s="131"/>
      <c r="M296" s="131"/>
      <c r="N296" s="131"/>
      <c r="O296" s="131"/>
    </row>
    <row r="297" spans="2:15">
      <c r="B297" s="130"/>
      <c r="C297" s="130"/>
      <c r="D297" s="130"/>
      <c r="E297" s="131"/>
      <c r="F297" s="131"/>
      <c r="G297" s="131"/>
      <c r="H297" s="131"/>
      <c r="I297" s="131"/>
      <c r="J297" s="131"/>
      <c r="K297" s="131"/>
      <c r="L297" s="131"/>
      <c r="M297" s="131"/>
      <c r="N297" s="131"/>
      <c r="O297" s="131"/>
    </row>
    <row r="298" spans="2:15">
      <c r="B298" s="130"/>
      <c r="C298" s="130"/>
      <c r="D298" s="130"/>
      <c r="E298" s="131"/>
      <c r="F298" s="131"/>
      <c r="G298" s="131"/>
      <c r="H298" s="131"/>
      <c r="I298" s="131"/>
      <c r="J298" s="131"/>
      <c r="K298" s="131"/>
      <c r="L298" s="131"/>
      <c r="M298" s="131"/>
      <c r="N298" s="131"/>
      <c r="O298" s="131"/>
    </row>
    <row r="299" spans="2:15">
      <c r="B299" s="130"/>
      <c r="C299" s="130"/>
      <c r="D299" s="130"/>
      <c r="E299" s="131"/>
      <c r="F299" s="131"/>
      <c r="G299" s="131"/>
      <c r="H299" s="131"/>
      <c r="I299" s="131"/>
      <c r="J299" s="131"/>
      <c r="K299" s="131"/>
      <c r="L299" s="131"/>
      <c r="M299" s="131"/>
      <c r="N299" s="131"/>
      <c r="O299" s="131"/>
    </row>
    <row r="300" spans="2:15">
      <c r="B300" s="130"/>
      <c r="C300" s="130"/>
      <c r="D300" s="130"/>
      <c r="E300" s="131"/>
      <c r="F300" s="131"/>
      <c r="G300" s="131"/>
      <c r="H300" s="131"/>
      <c r="I300" s="131"/>
      <c r="J300" s="131"/>
      <c r="K300" s="131"/>
      <c r="L300" s="131"/>
      <c r="M300" s="131"/>
      <c r="N300" s="131"/>
      <c r="O300" s="131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J862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384" width="9.140625" style="1"/>
  </cols>
  <sheetData>
    <row r="1" spans="2:10">
      <c r="B1" s="56" t="s">
        <v>146</v>
      </c>
      <c r="C1" s="77" t="s" vm="1">
        <v>224</v>
      </c>
    </row>
    <row r="2" spans="2:10">
      <c r="B2" s="56" t="s">
        <v>145</v>
      </c>
      <c r="C2" s="77" t="s">
        <v>225</v>
      </c>
    </row>
    <row r="3" spans="2:10">
      <c r="B3" s="56" t="s">
        <v>147</v>
      </c>
      <c r="C3" s="77" t="s">
        <v>226</v>
      </c>
    </row>
    <row r="4" spans="2:10">
      <c r="B4" s="56" t="s">
        <v>148</v>
      </c>
      <c r="C4" s="77">
        <v>9455</v>
      </c>
    </row>
    <row r="6" spans="2:10" ht="26.25" customHeight="1">
      <c r="B6" s="157" t="s">
        <v>178</v>
      </c>
      <c r="C6" s="158"/>
      <c r="D6" s="158"/>
      <c r="E6" s="158"/>
      <c r="F6" s="158"/>
      <c r="G6" s="158"/>
      <c r="H6" s="158"/>
      <c r="I6" s="158"/>
      <c r="J6" s="159"/>
    </row>
    <row r="7" spans="2:10" s="3" customFormat="1" ht="78.75">
      <c r="B7" s="59" t="s">
        <v>116</v>
      </c>
      <c r="C7" s="61" t="s">
        <v>56</v>
      </c>
      <c r="D7" s="61" t="s">
        <v>86</v>
      </c>
      <c r="E7" s="61" t="s">
        <v>57</v>
      </c>
      <c r="F7" s="61" t="s">
        <v>101</v>
      </c>
      <c r="G7" s="61" t="s">
        <v>189</v>
      </c>
      <c r="H7" s="61" t="s">
        <v>149</v>
      </c>
      <c r="I7" s="63" t="s">
        <v>150</v>
      </c>
      <c r="J7" s="76" t="s">
        <v>210</v>
      </c>
    </row>
    <row r="8" spans="2:10" s="3" customFormat="1" ht="22.5" customHeight="1">
      <c r="B8" s="15"/>
      <c r="C8" s="16" t="s">
        <v>22</v>
      </c>
      <c r="D8" s="16"/>
      <c r="E8" s="16" t="s">
        <v>20</v>
      </c>
      <c r="F8" s="16"/>
      <c r="G8" s="16" t="s">
        <v>204</v>
      </c>
      <c r="H8" s="32" t="s">
        <v>20</v>
      </c>
      <c r="I8" s="17" t="s">
        <v>20</v>
      </c>
      <c r="J8" s="17"/>
    </row>
    <row r="9" spans="2:10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20" t="s">
        <v>6</v>
      </c>
      <c r="I9" s="20" t="s">
        <v>7</v>
      </c>
      <c r="J9" s="20" t="s">
        <v>8</v>
      </c>
    </row>
    <row r="10" spans="2:10" s="4" customFormat="1" ht="18" customHeight="1">
      <c r="B10" s="98"/>
      <c r="C10" s="98"/>
      <c r="D10" s="98"/>
      <c r="E10" s="98"/>
      <c r="F10" s="98"/>
      <c r="G10" s="98"/>
      <c r="H10" s="98"/>
      <c r="I10" s="98"/>
      <c r="J10" s="98"/>
    </row>
    <row r="11" spans="2:10" ht="22.5" customHeight="1">
      <c r="B11" s="138"/>
      <c r="C11" s="98"/>
      <c r="D11" s="98"/>
      <c r="E11" s="98"/>
      <c r="F11" s="98"/>
      <c r="G11" s="98"/>
      <c r="H11" s="98"/>
      <c r="I11" s="98"/>
      <c r="J11" s="98"/>
    </row>
    <row r="12" spans="2:10">
      <c r="B12" s="138"/>
      <c r="C12" s="98"/>
      <c r="D12" s="98"/>
      <c r="E12" s="98"/>
      <c r="F12" s="98"/>
      <c r="G12" s="98"/>
      <c r="H12" s="98"/>
      <c r="I12" s="98"/>
      <c r="J12" s="98"/>
    </row>
    <row r="13" spans="2:10">
      <c r="B13" s="98"/>
      <c r="C13" s="98"/>
      <c r="D13" s="98"/>
      <c r="E13" s="98"/>
      <c r="F13" s="98"/>
      <c r="G13" s="98"/>
      <c r="H13" s="98"/>
      <c r="I13" s="98"/>
      <c r="J13" s="98"/>
    </row>
    <row r="14" spans="2:10">
      <c r="B14" s="98"/>
      <c r="C14" s="98"/>
      <c r="D14" s="98"/>
      <c r="E14" s="98"/>
      <c r="F14" s="98"/>
      <c r="G14" s="98"/>
      <c r="H14" s="98"/>
      <c r="I14" s="98"/>
      <c r="J14" s="98"/>
    </row>
    <row r="15" spans="2:10">
      <c r="B15" s="98"/>
      <c r="C15" s="98"/>
      <c r="D15" s="98"/>
      <c r="E15" s="98"/>
      <c r="F15" s="98"/>
      <c r="G15" s="98"/>
      <c r="H15" s="98"/>
      <c r="I15" s="98"/>
      <c r="J15" s="98"/>
    </row>
    <row r="16" spans="2:10">
      <c r="B16" s="98"/>
      <c r="C16" s="98"/>
      <c r="D16" s="98"/>
      <c r="E16" s="98"/>
      <c r="F16" s="98"/>
      <c r="G16" s="98"/>
      <c r="H16" s="98"/>
      <c r="I16" s="98"/>
      <c r="J16" s="98"/>
    </row>
    <row r="17" spans="2:10">
      <c r="B17" s="98"/>
      <c r="C17" s="98"/>
      <c r="D17" s="98"/>
      <c r="E17" s="98"/>
      <c r="F17" s="98"/>
      <c r="G17" s="98"/>
      <c r="H17" s="98"/>
      <c r="I17" s="98"/>
      <c r="J17" s="98"/>
    </row>
    <row r="18" spans="2:10">
      <c r="B18" s="98"/>
      <c r="C18" s="98"/>
      <c r="D18" s="98"/>
      <c r="E18" s="98"/>
      <c r="F18" s="98"/>
      <c r="G18" s="98"/>
      <c r="H18" s="98"/>
      <c r="I18" s="98"/>
      <c r="J18" s="98"/>
    </row>
    <row r="19" spans="2:10">
      <c r="B19" s="98"/>
      <c r="C19" s="98"/>
      <c r="D19" s="98"/>
      <c r="E19" s="98"/>
      <c r="F19" s="98"/>
      <c r="G19" s="98"/>
      <c r="H19" s="98"/>
      <c r="I19" s="98"/>
      <c r="J19" s="98"/>
    </row>
    <row r="20" spans="2:10">
      <c r="B20" s="98"/>
      <c r="C20" s="98"/>
      <c r="D20" s="98"/>
      <c r="E20" s="98"/>
      <c r="F20" s="98"/>
      <c r="G20" s="98"/>
      <c r="H20" s="98"/>
      <c r="I20" s="98"/>
      <c r="J20" s="98"/>
    </row>
    <row r="21" spans="2:10">
      <c r="B21" s="98"/>
      <c r="C21" s="98"/>
      <c r="D21" s="98"/>
      <c r="E21" s="98"/>
      <c r="F21" s="98"/>
      <c r="G21" s="98"/>
      <c r="H21" s="98"/>
      <c r="I21" s="98"/>
      <c r="J21" s="98"/>
    </row>
    <row r="22" spans="2:10">
      <c r="B22" s="98"/>
      <c r="C22" s="98"/>
      <c r="D22" s="98"/>
      <c r="E22" s="98"/>
      <c r="F22" s="98"/>
      <c r="G22" s="98"/>
      <c r="H22" s="98"/>
      <c r="I22" s="98"/>
      <c r="J22" s="98"/>
    </row>
    <row r="23" spans="2:10">
      <c r="B23" s="98"/>
      <c r="C23" s="98"/>
      <c r="D23" s="98"/>
      <c r="E23" s="98"/>
      <c r="F23" s="98"/>
      <c r="G23" s="98"/>
      <c r="H23" s="98"/>
      <c r="I23" s="98"/>
      <c r="J23" s="98"/>
    </row>
    <row r="24" spans="2:10">
      <c r="B24" s="98"/>
      <c r="C24" s="98"/>
      <c r="D24" s="98"/>
      <c r="E24" s="98"/>
      <c r="F24" s="98"/>
      <c r="G24" s="98"/>
      <c r="H24" s="98"/>
      <c r="I24" s="98"/>
      <c r="J24" s="98"/>
    </row>
    <row r="25" spans="2:10">
      <c r="B25" s="98"/>
      <c r="C25" s="98"/>
      <c r="D25" s="98"/>
      <c r="E25" s="98"/>
      <c r="F25" s="98"/>
      <c r="G25" s="98"/>
      <c r="H25" s="98"/>
      <c r="I25" s="98"/>
      <c r="J25" s="98"/>
    </row>
    <row r="26" spans="2:10">
      <c r="B26" s="98"/>
      <c r="C26" s="98"/>
      <c r="D26" s="98"/>
      <c r="E26" s="98"/>
      <c r="F26" s="98"/>
      <c r="G26" s="98"/>
      <c r="H26" s="98"/>
      <c r="I26" s="98"/>
      <c r="J26" s="98"/>
    </row>
    <row r="27" spans="2:10">
      <c r="B27" s="98"/>
      <c r="C27" s="98"/>
      <c r="D27" s="98"/>
      <c r="E27" s="98"/>
      <c r="F27" s="98"/>
      <c r="G27" s="98"/>
      <c r="H27" s="98"/>
      <c r="I27" s="98"/>
      <c r="J27" s="98"/>
    </row>
    <row r="28" spans="2:10">
      <c r="B28" s="98"/>
      <c r="C28" s="98"/>
      <c r="D28" s="98"/>
      <c r="E28" s="98"/>
      <c r="F28" s="98"/>
      <c r="G28" s="98"/>
      <c r="H28" s="98"/>
      <c r="I28" s="98"/>
      <c r="J28" s="98"/>
    </row>
    <row r="29" spans="2:10">
      <c r="B29" s="98"/>
      <c r="C29" s="98"/>
      <c r="D29" s="98"/>
      <c r="E29" s="98"/>
      <c r="F29" s="98"/>
      <c r="G29" s="98"/>
      <c r="H29" s="98"/>
      <c r="I29" s="98"/>
      <c r="J29" s="98"/>
    </row>
    <row r="30" spans="2:10">
      <c r="B30" s="98"/>
      <c r="C30" s="98"/>
      <c r="D30" s="98"/>
      <c r="E30" s="98"/>
      <c r="F30" s="98"/>
      <c r="G30" s="98"/>
      <c r="H30" s="98"/>
      <c r="I30" s="98"/>
      <c r="J30" s="98"/>
    </row>
    <row r="31" spans="2:10">
      <c r="B31" s="98"/>
      <c r="C31" s="98"/>
      <c r="D31" s="98"/>
      <c r="E31" s="98"/>
      <c r="F31" s="98"/>
      <c r="G31" s="98"/>
      <c r="H31" s="98"/>
      <c r="I31" s="98"/>
      <c r="J31" s="98"/>
    </row>
    <row r="32" spans="2:10">
      <c r="B32" s="98"/>
      <c r="C32" s="98"/>
      <c r="D32" s="98"/>
      <c r="E32" s="98"/>
      <c r="F32" s="98"/>
      <c r="G32" s="98"/>
      <c r="H32" s="98"/>
      <c r="I32" s="98"/>
      <c r="J32" s="98"/>
    </row>
    <row r="33" spans="2:10">
      <c r="B33" s="98"/>
      <c r="C33" s="98"/>
      <c r="D33" s="98"/>
      <c r="E33" s="98"/>
      <c r="F33" s="98"/>
      <c r="G33" s="98"/>
      <c r="H33" s="98"/>
      <c r="I33" s="98"/>
      <c r="J33" s="98"/>
    </row>
    <row r="34" spans="2:10">
      <c r="B34" s="98"/>
      <c r="C34" s="98"/>
      <c r="D34" s="98"/>
      <c r="E34" s="98"/>
      <c r="F34" s="98"/>
      <c r="G34" s="98"/>
      <c r="H34" s="98"/>
      <c r="I34" s="98"/>
      <c r="J34" s="98"/>
    </row>
    <row r="35" spans="2:10">
      <c r="B35" s="98"/>
      <c r="C35" s="98"/>
      <c r="D35" s="98"/>
      <c r="E35" s="98"/>
      <c r="F35" s="98"/>
      <c r="G35" s="98"/>
      <c r="H35" s="98"/>
      <c r="I35" s="98"/>
      <c r="J35" s="98"/>
    </row>
    <row r="36" spans="2:10">
      <c r="B36" s="98"/>
      <c r="C36" s="98"/>
      <c r="D36" s="98"/>
      <c r="E36" s="98"/>
      <c r="F36" s="98"/>
      <c r="G36" s="98"/>
      <c r="H36" s="98"/>
      <c r="I36" s="98"/>
      <c r="J36" s="98"/>
    </row>
    <row r="37" spans="2:10">
      <c r="B37" s="98"/>
      <c r="C37" s="98"/>
      <c r="D37" s="98"/>
      <c r="E37" s="98"/>
      <c r="F37" s="98"/>
      <c r="G37" s="98"/>
      <c r="H37" s="98"/>
      <c r="I37" s="98"/>
      <c r="J37" s="98"/>
    </row>
    <row r="38" spans="2:10">
      <c r="B38" s="98"/>
      <c r="C38" s="98"/>
      <c r="D38" s="98"/>
      <c r="E38" s="98"/>
      <c r="F38" s="98"/>
      <c r="G38" s="98"/>
      <c r="H38" s="98"/>
      <c r="I38" s="98"/>
      <c r="J38" s="98"/>
    </row>
    <row r="39" spans="2:10">
      <c r="B39" s="98"/>
      <c r="C39" s="98"/>
      <c r="D39" s="98"/>
      <c r="E39" s="98"/>
      <c r="F39" s="98"/>
      <c r="G39" s="98"/>
      <c r="H39" s="98"/>
      <c r="I39" s="98"/>
      <c r="J39" s="98"/>
    </row>
    <row r="40" spans="2:10">
      <c r="B40" s="98"/>
      <c r="C40" s="98"/>
      <c r="D40" s="98"/>
      <c r="E40" s="98"/>
      <c r="F40" s="98"/>
      <c r="G40" s="98"/>
      <c r="H40" s="98"/>
      <c r="I40" s="98"/>
      <c r="J40" s="98"/>
    </row>
    <row r="41" spans="2:10">
      <c r="B41" s="98"/>
      <c r="C41" s="98"/>
      <c r="D41" s="98"/>
      <c r="E41" s="98"/>
      <c r="F41" s="98"/>
      <c r="G41" s="98"/>
      <c r="H41" s="98"/>
      <c r="I41" s="98"/>
      <c r="J41" s="98"/>
    </row>
    <row r="42" spans="2:10">
      <c r="B42" s="98"/>
      <c r="C42" s="98"/>
      <c r="D42" s="98"/>
      <c r="E42" s="98"/>
      <c r="F42" s="98"/>
      <c r="G42" s="98"/>
      <c r="H42" s="98"/>
      <c r="I42" s="98"/>
      <c r="J42" s="98"/>
    </row>
    <row r="43" spans="2:10">
      <c r="B43" s="98"/>
      <c r="C43" s="98"/>
      <c r="D43" s="98"/>
      <c r="E43" s="98"/>
      <c r="F43" s="98"/>
      <c r="G43" s="98"/>
      <c r="H43" s="98"/>
      <c r="I43" s="98"/>
      <c r="J43" s="98"/>
    </row>
    <row r="44" spans="2:10">
      <c r="B44" s="98"/>
      <c r="C44" s="98"/>
      <c r="D44" s="98"/>
      <c r="E44" s="98"/>
      <c r="F44" s="98"/>
      <c r="G44" s="98"/>
      <c r="H44" s="98"/>
      <c r="I44" s="98"/>
      <c r="J44" s="98"/>
    </row>
    <row r="45" spans="2:10">
      <c r="B45" s="98"/>
      <c r="C45" s="98"/>
      <c r="D45" s="98"/>
      <c r="E45" s="98"/>
      <c r="F45" s="98"/>
      <c r="G45" s="98"/>
      <c r="H45" s="98"/>
      <c r="I45" s="98"/>
      <c r="J45" s="98"/>
    </row>
    <row r="46" spans="2:10">
      <c r="B46" s="98"/>
      <c r="C46" s="98"/>
      <c r="D46" s="98"/>
      <c r="E46" s="98"/>
      <c r="F46" s="98"/>
      <c r="G46" s="98"/>
      <c r="H46" s="98"/>
      <c r="I46" s="98"/>
      <c r="J46" s="98"/>
    </row>
    <row r="47" spans="2:10">
      <c r="B47" s="98"/>
      <c r="C47" s="98"/>
      <c r="D47" s="98"/>
      <c r="E47" s="98"/>
      <c r="F47" s="98"/>
      <c r="G47" s="98"/>
      <c r="H47" s="98"/>
      <c r="I47" s="98"/>
      <c r="J47" s="98"/>
    </row>
    <row r="48" spans="2:10">
      <c r="B48" s="98"/>
      <c r="C48" s="98"/>
      <c r="D48" s="98"/>
      <c r="E48" s="98"/>
      <c r="F48" s="98"/>
      <c r="G48" s="98"/>
      <c r="H48" s="98"/>
      <c r="I48" s="98"/>
      <c r="J48" s="98"/>
    </row>
    <row r="49" spans="2:10">
      <c r="B49" s="98"/>
      <c r="C49" s="98"/>
      <c r="D49" s="98"/>
      <c r="E49" s="98"/>
      <c r="F49" s="98"/>
      <c r="G49" s="98"/>
      <c r="H49" s="98"/>
      <c r="I49" s="98"/>
      <c r="J49" s="98"/>
    </row>
    <row r="50" spans="2:10">
      <c r="B50" s="98"/>
      <c r="C50" s="98"/>
      <c r="D50" s="98"/>
      <c r="E50" s="98"/>
      <c r="F50" s="98"/>
      <c r="G50" s="98"/>
      <c r="H50" s="98"/>
      <c r="I50" s="98"/>
      <c r="J50" s="98"/>
    </row>
    <row r="51" spans="2:10">
      <c r="B51" s="98"/>
      <c r="C51" s="98"/>
      <c r="D51" s="98"/>
      <c r="E51" s="98"/>
      <c r="F51" s="98"/>
      <c r="G51" s="98"/>
      <c r="H51" s="98"/>
      <c r="I51" s="98"/>
      <c r="J51" s="98"/>
    </row>
    <row r="52" spans="2:10">
      <c r="B52" s="98"/>
      <c r="C52" s="98"/>
      <c r="D52" s="98"/>
      <c r="E52" s="98"/>
      <c r="F52" s="98"/>
      <c r="G52" s="98"/>
      <c r="H52" s="98"/>
      <c r="I52" s="98"/>
      <c r="J52" s="98"/>
    </row>
    <row r="53" spans="2:10">
      <c r="B53" s="98"/>
      <c r="C53" s="98"/>
      <c r="D53" s="98"/>
      <c r="E53" s="98"/>
      <c r="F53" s="98"/>
      <c r="G53" s="98"/>
      <c r="H53" s="98"/>
      <c r="I53" s="98"/>
      <c r="J53" s="98"/>
    </row>
    <row r="54" spans="2:10">
      <c r="B54" s="98"/>
      <c r="C54" s="98"/>
      <c r="D54" s="98"/>
      <c r="E54" s="98"/>
      <c r="F54" s="98"/>
      <c r="G54" s="98"/>
      <c r="H54" s="98"/>
      <c r="I54" s="98"/>
      <c r="J54" s="98"/>
    </row>
    <row r="55" spans="2:10">
      <c r="B55" s="98"/>
      <c r="C55" s="98"/>
      <c r="D55" s="98"/>
      <c r="E55" s="98"/>
      <c r="F55" s="98"/>
      <c r="G55" s="98"/>
      <c r="H55" s="98"/>
      <c r="I55" s="98"/>
      <c r="J55" s="98"/>
    </row>
    <row r="56" spans="2:10">
      <c r="B56" s="98"/>
      <c r="C56" s="98"/>
      <c r="D56" s="98"/>
      <c r="E56" s="98"/>
      <c r="F56" s="98"/>
      <c r="G56" s="98"/>
      <c r="H56" s="98"/>
      <c r="I56" s="98"/>
      <c r="J56" s="98"/>
    </row>
    <row r="57" spans="2:10">
      <c r="B57" s="98"/>
      <c r="C57" s="98"/>
      <c r="D57" s="98"/>
      <c r="E57" s="98"/>
      <c r="F57" s="98"/>
      <c r="G57" s="98"/>
      <c r="H57" s="98"/>
      <c r="I57" s="98"/>
      <c r="J57" s="98"/>
    </row>
    <row r="58" spans="2:10">
      <c r="B58" s="98"/>
      <c r="C58" s="98"/>
      <c r="D58" s="98"/>
      <c r="E58" s="98"/>
      <c r="F58" s="98"/>
      <c r="G58" s="98"/>
      <c r="H58" s="98"/>
      <c r="I58" s="98"/>
      <c r="J58" s="98"/>
    </row>
    <row r="59" spans="2:10">
      <c r="B59" s="98"/>
      <c r="C59" s="98"/>
      <c r="D59" s="98"/>
      <c r="E59" s="98"/>
      <c r="F59" s="98"/>
      <c r="G59" s="98"/>
      <c r="H59" s="98"/>
      <c r="I59" s="98"/>
      <c r="J59" s="98"/>
    </row>
    <row r="60" spans="2:10">
      <c r="B60" s="98"/>
      <c r="C60" s="98"/>
      <c r="D60" s="98"/>
      <c r="E60" s="98"/>
      <c r="F60" s="98"/>
      <c r="G60" s="98"/>
      <c r="H60" s="98"/>
      <c r="I60" s="98"/>
      <c r="J60" s="98"/>
    </row>
    <row r="61" spans="2:10">
      <c r="B61" s="98"/>
      <c r="C61" s="98"/>
      <c r="D61" s="98"/>
      <c r="E61" s="98"/>
      <c r="F61" s="98"/>
      <c r="G61" s="98"/>
      <c r="H61" s="98"/>
      <c r="I61" s="98"/>
      <c r="J61" s="98"/>
    </row>
    <row r="62" spans="2:10">
      <c r="B62" s="98"/>
      <c r="C62" s="98"/>
      <c r="D62" s="98"/>
      <c r="E62" s="98"/>
      <c r="F62" s="98"/>
      <c r="G62" s="98"/>
      <c r="H62" s="98"/>
      <c r="I62" s="98"/>
      <c r="J62" s="98"/>
    </row>
    <row r="63" spans="2:10">
      <c r="B63" s="98"/>
      <c r="C63" s="98"/>
      <c r="D63" s="98"/>
      <c r="E63" s="98"/>
      <c r="F63" s="98"/>
      <c r="G63" s="98"/>
      <c r="H63" s="98"/>
      <c r="I63" s="98"/>
      <c r="J63" s="98"/>
    </row>
    <row r="64" spans="2:10">
      <c r="B64" s="98"/>
      <c r="C64" s="98"/>
      <c r="D64" s="98"/>
      <c r="E64" s="98"/>
      <c r="F64" s="98"/>
      <c r="G64" s="98"/>
      <c r="H64" s="98"/>
      <c r="I64" s="98"/>
      <c r="J64" s="98"/>
    </row>
    <row r="65" spans="2:10">
      <c r="B65" s="98"/>
      <c r="C65" s="98"/>
      <c r="D65" s="98"/>
      <c r="E65" s="98"/>
      <c r="F65" s="98"/>
      <c r="G65" s="98"/>
      <c r="H65" s="98"/>
      <c r="I65" s="98"/>
      <c r="J65" s="98"/>
    </row>
    <row r="66" spans="2:10">
      <c r="B66" s="98"/>
      <c r="C66" s="98"/>
      <c r="D66" s="98"/>
      <c r="E66" s="98"/>
      <c r="F66" s="98"/>
      <c r="G66" s="98"/>
      <c r="H66" s="98"/>
      <c r="I66" s="98"/>
      <c r="J66" s="98"/>
    </row>
    <row r="67" spans="2:10">
      <c r="B67" s="98"/>
      <c r="C67" s="98"/>
      <c r="D67" s="98"/>
      <c r="E67" s="98"/>
      <c r="F67" s="98"/>
      <c r="G67" s="98"/>
      <c r="H67" s="98"/>
      <c r="I67" s="98"/>
      <c r="J67" s="98"/>
    </row>
    <row r="68" spans="2:10">
      <c r="B68" s="98"/>
      <c r="C68" s="98"/>
      <c r="D68" s="98"/>
      <c r="E68" s="98"/>
      <c r="F68" s="98"/>
      <c r="G68" s="98"/>
      <c r="H68" s="98"/>
      <c r="I68" s="98"/>
      <c r="J68" s="98"/>
    </row>
    <row r="69" spans="2:10">
      <c r="B69" s="98"/>
      <c r="C69" s="98"/>
      <c r="D69" s="98"/>
      <c r="E69" s="98"/>
      <c r="F69" s="98"/>
      <c r="G69" s="98"/>
      <c r="H69" s="98"/>
      <c r="I69" s="98"/>
      <c r="J69" s="98"/>
    </row>
    <row r="70" spans="2:10">
      <c r="B70" s="98"/>
      <c r="C70" s="98"/>
      <c r="D70" s="98"/>
      <c r="E70" s="98"/>
      <c r="F70" s="98"/>
      <c r="G70" s="98"/>
      <c r="H70" s="98"/>
      <c r="I70" s="98"/>
      <c r="J70" s="98"/>
    </row>
    <row r="71" spans="2:10">
      <c r="B71" s="98"/>
      <c r="C71" s="98"/>
      <c r="D71" s="98"/>
      <c r="E71" s="98"/>
      <c r="F71" s="98"/>
      <c r="G71" s="98"/>
      <c r="H71" s="98"/>
      <c r="I71" s="98"/>
      <c r="J71" s="98"/>
    </row>
    <row r="72" spans="2:10">
      <c r="B72" s="98"/>
      <c r="C72" s="98"/>
      <c r="D72" s="98"/>
      <c r="E72" s="98"/>
      <c r="F72" s="98"/>
      <c r="G72" s="98"/>
      <c r="H72" s="98"/>
      <c r="I72" s="98"/>
      <c r="J72" s="98"/>
    </row>
    <row r="73" spans="2:10">
      <c r="B73" s="98"/>
      <c r="C73" s="98"/>
      <c r="D73" s="98"/>
      <c r="E73" s="98"/>
      <c r="F73" s="98"/>
      <c r="G73" s="98"/>
      <c r="H73" s="98"/>
      <c r="I73" s="98"/>
      <c r="J73" s="98"/>
    </row>
    <row r="74" spans="2:10">
      <c r="B74" s="98"/>
      <c r="C74" s="98"/>
      <c r="D74" s="98"/>
      <c r="E74" s="98"/>
      <c r="F74" s="98"/>
      <c r="G74" s="98"/>
      <c r="H74" s="98"/>
      <c r="I74" s="98"/>
      <c r="J74" s="98"/>
    </row>
    <row r="75" spans="2:10">
      <c r="B75" s="98"/>
      <c r="C75" s="98"/>
      <c r="D75" s="98"/>
      <c r="E75" s="98"/>
      <c r="F75" s="98"/>
      <c r="G75" s="98"/>
      <c r="H75" s="98"/>
      <c r="I75" s="98"/>
      <c r="J75" s="98"/>
    </row>
    <row r="76" spans="2:10">
      <c r="B76" s="98"/>
      <c r="C76" s="98"/>
      <c r="D76" s="98"/>
      <c r="E76" s="98"/>
      <c r="F76" s="98"/>
      <c r="G76" s="98"/>
      <c r="H76" s="98"/>
      <c r="I76" s="98"/>
      <c r="J76" s="98"/>
    </row>
    <row r="77" spans="2:10">
      <c r="B77" s="98"/>
      <c r="C77" s="98"/>
      <c r="D77" s="98"/>
      <c r="E77" s="98"/>
      <c r="F77" s="98"/>
      <c r="G77" s="98"/>
      <c r="H77" s="98"/>
      <c r="I77" s="98"/>
      <c r="J77" s="98"/>
    </row>
    <row r="78" spans="2:10">
      <c r="B78" s="98"/>
      <c r="C78" s="98"/>
      <c r="D78" s="98"/>
      <c r="E78" s="98"/>
      <c r="F78" s="98"/>
      <c r="G78" s="98"/>
      <c r="H78" s="98"/>
      <c r="I78" s="98"/>
      <c r="J78" s="98"/>
    </row>
    <row r="79" spans="2:10">
      <c r="B79" s="98"/>
      <c r="C79" s="98"/>
      <c r="D79" s="98"/>
      <c r="E79" s="98"/>
      <c r="F79" s="98"/>
      <c r="G79" s="98"/>
      <c r="H79" s="98"/>
      <c r="I79" s="98"/>
      <c r="J79" s="98"/>
    </row>
    <row r="80" spans="2:10">
      <c r="B80" s="98"/>
      <c r="C80" s="98"/>
      <c r="D80" s="98"/>
      <c r="E80" s="98"/>
      <c r="F80" s="98"/>
      <c r="G80" s="98"/>
      <c r="H80" s="98"/>
      <c r="I80" s="98"/>
      <c r="J80" s="98"/>
    </row>
    <row r="81" spans="2:10">
      <c r="B81" s="98"/>
      <c r="C81" s="98"/>
      <c r="D81" s="98"/>
      <c r="E81" s="98"/>
      <c r="F81" s="98"/>
      <c r="G81" s="98"/>
      <c r="H81" s="98"/>
      <c r="I81" s="98"/>
      <c r="J81" s="98"/>
    </row>
    <row r="82" spans="2:10">
      <c r="B82" s="98"/>
      <c r="C82" s="98"/>
      <c r="D82" s="98"/>
      <c r="E82" s="98"/>
      <c r="F82" s="98"/>
      <c r="G82" s="98"/>
      <c r="H82" s="98"/>
      <c r="I82" s="98"/>
      <c r="J82" s="98"/>
    </row>
    <row r="83" spans="2:10">
      <c r="B83" s="98"/>
      <c r="C83" s="98"/>
      <c r="D83" s="98"/>
      <c r="E83" s="98"/>
      <c r="F83" s="98"/>
      <c r="G83" s="98"/>
      <c r="H83" s="98"/>
      <c r="I83" s="98"/>
      <c r="J83" s="98"/>
    </row>
    <row r="84" spans="2:10">
      <c r="B84" s="98"/>
      <c r="C84" s="98"/>
      <c r="D84" s="98"/>
      <c r="E84" s="98"/>
      <c r="F84" s="98"/>
      <c r="G84" s="98"/>
      <c r="H84" s="98"/>
      <c r="I84" s="98"/>
      <c r="J84" s="98"/>
    </row>
    <row r="85" spans="2:10">
      <c r="B85" s="98"/>
      <c r="C85" s="98"/>
      <c r="D85" s="98"/>
      <c r="E85" s="98"/>
      <c r="F85" s="98"/>
      <c r="G85" s="98"/>
      <c r="H85" s="98"/>
      <c r="I85" s="98"/>
      <c r="J85" s="98"/>
    </row>
    <row r="86" spans="2:10">
      <c r="B86" s="98"/>
      <c r="C86" s="98"/>
      <c r="D86" s="98"/>
      <c r="E86" s="98"/>
      <c r="F86" s="98"/>
      <c r="G86" s="98"/>
      <c r="H86" s="98"/>
      <c r="I86" s="98"/>
      <c r="J86" s="98"/>
    </row>
    <row r="87" spans="2:10">
      <c r="B87" s="98"/>
      <c r="C87" s="98"/>
      <c r="D87" s="98"/>
      <c r="E87" s="98"/>
      <c r="F87" s="98"/>
      <c r="G87" s="98"/>
      <c r="H87" s="98"/>
      <c r="I87" s="98"/>
      <c r="J87" s="98"/>
    </row>
    <row r="88" spans="2:10">
      <c r="B88" s="98"/>
      <c r="C88" s="98"/>
      <c r="D88" s="98"/>
      <c r="E88" s="98"/>
      <c r="F88" s="98"/>
      <c r="G88" s="98"/>
      <c r="H88" s="98"/>
      <c r="I88" s="98"/>
      <c r="J88" s="98"/>
    </row>
    <row r="89" spans="2:10">
      <c r="B89" s="98"/>
      <c r="C89" s="98"/>
      <c r="D89" s="98"/>
      <c r="E89" s="98"/>
      <c r="F89" s="98"/>
      <c r="G89" s="98"/>
      <c r="H89" s="98"/>
      <c r="I89" s="98"/>
      <c r="J89" s="98"/>
    </row>
    <row r="90" spans="2:10">
      <c r="B90" s="98"/>
      <c r="C90" s="98"/>
      <c r="D90" s="98"/>
      <c r="E90" s="98"/>
      <c r="F90" s="98"/>
      <c r="G90" s="98"/>
      <c r="H90" s="98"/>
      <c r="I90" s="98"/>
      <c r="J90" s="98"/>
    </row>
    <row r="91" spans="2:10">
      <c r="B91" s="98"/>
      <c r="C91" s="98"/>
      <c r="D91" s="98"/>
      <c r="E91" s="98"/>
      <c r="F91" s="98"/>
      <c r="G91" s="98"/>
      <c r="H91" s="98"/>
      <c r="I91" s="98"/>
      <c r="J91" s="98"/>
    </row>
    <row r="92" spans="2:10">
      <c r="B92" s="98"/>
      <c r="C92" s="98"/>
      <c r="D92" s="98"/>
      <c r="E92" s="98"/>
      <c r="F92" s="98"/>
      <c r="G92" s="98"/>
      <c r="H92" s="98"/>
      <c r="I92" s="98"/>
      <c r="J92" s="98"/>
    </row>
    <row r="93" spans="2:10">
      <c r="B93" s="98"/>
      <c r="C93" s="98"/>
      <c r="D93" s="98"/>
      <c r="E93" s="98"/>
      <c r="F93" s="98"/>
      <c r="G93" s="98"/>
      <c r="H93" s="98"/>
      <c r="I93" s="98"/>
      <c r="J93" s="98"/>
    </row>
    <row r="94" spans="2:10">
      <c r="B94" s="98"/>
      <c r="C94" s="98"/>
      <c r="D94" s="98"/>
      <c r="E94" s="98"/>
      <c r="F94" s="98"/>
      <c r="G94" s="98"/>
      <c r="H94" s="98"/>
      <c r="I94" s="98"/>
      <c r="J94" s="98"/>
    </row>
    <row r="95" spans="2:10">
      <c r="B95" s="98"/>
      <c r="C95" s="98"/>
      <c r="D95" s="98"/>
      <c r="E95" s="98"/>
      <c r="F95" s="98"/>
      <c r="G95" s="98"/>
      <c r="H95" s="98"/>
      <c r="I95" s="98"/>
      <c r="J95" s="98"/>
    </row>
    <row r="96" spans="2:10">
      <c r="B96" s="98"/>
      <c r="C96" s="98"/>
      <c r="D96" s="98"/>
      <c r="E96" s="98"/>
      <c r="F96" s="98"/>
      <c r="G96" s="98"/>
      <c r="H96" s="98"/>
      <c r="I96" s="98"/>
      <c r="J96" s="98"/>
    </row>
    <row r="97" spans="2:10">
      <c r="B97" s="98"/>
      <c r="C97" s="98"/>
      <c r="D97" s="98"/>
      <c r="E97" s="98"/>
      <c r="F97" s="98"/>
      <c r="G97" s="98"/>
      <c r="H97" s="98"/>
      <c r="I97" s="98"/>
      <c r="J97" s="98"/>
    </row>
    <row r="98" spans="2:10">
      <c r="B98" s="98"/>
      <c r="C98" s="98"/>
      <c r="D98" s="98"/>
      <c r="E98" s="98"/>
      <c r="F98" s="98"/>
      <c r="G98" s="98"/>
      <c r="H98" s="98"/>
      <c r="I98" s="98"/>
      <c r="J98" s="98"/>
    </row>
    <row r="99" spans="2:10">
      <c r="B99" s="98"/>
      <c r="C99" s="98"/>
      <c r="D99" s="98"/>
      <c r="E99" s="98"/>
      <c r="F99" s="98"/>
      <c r="G99" s="98"/>
      <c r="H99" s="98"/>
      <c r="I99" s="98"/>
      <c r="J99" s="98"/>
    </row>
    <row r="100" spans="2:10">
      <c r="B100" s="98"/>
      <c r="C100" s="98"/>
      <c r="D100" s="98"/>
      <c r="E100" s="98"/>
      <c r="F100" s="98"/>
      <c r="G100" s="98"/>
      <c r="H100" s="98"/>
      <c r="I100" s="98"/>
      <c r="J100" s="98"/>
    </row>
    <row r="101" spans="2:10">
      <c r="B101" s="98"/>
      <c r="C101" s="98"/>
      <c r="D101" s="98"/>
      <c r="E101" s="98"/>
      <c r="F101" s="98"/>
      <c r="G101" s="98"/>
      <c r="H101" s="98"/>
      <c r="I101" s="98"/>
      <c r="J101" s="98"/>
    </row>
    <row r="102" spans="2:10">
      <c r="B102" s="98"/>
      <c r="C102" s="98"/>
      <c r="D102" s="98"/>
      <c r="E102" s="98"/>
      <c r="F102" s="98"/>
      <c r="G102" s="98"/>
      <c r="H102" s="98"/>
      <c r="I102" s="98"/>
      <c r="J102" s="98"/>
    </row>
    <row r="103" spans="2:10">
      <c r="B103" s="98"/>
      <c r="C103" s="98"/>
      <c r="D103" s="98"/>
      <c r="E103" s="98"/>
      <c r="F103" s="98"/>
      <c r="G103" s="98"/>
      <c r="H103" s="98"/>
      <c r="I103" s="98"/>
      <c r="J103" s="98"/>
    </row>
    <row r="104" spans="2:10">
      <c r="B104" s="98"/>
      <c r="C104" s="98"/>
      <c r="D104" s="98"/>
      <c r="E104" s="98"/>
      <c r="F104" s="98"/>
      <c r="G104" s="98"/>
      <c r="H104" s="98"/>
      <c r="I104" s="98"/>
      <c r="J104" s="98"/>
    </row>
    <row r="105" spans="2:10">
      <c r="B105" s="98"/>
      <c r="C105" s="98"/>
      <c r="D105" s="98"/>
      <c r="E105" s="98"/>
      <c r="F105" s="98"/>
      <c r="G105" s="98"/>
      <c r="H105" s="98"/>
      <c r="I105" s="98"/>
      <c r="J105" s="98"/>
    </row>
    <row r="106" spans="2:10">
      <c r="B106" s="98"/>
      <c r="C106" s="98"/>
      <c r="D106" s="98"/>
      <c r="E106" s="98"/>
      <c r="F106" s="98"/>
      <c r="G106" s="98"/>
      <c r="H106" s="98"/>
      <c r="I106" s="98"/>
      <c r="J106" s="98"/>
    </row>
    <row r="107" spans="2:10">
      <c r="B107" s="98"/>
      <c r="C107" s="98"/>
      <c r="D107" s="98"/>
      <c r="E107" s="98"/>
      <c r="F107" s="98"/>
      <c r="G107" s="98"/>
      <c r="H107" s="98"/>
      <c r="I107" s="98"/>
      <c r="J107" s="98"/>
    </row>
    <row r="108" spans="2:10">
      <c r="B108" s="98"/>
      <c r="C108" s="98"/>
      <c r="D108" s="98"/>
      <c r="E108" s="98"/>
      <c r="F108" s="98"/>
      <c r="G108" s="98"/>
      <c r="H108" s="98"/>
      <c r="I108" s="98"/>
      <c r="J108" s="98"/>
    </row>
    <row r="109" spans="2:10">
      <c r="B109" s="98"/>
      <c r="C109" s="98"/>
      <c r="D109" s="98"/>
      <c r="E109" s="98"/>
      <c r="F109" s="98"/>
      <c r="G109" s="98"/>
      <c r="H109" s="98"/>
      <c r="I109" s="98"/>
      <c r="J109" s="98"/>
    </row>
    <row r="110" spans="2:10">
      <c r="B110" s="130"/>
      <c r="C110" s="130"/>
      <c r="D110" s="131"/>
      <c r="E110" s="131"/>
      <c r="F110" s="136"/>
      <c r="G110" s="136"/>
      <c r="H110" s="136"/>
      <c r="I110" s="136"/>
      <c r="J110" s="131"/>
    </row>
    <row r="111" spans="2:10">
      <c r="B111" s="130"/>
      <c r="C111" s="130"/>
      <c r="D111" s="131"/>
      <c r="E111" s="131"/>
      <c r="F111" s="136"/>
      <c r="G111" s="136"/>
      <c r="H111" s="136"/>
      <c r="I111" s="136"/>
      <c r="J111" s="131"/>
    </row>
    <row r="112" spans="2:10">
      <c r="B112" s="130"/>
      <c r="C112" s="130"/>
      <c r="D112" s="131"/>
      <c r="E112" s="131"/>
      <c r="F112" s="136"/>
      <c r="G112" s="136"/>
      <c r="H112" s="136"/>
      <c r="I112" s="136"/>
      <c r="J112" s="131"/>
    </row>
    <row r="113" spans="2:10">
      <c r="B113" s="130"/>
      <c r="C113" s="130"/>
      <c r="D113" s="131"/>
      <c r="E113" s="131"/>
      <c r="F113" s="136"/>
      <c r="G113" s="136"/>
      <c r="H113" s="136"/>
      <c r="I113" s="136"/>
      <c r="J113" s="131"/>
    </row>
    <row r="114" spans="2:10">
      <c r="B114" s="130"/>
      <c r="C114" s="130"/>
      <c r="D114" s="131"/>
      <c r="E114" s="131"/>
      <c r="F114" s="136"/>
      <c r="G114" s="136"/>
      <c r="H114" s="136"/>
      <c r="I114" s="136"/>
      <c r="J114" s="131"/>
    </row>
    <row r="115" spans="2:10">
      <c r="B115" s="130"/>
      <c r="C115" s="130"/>
      <c r="D115" s="131"/>
      <c r="E115" s="131"/>
      <c r="F115" s="136"/>
      <c r="G115" s="136"/>
      <c r="H115" s="136"/>
      <c r="I115" s="136"/>
      <c r="J115" s="131"/>
    </row>
    <row r="116" spans="2:10">
      <c r="B116" s="130"/>
      <c r="C116" s="130"/>
      <c r="D116" s="131"/>
      <c r="E116" s="131"/>
      <c r="F116" s="136"/>
      <c r="G116" s="136"/>
      <c r="H116" s="136"/>
      <c r="I116" s="136"/>
      <c r="J116" s="131"/>
    </row>
    <row r="117" spans="2:10">
      <c r="B117" s="130"/>
      <c r="C117" s="130"/>
      <c r="D117" s="131"/>
      <c r="E117" s="131"/>
      <c r="F117" s="136"/>
      <c r="G117" s="136"/>
      <c r="H117" s="136"/>
      <c r="I117" s="136"/>
      <c r="J117" s="131"/>
    </row>
    <row r="118" spans="2:10">
      <c r="B118" s="130"/>
      <c r="C118" s="130"/>
      <c r="D118" s="131"/>
      <c r="E118" s="131"/>
      <c r="F118" s="136"/>
      <c r="G118" s="136"/>
      <c r="H118" s="136"/>
      <c r="I118" s="136"/>
      <c r="J118" s="131"/>
    </row>
    <row r="119" spans="2:10">
      <c r="B119" s="130"/>
      <c r="C119" s="130"/>
      <c r="D119" s="131"/>
      <c r="E119" s="131"/>
      <c r="F119" s="136"/>
      <c r="G119" s="136"/>
      <c r="H119" s="136"/>
      <c r="I119" s="136"/>
      <c r="J119" s="131"/>
    </row>
    <row r="120" spans="2:10">
      <c r="B120" s="130"/>
      <c r="C120" s="130"/>
      <c r="D120" s="131"/>
      <c r="E120" s="131"/>
      <c r="F120" s="136"/>
      <c r="G120" s="136"/>
      <c r="H120" s="136"/>
      <c r="I120" s="136"/>
      <c r="J120" s="131"/>
    </row>
    <row r="121" spans="2:10">
      <c r="B121" s="130"/>
      <c r="C121" s="130"/>
      <c r="D121" s="131"/>
      <c r="E121" s="131"/>
      <c r="F121" s="136"/>
      <c r="G121" s="136"/>
      <c r="H121" s="136"/>
      <c r="I121" s="136"/>
      <c r="J121" s="131"/>
    </row>
    <row r="122" spans="2:10">
      <c r="B122" s="130"/>
      <c r="C122" s="130"/>
      <c r="D122" s="131"/>
      <c r="E122" s="131"/>
      <c r="F122" s="136"/>
      <c r="G122" s="136"/>
      <c r="H122" s="136"/>
      <c r="I122" s="136"/>
      <c r="J122" s="131"/>
    </row>
    <row r="123" spans="2:10">
      <c r="B123" s="130"/>
      <c r="C123" s="130"/>
      <c r="D123" s="131"/>
      <c r="E123" s="131"/>
      <c r="F123" s="136"/>
      <c r="G123" s="136"/>
      <c r="H123" s="136"/>
      <c r="I123" s="136"/>
      <c r="J123" s="131"/>
    </row>
    <row r="124" spans="2:10">
      <c r="B124" s="130"/>
      <c r="C124" s="130"/>
      <c r="D124" s="131"/>
      <c r="E124" s="131"/>
      <c r="F124" s="136"/>
      <c r="G124" s="136"/>
      <c r="H124" s="136"/>
      <c r="I124" s="136"/>
      <c r="J124" s="131"/>
    </row>
    <row r="125" spans="2:10">
      <c r="B125" s="130"/>
      <c r="C125" s="130"/>
      <c r="D125" s="131"/>
      <c r="E125" s="131"/>
      <c r="F125" s="136"/>
      <c r="G125" s="136"/>
      <c r="H125" s="136"/>
      <c r="I125" s="136"/>
      <c r="J125" s="131"/>
    </row>
    <row r="126" spans="2:10">
      <c r="B126" s="130"/>
      <c r="C126" s="130"/>
      <c r="D126" s="131"/>
      <c r="E126" s="131"/>
      <c r="F126" s="136"/>
      <c r="G126" s="136"/>
      <c r="H126" s="136"/>
      <c r="I126" s="136"/>
      <c r="J126" s="131"/>
    </row>
    <row r="127" spans="2:10">
      <c r="B127" s="130"/>
      <c r="C127" s="130"/>
      <c r="D127" s="131"/>
      <c r="E127" s="131"/>
      <c r="F127" s="136"/>
      <c r="G127" s="136"/>
      <c r="H127" s="136"/>
      <c r="I127" s="136"/>
      <c r="J127" s="131"/>
    </row>
    <row r="128" spans="2:10">
      <c r="B128" s="130"/>
      <c r="C128" s="130"/>
      <c r="D128" s="131"/>
      <c r="E128" s="131"/>
      <c r="F128" s="136"/>
      <c r="G128" s="136"/>
      <c r="H128" s="136"/>
      <c r="I128" s="136"/>
      <c r="J128" s="131"/>
    </row>
    <row r="129" spans="2:10">
      <c r="B129" s="130"/>
      <c r="C129" s="130"/>
      <c r="D129" s="131"/>
      <c r="E129" s="131"/>
      <c r="F129" s="136"/>
      <c r="G129" s="136"/>
      <c r="H129" s="136"/>
      <c r="I129" s="136"/>
      <c r="J129" s="131"/>
    </row>
    <row r="130" spans="2:10">
      <c r="B130" s="130"/>
      <c r="C130" s="130"/>
      <c r="D130" s="131"/>
      <c r="E130" s="131"/>
      <c r="F130" s="136"/>
      <c r="G130" s="136"/>
      <c r="H130" s="136"/>
      <c r="I130" s="136"/>
      <c r="J130" s="131"/>
    </row>
    <row r="131" spans="2:10">
      <c r="B131" s="130"/>
      <c r="C131" s="130"/>
      <c r="D131" s="131"/>
      <c r="E131" s="131"/>
      <c r="F131" s="136"/>
      <c r="G131" s="136"/>
      <c r="H131" s="136"/>
      <c r="I131" s="136"/>
      <c r="J131" s="131"/>
    </row>
    <row r="132" spans="2:10">
      <c r="B132" s="130"/>
      <c r="C132" s="130"/>
      <c r="D132" s="131"/>
      <c r="E132" s="131"/>
      <c r="F132" s="136"/>
      <c r="G132" s="136"/>
      <c r="H132" s="136"/>
      <c r="I132" s="136"/>
      <c r="J132" s="131"/>
    </row>
    <row r="133" spans="2:10">
      <c r="B133" s="130"/>
      <c r="C133" s="130"/>
      <c r="D133" s="131"/>
      <c r="E133" s="131"/>
      <c r="F133" s="136"/>
      <c r="G133" s="136"/>
      <c r="H133" s="136"/>
      <c r="I133" s="136"/>
      <c r="J133" s="131"/>
    </row>
    <row r="134" spans="2:10">
      <c r="B134" s="130"/>
      <c r="C134" s="130"/>
      <c r="D134" s="131"/>
      <c r="E134" s="131"/>
      <c r="F134" s="136"/>
      <c r="G134" s="136"/>
      <c r="H134" s="136"/>
      <c r="I134" s="136"/>
      <c r="J134" s="131"/>
    </row>
    <row r="135" spans="2:10">
      <c r="B135" s="130"/>
      <c r="C135" s="130"/>
      <c r="D135" s="131"/>
      <c r="E135" s="131"/>
      <c r="F135" s="136"/>
      <c r="G135" s="136"/>
      <c r="H135" s="136"/>
      <c r="I135" s="136"/>
      <c r="J135" s="131"/>
    </row>
    <row r="136" spans="2:10">
      <c r="B136" s="130"/>
      <c r="C136" s="130"/>
      <c r="D136" s="131"/>
      <c r="E136" s="131"/>
      <c r="F136" s="136"/>
      <c r="G136" s="136"/>
      <c r="H136" s="136"/>
      <c r="I136" s="136"/>
      <c r="J136" s="131"/>
    </row>
    <row r="137" spans="2:10">
      <c r="B137" s="130"/>
      <c r="C137" s="130"/>
      <c r="D137" s="131"/>
      <c r="E137" s="131"/>
      <c r="F137" s="136"/>
      <c r="G137" s="136"/>
      <c r="H137" s="136"/>
      <c r="I137" s="136"/>
      <c r="J137" s="131"/>
    </row>
    <row r="138" spans="2:10">
      <c r="B138" s="130"/>
      <c r="C138" s="130"/>
      <c r="D138" s="131"/>
      <c r="E138" s="131"/>
      <c r="F138" s="136"/>
      <c r="G138" s="136"/>
      <c r="H138" s="136"/>
      <c r="I138" s="136"/>
      <c r="J138" s="131"/>
    </row>
    <row r="139" spans="2:10">
      <c r="B139" s="130"/>
      <c r="C139" s="130"/>
      <c r="D139" s="131"/>
      <c r="E139" s="131"/>
      <c r="F139" s="136"/>
      <c r="G139" s="136"/>
      <c r="H139" s="136"/>
      <c r="I139" s="136"/>
      <c r="J139" s="131"/>
    </row>
    <row r="140" spans="2:10">
      <c r="B140" s="130"/>
      <c r="C140" s="130"/>
      <c r="D140" s="131"/>
      <c r="E140" s="131"/>
      <c r="F140" s="136"/>
      <c r="G140" s="136"/>
      <c r="H140" s="136"/>
      <c r="I140" s="136"/>
      <c r="J140" s="131"/>
    </row>
    <row r="141" spans="2:10">
      <c r="B141" s="130"/>
      <c r="C141" s="130"/>
      <c r="D141" s="131"/>
      <c r="E141" s="131"/>
      <c r="F141" s="136"/>
      <c r="G141" s="136"/>
      <c r="H141" s="136"/>
      <c r="I141" s="136"/>
      <c r="J141" s="131"/>
    </row>
    <row r="142" spans="2:10">
      <c r="B142" s="130"/>
      <c r="C142" s="130"/>
      <c r="D142" s="131"/>
      <c r="E142" s="131"/>
      <c r="F142" s="136"/>
      <c r="G142" s="136"/>
      <c r="H142" s="136"/>
      <c r="I142" s="136"/>
      <c r="J142" s="131"/>
    </row>
    <row r="143" spans="2:10">
      <c r="B143" s="130"/>
      <c r="C143" s="130"/>
      <c r="D143" s="131"/>
      <c r="E143" s="131"/>
      <c r="F143" s="136"/>
      <c r="G143" s="136"/>
      <c r="H143" s="136"/>
      <c r="I143" s="136"/>
      <c r="J143" s="131"/>
    </row>
    <row r="144" spans="2:10">
      <c r="B144" s="130"/>
      <c r="C144" s="130"/>
      <c r="D144" s="131"/>
      <c r="E144" s="131"/>
      <c r="F144" s="136"/>
      <c r="G144" s="136"/>
      <c r="H144" s="136"/>
      <c r="I144" s="136"/>
      <c r="J144" s="131"/>
    </row>
    <row r="145" spans="2:10">
      <c r="B145" s="130"/>
      <c r="C145" s="130"/>
      <c r="D145" s="131"/>
      <c r="E145" s="131"/>
      <c r="F145" s="136"/>
      <c r="G145" s="136"/>
      <c r="H145" s="136"/>
      <c r="I145" s="136"/>
      <c r="J145" s="131"/>
    </row>
    <row r="146" spans="2:10">
      <c r="B146" s="130"/>
      <c r="C146" s="130"/>
      <c r="D146" s="131"/>
      <c r="E146" s="131"/>
      <c r="F146" s="136"/>
      <c r="G146" s="136"/>
      <c r="H146" s="136"/>
      <c r="I146" s="136"/>
      <c r="J146" s="131"/>
    </row>
    <row r="147" spans="2:10">
      <c r="B147" s="130"/>
      <c r="C147" s="130"/>
      <c r="D147" s="131"/>
      <c r="E147" s="131"/>
      <c r="F147" s="136"/>
      <c r="G147" s="136"/>
      <c r="H147" s="136"/>
      <c r="I147" s="136"/>
      <c r="J147" s="131"/>
    </row>
    <row r="148" spans="2:10">
      <c r="B148" s="130"/>
      <c r="C148" s="130"/>
      <c r="D148" s="131"/>
      <c r="E148" s="131"/>
      <c r="F148" s="136"/>
      <c r="G148" s="136"/>
      <c r="H148" s="136"/>
      <c r="I148" s="136"/>
      <c r="J148" s="131"/>
    </row>
    <row r="149" spans="2:10">
      <c r="B149" s="130"/>
      <c r="C149" s="130"/>
      <c r="D149" s="131"/>
      <c r="E149" s="131"/>
      <c r="F149" s="136"/>
      <c r="G149" s="136"/>
      <c r="H149" s="136"/>
      <c r="I149" s="136"/>
      <c r="J149" s="131"/>
    </row>
    <row r="150" spans="2:10">
      <c r="B150" s="130"/>
      <c r="C150" s="130"/>
      <c r="D150" s="131"/>
      <c r="E150" s="131"/>
      <c r="F150" s="136"/>
      <c r="G150" s="136"/>
      <c r="H150" s="136"/>
      <c r="I150" s="136"/>
      <c r="J150" s="131"/>
    </row>
    <row r="151" spans="2:10">
      <c r="B151" s="130"/>
      <c r="C151" s="130"/>
      <c r="D151" s="131"/>
      <c r="E151" s="131"/>
      <c r="F151" s="136"/>
      <c r="G151" s="136"/>
      <c r="H151" s="136"/>
      <c r="I151" s="136"/>
      <c r="J151" s="131"/>
    </row>
    <row r="152" spans="2:10">
      <c r="B152" s="130"/>
      <c r="C152" s="130"/>
      <c r="D152" s="131"/>
      <c r="E152" s="131"/>
      <c r="F152" s="136"/>
      <c r="G152" s="136"/>
      <c r="H152" s="136"/>
      <c r="I152" s="136"/>
      <c r="J152" s="131"/>
    </row>
    <row r="153" spans="2:10">
      <c r="B153" s="130"/>
      <c r="C153" s="130"/>
      <c r="D153" s="131"/>
      <c r="E153" s="131"/>
      <c r="F153" s="136"/>
      <c r="G153" s="136"/>
      <c r="H153" s="136"/>
      <c r="I153" s="136"/>
      <c r="J153" s="131"/>
    </row>
    <row r="154" spans="2:10">
      <c r="B154" s="130"/>
      <c r="C154" s="130"/>
      <c r="D154" s="131"/>
      <c r="E154" s="131"/>
      <c r="F154" s="136"/>
      <c r="G154" s="136"/>
      <c r="H154" s="136"/>
      <c r="I154" s="136"/>
      <c r="J154" s="131"/>
    </row>
    <row r="155" spans="2:10">
      <c r="B155" s="130"/>
      <c r="C155" s="130"/>
      <c r="D155" s="131"/>
      <c r="E155" s="131"/>
      <c r="F155" s="136"/>
      <c r="G155" s="136"/>
      <c r="H155" s="136"/>
      <c r="I155" s="136"/>
      <c r="J155" s="131"/>
    </row>
    <row r="156" spans="2:10">
      <c r="B156" s="130"/>
      <c r="C156" s="130"/>
      <c r="D156" s="131"/>
      <c r="E156" s="131"/>
      <c r="F156" s="136"/>
      <c r="G156" s="136"/>
      <c r="H156" s="136"/>
      <c r="I156" s="136"/>
      <c r="J156" s="131"/>
    </row>
    <row r="157" spans="2:10">
      <c r="B157" s="130"/>
      <c r="C157" s="130"/>
      <c r="D157" s="131"/>
      <c r="E157" s="131"/>
      <c r="F157" s="136"/>
      <c r="G157" s="136"/>
      <c r="H157" s="136"/>
      <c r="I157" s="136"/>
      <c r="J157" s="131"/>
    </row>
    <row r="158" spans="2:10">
      <c r="B158" s="130"/>
      <c r="C158" s="130"/>
      <c r="D158" s="131"/>
      <c r="E158" s="131"/>
      <c r="F158" s="136"/>
      <c r="G158" s="136"/>
      <c r="H158" s="136"/>
      <c r="I158" s="136"/>
      <c r="J158" s="131"/>
    </row>
    <row r="159" spans="2:10">
      <c r="B159" s="130"/>
      <c r="C159" s="130"/>
      <c r="D159" s="131"/>
      <c r="E159" s="131"/>
      <c r="F159" s="136"/>
      <c r="G159" s="136"/>
      <c r="H159" s="136"/>
      <c r="I159" s="136"/>
      <c r="J159" s="131"/>
    </row>
    <row r="160" spans="2:10">
      <c r="B160" s="130"/>
      <c r="C160" s="130"/>
      <c r="D160" s="131"/>
      <c r="E160" s="131"/>
      <c r="F160" s="136"/>
      <c r="G160" s="136"/>
      <c r="H160" s="136"/>
      <c r="I160" s="136"/>
      <c r="J160" s="131"/>
    </row>
    <row r="161" spans="2:10">
      <c r="B161" s="130"/>
      <c r="C161" s="130"/>
      <c r="D161" s="131"/>
      <c r="E161" s="131"/>
      <c r="F161" s="136"/>
      <c r="G161" s="136"/>
      <c r="H161" s="136"/>
      <c r="I161" s="136"/>
      <c r="J161" s="131"/>
    </row>
    <row r="162" spans="2:10">
      <c r="B162" s="130"/>
      <c r="C162" s="130"/>
      <c r="D162" s="131"/>
      <c r="E162" s="131"/>
      <c r="F162" s="136"/>
      <c r="G162" s="136"/>
      <c r="H162" s="136"/>
      <c r="I162" s="136"/>
      <c r="J162" s="131"/>
    </row>
    <row r="163" spans="2:10">
      <c r="B163" s="130"/>
      <c r="C163" s="130"/>
      <c r="D163" s="131"/>
      <c r="E163" s="131"/>
      <c r="F163" s="136"/>
      <c r="G163" s="136"/>
      <c r="H163" s="136"/>
      <c r="I163" s="136"/>
      <c r="J163" s="131"/>
    </row>
    <row r="164" spans="2:10">
      <c r="B164" s="130"/>
      <c r="C164" s="130"/>
      <c r="D164" s="131"/>
      <c r="E164" s="131"/>
      <c r="F164" s="136"/>
      <c r="G164" s="136"/>
      <c r="H164" s="136"/>
      <c r="I164" s="136"/>
      <c r="J164" s="131"/>
    </row>
    <row r="165" spans="2:10">
      <c r="B165" s="130"/>
      <c r="C165" s="130"/>
      <c r="D165" s="131"/>
      <c r="E165" s="131"/>
      <c r="F165" s="136"/>
      <c r="G165" s="136"/>
      <c r="H165" s="136"/>
      <c r="I165" s="136"/>
      <c r="J165" s="131"/>
    </row>
    <row r="166" spans="2:10">
      <c r="B166" s="130"/>
      <c r="C166" s="130"/>
      <c r="D166" s="131"/>
      <c r="E166" s="131"/>
      <c r="F166" s="136"/>
      <c r="G166" s="136"/>
      <c r="H166" s="136"/>
      <c r="I166" s="136"/>
      <c r="J166" s="131"/>
    </row>
    <row r="167" spans="2:10">
      <c r="B167" s="130"/>
      <c r="C167" s="130"/>
      <c r="D167" s="131"/>
      <c r="E167" s="131"/>
      <c r="F167" s="136"/>
      <c r="G167" s="136"/>
      <c r="H167" s="136"/>
      <c r="I167" s="136"/>
      <c r="J167" s="131"/>
    </row>
    <row r="168" spans="2:10">
      <c r="B168" s="130"/>
      <c r="C168" s="130"/>
      <c r="D168" s="131"/>
      <c r="E168" s="131"/>
      <c r="F168" s="136"/>
      <c r="G168" s="136"/>
      <c r="H168" s="136"/>
      <c r="I168" s="136"/>
      <c r="J168" s="131"/>
    </row>
    <row r="169" spans="2:10">
      <c r="B169" s="130"/>
      <c r="C169" s="130"/>
      <c r="D169" s="131"/>
      <c r="E169" s="131"/>
      <c r="F169" s="136"/>
      <c r="G169" s="136"/>
      <c r="H169" s="136"/>
      <c r="I169" s="136"/>
      <c r="J169" s="131"/>
    </row>
    <row r="170" spans="2:10">
      <c r="B170" s="130"/>
      <c r="C170" s="130"/>
      <c r="D170" s="131"/>
      <c r="E170" s="131"/>
      <c r="F170" s="136"/>
      <c r="G170" s="136"/>
      <c r="H170" s="136"/>
      <c r="I170" s="136"/>
      <c r="J170" s="131"/>
    </row>
    <row r="171" spans="2:10">
      <c r="B171" s="130"/>
      <c r="C171" s="130"/>
      <c r="D171" s="131"/>
      <c r="E171" s="131"/>
      <c r="F171" s="136"/>
      <c r="G171" s="136"/>
      <c r="H171" s="136"/>
      <c r="I171" s="136"/>
      <c r="J171" s="131"/>
    </row>
    <row r="172" spans="2:10">
      <c r="B172" s="130"/>
      <c r="C172" s="130"/>
      <c r="D172" s="131"/>
      <c r="E172" s="131"/>
      <c r="F172" s="136"/>
      <c r="G172" s="136"/>
      <c r="H172" s="136"/>
      <c r="I172" s="136"/>
      <c r="J172" s="131"/>
    </row>
    <row r="173" spans="2:10">
      <c r="B173" s="130"/>
      <c r="C173" s="130"/>
      <c r="D173" s="131"/>
      <c r="E173" s="131"/>
      <c r="F173" s="136"/>
      <c r="G173" s="136"/>
      <c r="H173" s="136"/>
      <c r="I173" s="136"/>
      <c r="J173" s="131"/>
    </row>
    <row r="174" spans="2:10">
      <c r="B174" s="130"/>
      <c r="C174" s="130"/>
      <c r="D174" s="131"/>
      <c r="E174" s="131"/>
      <c r="F174" s="136"/>
      <c r="G174" s="136"/>
      <c r="H174" s="136"/>
      <c r="I174" s="136"/>
      <c r="J174" s="131"/>
    </row>
    <row r="175" spans="2:10">
      <c r="B175" s="130"/>
      <c r="C175" s="130"/>
      <c r="D175" s="131"/>
      <c r="E175" s="131"/>
      <c r="F175" s="136"/>
      <c r="G175" s="136"/>
      <c r="H175" s="136"/>
      <c r="I175" s="136"/>
      <c r="J175" s="131"/>
    </row>
    <row r="176" spans="2:10">
      <c r="B176" s="130"/>
      <c r="C176" s="130"/>
      <c r="D176" s="131"/>
      <c r="E176" s="131"/>
      <c r="F176" s="136"/>
      <c r="G176" s="136"/>
      <c r="H176" s="136"/>
      <c r="I176" s="136"/>
      <c r="J176" s="131"/>
    </row>
    <row r="177" spans="2:10">
      <c r="B177" s="130"/>
      <c r="C177" s="130"/>
      <c r="D177" s="131"/>
      <c r="E177" s="131"/>
      <c r="F177" s="136"/>
      <c r="G177" s="136"/>
      <c r="H177" s="136"/>
      <c r="I177" s="136"/>
      <c r="J177" s="131"/>
    </row>
    <row r="178" spans="2:10">
      <c r="B178" s="130"/>
      <c r="C178" s="130"/>
      <c r="D178" s="131"/>
      <c r="E178" s="131"/>
      <c r="F178" s="136"/>
      <c r="G178" s="136"/>
      <c r="H178" s="136"/>
      <c r="I178" s="136"/>
      <c r="J178" s="131"/>
    </row>
    <row r="179" spans="2:10">
      <c r="B179" s="130"/>
      <c r="C179" s="130"/>
      <c r="D179" s="131"/>
      <c r="E179" s="131"/>
      <c r="F179" s="136"/>
      <c r="G179" s="136"/>
      <c r="H179" s="136"/>
      <c r="I179" s="136"/>
      <c r="J179" s="131"/>
    </row>
    <row r="180" spans="2:10">
      <c r="B180" s="130"/>
      <c r="C180" s="130"/>
      <c r="D180" s="131"/>
      <c r="E180" s="131"/>
      <c r="F180" s="136"/>
      <c r="G180" s="136"/>
      <c r="H180" s="136"/>
      <c r="I180" s="136"/>
      <c r="J180" s="131"/>
    </row>
    <row r="181" spans="2:10">
      <c r="B181" s="130"/>
      <c r="C181" s="130"/>
      <c r="D181" s="131"/>
      <c r="E181" s="131"/>
      <c r="F181" s="136"/>
      <c r="G181" s="136"/>
      <c r="H181" s="136"/>
      <c r="I181" s="136"/>
      <c r="J181" s="131"/>
    </row>
    <row r="182" spans="2:10">
      <c r="B182" s="130"/>
      <c r="C182" s="130"/>
      <c r="D182" s="131"/>
      <c r="E182" s="131"/>
      <c r="F182" s="136"/>
      <c r="G182" s="136"/>
      <c r="H182" s="136"/>
      <c r="I182" s="136"/>
      <c r="J182" s="131"/>
    </row>
    <row r="183" spans="2:10">
      <c r="B183" s="130"/>
      <c r="C183" s="130"/>
      <c r="D183" s="131"/>
      <c r="E183" s="131"/>
      <c r="F183" s="136"/>
      <c r="G183" s="136"/>
      <c r="H183" s="136"/>
      <c r="I183" s="136"/>
      <c r="J183" s="131"/>
    </row>
    <row r="184" spans="2:10">
      <c r="B184" s="130"/>
      <c r="C184" s="130"/>
      <c r="D184" s="131"/>
      <c r="E184" s="131"/>
      <c r="F184" s="136"/>
      <c r="G184" s="136"/>
      <c r="H184" s="136"/>
      <c r="I184" s="136"/>
      <c r="J184" s="131"/>
    </row>
    <row r="185" spans="2:10">
      <c r="B185" s="130"/>
      <c r="C185" s="130"/>
      <c r="D185" s="131"/>
      <c r="E185" s="131"/>
      <c r="F185" s="136"/>
      <c r="G185" s="136"/>
      <c r="H185" s="136"/>
      <c r="I185" s="136"/>
      <c r="J185" s="131"/>
    </row>
    <row r="186" spans="2:10">
      <c r="B186" s="130"/>
      <c r="C186" s="130"/>
      <c r="D186" s="131"/>
      <c r="E186" s="131"/>
      <c r="F186" s="136"/>
      <c r="G186" s="136"/>
      <c r="H186" s="136"/>
      <c r="I186" s="136"/>
      <c r="J186" s="131"/>
    </row>
    <row r="187" spans="2:10">
      <c r="B187" s="130"/>
      <c r="C187" s="130"/>
      <c r="D187" s="131"/>
      <c r="E187" s="131"/>
      <c r="F187" s="136"/>
      <c r="G187" s="136"/>
      <c r="H187" s="136"/>
      <c r="I187" s="136"/>
      <c r="J187" s="131"/>
    </row>
    <row r="188" spans="2:10">
      <c r="B188" s="130"/>
      <c r="C188" s="130"/>
      <c r="D188" s="131"/>
      <c r="E188" s="131"/>
      <c r="F188" s="136"/>
      <c r="G188" s="136"/>
      <c r="H188" s="136"/>
      <c r="I188" s="136"/>
      <c r="J188" s="131"/>
    </row>
    <row r="189" spans="2:10">
      <c r="B189" s="130"/>
      <c r="C189" s="130"/>
      <c r="D189" s="131"/>
      <c r="E189" s="131"/>
      <c r="F189" s="136"/>
      <c r="G189" s="136"/>
      <c r="H189" s="136"/>
      <c r="I189" s="136"/>
      <c r="J189" s="131"/>
    </row>
    <row r="190" spans="2:10">
      <c r="B190" s="130"/>
      <c r="C190" s="130"/>
      <c r="D190" s="131"/>
      <c r="E190" s="131"/>
      <c r="F190" s="136"/>
      <c r="G190" s="136"/>
      <c r="H190" s="136"/>
      <c r="I190" s="136"/>
      <c r="J190" s="131"/>
    </row>
    <row r="191" spans="2:10">
      <c r="B191" s="130"/>
      <c r="C191" s="130"/>
      <c r="D191" s="131"/>
      <c r="E191" s="131"/>
      <c r="F191" s="136"/>
      <c r="G191" s="136"/>
      <c r="H191" s="136"/>
      <c r="I191" s="136"/>
      <c r="J191" s="131"/>
    </row>
    <row r="192" spans="2:10">
      <c r="B192" s="130"/>
      <c r="C192" s="130"/>
      <c r="D192" s="131"/>
      <c r="E192" s="131"/>
      <c r="F192" s="136"/>
      <c r="G192" s="136"/>
      <c r="H192" s="136"/>
      <c r="I192" s="136"/>
      <c r="J192" s="131"/>
    </row>
    <row r="193" spans="2:10">
      <c r="B193" s="130"/>
      <c r="C193" s="130"/>
      <c r="D193" s="131"/>
      <c r="E193" s="131"/>
      <c r="F193" s="136"/>
      <c r="G193" s="136"/>
      <c r="H193" s="136"/>
      <c r="I193" s="136"/>
      <c r="J193" s="131"/>
    </row>
    <row r="194" spans="2:10">
      <c r="B194" s="130"/>
      <c r="C194" s="130"/>
      <c r="D194" s="131"/>
      <c r="E194" s="131"/>
      <c r="F194" s="136"/>
      <c r="G194" s="136"/>
      <c r="H194" s="136"/>
      <c r="I194" s="136"/>
      <c r="J194" s="131"/>
    </row>
    <row r="195" spans="2:10">
      <c r="B195" s="130"/>
      <c r="C195" s="130"/>
      <c r="D195" s="131"/>
      <c r="E195" s="131"/>
      <c r="F195" s="136"/>
      <c r="G195" s="136"/>
      <c r="H195" s="136"/>
      <c r="I195" s="136"/>
      <c r="J195" s="131"/>
    </row>
    <row r="196" spans="2:10">
      <c r="B196" s="130"/>
      <c r="C196" s="130"/>
      <c r="D196" s="131"/>
      <c r="E196" s="131"/>
      <c r="F196" s="136"/>
      <c r="G196" s="136"/>
      <c r="H196" s="136"/>
      <c r="I196" s="136"/>
      <c r="J196" s="131"/>
    </row>
    <row r="197" spans="2:10">
      <c r="B197" s="130"/>
      <c r="C197" s="130"/>
      <c r="D197" s="131"/>
      <c r="E197" s="131"/>
      <c r="F197" s="136"/>
      <c r="G197" s="136"/>
      <c r="H197" s="136"/>
      <c r="I197" s="136"/>
      <c r="J197" s="131"/>
    </row>
    <row r="198" spans="2:10">
      <c r="B198" s="130"/>
      <c r="C198" s="130"/>
      <c r="D198" s="131"/>
      <c r="E198" s="131"/>
      <c r="F198" s="136"/>
      <c r="G198" s="136"/>
      <c r="H198" s="136"/>
      <c r="I198" s="136"/>
      <c r="J198" s="131"/>
    </row>
    <row r="199" spans="2:10">
      <c r="B199" s="130"/>
      <c r="C199" s="130"/>
      <c r="D199" s="131"/>
      <c r="E199" s="131"/>
      <c r="F199" s="136"/>
      <c r="G199" s="136"/>
      <c r="H199" s="136"/>
      <c r="I199" s="136"/>
      <c r="J199" s="131"/>
    </row>
    <row r="200" spans="2:10">
      <c r="B200" s="130"/>
      <c r="C200" s="130"/>
      <c r="D200" s="131"/>
      <c r="E200" s="131"/>
      <c r="F200" s="136"/>
      <c r="G200" s="136"/>
      <c r="H200" s="136"/>
      <c r="I200" s="136"/>
      <c r="J200" s="131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K61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56" t="s">
        <v>146</v>
      </c>
      <c r="C1" s="77" t="s" vm="1">
        <v>224</v>
      </c>
    </row>
    <row r="2" spans="2:11">
      <c r="B2" s="56" t="s">
        <v>145</v>
      </c>
      <c r="C2" s="77" t="s">
        <v>225</v>
      </c>
    </row>
    <row r="3" spans="2:11">
      <c r="B3" s="56" t="s">
        <v>147</v>
      </c>
      <c r="C3" s="77" t="s">
        <v>226</v>
      </c>
    </row>
    <row r="4" spans="2:11">
      <c r="B4" s="56" t="s">
        <v>148</v>
      </c>
      <c r="C4" s="77">
        <v>9455</v>
      </c>
    </row>
    <row r="6" spans="2:11" ht="26.25" customHeight="1">
      <c r="B6" s="157" t="s">
        <v>179</v>
      </c>
      <c r="C6" s="158"/>
      <c r="D6" s="158"/>
      <c r="E6" s="158"/>
      <c r="F6" s="158"/>
      <c r="G6" s="158"/>
      <c r="H6" s="158"/>
      <c r="I6" s="158"/>
      <c r="J6" s="158"/>
      <c r="K6" s="159"/>
    </row>
    <row r="7" spans="2:11" s="3" customFormat="1" ht="66">
      <c r="B7" s="59" t="s">
        <v>116</v>
      </c>
      <c r="C7" s="59" t="s">
        <v>117</v>
      </c>
      <c r="D7" s="59" t="s">
        <v>15</v>
      </c>
      <c r="E7" s="59" t="s">
        <v>16</v>
      </c>
      <c r="F7" s="59" t="s">
        <v>59</v>
      </c>
      <c r="G7" s="59" t="s">
        <v>101</v>
      </c>
      <c r="H7" s="59" t="s">
        <v>55</v>
      </c>
      <c r="I7" s="59" t="s">
        <v>110</v>
      </c>
      <c r="J7" s="59" t="s">
        <v>149</v>
      </c>
      <c r="K7" s="59" t="s">
        <v>150</v>
      </c>
    </row>
    <row r="8" spans="2:11" s="3" customFormat="1" ht="21.75" customHeight="1">
      <c r="B8" s="15"/>
      <c r="C8" s="69"/>
      <c r="D8" s="16"/>
      <c r="E8" s="16"/>
      <c r="F8" s="16" t="s">
        <v>20</v>
      </c>
      <c r="G8" s="16"/>
      <c r="H8" s="16" t="s">
        <v>20</v>
      </c>
      <c r="I8" s="16" t="s">
        <v>203</v>
      </c>
      <c r="J8" s="32" t="s">
        <v>20</v>
      </c>
      <c r="K8" s="17" t="s">
        <v>20</v>
      </c>
    </row>
    <row r="9" spans="2:11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20" t="s">
        <v>7</v>
      </c>
      <c r="J9" s="20" t="s">
        <v>8</v>
      </c>
      <c r="K9" s="20" t="s">
        <v>8</v>
      </c>
    </row>
    <row r="10" spans="2:11" s="4" customFormat="1" ht="18" customHeight="1">
      <c r="B10" s="98"/>
      <c r="C10" s="98"/>
      <c r="D10" s="98"/>
      <c r="E10" s="98"/>
      <c r="F10" s="98"/>
      <c r="G10" s="98"/>
      <c r="H10" s="98"/>
      <c r="I10" s="98"/>
      <c r="J10" s="98"/>
      <c r="K10" s="98"/>
    </row>
    <row r="11" spans="2:11" ht="21" customHeight="1">
      <c r="B11" s="138"/>
      <c r="C11" s="98"/>
      <c r="D11" s="98"/>
      <c r="E11" s="98"/>
      <c r="F11" s="98"/>
      <c r="G11" s="98"/>
      <c r="H11" s="98"/>
      <c r="I11" s="98"/>
      <c r="J11" s="98"/>
      <c r="K11" s="98"/>
    </row>
    <row r="12" spans="2:11">
      <c r="B12" s="138"/>
      <c r="C12" s="98"/>
      <c r="D12" s="98"/>
      <c r="E12" s="98"/>
      <c r="F12" s="98"/>
      <c r="G12" s="98"/>
      <c r="H12" s="98"/>
      <c r="I12" s="98"/>
      <c r="J12" s="98"/>
      <c r="K12" s="98"/>
    </row>
    <row r="13" spans="2:11">
      <c r="B13" s="98"/>
      <c r="C13" s="98"/>
      <c r="D13" s="98"/>
      <c r="E13" s="98"/>
      <c r="F13" s="98"/>
      <c r="G13" s="98"/>
      <c r="H13" s="98"/>
      <c r="I13" s="98"/>
      <c r="J13" s="98"/>
      <c r="K13" s="98"/>
    </row>
    <row r="14" spans="2:11">
      <c r="B14" s="98"/>
      <c r="C14" s="98"/>
      <c r="D14" s="98"/>
      <c r="E14" s="98"/>
      <c r="F14" s="98"/>
      <c r="G14" s="98"/>
      <c r="H14" s="98"/>
      <c r="I14" s="98"/>
      <c r="J14" s="98"/>
      <c r="K14" s="98"/>
    </row>
    <row r="15" spans="2:11">
      <c r="B15" s="98"/>
      <c r="C15" s="98"/>
      <c r="D15" s="98"/>
      <c r="E15" s="98"/>
      <c r="F15" s="98"/>
      <c r="G15" s="98"/>
      <c r="H15" s="98"/>
      <c r="I15" s="98"/>
      <c r="J15" s="98"/>
      <c r="K15" s="98"/>
    </row>
    <row r="16" spans="2:11">
      <c r="B16" s="98"/>
      <c r="C16" s="98"/>
      <c r="D16" s="98"/>
      <c r="E16" s="98"/>
      <c r="F16" s="98"/>
      <c r="G16" s="98"/>
      <c r="H16" s="98"/>
      <c r="I16" s="98"/>
      <c r="J16" s="98"/>
      <c r="K16" s="98"/>
    </row>
    <row r="17" spans="2:11">
      <c r="B17" s="98"/>
      <c r="C17" s="98"/>
      <c r="D17" s="98"/>
      <c r="E17" s="98"/>
      <c r="F17" s="98"/>
      <c r="G17" s="98"/>
      <c r="H17" s="98"/>
      <c r="I17" s="98"/>
      <c r="J17" s="98"/>
      <c r="K17" s="98"/>
    </row>
    <row r="18" spans="2:11">
      <c r="B18" s="98"/>
      <c r="C18" s="98"/>
      <c r="D18" s="98"/>
      <c r="E18" s="98"/>
      <c r="F18" s="98"/>
      <c r="G18" s="98"/>
      <c r="H18" s="98"/>
      <c r="I18" s="98"/>
      <c r="J18" s="98"/>
      <c r="K18" s="98"/>
    </row>
    <row r="19" spans="2:11">
      <c r="B19" s="98"/>
      <c r="C19" s="98"/>
      <c r="D19" s="98"/>
      <c r="E19" s="98"/>
      <c r="F19" s="98"/>
      <c r="G19" s="98"/>
      <c r="H19" s="98"/>
      <c r="I19" s="98"/>
      <c r="J19" s="98"/>
      <c r="K19" s="98"/>
    </row>
    <row r="20" spans="2:11">
      <c r="B20" s="98"/>
      <c r="C20" s="98"/>
      <c r="D20" s="98"/>
      <c r="E20" s="98"/>
      <c r="F20" s="98"/>
      <c r="G20" s="98"/>
      <c r="H20" s="98"/>
      <c r="I20" s="98"/>
      <c r="J20" s="98"/>
      <c r="K20" s="98"/>
    </row>
    <row r="21" spans="2:11">
      <c r="B21" s="98"/>
      <c r="C21" s="98"/>
      <c r="D21" s="98"/>
      <c r="E21" s="98"/>
      <c r="F21" s="98"/>
      <c r="G21" s="98"/>
      <c r="H21" s="98"/>
      <c r="I21" s="98"/>
      <c r="J21" s="98"/>
      <c r="K21" s="98"/>
    </row>
    <row r="22" spans="2:11">
      <c r="B22" s="98"/>
      <c r="C22" s="98"/>
      <c r="D22" s="98"/>
      <c r="E22" s="98"/>
      <c r="F22" s="98"/>
      <c r="G22" s="98"/>
      <c r="H22" s="98"/>
      <c r="I22" s="98"/>
      <c r="J22" s="98"/>
      <c r="K22" s="98"/>
    </row>
    <row r="23" spans="2:11">
      <c r="B23" s="98"/>
      <c r="C23" s="98"/>
      <c r="D23" s="98"/>
      <c r="E23" s="98"/>
      <c r="F23" s="98"/>
      <c r="G23" s="98"/>
      <c r="H23" s="98"/>
      <c r="I23" s="98"/>
      <c r="J23" s="98"/>
      <c r="K23" s="98"/>
    </row>
    <row r="24" spans="2:11">
      <c r="B24" s="98"/>
      <c r="C24" s="98"/>
      <c r="D24" s="98"/>
      <c r="E24" s="98"/>
      <c r="F24" s="98"/>
      <c r="G24" s="98"/>
      <c r="H24" s="98"/>
      <c r="I24" s="98"/>
      <c r="J24" s="98"/>
      <c r="K24" s="98"/>
    </row>
    <row r="25" spans="2:11">
      <c r="B25" s="98"/>
      <c r="C25" s="98"/>
      <c r="D25" s="98"/>
      <c r="E25" s="98"/>
      <c r="F25" s="98"/>
      <c r="G25" s="98"/>
      <c r="H25" s="98"/>
      <c r="I25" s="98"/>
      <c r="J25" s="98"/>
      <c r="K25" s="98"/>
    </row>
    <row r="26" spans="2:11">
      <c r="B26" s="98"/>
      <c r="C26" s="98"/>
      <c r="D26" s="98"/>
      <c r="E26" s="98"/>
      <c r="F26" s="98"/>
      <c r="G26" s="98"/>
      <c r="H26" s="98"/>
      <c r="I26" s="98"/>
      <c r="J26" s="98"/>
      <c r="K26" s="98"/>
    </row>
    <row r="27" spans="2:11">
      <c r="B27" s="98"/>
      <c r="C27" s="98"/>
      <c r="D27" s="98"/>
      <c r="E27" s="98"/>
      <c r="F27" s="98"/>
      <c r="G27" s="98"/>
      <c r="H27" s="98"/>
      <c r="I27" s="98"/>
      <c r="J27" s="98"/>
      <c r="K27" s="98"/>
    </row>
    <row r="28" spans="2:11">
      <c r="B28" s="98"/>
      <c r="C28" s="98"/>
      <c r="D28" s="98"/>
      <c r="E28" s="98"/>
      <c r="F28" s="98"/>
      <c r="G28" s="98"/>
      <c r="H28" s="98"/>
      <c r="I28" s="98"/>
      <c r="J28" s="98"/>
      <c r="K28" s="98"/>
    </row>
    <row r="29" spans="2:11">
      <c r="B29" s="98"/>
      <c r="C29" s="98"/>
      <c r="D29" s="98"/>
      <c r="E29" s="98"/>
      <c r="F29" s="98"/>
      <c r="G29" s="98"/>
      <c r="H29" s="98"/>
      <c r="I29" s="98"/>
      <c r="J29" s="98"/>
      <c r="K29" s="98"/>
    </row>
    <row r="30" spans="2:11">
      <c r="B30" s="98"/>
      <c r="C30" s="98"/>
      <c r="D30" s="98"/>
      <c r="E30" s="98"/>
      <c r="F30" s="98"/>
      <c r="G30" s="98"/>
      <c r="H30" s="98"/>
      <c r="I30" s="98"/>
      <c r="J30" s="98"/>
      <c r="K30" s="98"/>
    </row>
    <row r="31" spans="2:11">
      <c r="B31" s="98"/>
      <c r="C31" s="98"/>
      <c r="D31" s="98"/>
      <c r="E31" s="98"/>
      <c r="F31" s="98"/>
      <c r="G31" s="98"/>
      <c r="H31" s="98"/>
      <c r="I31" s="98"/>
      <c r="J31" s="98"/>
      <c r="K31" s="98"/>
    </row>
    <row r="32" spans="2:11">
      <c r="B32" s="98"/>
      <c r="C32" s="98"/>
      <c r="D32" s="98"/>
      <c r="E32" s="98"/>
      <c r="F32" s="98"/>
      <c r="G32" s="98"/>
      <c r="H32" s="98"/>
      <c r="I32" s="98"/>
      <c r="J32" s="98"/>
      <c r="K32" s="98"/>
    </row>
    <row r="33" spans="2:11">
      <c r="B33" s="98"/>
      <c r="C33" s="98"/>
      <c r="D33" s="98"/>
      <c r="E33" s="98"/>
      <c r="F33" s="98"/>
      <c r="G33" s="98"/>
      <c r="H33" s="98"/>
      <c r="I33" s="98"/>
      <c r="J33" s="98"/>
      <c r="K33" s="98"/>
    </row>
    <row r="34" spans="2:11">
      <c r="B34" s="98"/>
      <c r="C34" s="98"/>
      <c r="D34" s="98"/>
      <c r="E34" s="98"/>
      <c r="F34" s="98"/>
      <c r="G34" s="98"/>
      <c r="H34" s="98"/>
      <c r="I34" s="98"/>
      <c r="J34" s="98"/>
      <c r="K34" s="98"/>
    </row>
    <row r="35" spans="2:11">
      <c r="B35" s="98"/>
      <c r="C35" s="98"/>
      <c r="D35" s="98"/>
      <c r="E35" s="98"/>
      <c r="F35" s="98"/>
      <c r="G35" s="98"/>
      <c r="H35" s="98"/>
      <c r="I35" s="98"/>
      <c r="J35" s="98"/>
      <c r="K35" s="98"/>
    </row>
    <row r="36" spans="2:11">
      <c r="B36" s="98"/>
      <c r="C36" s="98"/>
      <c r="D36" s="98"/>
      <c r="E36" s="98"/>
      <c r="F36" s="98"/>
      <c r="G36" s="98"/>
      <c r="H36" s="98"/>
      <c r="I36" s="98"/>
      <c r="J36" s="98"/>
      <c r="K36" s="98"/>
    </row>
    <row r="37" spans="2:11">
      <c r="B37" s="98"/>
      <c r="C37" s="98"/>
      <c r="D37" s="98"/>
      <c r="E37" s="98"/>
      <c r="F37" s="98"/>
      <c r="G37" s="98"/>
      <c r="H37" s="98"/>
      <c r="I37" s="98"/>
      <c r="J37" s="98"/>
      <c r="K37" s="98"/>
    </row>
    <row r="38" spans="2:11">
      <c r="B38" s="98"/>
      <c r="C38" s="98"/>
      <c r="D38" s="98"/>
      <c r="E38" s="98"/>
      <c r="F38" s="98"/>
      <c r="G38" s="98"/>
      <c r="H38" s="98"/>
      <c r="I38" s="98"/>
      <c r="J38" s="98"/>
      <c r="K38" s="98"/>
    </row>
    <row r="39" spans="2:11">
      <c r="B39" s="98"/>
      <c r="C39" s="98"/>
      <c r="D39" s="98"/>
      <c r="E39" s="98"/>
      <c r="F39" s="98"/>
      <c r="G39" s="98"/>
      <c r="H39" s="98"/>
      <c r="I39" s="98"/>
      <c r="J39" s="98"/>
      <c r="K39" s="98"/>
    </row>
    <row r="40" spans="2:11">
      <c r="B40" s="98"/>
      <c r="C40" s="98"/>
      <c r="D40" s="98"/>
      <c r="E40" s="98"/>
      <c r="F40" s="98"/>
      <c r="G40" s="98"/>
      <c r="H40" s="98"/>
      <c r="I40" s="98"/>
      <c r="J40" s="98"/>
      <c r="K40" s="98"/>
    </row>
    <row r="41" spans="2:11">
      <c r="B41" s="98"/>
      <c r="C41" s="98"/>
      <c r="D41" s="98"/>
      <c r="E41" s="98"/>
      <c r="F41" s="98"/>
      <c r="G41" s="98"/>
      <c r="H41" s="98"/>
      <c r="I41" s="98"/>
      <c r="J41" s="98"/>
      <c r="K41" s="98"/>
    </row>
    <row r="42" spans="2:11">
      <c r="B42" s="98"/>
      <c r="C42" s="98"/>
      <c r="D42" s="98"/>
      <c r="E42" s="98"/>
      <c r="F42" s="98"/>
      <c r="G42" s="98"/>
      <c r="H42" s="98"/>
      <c r="I42" s="98"/>
      <c r="J42" s="98"/>
      <c r="K42" s="98"/>
    </row>
    <row r="43" spans="2:11">
      <c r="B43" s="98"/>
      <c r="C43" s="98"/>
      <c r="D43" s="98"/>
      <c r="E43" s="98"/>
      <c r="F43" s="98"/>
      <c r="G43" s="98"/>
      <c r="H43" s="98"/>
      <c r="I43" s="98"/>
      <c r="J43" s="98"/>
      <c r="K43" s="98"/>
    </row>
    <row r="44" spans="2:11">
      <c r="B44" s="98"/>
      <c r="C44" s="98"/>
      <c r="D44" s="98"/>
      <c r="E44" s="98"/>
      <c r="F44" s="98"/>
      <c r="G44" s="98"/>
      <c r="H44" s="98"/>
      <c r="I44" s="98"/>
      <c r="J44" s="98"/>
      <c r="K44" s="98"/>
    </row>
    <row r="45" spans="2:11">
      <c r="B45" s="98"/>
      <c r="C45" s="98"/>
      <c r="D45" s="98"/>
      <c r="E45" s="98"/>
      <c r="F45" s="98"/>
      <c r="G45" s="98"/>
      <c r="H45" s="98"/>
      <c r="I45" s="98"/>
      <c r="J45" s="98"/>
      <c r="K45" s="98"/>
    </row>
    <row r="46" spans="2:11">
      <c r="B46" s="98"/>
      <c r="C46" s="98"/>
      <c r="D46" s="98"/>
      <c r="E46" s="98"/>
      <c r="F46" s="98"/>
      <c r="G46" s="98"/>
      <c r="H46" s="98"/>
      <c r="I46" s="98"/>
      <c r="J46" s="98"/>
      <c r="K46" s="98"/>
    </row>
    <row r="47" spans="2:11">
      <c r="B47" s="98"/>
      <c r="C47" s="98"/>
      <c r="D47" s="98"/>
      <c r="E47" s="98"/>
      <c r="F47" s="98"/>
      <c r="G47" s="98"/>
      <c r="H47" s="98"/>
      <c r="I47" s="98"/>
      <c r="J47" s="98"/>
      <c r="K47" s="98"/>
    </row>
    <row r="48" spans="2:11">
      <c r="B48" s="98"/>
      <c r="C48" s="98"/>
      <c r="D48" s="98"/>
      <c r="E48" s="98"/>
      <c r="F48" s="98"/>
      <c r="G48" s="98"/>
      <c r="H48" s="98"/>
      <c r="I48" s="98"/>
      <c r="J48" s="98"/>
      <c r="K48" s="98"/>
    </row>
    <row r="49" spans="2:11">
      <c r="B49" s="98"/>
      <c r="C49" s="98"/>
      <c r="D49" s="98"/>
      <c r="E49" s="98"/>
      <c r="F49" s="98"/>
      <c r="G49" s="98"/>
      <c r="H49" s="98"/>
      <c r="I49" s="98"/>
      <c r="J49" s="98"/>
      <c r="K49" s="98"/>
    </row>
    <row r="50" spans="2:11">
      <c r="B50" s="98"/>
      <c r="C50" s="98"/>
      <c r="D50" s="98"/>
      <c r="E50" s="98"/>
      <c r="F50" s="98"/>
      <c r="G50" s="98"/>
      <c r="H50" s="98"/>
      <c r="I50" s="98"/>
      <c r="J50" s="98"/>
      <c r="K50" s="98"/>
    </row>
    <row r="51" spans="2:11">
      <c r="B51" s="98"/>
      <c r="C51" s="98"/>
      <c r="D51" s="98"/>
      <c r="E51" s="98"/>
      <c r="F51" s="98"/>
      <c r="G51" s="98"/>
      <c r="H51" s="98"/>
      <c r="I51" s="98"/>
      <c r="J51" s="98"/>
      <c r="K51" s="98"/>
    </row>
    <row r="52" spans="2:11">
      <c r="B52" s="98"/>
      <c r="C52" s="98"/>
      <c r="D52" s="98"/>
      <c r="E52" s="98"/>
      <c r="F52" s="98"/>
      <c r="G52" s="98"/>
      <c r="H52" s="98"/>
      <c r="I52" s="98"/>
      <c r="J52" s="98"/>
      <c r="K52" s="98"/>
    </row>
    <row r="53" spans="2:11">
      <c r="B53" s="98"/>
      <c r="C53" s="98"/>
      <c r="D53" s="98"/>
      <c r="E53" s="98"/>
      <c r="F53" s="98"/>
      <c r="G53" s="98"/>
      <c r="H53" s="98"/>
      <c r="I53" s="98"/>
      <c r="J53" s="98"/>
      <c r="K53" s="98"/>
    </row>
    <row r="54" spans="2:11">
      <c r="B54" s="98"/>
      <c r="C54" s="98"/>
      <c r="D54" s="98"/>
      <c r="E54" s="98"/>
      <c r="F54" s="98"/>
      <c r="G54" s="98"/>
      <c r="H54" s="98"/>
      <c r="I54" s="98"/>
      <c r="J54" s="98"/>
      <c r="K54" s="98"/>
    </row>
    <row r="55" spans="2:11">
      <c r="B55" s="98"/>
      <c r="C55" s="98"/>
      <c r="D55" s="98"/>
      <c r="E55" s="98"/>
      <c r="F55" s="98"/>
      <c r="G55" s="98"/>
      <c r="H55" s="98"/>
      <c r="I55" s="98"/>
      <c r="J55" s="98"/>
      <c r="K55" s="98"/>
    </row>
    <row r="56" spans="2:11">
      <c r="B56" s="98"/>
      <c r="C56" s="98"/>
      <c r="D56" s="98"/>
      <c r="E56" s="98"/>
      <c r="F56" s="98"/>
      <c r="G56" s="98"/>
      <c r="H56" s="98"/>
      <c r="I56" s="98"/>
      <c r="J56" s="98"/>
      <c r="K56" s="98"/>
    </row>
    <row r="57" spans="2:11">
      <c r="B57" s="98"/>
      <c r="C57" s="98"/>
      <c r="D57" s="98"/>
      <c r="E57" s="98"/>
      <c r="F57" s="98"/>
      <c r="G57" s="98"/>
      <c r="H57" s="98"/>
      <c r="I57" s="98"/>
      <c r="J57" s="98"/>
      <c r="K57" s="98"/>
    </row>
    <row r="58" spans="2:11">
      <c r="B58" s="98"/>
      <c r="C58" s="98"/>
      <c r="D58" s="98"/>
      <c r="E58" s="98"/>
      <c r="F58" s="98"/>
      <c r="G58" s="98"/>
      <c r="H58" s="98"/>
      <c r="I58" s="98"/>
      <c r="J58" s="98"/>
      <c r="K58" s="98"/>
    </row>
    <row r="59" spans="2:11">
      <c r="B59" s="98"/>
      <c r="C59" s="98"/>
      <c r="D59" s="98"/>
      <c r="E59" s="98"/>
      <c r="F59" s="98"/>
      <c r="G59" s="98"/>
      <c r="H59" s="98"/>
      <c r="I59" s="98"/>
      <c r="J59" s="98"/>
      <c r="K59" s="98"/>
    </row>
    <row r="60" spans="2:11">
      <c r="B60" s="98"/>
      <c r="C60" s="98"/>
      <c r="D60" s="98"/>
      <c r="E60" s="98"/>
      <c r="F60" s="98"/>
      <c r="G60" s="98"/>
      <c r="H60" s="98"/>
      <c r="I60" s="98"/>
      <c r="J60" s="98"/>
      <c r="K60" s="98"/>
    </row>
    <row r="61" spans="2:11">
      <c r="B61" s="98"/>
      <c r="C61" s="98"/>
      <c r="D61" s="98"/>
      <c r="E61" s="98"/>
      <c r="F61" s="98"/>
      <c r="G61" s="98"/>
      <c r="H61" s="98"/>
      <c r="I61" s="98"/>
      <c r="J61" s="98"/>
      <c r="K61" s="98"/>
    </row>
    <row r="62" spans="2:11">
      <c r="B62" s="98"/>
      <c r="C62" s="98"/>
      <c r="D62" s="98"/>
      <c r="E62" s="98"/>
      <c r="F62" s="98"/>
      <c r="G62" s="98"/>
      <c r="H62" s="98"/>
      <c r="I62" s="98"/>
      <c r="J62" s="98"/>
      <c r="K62" s="98"/>
    </row>
    <row r="63" spans="2:11">
      <c r="B63" s="98"/>
      <c r="C63" s="98"/>
      <c r="D63" s="98"/>
      <c r="E63" s="98"/>
      <c r="F63" s="98"/>
      <c r="G63" s="98"/>
      <c r="H63" s="98"/>
      <c r="I63" s="98"/>
      <c r="J63" s="98"/>
      <c r="K63" s="98"/>
    </row>
    <row r="64" spans="2:11">
      <c r="B64" s="98"/>
      <c r="C64" s="98"/>
      <c r="D64" s="98"/>
      <c r="E64" s="98"/>
      <c r="F64" s="98"/>
      <c r="G64" s="98"/>
      <c r="H64" s="98"/>
      <c r="I64" s="98"/>
      <c r="J64" s="98"/>
      <c r="K64" s="98"/>
    </row>
    <row r="65" spans="2:11">
      <c r="B65" s="98"/>
      <c r="C65" s="98"/>
      <c r="D65" s="98"/>
      <c r="E65" s="98"/>
      <c r="F65" s="98"/>
      <c r="G65" s="98"/>
      <c r="H65" s="98"/>
      <c r="I65" s="98"/>
      <c r="J65" s="98"/>
      <c r="K65" s="98"/>
    </row>
    <row r="66" spans="2:11">
      <c r="B66" s="98"/>
      <c r="C66" s="98"/>
      <c r="D66" s="98"/>
      <c r="E66" s="98"/>
      <c r="F66" s="98"/>
      <c r="G66" s="98"/>
      <c r="H66" s="98"/>
      <c r="I66" s="98"/>
      <c r="J66" s="98"/>
      <c r="K66" s="98"/>
    </row>
    <row r="67" spans="2:11">
      <c r="B67" s="98"/>
      <c r="C67" s="98"/>
      <c r="D67" s="98"/>
      <c r="E67" s="98"/>
      <c r="F67" s="98"/>
      <c r="G67" s="98"/>
      <c r="H67" s="98"/>
      <c r="I67" s="98"/>
      <c r="J67" s="98"/>
      <c r="K67" s="98"/>
    </row>
    <row r="68" spans="2:11">
      <c r="B68" s="98"/>
      <c r="C68" s="98"/>
      <c r="D68" s="98"/>
      <c r="E68" s="98"/>
      <c r="F68" s="98"/>
      <c r="G68" s="98"/>
      <c r="H68" s="98"/>
      <c r="I68" s="98"/>
      <c r="J68" s="98"/>
      <c r="K68" s="98"/>
    </row>
    <row r="69" spans="2:11">
      <c r="B69" s="98"/>
      <c r="C69" s="98"/>
      <c r="D69" s="98"/>
      <c r="E69" s="98"/>
      <c r="F69" s="98"/>
      <c r="G69" s="98"/>
      <c r="H69" s="98"/>
      <c r="I69" s="98"/>
      <c r="J69" s="98"/>
      <c r="K69" s="98"/>
    </row>
    <row r="70" spans="2:11">
      <c r="B70" s="98"/>
      <c r="C70" s="98"/>
      <c r="D70" s="98"/>
      <c r="E70" s="98"/>
      <c r="F70" s="98"/>
      <c r="G70" s="98"/>
      <c r="H70" s="98"/>
      <c r="I70" s="98"/>
      <c r="J70" s="98"/>
      <c r="K70" s="98"/>
    </row>
    <row r="71" spans="2:11">
      <c r="B71" s="98"/>
      <c r="C71" s="98"/>
      <c r="D71" s="98"/>
      <c r="E71" s="98"/>
      <c r="F71" s="98"/>
      <c r="G71" s="98"/>
      <c r="H71" s="98"/>
      <c r="I71" s="98"/>
      <c r="J71" s="98"/>
      <c r="K71" s="98"/>
    </row>
    <row r="72" spans="2:11">
      <c r="B72" s="98"/>
      <c r="C72" s="98"/>
      <c r="D72" s="98"/>
      <c r="E72" s="98"/>
      <c r="F72" s="98"/>
      <c r="G72" s="98"/>
      <c r="H72" s="98"/>
      <c r="I72" s="98"/>
      <c r="J72" s="98"/>
      <c r="K72" s="98"/>
    </row>
    <row r="73" spans="2:11">
      <c r="B73" s="98"/>
      <c r="C73" s="98"/>
      <c r="D73" s="98"/>
      <c r="E73" s="98"/>
      <c r="F73" s="98"/>
      <c r="G73" s="98"/>
      <c r="H73" s="98"/>
      <c r="I73" s="98"/>
      <c r="J73" s="98"/>
      <c r="K73" s="98"/>
    </row>
    <row r="74" spans="2:11">
      <c r="B74" s="98"/>
      <c r="C74" s="98"/>
      <c r="D74" s="98"/>
      <c r="E74" s="98"/>
      <c r="F74" s="98"/>
      <c r="G74" s="98"/>
      <c r="H74" s="98"/>
      <c r="I74" s="98"/>
      <c r="J74" s="98"/>
      <c r="K74" s="98"/>
    </row>
    <row r="75" spans="2:11">
      <c r="B75" s="98"/>
      <c r="C75" s="98"/>
      <c r="D75" s="98"/>
      <c r="E75" s="98"/>
      <c r="F75" s="98"/>
      <c r="G75" s="98"/>
      <c r="H75" s="98"/>
      <c r="I75" s="98"/>
      <c r="J75" s="98"/>
      <c r="K75" s="98"/>
    </row>
    <row r="76" spans="2:11">
      <c r="B76" s="98"/>
      <c r="C76" s="98"/>
      <c r="D76" s="98"/>
      <c r="E76" s="98"/>
      <c r="F76" s="98"/>
      <c r="G76" s="98"/>
      <c r="H76" s="98"/>
      <c r="I76" s="98"/>
      <c r="J76" s="98"/>
      <c r="K76" s="98"/>
    </row>
    <row r="77" spans="2:11">
      <c r="B77" s="98"/>
      <c r="C77" s="98"/>
      <c r="D77" s="98"/>
      <c r="E77" s="98"/>
      <c r="F77" s="98"/>
      <c r="G77" s="98"/>
      <c r="H77" s="98"/>
      <c r="I77" s="98"/>
      <c r="J77" s="98"/>
      <c r="K77" s="98"/>
    </row>
    <row r="78" spans="2:11">
      <c r="B78" s="98"/>
      <c r="C78" s="98"/>
      <c r="D78" s="98"/>
      <c r="E78" s="98"/>
      <c r="F78" s="98"/>
      <c r="G78" s="98"/>
      <c r="H78" s="98"/>
      <c r="I78" s="98"/>
      <c r="J78" s="98"/>
      <c r="K78" s="98"/>
    </row>
    <row r="79" spans="2:11">
      <c r="B79" s="98"/>
      <c r="C79" s="98"/>
      <c r="D79" s="98"/>
      <c r="E79" s="98"/>
      <c r="F79" s="98"/>
      <c r="G79" s="98"/>
      <c r="H79" s="98"/>
      <c r="I79" s="98"/>
      <c r="J79" s="98"/>
      <c r="K79" s="98"/>
    </row>
    <row r="80" spans="2:11">
      <c r="B80" s="98"/>
      <c r="C80" s="98"/>
      <c r="D80" s="98"/>
      <c r="E80" s="98"/>
      <c r="F80" s="98"/>
      <c r="G80" s="98"/>
      <c r="H80" s="98"/>
      <c r="I80" s="98"/>
      <c r="J80" s="98"/>
      <c r="K80" s="98"/>
    </row>
    <row r="81" spans="2:11">
      <c r="B81" s="98"/>
      <c r="C81" s="98"/>
      <c r="D81" s="98"/>
      <c r="E81" s="98"/>
      <c r="F81" s="98"/>
      <c r="G81" s="98"/>
      <c r="H81" s="98"/>
      <c r="I81" s="98"/>
      <c r="J81" s="98"/>
      <c r="K81" s="98"/>
    </row>
    <row r="82" spans="2:11">
      <c r="B82" s="98"/>
      <c r="C82" s="98"/>
      <c r="D82" s="98"/>
      <c r="E82" s="98"/>
      <c r="F82" s="98"/>
      <c r="G82" s="98"/>
      <c r="H82" s="98"/>
      <c r="I82" s="98"/>
      <c r="J82" s="98"/>
      <c r="K82" s="98"/>
    </row>
    <row r="83" spans="2:11">
      <c r="B83" s="98"/>
      <c r="C83" s="98"/>
      <c r="D83" s="98"/>
      <c r="E83" s="98"/>
      <c r="F83" s="98"/>
      <c r="G83" s="98"/>
      <c r="H83" s="98"/>
      <c r="I83" s="98"/>
      <c r="J83" s="98"/>
      <c r="K83" s="98"/>
    </row>
    <row r="84" spans="2:11">
      <c r="B84" s="98"/>
      <c r="C84" s="98"/>
      <c r="D84" s="98"/>
      <c r="E84" s="98"/>
      <c r="F84" s="98"/>
      <c r="G84" s="98"/>
      <c r="H84" s="98"/>
      <c r="I84" s="98"/>
      <c r="J84" s="98"/>
      <c r="K84" s="98"/>
    </row>
    <row r="85" spans="2:11">
      <c r="B85" s="98"/>
      <c r="C85" s="98"/>
      <c r="D85" s="98"/>
      <c r="E85" s="98"/>
      <c r="F85" s="98"/>
      <c r="G85" s="98"/>
      <c r="H85" s="98"/>
      <c r="I85" s="98"/>
      <c r="J85" s="98"/>
      <c r="K85" s="98"/>
    </row>
    <row r="86" spans="2:11">
      <c r="B86" s="98"/>
      <c r="C86" s="98"/>
      <c r="D86" s="98"/>
      <c r="E86" s="98"/>
      <c r="F86" s="98"/>
      <c r="G86" s="98"/>
      <c r="H86" s="98"/>
      <c r="I86" s="98"/>
      <c r="J86" s="98"/>
      <c r="K86" s="98"/>
    </row>
    <row r="87" spans="2:11">
      <c r="B87" s="98"/>
      <c r="C87" s="98"/>
      <c r="D87" s="98"/>
      <c r="E87" s="98"/>
      <c r="F87" s="98"/>
      <c r="G87" s="98"/>
      <c r="H87" s="98"/>
      <c r="I87" s="98"/>
      <c r="J87" s="98"/>
      <c r="K87" s="98"/>
    </row>
    <row r="88" spans="2:11">
      <c r="B88" s="98"/>
      <c r="C88" s="98"/>
      <c r="D88" s="98"/>
      <c r="E88" s="98"/>
      <c r="F88" s="98"/>
      <c r="G88" s="98"/>
      <c r="H88" s="98"/>
      <c r="I88" s="98"/>
      <c r="J88" s="98"/>
      <c r="K88" s="98"/>
    </row>
    <row r="89" spans="2:11">
      <c r="B89" s="98"/>
      <c r="C89" s="98"/>
      <c r="D89" s="98"/>
      <c r="E89" s="98"/>
      <c r="F89" s="98"/>
      <c r="G89" s="98"/>
      <c r="H89" s="98"/>
      <c r="I89" s="98"/>
      <c r="J89" s="98"/>
      <c r="K89" s="98"/>
    </row>
    <row r="90" spans="2:11">
      <c r="B90" s="98"/>
      <c r="C90" s="98"/>
      <c r="D90" s="98"/>
      <c r="E90" s="98"/>
      <c r="F90" s="98"/>
      <c r="G90" s="98"/>
      <c r="H90" s="98"/>
      <c r="I90" s="98"/>
      <c r="J90" s="98"/>
      <c r="K90" s="98"/>
    </row>
    <row r="91" spans="2:11">
      <c r="B91" s="98"/>
      <c r="C91" s="98"/>
      <c r="D91" s="98"/>
      <c r="E91" s="98"/>
      <c r="F91" s="98"/>
      <c r="G91" s="98"/>
      <c r="H91" s="98"/>
      <c r="I91" s="98"/>
      <c r="J91" s="98"/>
      <c r="K91" s="98"/>
    </row>
    <row r="92" spans="2:11">
      <c r="B92" s="98"/>
      <c r="C92" s="98"/>
      <c r="D92" s="98"/>
      <c r="E92" s="98"/>
      <c r="F92" s="98"/>
      <c r="G92" s="98"/>
      <c r="H92" s="98"/>
      <c r="I92" s="98"/>
      <c r="J92" s="98"/>
      <c r="K92" s="98"/>
    </row>
    <row r="93" spans="2:11">
      <c r="B93" s="98"/>
      <c r="C93" s="98"/>
      <c r="D93" s="98"/>
      <c r="E93" s="98"/>
      <c r="F93" s="98"/>
      <c r="G93" s="98"/>
      <c r="H93" s="98"/>
      <c r="I93" s="98"/>
      <c r="J93" s="98"/>
      <c r="K93" s="98"/>
    </row>
    <row r="94" spans="2:11">
      <c r="B94" s="98"/>
      <c r="C94" s="98"/>
      <c r="D94" s="98"/>
      <c r="E94" s="98"/>
      <c r="F94" s="98"/>
      <c r="G94" s="98"/>
      <c r="H94" s="98"/>
      <c r="I94" s="98"/>
      <c r="J94" s="98"/>
      <c r="K94" s="98"/>
    </row>
    <row r="95" spans="2:11">
      <c r="B95" s="98"/>
      <c r="C95" s="98"/>
      <c r="D95" s="98"/>
      <c r="E95" s="98"/>
      <c r="F95" s="98"/>
      <c r="G95" s="98"/>
      <c r="H95" s="98"/>
      <c r="I95" s="98"/>
      <c r="J95" s="98"/>
      <c r="K95" s="98"/>
    </row>
    <row r="96" spans="2:11">
      <c r="B96" s="98"/>
      <c r="C96" s="98"/>
      <c r="D96" s="98"/>
      <c r="E96" s="98"/>
      <c r="F96" s="98"/>
      <c r="G96" s="98"/>
      <c r="H96" s="98"/>
      <c r="I96" s="98"/>
      <c r="J96" s="98"/>
      <c r="K96" s="98"/>
    </row>
    <row r="97" spans="2:11">
      <c r="B97" s="98"/>
      <c r="C97" s="98"/>
      <c r="D97" s="98"/>
      <c r="E97" s="98"/>
      <c r="F97" s="98"/>
      <c r="G97" s="98"/>
      <c r="H97" s="98"/>
      <c r="I97" s="98"/>
      <c r="J97" s="98"/>
      <c r="K97" s="98"/>
    </row>
    <row r="98" spans="2:11">
      <c r="B98" s="98"/>
      <c r="C98" s="98"/>
      <c r="D98" s="98"/>
      <c r="E98" s="98"/>
      <c r="F98" s="98"/>
      <c r="G98" s="98"/>
      <c r="H98" s="98"/>
      <c r="I98" s="98"/>
      <c r="J98" s="98"/>
      <c r="K98" s="98"/>
    </row>
    <row r="99" spans="2:11">
      <c r="B99" s="98"/>
      <c r="C99" s="98"/>
      <c r="D99" s="98"/>
      <c r="E99" s="98"/>
      <c r="F99" s="98"/>
      <c r="G99" s="98"/>
      <c r="H99" s="98"/>
      <c r="I99" s="98"/>
      <c r="J99" s="98"/>
      <c r="K99" s="98"/>
    </row>
    <row r="100" spans="2:11">
      <c r="B100" s="98"/>
      <c r="C100" s="98"/>
      <c r="D100" s="98"/>
      <c r="E100" s="98"/>
      <c r="F100" s="98"/>
      <c r="G100" s="98"/>
      <c r="H100" s="98"/>
      <c r="I100" s="98"/>
      <c r="J100" s="98"/>
      <c r="K100" s="98"/>
    </row>
    <row r="101" spans="2:11">
      <c r="B101" s="98"/>
      <c r="C101" s="98"/>
      <c r="D101" s="98"/>
      <c r="E101" s="98"/>
      <c r="F101" s="98"/>
      <c r="G101" s="98"/>
      <c r="H101" s="98"/>
      <c r="I101" s="98"/>
      <c r="J101" s="98"/>
      <c r="K101" s="98"/>
    </row>
    <row r="102" spans="2:11">
      <c r="B102" s="98"/>
      <c r="C102" s="98"/>
      <c r="D102" s="98"/>
      <c r="E102" s="98"/>
      <c r="F102" s="98"/>
      <c r="G102" s="98"/>
      <c r="H102" s="98"/>
      <c r="I102" s="98"/>
      <c r="J102" s="98"/>
      <c r="K102" s="98"/>
    </row>
    <row r="103" spans="2:11">
      <c r="B103" s="98"/>
      <c r="C103" s="98"/>
      <c r="D103" s="98"/>
      <c r="E103" s="98"/>
      <c r="F103" s="98"/>
      <c r="G103" s="98"/>
      <c r="H103" s="98"/>
      <c r="I103" s="98"/>
      <c r="J103" s="98"/>
      <c r="K103" s="98"/>
    </row>
    <row r="104" spans="2:11">
      <c r="B104" s="98"/>
      <c r="C104" s="98"/>
      <c r="D104" s="98"/>
      <c r="E104" s="98"/>
      <c r="F104" s="98"/>
      <c r="G104" s="98"/>
      <c r="H104" s="98"/>
      <c r="I104" s="98"/>
      <c r="J104" s="98"/>
      <c r="K104" s="98"/>
    </row>
    <row r="105" spans="2:11">
      <c r="B105" s="98"/>
      <c r="C105" s="98"/>
      <c r="D105" s="98"/>
      <c r="E105" s="98"/>
      <c r="F105" s="98"/>
      <c r="G105" s="98"/>
      <c r="H105" s="98"/>
      <c r="I105" s="98"/>
      <c r="J105" s="98"/>
      <c r="K105" s="98"/>
    </row>
    <row r="106" spans="2:11">
      <c r="B106" s="98"/>
      <c r="C106" s="98"/>
      <c r="D106" s="98"/>
      <c r="E106" s="98"/>
      <c r="F106" s="98"/>
      <c r="G106" s="98"/>
      <c r="H106" s="98"/>
      <c r="I106" s="98"/>
      <c r="J106" s="98"/>
      <c r="K106" s="98"/>
    </row>
    <row r="107" spans="2:11">
      <c r="B107" s="98"/>
      <c r="C107" s="98"/>
      <c r="D107" s="98"/>
      <c r="E107" s="98"/>
      <c r="F107" s="98"/>
      <c r="G107" s="98"/>
      <c r="H107" s="98"/>
      <c r="I107" s="98"/>
      <c r="J107" s="98"/>
      <c r="K107" s="98"/>
    </row>
    <row r="108" spans="2:11">
      <c r="B108" s="98"/>
      <c r="C108" s="98"/>
      <c r="D108" s="98"/>
      <c r="E108" s="98"/>
      <c r="F108" s="98"/>
      <c r="G108" s="98"/>
      <c r="H108" s="98"/>
      <c r="I108" s="98"/>
      <c r="J108" s="98"/>
      <c r="K108" s="98"/>
    </row>
    <row r="109" spans="2:11">
      <c r="B109" s="98"/>
      <c r="C109" s="98"/>
      <c r="D109" s="98"/>
      <c r="E109" s="98"/>
      <c r="F109" s="98"/>
      <c r="G109" s="98"/>
      <c r="H109" s="98"/>
      <c r="I109" s="98"/>
      <c r="J109" s="98"/>
      <c r="K109" s="98"/>
    </row>
    <row r="110" spans="2:11">
      <c r="B110" s="130"/>
      <c r="C110" s="130"/>
      <c r="D110" s="136"/>
      <c r="E110" s="136"/>
      <c r="F110" s="136"/>
      <c r="G110" s="136"/>
      <c r="H110" s="136"/>
      <c r="I110" s="131"/>
      <c r="J110" s="131"/>
      <c r="K110" s="131"/>
    </row>
    <row r="111" spans="2:11">
      <c r="B111" s="130"/>
      <c r="C111" s="130"/>
      <c r="D111" s="136"/>
      <c r="E111" s="136"/>
      <c r="F111" s="136"/>
      <c r="G111" s="136"/>
      <c r="H111" s="136"/>
      <c r="I111" s="131"/>
      <c r="J111" s="131"/>
      <c r="K111" s="131"/>
    </row>
    <row r="112" spans="2:11">
      <c r="B112" s="130"/>
      <c r="C112" s="130"/>
      <c r="D112" s="136"/>
      <c r="E112" s="136"/>
      <c r="F112" s="136"/>
      <c r="G112" s="136"/>
      <c r="H112" s="136"/>
      <c r="I112" s="131"/>
      <c r="J112" s="131"/>
      <c r="K112" s="131"/>
    </row>
    <row r="113" spans="2:11">
      <c r="B113" s="130"/>
      <c r="C113" s="130"/>
      <c r="D113" s="136"/>
      <c r="E113" s="136"/>
      <c r="F113" s="136"/>
      <c r="G113" s="136"/>
      <c r="H113" s="136"/>
      <c r="I113" s="131"/>
      <c r="J113" s="131"/>
      <c r="K113" s="131"/>
    </row>
    <row r="114" spans="2:11">
      <c r="B114" s="130"/>
      <c r="C114" s="130"/>
      <c r="D114" s="136"/>
      <c r="E114" s="136"/>
      <c r="F114" s="136"/>
      <c r="G114" s="136"/>
      <c r="H114" s="136"/>
      <c r="I114" s="131"/>
      <c r="J114" s="131"/>
      <c r="K114" s="131"/>
    </row>
    <row r="115" spans="2:11">
      <c r="B115" s="130"/>
      <c r="C115" s="130"/>
      <c r="D115" s="136"/>
      <c r="E115" s="136"/>
      <c r="F115" s="136"/>
      <c r="G115" s="136"/>
      <c r="H115" s="136"/>
      <c r="I115" s="131"/>
      <c r="J115" s="131"/>
      <c r="K115" s="131"/>
    </row>
    <row r="116" spans="2:11">
      <c r="B116" s="130"/>
      <c r="C116" s="130"/>
      <c r="D116" s="136"/>
      <c r="E116" s="136"/>
      <c r="F116" s="136"/>
      <c r="G116" s="136"/>
      <c r="H116" s="136"/>
      <c r="I116" s="131"/>
      <c r="J116" s="131"/>
      <c r="K116" s="131"/>
    </row>
    <row r="117" spans="2:11">
      <c r="B117" s="130"/>
      <c r="C117" s="130"/>
      <c r="D117" s="136"/>
      <c r="E117" s="136"/>
      <c r="F117" s="136"/>
      <c r="G117" s="136"/>
      <c r="H117" s="136"/>
      <c r="I117" s="131"/>
      <c r="J117" s="131"/>
      <c r="K117" s="131"/>
    </row>
    <row r="118" spans="2:11">
      <c r="B118" s="130"/>
      <c r="C118" s="130"/>
      <c r="D118" s="136"/>
      <c r="E118" s="136"/>
      <c r="F118" s="136"/>
      <c r="G118" s="136"/>
      <c r="H118" s="136"/>
      <c r="I118" s="131"/>
      <c r="J118" s="131"/>
      <c r="K118" s="131"/>
    </row>
    <row r="119" spans="2:11">
      <c r="B119" s="130"/>
      <c r="C119" s="130"/>
      <c r="D119" s="136"/>
      <c r="E119" s="136"/>
      <c r="F119" s="136"/>
      <c r="G119" s="136"/>
      <c r="H119" s="136"/>
      <c r="I119" s="131"/>
      <c r="J119" s="131"/>
      <c r="K119" s="131"/>
    </row>
    <row r="120" spans="2:11">
      <c r="B120" s="130"/>
      <c r="C120" s="130"/>
      <c r="D120" s="136"/>
      <c r="E120" s="136"/>
      <c r="F120" s="136"/>
      <c r="G120" s="136"/>
      <c r="H120" s="136"/>
      <c r="I120" s="131"/>
      <c r="J120" s="131"/>
      <c r="K120" s="131"/>
    </row>
    <row r="121" spans="2:11">
      <c r="B121" s="130"/>
      <c r="C121" s="130"/>
      <c r="D121" s="136"/>
      <c r="E121" s="136"/>
      <c r="F121" s="136"/>
      <c r="G121" s="136"/>
      <c r="H121" s="136"/>
      <c r="I121" s="131"/>
      <c r="J121" s="131"/>
      <c r="K121" s="131"/>
    </row>
    <row r="122" spans="2:11">
      <c r="B122" s="130"/>
      <c r="C122" s="130"/>
      <c r="D122" s="136"/>
      <c r="E122" s="136"/>
      <c r="F122" s="136"/>
      <c r="G122" s="136"/>
      <c r="H122" s="136"/>
      <c r="I122" s="131"/>
      <c r="J122" s="131"/>
      <c r="K122" s="131"/>
    </row>
    <row r="123" spans="2:11">
      <c r="B123" s="130"/>
      <c r="C123" s="130"/>
      <c r="D123" s="136"/>
      <c r="E123" s="136"/>
      <c r="F123" s="136"/>
      <c r="G123" s="136"/>
      <c r="H123" s="136"/>
      <c r="I123" s="131"/>
      <c r="J123" s="131"/>
      <c r="K123" s="131"/>
    </row>
    <row r="124" spans="2:11">
      <c r="B124" s="130"/>
      <c r="C124" s="130"/>
      <c r="D124" s="136"/>
      <c r="E124" s="136"/>
      <c r="F124" s="136"/>
      <c r="G124" s="136"/>
      <c r="H124" s="136"/>
      <c r="I124" s="131"/>
      <c r="J124" s="131"/>
      <c r="K124" s="131"/>
    </row>
    <row r="125" spans="2:11">
      <c r="B125" s="130"/>
      <c r="C125" s="130"/>
      <c r="D125" s="136"/>
      <c r="E125" s="136"/>
      <c r="F125" s="136"/>
      <c r="G125" s="136"/>
      <c r="H125" s="136"/>
      <c r="I125" s="131"/>
      <c r="J125" s="131"/>
      <c r="K125" s="131"/>
    </row>
    <row r="126" spans="2:11">
      <c r="B126" s="130"/>
      <c r="C126" s="130"/>
      <c r="D126" s="136"/>
      <c r="E126" s="136"/>
      <c r="F126" s="136"/>
      <c r="G126" s="136"/>
      <c r="H126" s="136"/>
      <c r="I126" s="131"/>
      <c r="J126" s="131"/>
      <c r="K126" s="131"/>
    </row>
    <row r="127" spans="2:11">
      <c r="B127" s="130"/>
      <c r="C127" s="130"/>
      <c r="D127" s="136"/>
      <c r="E127" s="136"/>
      <c r="F127" s="136"/>
      <c r="G127" s="136"/>
      <c r="H127" s="136"/>
      <c r="I127" s="131"/>
      <c r="J127" s="131"/>
      <c r="K127" s="131"/>
    </row>
    <row r="128" spans="2:11">
      <c r="B128" s="130"/>
      <c r="C128" s="130"/>
      <c r="D128" s="136"/>
      <c r="E128" s="136"/>
      <c r="F128" s="136"/>
      <c r="G128" s="136"/>
      <c r="H128" s="136"/>
      <c r="I128" s="131"/>
      <c r="J128" s="131"/>
      <c r="K128" s="131"/>
    </row>
    <row r="129" spans="2:11">
      <c r="B129" s="130"/>
      <c r="C129" s="130"/>
      <c r="D129" s="136"/>
      <c r="E129" s="136"/>
      <c r="F129" s="136"/>
      <c r="G129" s="136"/>
      <c r="H129" s="136"/>
      <c r="I129" s="131"/>
      <c r="J129" s="131"/>
      <c r="K129" s="131"/>
    </row>
    <row r="130" spans="2:11">
      <c r="B130" s="130"/>
      <c r="C130" s="130"/>
      <c r="D130" s="136"/>
      <c r="E130" s="136"/>
      <c r="F130" s="136"/>
      <c r="G130" s="136"/>
      <c r="H130" s="136"/>
      <c r="I130" s="131"/>
      <c r="J130" s="131"/>
      <c r="K130" s="131"/>
    </row>
    <row r="131" spans="2:11">
      <c r="B131" s="130"/>
      <c r="C131" s="130"/>
      <c r="D131" s="136"/>
      <c r="E131" s="136"/>
      <c r="F131" s="136"/>
      <c r="G131" s="136"/>
      <c r="H131" s="136"/>
      <c r="I131" s="131"/>
      <c r="J131" s="131"/>
      <c r="K131" s="131"/>
    </row>
    <row r="132" spans="2:11">
      <c r="B132" s="130"/>
      <c r="C132" s="130"/>
      <c r="D132" s="136"/>
      <c r="E132" s="136"/>
      <c r="F132" s="136"/>
      <c r="G132" s="136"/>
      <c r="H132" s="136"/>
      <c r="I132" s="131"/>
      <c r="J132" s="131"/>
      <c r="K132" s="131"/>
    </row>
    <row r="133" spans="2:11">
      <c r="B133" s="130"/>
      <c r="C133" s="130"/>
      <c r="D133" s="136"/>
      <c r="E133" s="136"/>
      <c r="F133" s="136"/>
      <c r="G133" s="136"/>
      <c r="H133" s="136"/>
      <c r="I133" s="131"/>
      <c r="J133" s="131"/>
      <c r="K133" s="131"/>
    </row>
    <row r="134" spans="2:11">
      <c r="B134" s="130"/>
      <c r="C134" s="130"/>
      <c r="D134" s="136"/>
      <c r="E134" s="136"/>
      <c r="F134" s="136"/>
      <c r="G134" s="136"/>
      <c r="H134" s="136"/>
      <c r="I134" s="131"/>
      <c r="J134" s="131"/>
      <c r="K134" s="131"/>
    </row>
    <row r="135" spans="2:11">
      <c r="B135" s="130"/>
      <c r="C135" s="130"/>
      <c r="D135" s="136"/>
      <c r="E135" s="136"/>
      <c r="F135" s="136"/>
      <c r="G135" s="136"/>
      <c r="H135" s="136"/>
      <c r="I135" s="131"/>
      <c r="J135" s="131"/>
      <c r="K135" s="131"/>
    </row>
    <row r="136" spans="2:11">
      <c r="B136" s="130"/>
      <c r="C136" s="130"/>
      <c r="D136" s="136"/>
      <c r="E136" s="136"/>
      <c r="F136" s="136"/>
      <c r="G136" s="136"/>
      <c r="H136" s="136"/>
      <c r="I136" s="131"/>
      <c r="J136" s="131"/>
      <c r="K136" s="131"/>
    </row>
    <row r="137" spans="2:11">
      <c r="B137" s="130"/>
      <c r="C137" s="130"/>
      <c r="D137" s="136"/>
      <c r="E137" s="136"/>
      <c r="F137" s="136"/>
      <c r="G137" s="136"/>
      <c r="H137" s="136"/>
      <c r="I137" s="131"/>
      <c r="J137" s="131"/>
      <c r="K137" s="131"/>
    </row>
    <row r="138" spans="2:11">
      <c r="B138" s="130"/>
      <c r="C138" s="130"/>
      <c r="D138" s="136"/>
      <c r="E138" s="136"/>
      <c r="F138" s="136"/>
      <c r="G138" s="136"/>
      <c r="H138" s="136"/>
      <c r="I138" s="131"/>
      <c r="J138" s="131"/>
      <c r="K138" s="131"/>
    </row>
    <row r="139" spans="2:11">
      <c r="B139" s="130"/>
      <c r="C139" s="130"/>
      <c r="D139" s="136"/>
      <c r="E139" s="136"/>
      <c r="F139" s="136"/>
      <c r="G139" s="136"/>
      <c r="H139" s="136"/>
      <c r="I139" s="131"/>
      <c r="J139" s="131"/>
      <c r="K139" s="131"/>
    </row>
    <row r="140" spans="2:11">
      <c r="B140" s="130"/>
      <c r="C140" s="130"/>
      <c r="D140" s="136"/>
      <c r="E140" s="136"/>
      <c r="F140" s="136"/>
      <c r="G140" s="136"/>
      <c r="H140" s="136"/>
      <c r="I140" s="131"/>
      <c r="J140" s="131"/>
      <c r="K140" s="131"/>
    </row>
    <row r="141" spans="2:11">
      <c r="B141" s="130"/>
      <c r="C141" s="130"/>
      <c r="D141" s="136"/>
      <c r="E141" s="136"/>
      <c r="F141" s="136"/>
      <c r="G141" s="136"/>
      <c r="H141" s="136"/>
      <c r="I141" s="131"/>
      <c r="J141" s="131"/>
      <c r="K141" s="131"/>
    </row>
    <row r="142" spans="2:11">
      <c r="B142" s="130"/>
      <c r="C142" s="130"/>
      <c r="D142" s="136"/>
      <c r="E142" s="136"/>
      <c r="F142" s="136"/>
      <c r="G142" s="136"/>
      <c r="H142" s="136"/>
      <c r="I142" s="131"/>
      <c r="J142" s="131"/>
      <c r="K142" s="131"/>
    </row>
    <row r="143" spans="2:11">
      <c r="B143" s="130"/>
      <c r="C143" s="130"/>
      <c r="D143" s="136"/>
      <c r="E143" s="136"/>
      <c r="F143" s="136"/>
      <c r="G143" s="136"/>
      <c r="H143" s="136"/>
      <c r="I143" s="131"/>
      <c r="J143" s="131"/>
      <c r="K143" s="131"/>
    </row>
    <row r="144" spans="2:11">
      <c r="B144" s="130"/>
      <c r="C144" s="130"/>
      <c r="D144" s="136"/>
      <c r="E144" s="136"/>
      <c r="F144" s="136"/>
      <c r="G144" s="136"/>
      <c r="H144" s="136"/>
      <c r="I144" s="131"/>
      <c r="J144" s="131"/>
      <c r="K144" s="131"/>
    </row>
    <row r="145" spans="2:11">
      <c r="B145" s="130"/>
      <c r="C145" s="130"/>
      <c r="D145" s="136"/>
      <c r="E145" s="136"/>
      <c r="F145" s="136"/>
      <c r="G145" s="136"/>
      <c r="H145" s="136"/>
      <c r="I145" s="131"/>
      <c r="J145" s="131"/>
      <c r="K145" s="131"/>
    </row>
    <row r="146" spans="2:11">
      <c r="B146" s="130"/>
      <c r="C146" s="130"/>
      <c r="D146" s="136"/>
      <c r="E146" s="136"/>
      <c r="F146" s="136"/>
      <c r="G146" s="136"/>
      <c r="H146" s="136"/>
      <c r="I146" s="131"/>
      <c r="J146" s="131"/>
      <c r="K146" s="131"/>
    </row>
    <row r="147" spans="2:11">
      <c r="B147" s="130"/>
      <c r="C147" s="130"/>
      <c r="D147" s="136"/>
      <c r="E147" s="136"/>
      <c r="F147" s="136"/>
      <c r="G147" s="136"/>
      <c r="H147" s="136"/>
      <c r="I147" s="131"/>
      <c r="J147" s="131"/>
      <c r="K147" s="131"/>
    </row>
    <row r="148" spans="2:11">
      <c r="B148" s="130"/>
      <c r="C148" s="130"/>
      <c r="D148" s="136"/>
      <c r="E148" s="136"/>
      <c r="F148" s="136"/>
      <c r="G148" s="136"/>
      <c r="H148" s="136"/>
      <c r="I148" s="131"/>
      <c r="J148" s="131"/>
      <c r="K148" s="131"/>
    </row>
    <row r="149" spans="2:11">
      <c r="B149" s="130"/>
      <c r="C149" s="130"/>
      <c r="D149" s="136"/>
      <c r="E149" s="136"/>
      <c r="F149" s="136"/>
      <c r="G149" s="136"/>
      <c r="H149" s="136"/>
      <c r="I149" s="131"/>
      <c r="J149" s="131"/>
      <c r="K149" s="131"/>
    </row>
    <row r="150" spans="2:11">
      <c r="B150" s="130"/>
      <c r="C150" s="130"/>
      <c r="D150" s="136"/>
      <c r="E150" s="136"/>
      <c r="F150" s="136"/>
      <c r="G150" s="136"/>
      <c r="H150" s="136"/>
      <c r="I150" s="131"/>
      <c r="J150" s="131"/>
      <c r="K150" s="131"/>
    </row>
    <row r="151" spans="2:11">
      <c r="B151" s="130"/>
      <c r="C151" s="130"/>
      <c r="D151" s="136"/>
      <c r="E151" s="136"/>
      <c r="F151" s="136"/>
      <c r="G151" s="136"/>
      <c r="H151" s="136"/>
      <c r="I151" s="131"/>
      <c r="J151" s="131"/>
      <c r="K151" s="131"/>
    </row>
    <row r="152" spans="2:11">
      <c r="B152" s="130"/>
      <c r="C152" s="130"/>
      <c r="D152" s="136"/>
      <c r="E152" s="136"/>
      <c r="F152" s="136"/>
      <c r="G152" s="136"/>
      <c r="H152" s="136"/>
      <c r="I152" s="131"/>
      <c r="J152" s="131"/>
      <c r="K152" s="131"/>
    </row>
    <row r="153" spans="2:11">
      <c r="B153" s="130"/>
      <c r="C153" s="130"/>
      <c r="D153" s="136"/>
      <c r="E153" s="136"/>
      <c r="F153" s="136"/>
      <c r="G153" s="136"/>
      <c r="H153" s="136"/>
      <c r="I153" s="131"/>
      <c r="J153" s="131"/>
      <c r="K153" s="131"/>
    </row>
    <row r="154" spans="2:11">
      <c r="B154" s="130"/>
      <c r="C154" s="130"/>
      <c r="D154" s="136"/>
      <c r="E154" s="136"/>
      <c r="F154" s="136"/>
      <c r="G154" s="136"/>
      <c r="H154" s="136"/>
      <c r="I154" s="131"/>
      <c r="J154" s="131"/>
      <c r="K154" s="131"/>
    </row>
    <row r="155" spans="2:11">
      <c r="B155" s="130"/>
      <c r="C155" s="130"/>
      <c r="D155" s="136"/>
      <c r="E155" s="136"/>
      <c r="F155" s="136"/>
      <c r="G155" s="136"/>
      <c r="H155" s="136"/>
      <c r="I155" s="131"/>
      <c r="J155" s="131"/>
      <c r="K155" s="131"/>
    </row>
    <row r="156" spans="2:11">
      <c r="B156" s="130"/>
      <c r="C156" s="130"/>
      <c r="D156" s="136"/>
      <c r="E156" s="136"/>
      <c r="F156" s="136"/>
      <c r="G156" s="136"/>
      <c r="H156" s="136"/>
      <c r="I156" s="131"/>
      <c r="J156" s="131"/>
      <c r="K156" s="131"/>
    </row>
    <row r="157" spans="2:11">
      <c r="B157" s="130"/>
      <c r="C157" s="130"/>
      <c r="D157" s="136"/>
      <c r="E157" s="136"/>
      <c r="F157" s="136"/>
      <c r="G157" s="136"/>
      <c r="H157" s="136"/>
      <c r="I157" s="131"/>
      <c r="J157" s="131"/>
      <c r="K157" s="131"/>
    </row>
    <row r="158" spans="2:11">
      <c r="B158" s="130"/>
      <c r="C158" s="130"/>
      <c r="D158" s="136"/>
      <c r="E158" s="136"/>
      <c r="F158" s="136"/>
      <c r="G158" s="136"/>
      <c r="H158" s="136"/>
      <c r="I158" s="131"/>
      <c r="J158" s="131"/>
      <c r="K158" s="131"/>
    </row>
    <row r="159" spans="2:11">
      <c r="B159" s="130"/>
      <c r="C159" s="130"/>
      <c r="D159" s="136"/>
      <c r="E159" s="136"/>
      <c r="F159" s="136"/>
      <c r="G159" s="136"/>
      <c r="H159" s="136"/>
      <c r="I159" s="131"/>
      <c r="J159" s="131"/>
      <c r="K159" s="131"/>
    </row>
    <row r="160" spans="2:11">
      <c r="B160" s="130"/>
      <c r="C160" s="130"/>
      <c r="D160" s="136"/>
      <c r="E160" s="136"/>
      <c r="F160" s="136"/>
      <c r="G160" s="136"/>
      <c r="H160" s="136"/>
      <c r="I160" s="131"/>
      <c r="J160" s="131"/>
      <c r="K160" s="131"/>
    </row>
    <row r="161" spans="2:11">
      <c r="B161" s="130"/>
      <c r="C161" s="130"/>
      <c r="D161" s="136"/>
      <c r="E161" s="136"/>
      <c r="F161" s="136"/>
      <c r="G161" s="136"/>
      <c r="H161" s="136"/>
      <c r="I161" s="131"/>
      <c r="J161" s="131"/>
      <c r="K161" s="131"/>
    </row>
    <row r="162" spans="2:11">
      <c r="B162" s="130"/>
      <c r="C162" s="130"/>
      <c r="D162" s="136"/>
      <c r="E162" s="136"/>
      <c r="F162" s="136"/>
      <c r="G162" s="136"/>
      <c r="H162" s="136"/>
      <c r="I162" s="131"/>
      <c r="J162" s="131"/>
      <c r="K162" s="131"/>
    </row>
    <row r="163" spans="2:11">
      <c r="B163" s="130"/>
      <c r="C163" s="130"/>
      <c r="D163" s="136"/>
      <c r="E163" s="136"/>
      <c r="F163" s="136"/>
      <c r="G163" s="136"/>
      <c r="H163" s="136"/>
      <c r="I163" s="131"/>
      <c r="J163" s="131"/>
      <c r="K163" s="131"/>
    </row>
    <row r="164" spans="2:11">
      <c r="B164" s="130"/>
      <c r="C164" s="130"/>
      <c r="D164" s="136"/>
      <c r="E164" s="136"/>
      <c r="F164" s="136"/>
      <c r="G164" s="136"/>
      <c r="H164" s="136"/>
      <c r="I164" s="131"/>
      <c r="J164" s="131"/>
      <c r="K164" s="131"/>
    </row>
    <row r="165" spans="2:11">
      <c r="B165" s="130"/>
      <c r="C165" s="130"/>
      <c r="D165" s="136"/>
      <c r="E165" s="136"/>
      <c r="F165" s="136"/>
      <c r="G165" s="136"/>
      <c r="H165" s="136"/>
      <c r="I165" s="131"/>
      <c r="J165" s="131"/>
      <c r="K165" s="131"/>
    </row>
    <row r="166" spans="2:11">
      <c r="B166" s="130"/>
      <c r="C166" s="130"/>
      <c r="D166" s="136"/>
      <c r="E166" s="136"/>
      <c r="F166" s="136"/>
      <c r="G166" s="136"/>
      <c r="H166" s="136"/>
      <c r="I166" s="131"/>
      <c r="J166" s="131"/>
      <c r="K166" s="131"/>
    </row>
    <row r="167" spans="2:11">
      <c r="B167" s="130"/>
      <c r="C167" s="130"/>
      <c r="D167" s="136"/>
      <c r="E167" s="136"/>
      <c r="F167" s="136"/>
      <c r="G167" s="136"/>
      <c r="H167" s="136"/>
      <c r="I167" s="131"/>
      <c r="J167" s="131"/>
      <c r="K167" s="131"/>
    </row>
    <row r="168" spans="2:11">
      <c r="B168" s="130"/>
      <c r="C168" s="130"/>
      <c r="D168" s="136"/>
      <c r="E168" s="136"/>
      <c r="F168" s="136"/>
      <c r="G168" s="136"/>
      <c r="H168" s="136"/>
      <c r="I168" s="131"/>
      <c r="J168" s="131"/>
      <c r="K168" s="131"/>
    </row>
    <row r="169" spans="2:11">
      <c r="B169" s="130"/>
      <c r="C169" s="130"/>
      <c r="D169" s="136"/>
      <c r="E169" s="136"/>
      <c r="F169" s="136"/>
      <c r="G169" s="136"/>
      <c r="H169" s="136"/>
      <c r="I169" s="131"/>
      <c r="J169" s="131"/>
      <c r="K169" s="131"/>
    </row>
    <row r="170" spans="2:11">
      <c r="B170" s="130"/>
      <c r="C170" s="130"/>
      <c r="D170" s="136"/>
      <c r="E170" s="136"/>
      <c r="F170" s="136"/>
      <c r="G170" s="136"/>
      <c r="H170" s="136"/>
      <c r="I170" s="131"/>
      <c r="J170" s="131"/>
      <c r="K170" s="131"/>
    </row>
    <row r="171" spans="2:11">
      <c r="B171" s="130"/>
      <c r="C171" s="130"/>
      <c r="D171" s="136"/>
      <c r="E171" s="136"/>
      <c r="F171" s="136"/>
      <c r="G171" s="136"/>
      <c r="H171" s="136"/>
      <c r="I171" s="131"/>
      <c r="J171" s="131"/>
      <c r="K171" s="131"/>
    </row>
    <row r="172" spans="2:11">
      <c r="B172" s="130"/>
      <c r="C172" s="130"/>
      <c r="D172" s="136"/>
      <c r="E172" s="136"/>
      <c r="F172" s="136"/>
      <c r="G172" s="136"/>
      <c r="H172" s="136"/>
      <c r="I172" s="131"/>
      <c r="J172" s="131"/>
      <c r="K172" s="131"/>
    </row>
    <row r="173" spans="2:11">
      <c r="B173" s="130"/>
      <c r="C173" s="130"/>
      <c r="D173" s="136"/>
      <c r="E173" s="136"/>
      <c r="F173" s="136"/>
      <c r="G173" s="136"/>
      <c r="H173" s="136"/>
      <c r="I173" s="131"/>
      <c r="J173" s="131"/>
      <c r="K173" s="131"/>
    </row>
    <row r="174" spans="2:11">
      <c r="B174" s="130"/>
      <c r="C174" s="130"/>
      <c r="D174" s="136"/>
      <c r="E174" s="136"/>
      <c r="F174" s="136"/>
      <c r="G174" s="136"/>
      <c r="H174" s="136"/>
      <c r="I174" s="131"/>
      <c r="J174" s="131"/>
      <c r="K174" s="131"/>
    </row>
    <row r="175" spans="2:11">
      <c r="B175" s="130"/>
      <c r="C175" s="130"/>
      <c r="D175" s="136"/>
      <c r="E175" s="136"/>
      <c r="F175" s="136"/>
      <c r="G175" s="136"/>
      <c r="H175" s="136"/>
      <c r="I175" s="131"/>
      <c r="J175" s="131"/>
      <c r="K175" s="131"/>
    </row>
    <row r="176" spans="2:11">
      <c r="B176" s="130"/>
      <c r="C176" s="130"/>
      <c r="D176" s="136"/>
      <c r="E176" s="136"/>
      <c r="F176" s="136"/>
      <c r="G176" s="136"/>
      <c r="H176" s="136"/>
      <c r="I176" s="131"/>
      <c r="J176" s="131"/>
      <c r="K176" s="131"/>
    </row>
    <row r="177" spans="2:11">
      <c r="B177" s="130"/>
      <c r="C177" s="130"/>
      <c r="D177" s="136"/>
      <c r="E177" s="136"/>
      <c r="F177" s="136"/>
      <c r="G177" s="136"/>
      <c r="H177" s="136"/>
      <c r="I177" s="131"/>
      <c r="J177" s="131"/>
      <c r="K177" s="131"/>
    </row>
    <row r="178" spans="2:11">
      <c r="B178" s="130"/>
      <c r="C178" s="130"/>
      <c r="D178" s="136"/>
      <c r="E178" s="136"/>
      <c r="F178" s="136"/>
      <c r="G178" s="136"/>
      <c r="H178" s="136"/>
      <c r="I178" s="131"/>
      <c r="J178" s="131"/>
      <c r="K178" s="131"/>
    </row>
    <row r="179" spans="2:11">
      <c r="B179" s="130"/>
      <c r="C179" s="130"/>
      <c r="D179" s="136"/>
      <c r="E179" s="136"/>
      <c r="F179" s="136"/>
      <c r="G179" s="136"/>
      <c r="H179" s="136"/>
      <c r="I179" s="131"/>
      <c r="J179" s="131"/>
      <c r="K179" s="131"/>
    </row>
    <row r="180" spans="2:11">
      <c r="B180" s="130"/>
      <c r="C180" s="130"/>
      <c r="D180" s="136"/>
      <c r="E180" s="136"/>
      <c r="F180" s="136"/>
      <c r="G180" s="136"/>
      <c r="H180" s="136"/>
      <c r="I180" s="131"/>
      <c r="J180" s="131"/>
      <c r="K180" s="131"/>
    </row>
    <row r="181" spans="2:11">
      <c r="B181" s="130"/>
      <c r="C181" s="130"/>
      <c r="D181" s="136"/>
      <c r="E181" s="136"/>
      <c r="F181" s="136"/>
      <c r="G181" s="136"/>
      <c r="H181" s="136"/>
      <c r="I181" s="131"/>
      <c r="J181" s="131"/>
      <c r="K181" s="131"/>
    </row>
    <row r="182" spans="2:11">
      <c r="B182" s="130"/>
      <c r="C182" s="130"/>
      <c r="D182" s="136"/>
      <c r="E182" s="136"/>
      <c r="F182" s="136"/>
      <c r="G182" s="136"/>
      <c r="H182" s="136"/>
      <c r="I182" s="131"/>
      <c r="J182" s="131"/>
      <c r="K182" s="131"/>
    </row>
    <row r="183" spans="2:11">
      <c r="B183" s="130"/>
      <c r="C183" s="130"/>
      <c r="D183" s="136"/>
      <c r="E183" s="136"/>
      <c r="F183" s="136"/>
      <c r="G183" s="136"/>
      <c r="H183" s="136"/>
      <c r="I183" s="131"/>
      <c r="J183" s="131"/>
      <c r="K183" s="131"/>
    </row>
    <row r="184" spans="2:11">
      <c r="B184" s="130"/>
      <c r="C184" s="130"/>
      <c r="D184" s="136"/>
      <c r="E184" s="136"/>
      <c r="F184" s="136"/>
      <c r="G184" s="136"/>
      <c r="H184" s="136"/>
      <c r="I184" s="131"/>
      <c r="J184" s="131"/>
      <c r="K184" s="131"/>
    </row>
    <row r="185" spans="2:11">
      <c r="B185" s="130"/>
      <c r="C185" s="130"/>
      <c r="D185" s="136"/>
      <c r="E185" s="136"/>
      <c r="F185" s="136"/>
      <c r="G185" s="136"/>
      <c r="H185" s="136"/>
      <c r="I185" s="131"/>
      <c r="J185" s="131"/>
      <c r="K185" s="131"/>
    </row>
    <row r="186" spans="2:11">
      <c r="B186" s="130"/>
      <c r="C186" s="130"/>
      <c r="D186" s="136"/>
      <c r="E186" s="136"/>
      <c r="F186" s="136"/>
      <c r="G186" s="136"/>
      <c r="H186" s="136"/>
      <c r="I186" s="131"/>
      <c r="J186" s="131"/>
      <c r="K186" s="131"/>
    </row>
    <row r="187" spans="2:11">
      <c r="B187" s="130"/>
      <c r="C187" s="130"/>
      <c r="D187" s="136"/>
      <c r="E187" s="136"/>
      <c r="F187" s="136"/>
      <c r="G187" s="136"/>
      <c r="H187" s="136"/>
      <c r="I187" s="131"/>
      <c r="J187" s="131"/>
      <c r="K187" s="131"/>
    </row>
    <row r="188" spans="2:11">
      <c r="B188" s="130"/>
      <c r="C188" s="130"/>
      <c r="D188" s="136"/>
      <c r="E188" s="136"/>
      <c r="F188" s="136"/>
      <c r="G188" s="136"/>
      <c r="H188" s="136"/>
      <c r="I188" s="131"/>
      <c r="J188" s="131"/>
      <c r="K188" s="131"/>
    </row>
    <row r="189" spans="2:11">
      <c r="B189" s="130"/>
      <c r="C189" s="130"/>
      <c r="D189" s="136"/>
      <c r="E189" s="136"/>
      <c r="F189" s="136"/>
      <c r="G189" s="136"/>
      <c r="H189" s="136"/>
      <c r="I189" s="131"/>
      <c r="J189" s="131"/>
      <c r="K189" s="131"/>
    </row>
    <row r="190" spans="2:11">
      <c r="B190" s="130"/>
      <c r="C190" s="130"/>
      <c r="D190" s="136"/>
      <c r="E190" s="136"/>
      <c r="F190" s="136"/>
      <c r="G190" s="136"/>
      <c r="H190" s="136"/>
      <c r="I190" s="131"/>
      <c r="J190" s="131"/>
      <c r="K190" s="131"/>
    </row>
    <row r="191" spans="2:11">
      <c r="B191" s="130"/>
      <c r="C191" s="130"/>
      <c r="D191" s="136"/>
      <c r="E191" s="136"/>
      <c r="F191" s="136"/>
      <c r="G191" s="136"/>
      <c r="H191" s="136"/>
      <c r="I191" s="131"/>
      <c r="J191" s="131"/>
      <c r="K191" s="131"/>
    </row>
    <row r="192" spans="2:11">
      <c r="B192" s="130"/>
      <c r="C192" s="130"/>
      <c r="D192" s="136"/>
      <c r="E192" s="136"/>
      <c r="F192" s="136"/>
      <c r="G192" s="136"/>
      <c r="H192" s="136"/>
      <c r="I192" s="131"/>
      <c r="J192" s="131"/>
      <c r="K192" s="131"/>
    </row>
    <row r="193" spans="2:11">
      <c r="B193" s="130"/>
      <c r="C193" s="130"/>
      <c r="D193" s="136"/>
      <c r="E193" s="136"/>
      <c r="F193" s="136"/>
      <c r="G193" s="136"/>
      <c r="H193" s="136"/>
      <c r="I193" s="131"/>
      <c r="J193" s="131"/>
      <c r="K193" s="131"/>
    </row>
    <row r="194" spans="2:11">
      <c r="B194" s="130"/>
      <c r="C194" s="130"/>
      <c r="D194" s="136"/>
      <c r="E194" s="136"/>
      <c r="F194" s="136"/>
      <c r="G194" s="136"/>
      <c r="H194" s="136"/>
      <c r="I194" s="131"/>
      <c r="J194" s="131"/>
      <c r="K194" s="131"/>
    </row>
    <row r="195" spans="2:11">
      <c r="B195" s="130"/>
      <c r="C195" s="130"/>
      <c r="D195" s="136"/>
      <c r="E195" s="136"/>
      <c r="F195" s="136"/>
      <c r="G195" s="136"/>
      <c r="H195" s="136"/>
      <c r="I195" s="131"/>
      <c r="J195" s="131"/>
      <c r="K195" s="131"/>
    </row>
    <row r="196" spans="2:11">
      <c r="B196" s="130"/>
      <c r="C196" s="130"/>
      <c r="D196" s="136"/>
      <c r="E196" s="136"/>
      <c r="F196" s="136"/>
      <c r="G196" s="136"/>
      <c r="H196" s="136"/>
      <c r="I196" s="131"/>
      <c r="J196" s="131"/>
      <c r="K196" s="131"/>
    </row>
    <row r="197" spans="2:11">
      <c r="B197" s="130"/>
      <c r="C197" s="130"/>
      <c r="D197" s="136"/>
      <c r="E197" s="136"/>
      <c r="F197" s="136"/>
      <c r="G197" s="136"/>
      <c r="H197" s="136"/>
      <c r="I197" s="131"/>
      <c r="J197" s="131"/>
      <c r="K197" s="131"/>
    </row>
    <row r="198" spans="2:11">
      <c r="B198" s="130"/>
      <c r="C198" s="130"/>
      <c r="D198" s="136"/>
      <c r="E198" s="136"/>
      <c r="F198" s="136"/>
      <c r="G198" s="136"/>
      <c r="H198" s="136"/>
      <c r="I198" s="131"/>
      <c r="J198" s="131"/>
      <c r="K198" s="131"/>
    </row>
    <row r="199" spans="2:11">
      <c r="B199" s="130"/>
      <c r="C199" s="130"/>
      <c r="D199" s="136"/>
      <c r="E199" s="136"/>
      <c r="F199" s="136"/>
      <c r="G199" s="136"/>
      <c r="H199" s="136"/>
      <c r="I199" s="131"/>
      <c r="J199" s="131"/>
      <c r="K199" s="131"/>
    </row>
    <row r="200" spans="2:11">
      <c r="B200" s="130"/>
      <c r="C200" s="130"/>
      <c r="D200" s="136"/>
      <c r="E200" s="136"/>
      <c r="F200" s="136"/>
      <c r="G200" s="136"/>
      <c r="H200" s="136"/>
      <c r="I200" s="131"/>
      <c r="J200" s="131"/>
      <c r="K200" s="131"/>
    </row>
    <row r="201" spans="2:11">
      <c r="B201" s="130"/>
      <c r="C201" s="130"/>
      <c r="D201" s="136"/>
      <c r="E201" s="136"/>
      <c r="F201" s="136"/>
      <c r="G201" s="136"/>
      <c r="H201" s="136"/>
      <c r="I201" s="131"/>
      <c r="J201" s="131"/>
      <c r="K201" s="131"/>
    </row>
    <row r="202" spans="2:11">
      <c r="B202" s="130"/>
      <c r="C202" s="130"/>
      <c r="D202" s="136"/>
      <c r="E202" s="136"/>
      <c r="F202" s="136"/>
      <c r="G202" s="136"/>
      <c r="H202" s="136"/>
      <c r="I202" s="131"/>
      <c r="J202" s="131"/>
      <c r="K202" s="131"/>
    </row>
    <row r="203" spans="2:11">
      <c r="B203" s="130"/>
      <c r="C203" s="130"/>
      <c r="D203" s="136"/>
      <c r="E203" s="136"/>
      <c r="F203" s="136"/>
      <c r="G203" s="136"/>
      <c r="H203" s="136"/>
      <c r="I203" s="131"/>
      <c r="J203" s="131"/>
      <c r="K203" s="131"/>
    </row>
    <row r="204" spans="2:11">
      <c r="B204" s="130"/>
      <c r="C204" s="130"/>
      <c r="D204" s="136"/>
      <c r="E204" s="136"/>
      <c r="F204" s="136"/>
      <c r="G204" s="136"/>
      <c r="H204" s="136"/>
      <c r="I204" s="131"/>
      <c r="J204" s="131"/>
      <c r="K204" s="131"/>
    </row>
    <row r="205" spans="2:11">
      <c r="B205" s="130"/>
      <c r="C205" s="130"/>
      <c r="D205" s="136"/>
      <c r="E205" s="136"/>
      <c r="F205" s="136"/>
      <c r="G205" s="136"/>
      <c r="H205" s="136"/>
      <c r="I205" s="131"/>
      <c r="J205" s="131"/>
      <c r="K205" s="131"/>
    </row>
    <row r="206" spans="2:11">
      <c r="B206" s="130"/>
      <c r="C206" s="130"/>
      <c r="D206" s="136"/>
      <c r="E206" s="136"/>
      <c r="F206" s="136"/>
      <c r="G206" s="136"/>
      <c r="H206" s="136"/>
      <c r="I206" s="131"/>
      <c r="J206" s="131"/>
      <c r="K206" s="131"/>
    </row>
    <row r="207" spans="2:11">
      <c r="B207" s="130"/>
      <c r="C207" s="130"/>
      <c r="D207" s="136"/>
      <c r="E207" s="136"/>
      <c r="F207" s="136"/>
      <c r="G207" s="136"/>
      <c r="H207" s="136"/>
      <c r="I207" s="131"/>
      <c r="J207" s="131"/>
      <c r="K207" s="131"/>
    </row>
    <row r="208" spans="2:11">
      <c r="B208" s="130"/>
      <c r="C208" s="130"/>
      <c r="D208" s="136"/>
      <c r="E208" s="136"/>
      <c r="F208" s="136"/>
      <c r="G208" s="136"/>
      <c r="H208" s="136"/>
      <c r="I208" s="131"/>
      <c r="J208" s="131"/>
      <c r="K208" s="131"/>
    </row>
    <row r="209" spans="2:11">
      <c r="B209" s="130"/>
      <c r="C209" s="130"/>
      <c r="D209" s="136"/>
      <c r="E209" s="136"/>
      <c r="F209" s="136"/>
      <c r="G209" s="136"/>
      <c r="H209" s="136"/>
      <c r="I209" s="131"/>
      <c r="J209" s="131"/>
      <c r="K209" s="131"/>
    </row>
    <row r="210" spans="2:11">
      <c r="B210" s="130"/>
      <c r="C210" s="130"/>
      <c r="D210" s="136"/>
      <c r="E210" s="136"/>
      <c r="F210" s="136"/>
      <c r="G210" s="136"/>
      <c r="H210" s="136"/>
      <c r="I210" s="131"/>
      <c r="J210" s="131"/>
      <c r="K210" s="131"/>
    </row>
    <row r="211" spans="2:11">
      <c r="B211" s="130"/>
      <c r="C211" s="130"/>
      <c r="D211" s="136"/>
      <c r="E211" s="136"/>
      <c r="F211" s="136"/>
      <c r="G211" s="136"/>
      <c r="H211" s="136"/>
      <c r="I211" s="131"/>
      <c r="J211" s="131"/>
      <c r="K211" s="131"/>
    </row>
    <row r="212" spans="2:11">
      <c r="B212" s="130"/>
      <c r="C212" s="130"/>
      <c r="D212" s="136"/>
      <c r="E212" s="136"/>
      <c r="F212" s="136"/>
      <c r="G212" s="136"/>
      <c r="H212" s="136"/>
      <c r="I212" s="131"/>
      <c r="J212" s="131"/>
      <c r="K212" s="131"/>
    </row>
    <row r="213" spans="2:11">
      <c r="B213" s="130"/>
      <c r="C213" s="130"/>
      <c r="D213" s="136"/>
      <c r="E213" s="136"/>
      <c r="F213" s="136"/>
      <c r="G213" s="136"/>
      <c r="H213" s="136"/>
      <c r="I213" s="131"/>
      <c r="J213" s="131"/>
      <c r="K213" s="131"/>
    </row>
    <row r="214" spans="2:11">
      <c r="B214" s="130"/>
      <c r="C214" s="130"/>
      <c r="D214" s="136"/>
      <c r="E214" s="136"/>
      <c r="F214" s="136"/>
      <c r="G214" s="136"/>
      <c r="H214" s="136"/>
      <c r="I214" s="131"/>
      <c r="J214" s="131"/>
      <c r="K214" s="131"/>
    </row>
    <row r="215" spans="2:11">
      <c r="B215" s="130"/>
      <c r="C215" s="130"/>
      <c r="D215" s="136"/>
      <c r="E215" s="136"/>
      <c r="F215" s="136"/>
      <c r="G215" s="136"/>
      <c r="H215" s="136"/>
      <c r="I215" s="131"/>
      <c r="J215" s="131"/>
      <c r="K215" s="131"/>
    </row>
    <row r="216" spans="2:11">
      <c r="B216" s="130"/>
      <c r="C216" s="130"/>
      <c r="D216" s="136"/>
      <c r="E216" s="136"/>
      <c r="F216" s="136"/>
      <c r="G216" s="136"/>
      <c r="H216" s="136"/>
      <c r="I216" s="131"/>
      <c r="J216" s="131"/>
      <c r="K216" s="131"/>
    </row>
    <row r="217" spans="2:11">
      <c r="B217" s="130"/>
      <c r="C217" s="130"/>
      <c r="D217" s="136"/>
      <c r="E217" s="136"/>
      <c r="F217" s="136"/>
      <c r="G217" s="136"/>
      <c r="H217" s="136"/>
      <c r="I217" s="131"/>
      <c r="J217" s="131"/>
      <c r="K217" s="131"/>
    </row>
    <row r="218" spans="2:11">
      <c r="B218" s="130"/>
      <c r="C218" s="130"/>
      <c r="D218" s="136"/>
      <c r="E218" s="136"/>
      <c r="F218" s="136"/>
      <c r="G218" s="136"/>
      <c r="H218" s="136"/>
      <c r="I218" s="131"/>
      <c r="J218" s="131"/>
      <c r="K218" s="131"/>
    </row>
    <row r="219" spans="2:11">
      <c r="B219" s="130"/>
      <c r="C219" s="130"/>
      <c r="D219" s="136"/>
      <c r="E219" s="136"/>
      <c r="F219" s="136"/>
      <c r="G219" s="136"/>
      <c r="H219" s="136"/>
      <c r="I219" s="131"/>
      <c r="J219" s="131"/>
      <c r="K219" s="131"/>
    </row>
    <row r="220" spans="2:11">
      <c r="B220" s="130"/>
      <c r="C220" s="130"/>
      <c r="D220" s="136"/>
      <c r="E220" s="136"/>
      <c r="F220" s="136"/>
      <c r="G220" s="136"/>
      <c r="H220" s="136"/>
      <c r="I220" s="131"/>
      <c r="J220" s="131"/>
      <c r="K220" s="131"/>
    </row>
    <row r="221" spans="2:11">
      <c r="B221" s="130"/>
      <c r="C221" s="130"/>
      <c r="D221" s="136"/>
      <c r="E221" s="136"/>
      <c r="F221" s="136"/>
      <c r="G221" s="136"/>
      <c r="H221" s="136"/>
      <c r="I221" s="131"/>
      <c r="J221" s="131"/>
      <c r="K221" s="131"/>
    </row>
    <row r="222" spans="2:11">
      <c r="B222" s="130"/>
      <c r="C222" s="130"/>
      <c r="D222" s="136"/>
      <c r="E222" s="136"/>
      <c r="F222" s="136"/>
      <c r="G222" s="136"/>
      <c r="H222" s="136"/>
      <c r="I222" s="131"/>
      <c r="J222" s="131"/>
      <c r="K222" s="131"/>
    </row>
    <row r="223" spans="2:11">
      <c r="B223" s="130"/>
      <c r="C223" s="130"/>
      <c r="D223" s="136"/>
      <c r="E223" s="136"/>
      <c r="F223" s="136"/>
      <c r="G223" s="136"/>
      <c r="H223" s="136"/>
      <c r="I223" s="131"/>
      <c r="J223" s="131"/>
      <c r="K223" s="131"/>
    </row>
    <row r="224" spans="2:11">
      <c r="B224" s="130"/>
      <c r="C224" s="130"/>
      <c r="D224" s="136"/>
      <c r="E224" s="136"/>
      <c r="F224" s="136"/>
      <c r="G224" s="136"/>
      <c r="H224" s="136"/>
      <c r="I224" s="131"/>
      <c r="J224" s="131"/>
      <c r="K224" s="131"/>
    </row>
    <row r="225" spans="2:11">
      <c r="B225" s="130"/>
      <c r="C225" s="130"/>
      <c r="D225" s="136"/>
      <c r="E225" s="136"/>
      <c r="F225" s="136"/>
      <c r="G225" s="136"/>
      <c r="H225" s="136"/>
      <c r="I225" s="131"/>
      <c r="J225" s="131"/>
      <c r="K225" s="131"/>
    </row>
    <row r="226" spans="2:11">
      <c r="B226" s="130"/>
      <c r="C226" s="130"/>
      <c r="D226" s="136"/>
      <c r="E226" s="136"/>
      <c r="F226" s="136"/>
      <c r="G226" s="136"/>
      <c r="H226" s="136"/>
      <c r="I226" s="131"/>
      <c r="J226" s="131"/>
      <c r="K226" s="131"/>
    </row>
    <row r="227" spans="2:11">
      <c r="B227" s="130"/>
      <c r="C227" s="130"/>
      <c r="D227" s="136"/>
      <c r="E227" s="136"/>
      <c r="F227" s="136"/>
      <c r="G227" s="136"/>
      <c r="H227" s="136"/>
      <c r="I227" s="131"/>
      <c r="J227" s="131"/>
      <c r="K227" s="131"/>
    </row>
    <row r="228" spans="2:11">
      <c r="B228" s="130"/>
      <c r="C228" s="130"/>
      <c r="D228" s="136"/>
      <c r="E228" s="136"/>
      <c r="F228" s="136"/>
      <c r="G228" s="136"/>
      <c r="H228" s="136"/>
      <c r="I228" s="131"/>
      <c r="J228" s="131"/>
      <c r="K228" s="131"/>
    </row>
    <row r="229" spans="2:11">
      <c r="B229" s="130"/>
      <c r="C229" s="130"/>
      <c r="D229" s="136"/>
      <c r="E229" s="136"/>
      <c r="F229" s="136"/>
      <c r="G229" s="136"/>
      <c r="H229" s="136"/>
      <c r="I229" s="131"/>
      <c r="J229" s="131"/>
      <c r="K229" s="131"/>
    </row>
    <row r="230" spans="2:11">
      <c r="B230" s="130"/>
      <c r="C230" s="130"/>
      <c r="D230" s="136"/>
      <c r="E230" s="136"/>
      <c r="F230" s="136"/>
      <c r="G230" s="136"/>
      <c r="H230" s="136"/>
      <c r="I230" s="131"/>
      <c r="J230" s="131"/>
      <c r="K230" s="131"/>
    </row>
    <row r="231" spans="2:11">
      <c r="B231" s="130"/>
      <c r="C231" s="130"/>
      <c r="D231" s="136"/>
      <c r="E231" s="136"/>
      <c r="F231" s="136"/>
      <c r="G231" s="136"/>
      <c r="H231" s="136"/>
      <c r="I231" s="131"/>
      <c r="J231" s="131"/>
      <c r="K231" s="131"/>
    </row>
    <row r="232" spans="2:11">
      <c r="B232" s="130"/>
      <c r="C232" s="130"/>
      <c r="D232" s="136"/>
      <c r="E232" s="136"/>
      <c r="F232" s="136"/>
      <c r="G232" s="136"/>
      <c r="H232" s="136"/>
      <c r="I232" s="131"/>
      <c r="J232" s="131"/>
      <c r="K232" s="131"/>
    </row>
    <row r="233" spans="2:11">
      <c r="B233" s="130"/>
      <c r="C233" s="130"/>
      <c r="D233" s="136"/>
      <c r="E233" s="136"/>
      <c r="F233" s="136"/>
      <c r="G233" s="136"/>
      <c r="H233" s="136"/>
      <c r="I233" s="131"/>
      <c r="J233" s="131"/>
      <c r="K233" s="131"/>
    </row>
    <row r="234" spans="2:11">
      <c r="B234" s="130"/>
      <c r="C234" s="130"/>
      <c r="D234" s="136"/>
      <c r="E234" s="136"/>
      <c r="F234" s="136"/>
      <c r="G234" s="136"/>
      <c r="H234" s="136"/>
      <c r="I234" s="131"/>
      <c r="J234" s="131"/>
      <c r="K234" s="131"/>
    </row>
    <row r="235" spans="2:11">
      <c r="B235" s="130"/>
      <c r="C235" s="130"/>
      <c r="D235" s="136"/>
      <c r="E235" s="136"/>
      <c r="F235" s="136"/>
      <c r="G235" s="136"/>
      <c r="H235" s="136"/>
      <c r="I235" s="131"/>
      <c r="J235" s="131"/>
      <c r="K235" s="131"/>
    </row>
    <row r="236" spans="2:11">
      <c r="B236" s="130"/>
      <c r="C236" s="130"/>
      <c r="D236" s="136"/>
      <c r="E236" s="136"/>
      <c r="F236" s="136"/>
      <c r="G236" s="136"/>
      <c r="H236" s="136"/>
      <c r="I236" s="131"/>
      <c r="J236" s="131"/>
      <c r="K236" s="131"/>
    </row>
    <row r="237" spans="2:11">
      <c r="B237" s="130"/>
      <c r="C237" s="130"/>
      <c r="D237" s="136"/>
      <c r="E237" s="136"/>
      <c r="F237" s="136"/>
      <c r="G237" s="136"/>
      <c r="H237" s="136"/>
      <c r="I237" s="131"/>
      <c r="J237" s="131"/>
      <c r="K237" s="131"/>
    </row>
    <row r="238" spans="2:11">
      <c r="B238" s="130"/>
      <c r="C238" s="130"/>
      <c r="D238" s="136"/>
      <c r="E238" s="136"/>
      <c r="F238" s="136"/>
      <c r="G238" s="136"/>
      <c r="H238" s="136"/>
      <c r="I238" s="131"/>
      <c r="J238" s="131"/>
      <c r="K238" s="131"/>
    </row>
    <row r="239" spans="2:11">
      <c r="B239" s="130"/>
      <c r="C239" s="130"/>
      <c r="D239" s="136"/>
      <c r="E239" s="136"/>
      <c r="F239" s="136"/>
      <c r="G239" s="136"/>
      <c r="H239" s="136"/>
      <c r="I239" s="131"/>
      <c r="J239" s="131"/>
      <c r="K239" s="131"/>
    </row>
    <row r="240" spans="2:11">
      <c r="B240" s="130"/>
      <c r="C240" s="130"/>
      <c r="D240" s="136"/>
      <c r="E240" s="136"/>
      <c r="F240" s="136"/>
      <c r="G240" s="136"/>
      <c r="H240" s="136"/>
      <c r="I240" s="131"/>
      <c r="J240" s="131"/>
      <c r="K240" s="131"/>
    </row>
    <row r="241" spans="2:11">
      <c r="B241" s="130"/>
      <c r="C241" s="130"/>
      <c r="D241" s="136"/>
      <c r="E241" s="136"/>
      <c r="F241" s="136"/>
      <c r="G241" s="136"/>
      <c r="H241" s="136"/>
      <c r="I241" s="131"/>
      <c r="J241" s="131"/>
      <c r="K241" s="131"/>
    </row>
    <row r="242" spans="2:11">
      <c r="B242" s="130"/>
      <c r="C242" s="130"/>
      <c r="D242" s="136"/>
      <c r="E242" s="136"/>
      <c r="F242" s="136"/>
      <c r="G242" s="136"/>
      <c r="H242" s="136"/>
      <c r="I242" s="131"/>
      <c r="J242" s="131"/>
      <c r="K242" s="131"/>
    </row>
    <row r="243" spans="2:11">
      <c r="B243" s="130"/>
      <c r="C243" s="130"/>
      <c r="D243" s="136"/>
      <c r="E243" s="136"/>
      <c r="F243" s="136"/>
      <c r="G243" s="136"/>
      <c r="H243" s="136"/>
      <c r="I243" s="131"/>
      <c r="J243" s="131"/>
      <c r="K243" s="131"/>
    </row>
    <row r="244" spans="2:11">
      <c r="B244" s="130"/>
      <c r="C244" s="130"/>
      <c r="D244" s="136"/>
      <c r="E244" s="136"/>
      <c r="F244" s="136"/>
      <c r="G244" s="136"/>
      <c r="H244" s="136"/>
      <c r="I244" s="131"/>
      <c r="J244" s="131"/>
      <c r="K244" s="131"/>
    </row>
    <row r="245" spans="2:11">
      <c r="B245" s="130"/>
      <c r="C245" s="130"/>
      <c r="D245" s="136"/>
      <c r="E245" s="136"/>
      <c r="F245" s="136"/>
      <c r="G245" s="136"/>
      <c r="H245" s="136"/>
      <c r="I245" s="131"/>
      <c r="J245" s="131"/>
      <c r="K245" s="131"/>
    </row>
    <row r="246" spans="2:11">
      <c r="B246" s="130"/>
      <c r="C246" s="130"/>
      <c r="D246" s="136"/>
      <c r="E246" s="136"/>
      <c r="F246" s="136"/>
      <c r="G246" s="136"/>
      <c r="H246" s="136"/>
      <c r="I246" s="131"/>
      <c r="J246" s="131"/>
      <c r="K246" s="131"/>
    </row>
    <row r="247" spans="2:11">
      <c r="B247" s="130"/>
      <c r="C247" s="130"/>
      <c r="D247" s="136"/>
      <c r="E247" s="136"/>
      <c r="F247" s="136"/>
      <c r="G247" s="136"/>
      <c r="H247" s="136"/>
      <c r="I247" s="131"/>
      <c r="J247" s="131"/>
      <c r="K247" s="131"/>
    </row>
    <row r="248" spans="2:11">
      <c r="B248" s="130"/>
      <c r="C248" s="130"/>
      <c r="D248" s="136"/>
      <c r="E248" s="136"/>
      <c r="F248" s="136"/>
      <c r="G248" s="136"/>
      <c r="H248" s="136"/>
      <c r="I248" s="131"/>
      <c r="J248" s="131"/>
      <c r="K248" s="131"/>
    </row>
    <row r="249" spans="2:11">
      <c r="B249" s="130"/>
      <c r="C249" s="130"/>
      <c r="D249" s="136"/>
      <c r="E249" s="136"/>
      <c r="F249" s="136"/>
      <c r="G249" s="136"/>
      <c r="H249" s="136"/>
      <c r="I249" s="131"/>
      <c r="J249" s="131"/>
      <c r="K249" s="131"/>
    </row>
    <row r="250" spans="2:11">
      <c r="B250" s="130"/>
      <c r="C250" s="130"/>
      <c r="D250" s="136"/>
      <c r="E250" s="136"/>
      <c r="F250" s="136"/>
      <c r="G250" s="136"/>
      <c r="H250" s="136"/>
      <c r="I250" s="131"/>
      <c r="J250" s="131"/>
      <c r="K250" s="131"/>
    </row>
    <row r="251" spans="2:11">
      <c r="B251" s="130"/>
      <c r="C251" s="130"/>
      <c r="D251" s="136"/>
      <c r="E251" s="136"/>
      <c r="F251" s="136"/>
      <c r="G251" s="136"/>
      <c r="H251" s="136"/>
      <c r="I251" s="131"/>
      <c r="J251" s="131"/>
      <c r="K251" s="131"/>
    </row>
    <row r="252" spans="2:11">
      <c r="B252" s="130"/>
      <c r="C252" s="130"/>
      <c r="D252" s="136"/>
      <c r="E252" s="136"/>
      <c r="F252" s="136"/>
      <c r="G252" s="136"/>
      <c r="H252" s="136"/>
      <c r="I252" s="131"/>
      <c r="J252" s="131"/>
      <c r="K252" s="131"/>
    </row>
    <row r="253" spans="2:11">
      <c r="B253" s="130"/>
      <c r="C253" s="130"/>
      <c r="D253" s="136"/>
      <c r="E253" s="136"/>
      <c r="F253" s="136"/>
      <c r="G253" s="136"/>
      <c r="H253" s="136"/>
      <c r="I253" s="131"/>
      <c r="J253" s="131"/>
      <c r="K253" s="131"/>
    </row>
    <row r="254" spans="2:11">
      <c r="B254" s="130"/>
      <c r="C254" s="130"/>
      <c r="D254" s="136"/>
      <c r="E254" s="136"/>
      <c r="F254" s="136"/>
      <c r="G254" s="136"/>
      <c r="H254" s="136"/>
      <c r="I254" s="131"/>
      <c r="J254" s="131"/>
      <c r="K254" s="131"/>
    </row>
    <row r="255" spans="2:11">
      <c r="B255" s="130"/>
      <c r="C255" s="130"/>
      <c r="D255" s="136"/>
      <c r="E255" s="136"/>
      <c r="F255" s="136"/>
      <c r="G255" s="136"/>
      <c r="H255" s="136"/>
      <c r="I255" s="131"/>
      <c r="J255" s="131"/>
      <c r="K255" s="131"/>
    </row>
    <row r="256" spans="2:11">
      <c r="B256" s="130"/>
      <c r="C256" s="130"/>
      <c r="D256" s="136"/>
      <c r="E256" s="136"/>
      <c r="F256" s="136"/>
      <c r="G256" s="136"/>
      <c r="H256" s="136"/>
      <c r="I256" s="131"/>
      <c r="J256" s="131"/>
      <c r="K256" s="131"/>
    </row>
    <row r="257" spans="2:11">
      <c r="B257" s="130"/>
      <c r="C257" s="130"/>
      <c r="D257" s="136"/>
      <c r="E257" s="136"/>
      <c r="F257" s="136"/>
      <c r="G257" s="136"/>
      <c r="H257" s="136"/>
      <c r="I257" s="131"/>
      <c r="J257" s="131"/>
      <c r="K257" s="131"/>
    </row>
    <row r="258" spans="2:11">
      <c r="B258" s="130"/>
      <c r="C258" s="130"/>
      <c r="D258" s="136"/>
      <c r="E258" s="136"/>
      <c r="F258" s="136"/>
      <c r="G258" s="136"/>
      <c r="H258" s="136"/>
      <c r="I258" s="131"/>
      <c r="J258" s="131"/>
      <c r="K258" s="131"/>
    </row>
    <row r="259" spans="2:11">
      <c r="B259" s="130"/>
      <c r="C259" s="130"/>
      <c r="D259" s="136"/>
      <c r="E259" s="136"/>
      <c r="F259" s="136"/>
      <c r="G259" s="136"/>
      <c r="H259" s="136"/>
      <c r="I259" s="131"/>
      <c r="J259" s="131"/>
      <c r="K259" s="131"/>
    </row>
    <row r="260" spans="2:11">
      <c r="B260" s="130"/>
      <c r="C260" s="130"/>
      <c r="D260" s="136"/>
      <c r="E260" s="136"/>
      <c r="F260" s="136"/>
      <c r="G260" s="136"/>
      <c r="H260" s="136"/>
      <c r="I260" s="131"/>
      <c r="J260" s="131"/>
      <c r="K260" s="131"/>
    </row>
    <row r="261" spans="2:11">
      <c r="B261" s="130"/>
      <c r="C261" s="130"/>
      <c r="D261" s="136"/>
      <c r="E261" s="136"/>
      <c r="F261" s="136"/>
      <c r="G261" s="136"/>
      <c r="H261" s="136"/>
      <c r="I261" s="131"/>
      <c r="J261" s="131"/>
      <c r="K261" s="131"/>
    </row>
    <row r="262" spans="2:11">
      <c r="B262" s="130"/>
      <c r="C262" s="130"/>
      <c r="D262" s="136"/>
      <c r="E262" s="136"/>
      <c r="F262" s="136"/>
      <c r="G262" s="136"/>
      <c r="H262" s="136"/>
      <c r="I262" s="131"/>
      <c r="J262" s="131"/>
      <c r="K262" s="131"/>
    </row>
    <row r="263" spans="2:11">
      <c r="B263" s="130"/>
      <c r="C263" s="130"/>
      <c r="D263" s="136"/>
      <c r="E263" s="136"/>
      <c r="F263" s="136"/>
      <c r="G263" s="136"/>
      <c r="H263" s="136"/>
      <c r="I263" s="131"/>
      <c r="J263" s="131"/>
      <c r="K263" s="131"/>
    </row>
    <row r="264" spans="2:11">
      <c r="B264" s="130"/>
      <c r="C264" s="130"/>
      <c r="D264" s="136"/>
      <c r="E264" s="136"/>
      <c r="F264" s="136"/>
      <c r="G264" s="136"/>
      <c r="H264" s="136"/>
      <c r="I264" s="131"/>
      <c r="J264" s="131"/>
      <c r="K264" s="131"/>
    </row>
    <row r="265" spans="2:11">
      <c r="B265" s="130"/>
      <c r="C265" s="130"/>
      <c r="D265" s="136"/>
      <c r="E265" s="136"/>
      <c r="F265" s="136"/>
      <c r="G265" s="136"/>
      <c r="H265" s="136"/>
      <c r="I265" s="131"/>
      <c r="J265" s="131"/>
      <c r="K265" s="131"/>
    </row>
    <row r="266" spans="2:11">
      <c r="B266" s="130"/>
      <c r="C266" s="130"/>
      <c r="D266" s="136"/>
      <c r="E266" s="136"/>
      <c r="F266" s="136"/>
      <c r="G266" s="136"/>
      <c r="H266" s="136"/>
      <c r="I266" s="131"/>
      <c r="J266" s="131"/>
      <c r="K266" s="131"/>
    </row>
    <row r="267" spans="2:11">
      <c r="B267" s="130"/>
      <c r="C267" s="130"/>
      <c r="D267" s="136"/>
      <c r="E267" s="136"/>
      <c r="F267" s="136"/>
      <c r="G267" s="136"/>
      <c r="H267" s="136"/>
      <c r="I267" s="131"/>
      <c r="J267" s="131"/>
      <c r="K267" s="131"/>
    </row>
    <row r="268" spans="2:11">
      <c r="B268" s="130"/>
      <c r="C268" s="130"/>
      <c r="D268" s="136"/>
      <c r="E268" s="136"/>
      <c r="F268" s="136"/>
      <c r="G268" s="136"/>
      <c r="H268" s="136"/>
      <c r="I268" s="131"/>
      <c r="J268" s="131"/>
      <c r="K268" s="131"/>
    </row>
    <row r="269" spans="2:11">
      <c r="B269" s="130"/>
      <c r="C269" s="130"/>
      <c r="D269" s="136"/>
      <c r="E269" s="136"/>
      <c r="F269" s="136"/>
      <c r="G269" s="136"/>
      <c r="H269" s="136"/>
      <c r="I269" s="131"/>
      <c r="J269" s="131"/>
      <c r="K269" s="131"/>
    </row>
    <row r="270" spans="2:11">
      <c r="B270" s="130"/>
      <c r="C270" s="130"/>
      <c r="D270" s="136"/>
      <c r="E270" s="136"/>
      <c r="F270" s="136"/>
      <c r="G270" s="136"/>
      <c r="H270" s="136"/>
      <c r="I270" s="131"/>
      <c r="J270" s="131"/>
      <c r="K270" s="131"/>
    </row>
    <row r="271" spans="2:11">
      <c r="B271" s="130"/>
      <c r="C271" s="130"/>
      <c r="D271" s="136"/>
      <c r="E271" s="136"/>
      <c r="F271" s="136"/>
      <c r="G271" s="136"/>
      <c r="H271" s="136"/>
      <c r="I271" s="131"/>
      <c r="J271" s="131"/>
      <c r="K271" s="131"/>
    </row>
    <row r="272" spans="2:11">
      <c r="B272" s="130"/>
      <c r="C272" s="130"/>
      <c r="D272" s="136"/>
      <c r="E272" s="136"/>
      <c r="F272" s="136"/>
      <c r="G272" s="136"/>
      <c r="H272" s="136"/>
      <c r="I272" s="131"/>
      <c r="J272" s="131"/>
      <c r="K272" s="131"/>
    </row>
    <row r="273" spans="2:11">
      <c r="B273" s="130"/>
      <c r="C273" s="130"/>
      <c r="D273" s="136"/>
      <c r="E273" s="136"/>
      <c r="F273" s="136"/>
      <c r="G273" s="136"/>
      <c r="H273" s="136"/>
      <c r="I273" s="131"/>
      <c r="J273" s="131"/>
      <c r="K273" s="131"/>
    </row>
    <row r="274" spans="2:11">
      <c r="B274" s="130"/>
      <c r="C274" s="130"/>
      <c r="D274" s="136"/>
      <c r="E274" s="136"/>
      <c r="F274" s="136"/>
      <c r="G274" s="136"/>
      <c r="H274" s="136"/>
      <c r="I274" s="131"/>
      <c r="J274" s="131"/>
      <c r="K274" s="131"/>
    </row>
    <row r="275" spans="2:11">
      <c r="B275" s="130"/>
      <c r="C275" s="130"/>
      <c r="D275" s="136"/>
      <c r="E275" s="136"/>
      <c r="F275" s="136"/>
      <c r="G275" s="136"/>
      <c r="H275" s="136"/>
      <c r="I275" s="131"/>
      <c r="J275" s="131"/>
      <c r="K275" s="131"/>
    </row>
    <row r="276" spans="2:11">
      <c r="B276" s="130"/>
      <c r="C276" s="130"/>
      <c r="D276" s="136"/>
      <c r="E276" s="136"/>
      <c r="F276" s="136"/>
      <c r="G276" s="136"/>
      <c r="H276" s="136"/>
      <c r="I276" s="131"/>
      <c r="J276" s="131"/>
      <c r="K276" s="131"/>
    </row>
    <row r="277" spans="2:11">
      <c r="B277" s="130"/>
      <c r="C277" s="130"/>
      <c r="D277" s="136"/>
      <c r="E277" s="136"/>
      <c r="F277" s="136"/>
      <c r="G277" s="136"/>
      <c r="H277" s="136"/>
      <c r="I277" s="131"/>
      <c r="J277" s="131"/>
      <c r="K277" s="131"/>
    </row>
    <row r="278" spans="2:11">
      <c r="B278" s="130"/>
      <c r="C278" s="130"/>
      <c r="D278" s="136"/>
      <c r="E278" s="136"/>
      <c r="F278" s="136"/>
      <c r="G278" s="136"/>
      <c r="H278" s="136"/>
      <c r="I278" s="131"/>
      <c r="J278" s="131"/>
      <c r="K278" s="131"/>
    </row>
    <row r="279" spans="2:11">
      <c r="B279" s="130"/>
      <c r="C279" s="130"/>
      <c r="D279" s="136"/>
      <c r="E279" s="136"/>
      <c r="F279" s="136"/>
      <c r="G279" s="136"/>
      <c r="H279" s="136"/>
      <c r="I279" s="131"/>
      <c r="J279" s="131"/>
      <c r="K279" s="131"/>
    </row>
    <row r="280" spans="2:11">
      <c r="B280" s="130"/>
      <c r="C280" s="130"/>
      <c r="D280" s="136"/>
      <c r="E280" s="136"/>
      <c r="F280" s="136"/>
      <c r="G280" s="136"/>
      <c r="H280" s="136"/>
      <c r="I280" s="131"/>
      <c r="J280" s="131"/>
      <c r="K280" s="131"/>
    </row>
    <row r="281" spans="2:11">
      <c r="B281" s="130"/>
      <c r="C281" s="130"/>
      <c r="D281" s="136"/>
      <c r="E281" s="136"/>
      <c r="F281" s="136"/>
      <c r="G281" s="136"/>
      <c r="H281" s="136"/>
      <c r="I281" s="131"/>
      <c r="J281" s="131"/>
      <c r="K281" s="131"/>
    </row>
    <row r="282" spans="2:11">
      <c r="B282" s="130"/>
      <c r="C282" s="130"/>
      <c r="D282" s="136"/>
      <c r="E282" s="136"/>
      <c r="F282" s="136"/>
      <c r="G282" s="136"/>
      <c r="H282" s="136"/>
      <c r="I282" s="131"/>
      <c r="J282" s="131"/>
      <c r="K282" s="131"/>
    </row>
    <row r="283" spans="2:11">
      <c r="B283" s="130"/>
      <c r="C283" s="130"/>
      <c r="D283" s="136"/>
      <c r="E283" s="136"/>
      <c r="F283" s="136"/>
      <c r="G283" s="136"/>
      <c r="H283" s="136"/>
      <c r="I283" s="131"/>
      <c r="J283" s="131"/>
      <c r="K283" s="131"/>
    </row>
    <row r="284" spans="2:11">
      <c r="B284" s="130"/>
      <c r="C284" s="130"/>
      <c r="D284" s="136"/>
      <c r="E284" s="136"/>
      <c r="F284" s="136"/>
      <c r="G284" s="136"/>
      <c r="H284" s="136"/>
      <c r="I284" s="131"/>
      <c r="J284" s="131"/>
      <c r="K284" s="131"/>
    </row>
    <row r="285" spans="2:11">
      <c r="B285" s="130"/>
      <c r="C285" s="130"/>
      <c r="D285" s="136"/>
      <c r="E285" s="136"/>
      <c r="F285" s="136"/>
      <c r="G285" s="136"/>
      <c r="H285" s="136"/>
      <c r="I285" s="131"/>
      <c r="J285" s="131"/>
      <c r="K285" s="131"/>
    </row>
    <row r="286" spans="2:11">
      <c r="B286" s="130"/>
      <c r="C286" s="130"/>
      <c r="D286" s="136"/>
      <c r="E286" s="136"/>
      <c r="F286" s="136"/>
      <c r="G286" s="136"/>
      <c r="H286" s="136"/>
      <c r="I286" s="131"/>
      <c r="J286" s="131"/>
      <c r="K286" s="131"/>
    </row>
    <row r="287" spans="2:11">
      <c r="B287" s="130"/>
      <c r="C287" s="130"/>
      <c r="D287" s="136"/>
      <c r="E287" s="136"/>
      <c r="F287" s="136"/>
      <c r="G287" s="136"/>
      <c r="H287" s="136"/>
      <c r="I287" s="131"/>
      <c r="J287" s="131"/>
      <c r="K287" s="131"/>
    </row>
    <row r="288" spans="2:11">
      <c r="B288" s="130"/>
      <c r="C288" s="130"/>
      <c r="D288" s="136"/>
      <c r="E288" s="136"/>
      <c r="F288" s="136"/>
      <c r="G288" s="136"/>
      <c r="H288" s="136"/>
      <c r="I288" s="131"/>
      <c r="J288" s="131"/>
      <c r="K288" s="131"/>
    </row>
    <row r="289" spans="2:11">
      <c r="B289" s="130"/>
      <c r="C289" s="130"/>
      <c r="D289" s="136"/>
      <c r="E289" s="136"/>
      <c r="F289" s="136"/>
      <c r="G289" s="136"/>
      <c r="H289" s="136"/>
      <c r="I289" s="131"/>
      <c r="J289" s="131"/>
      <c r="K289" s="131"/>
    </row>
    <row r="290" spans="2:11">
      <c r="B290" s="130"/>
      <c r="C290" s="130"/>
      <c r="D290" s="136"/>
      <c r="E290" s="136"/>
      <c r="F290" s="136"/>
      <c r="G290" s="136"/>
      <c r="H290" s="136"/>
      <c r="I290" s="131"/>
      <c r="J290" s="131"/>
      <c r="K290" s="131"/>
    </row>
    <row r="291" spans="2:11">
      <c r="B291" s="130"/>
      <c r="C291" s="130"/>
      <c r="D291" s="136"/>
      <c r="E291" s="136"/>
      <c r="F291" s="136"/>
      <c r="G291" s="136"/>
      <c r="H291" s="136"/>
      <c r="I291" s="131"/>
      <c r="J291" s="131"/>
      <c r="K291" s="131"/>
    </row>
    <row r="292" spans="2:11">
      <c r="B292" s="130"/>
      <c r="C292" s="130"/>
      <c r="D292" s="136"/>
      <c r="E292" s="136"/>
      <c r="F292" s="136"/>
      <c r="G292" s="136"/>
      <c r="H292" s="136"/>
      <c r="I292" s="131"/>
      <c r="J292" s="131"/>
      <c r="K292" s="131"/>
    </row>
    <row r="293" spans="2:11">
      <c r="B293" s="130"/>
      <c r="C293" s="130"/>
      <c r="D293" s="136"/>
      <c r="E293" s="136"/>
      <c r="F293" s="136"/>
      <c r="G293" s="136"/>
      <c r="H293" s="136"/>
      <c r="I293" s="131"/>
      <c r="J293" s="131"/>
      <c r="K293" s="131"/>
    </row>
    <row r="294" spans="2:11">
      <c r="B294" s="130"/>
      <c r="C294" s="130"/>
      <c r="D294" s="136"/>
      <c r="E294" s="136"/>
      <c r="F294" s="136"/>
      <c r="G294" s="136"/>
      <c r="H294" s="136"/>
      <c r="I294" s="131"/>
      <c r="J294" s="131"/>
      <c r="K294" s="131"/>
    </row>
    <row r="295" spans="2:11">
      <c r="B295" s="130"/>
      <c r="C295" s="130"/>
      <c r="D295" s="136"/>
      <c r="E295" s="136"/>
      <c r="F295" s="136"/>
      <c r="G295" s="136"/>
      <c r="H295" s="136"/>
      <c r="I295" s="131"/>
      <c r="J295" s="131"/>
      <c r="K295" s="131"/>
    </row>
    <row r="296" spans="2:11">
      <c r="B296" s="130"/>
      <c r="C296" s="130"/>
      <c r="D296" s="136"/>
      <c r="E296" s="136"/>
      <c r="F296" s="136"/>
      <c r="G296" s="136"/>
      <c r="H296" s="136"/>
      <c r="I296" s="131"/>
      <c r="J296" s="131"/>
      <c r="K296" s="131"/>
    </row>
    <row r="297" spans="2:11">
      <c r="B297" s="130"/>
      <c r="C297" s="130"/>
      <c r="D297" s="136"/>
      <c r="E297" s="136"/>
      <c r="F297" s="136"/>
      <c r="G297" s="136"/>
      <c r="H297" s="136"/>
      <c r="I297" s="131"/>
      <c r="J297" s="131"/>
      <c r="K297" s="131"/>
    </row>
    <row r="298" spans="2:11">
      <c r="B298" s="130"/>
      <c r="C298" s="130"/>
      <c r="D298" s="136"/>
      <c r="E298" s="136"/>
      <c r="F298" s="136"/>
      <c r="G298" s="136"/>
      <c r="H298" s="136"/>
      <c r="I298" s="131"/>
      <c r="J298" s="131"/>
      <c r="K298" s="131"/>
    </row>
    <row r="299" spans="2:11">
      <c r="B299" s="130"/>
      <c r="C299" s="130"/>
      <c r="D299" s="136"/>
      <c r="E299" s="136"/>
      <c r="F299" s="136"/>
      <c r="G299" s="136"/>
      <c r="H299" s="136"/>
      <c r="I299" s="131"/>
      <c r="J299" s="131"/>
      <c r="K299" s="131"/>
    </row>
    <row r="300" spans="2:11">
      <c r="B300" s="130"/>
      <c r="C300" s="130"/>
      <c r="D300" s="136"/>
      <c r="E300" s="136"/>
      <c r="F300" s="136"/>
      <c r="G300" s="136"/>
      <c r="H300" s="136"/>
      <c r="I300" s="131"/>
      <c r="J300" s="131"/>
      <c r="K300" s="131"/>
    </row>
    <row r="301" spans="2:11">
      <c r="B301" s="130"/>
      <c r="C301" s="130"/>
      <c r="D301" s="136"/>
      <c r="E301" s="136"/>
      <c r="F301" s="136"/>
      <c r="G301" s="136"/>
      <c r="H301" s="136"/>
      <c r="I301" s="131"/>
      <c r="J301" s="131"/>
      <c r="K301" s="131"/>
    </row>
    <row r="302" spans="2:11">
      <c r="B302" s="130"/>
      <c r="C302" s="130"/>
      <c r="D302" s="136"/>
      <c r="E302" s="136"/>
      <c r="F302" s="136"/>
      <c r="G302" s="136"/>
      <c r="H302" s="136"/>
      <c r="I302" s="131"/>
      <c r="J302" s="131"/>
      <c r="K302" s="131"/>
    </row>
    <row r="303" spans="2:11">
      <c r="B303" s="130"/>
      <c r="C303" s="130"/>
      <c r="D303" s="136"/>
      <c r="E303" s="136"/>
      <c r="F303" s="136"/>
      <c r="G303" s="136"/>
      <c r="H303" s="136"/>
      <c r="I303" s="131"/>
      <c r="J303" s="131"/>
      <c r="K303" s="131"/>
    </row>
    <row r="304" spans="2:11">
      <c r="B304" s="130"/>
      <c r="C304" s="130"/>
      <c r="D304" s="136"/>
      <c r="E304" s="136"/>
      <c r="F304" s="136"/>
      <c r="G304" s="136"/>
      <c r="H304" s="136"/>
      <c r="I304" s="131"/>
      <c r="J304" s="131"/>
      <c r="K304" s="131"/>
    </row>
    <row r="305" spans="2:11">
      <c r="B305" s="130"/>
      <c r="C305" s="130"/>
      <c r="D305" s="136"/>
      <c r="E305" s="136"/>
      <c r="F305" s="136"/>
      <c r="G305" s="136"/>
      <c r="H305" s="136"/>
      <c r="I305" s="131"/>
      <c r="J305" s="131"/>
      <c r="K305" s="131"/>
    </row>
    <row r="306" spans="2:11">
      <c r="B306" s="130"/>
      <c r="C306" s="130"/>
      <c r="D306" s="136"/>
      <c r="E306" s="136"/>
      <c r="F306" s="136"/>
      <c r="G306" s="136"/>
      <c r="H306" s="136"/>
      <c r="I306" s="131"/>
      <c r="J306" s="131"/>
      <c r="K306" s="131"/>
    </row>
    <row r="307" spans="2:11">
      <c r="B307" s="130"/>
      <c r="C307" s="130"/>
      <c r="D307" s="136"/>
      <c r="E307" s="136"/>
      <c r="F307" s="136"/>
      <c r="G307" s="136"/>
      <c r="H307" s="136"/>
      <c r="I307" s="131"/>
      <c r="J307" s="131"/>
      <c r="K307" s="131"/>
    </row>
    <row r="308" spans="2:11">
      <c r="B308" s="130"/>
      <c r="C308" s="130"/>
      <c r="D308" s="136"/>
      <c r="E308" s="136"/>
      <c r="F308" s="136"/>
      <c r="G308" s="136"/>
      <c r="H308" s="136"/>
      <c r="I308" s="131"/>
      <c r="J308" s="131"/>
      <c r="K308" s="131"/>
    </row>
    <row r="309" spans="2:11">
      <c r="B309" s="130"/>
      <c r="C309" s="130"/>
      <c r="D309" s="136"/>
      <c r="E309" s="136"/>
      <c r="F309" s="136"/>
      <c r="G309" s="136"/>
      <c r="H309" s="136"/>
      <c r="I309" s="131"/>
      <c r="J309" s="131"/>
      <c r="K309" s="131"/>
    </row>
    <row r="310" spans="2:11">
      <c r="B310" s="130"/>
      <c r="C310" s="130"/>
      <c r="D310" s="136"/>
      <c r="E310" s="136"/>
      <c r="F310" s="136"/>
      <c r="G310" s="136"/>
      <c r="H310" s="136"/>
      <c r="I310" s="131"/>
      <c r="J310" s="131"/>
      <c r="K310" s="131"/>
    </row>
    <row r="311" spans="2:11">
      <c r="B311" s="130"/>
      <c r="C311" s="130"/>
      <c r="D311" s="136"/>
      <c r="E311" s="136"/>
      <c r="F311" s="136"/>
      <c r="G311" s="136"/>
      <c r="H311" s="136"/>
      <c r="I311" s="131"/>
      <c r="J311" s="131"/>
      <c r="K311" s="131"/>
    </row>
    <row r="312" spans="2:11">
      <c r="B312" s="130"/>
      <c r="C312" s="130"/>
      <c r="D312" s="136"/>
      <c r="E312" s="136"/>
      <c r="F312" s="136"/>
      <c r="G312" s="136"/>
      <c r="H312" s="136"/>
      <c r="I312" s="131"/>
      <c r="J312" s="131"/>
      <c r="K312" s="131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O61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60.28515625" style="1" bestFit="1" customWidth="1"/>
    <col min="4" max="4" width="4.5703125" style="1" bestFit="1" customWidth="1"/>
    <col min="5" max="5" width="11.140625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15">
      <c r="B1" s="56" t="s">
        <v>146</v>
      </c>
      <c r="C1" s="77" t="s" vm="1">
        <v>224</v>
      </c>
    </row>
    <row r="2" spans="2:15">
      <c r="B2" s="56" t="s">
        <v>145</v>
      </c>
      <c r="C2" s="77" t="s">
        <v>225</v>
      </c>
    </row>
    <row r="3" spans="2:15">
      <c r="B3" s="56" t="s">
        <v>147</v>
      </c>
      <c r="C3" s="77" t="s">
        <v>226</v>
      </c>
    </row>
    <row r="4" spans="2:15">
      <c r="B4" s="56" t="s">
        <v>148</v>
      </c>
      <c r="C4" s="77">
        <v>9455</v>
      </c>
    </row>
    <row r="6" spans="2:15" ht="26.25" customHeight="1">
      <c r="B6" s="157" t="s">
        <v>180</v>
      </c>
      <c r="C6" s="158"/>
      <c r="D6" s="158"/>
      <c r="E6" s="158"/>
      <c r="F6" s="158"/>
      <c r="G6" s="158"/>
      <c r="H6" s="158"/>
      <c r="I6" s="158"/>
      <c r="J6" s="158"/>
      <c r="K6" s="159"/>
    </row>
    <row r="7" spans="2:15" s="3" customFormat="1" ht="63">
      <c r="B7" s="59" t="s">
        <v>116</v>
      </c>
      <c r="C7" s="61" t="s">
        <v>46</v>
      </c>
      <c r="D7" s="61" t="s">
        <v>15</v>
      </c>
      <c r="E7" s="61" t="s">
        <v>16</v>
      </c>
      <c r="F7" s="61" t="s">
        <v>59</v>
      </c>
      <c r="G7" s="61" t="s">
        <v>101</v>
      </c>
      <c r="H7" s="61" t="s">
        <v>55</v>
      </c>
      <c r="I7" s="61" t="s">
        <v>110</v>
      </c>
      <c r="J7" s="61" t="s">
        <v>149</v>
      </c>
      <c r="K7" s="63" t="s">
        <v>150</v>
      </c>
    </row>
    <row r="8" spans="2:15" s="3" customFormat="1" ht="21.75" customHeight="1">
      <c r="B8" s="15"/>
      <c r="C8" s="16"/>
      <c r="D8" s="16"/>
      <c r="E8" s="16"/>
      <c r="F8" s="16" t="s">
        <v>20</v>
      </c>
      <c r="G8" s="16"/>
      <c r="H8" s="16" t="s">
        <v>20</v>
      </c>
      <c r="I8" s="16" t="s">
        <v>203</v>
      </c>
      <c r="J8" s="32" t="s">
        <v>20</v>
      </c>
      <c r="K8" s="17" t="s">
        <v>20</v>
      </c>
    </row>
    <row r="9" spans="2:15" s="4" customFormat="1" ht="18" customHeight="1">
      <c r="B9" s="18"/>
      <c r="C9" s="20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20" t="s">
        <v>8</v>
      </c>
      <c r="K9" s="20" t="s">
        <v>9</v>
      </c>
    </row>
    <row r="10" spans="2:15" s="4" customFormat="1" ht="18" customHeight="1">
      <c r="B10" s="112" t="s">
        <v>58</v>
      </c>
      <c r="C10" s="113"/>
      <c r="D10" s="113"/>
      <c r="E10" s="113"/>
      <c r="F10" s="113"/>
      <c r="G10" s="113"/>
      <c r="H10" s="116">
        <v>0</v>
      </c>
      <c r="I10" s="114">
        <v>1.0980290370000001</v>
      </c>
      <c r="J10" s="116">
        <v>1</v>
      </c>
      <c r="K10" s="116">
        <f>I10/'סכום נכסי הקרן'!$C$42</f>
        <v>3.1133801141117159E-5</v>
      </c>
      <c r="O10" s="1"/>
    </row>
    <row r="11" spans="2:15" ht="21" customHeight="1">
      <c r="B11" s="117" t="s">
        <v>196</v>
      </c>
      <c r="C11" s="113"/>
      <c r="D11" s="113"/>
      <c r="E11" s="113"/>
      <c r="F11" s="113"/>
      <c r="G11" s="113"/>
      <c r="H11" s="116">
        <v>0</v>
      </c>
      <c r="I11" s="114">
        <v>1.0980290370000001</v>
      </c>
      <c r="J11" s="116">
        <v>1</v>
      </c>
      <c r="K11" s="116">
        <f>I11/'סכום נכסי הקרן'!$C$42</f>
        <v>3.1133801141117159E-5</v>
      </c>
    </row>
    <row r="12" spans="2:15">
      <c r="B12" s="82" t="s">
        <v>2047</v>
      </c>
      <c r="C12" s="83" t="s">
        <v>2048</v>
      </c>
      <c r="D12" s="83" t="s">
        <v>667</v>
      </c>
      <c r="E12" s="83" t="s">
        <v>312</v>
      </c>
      <c r="F12" s="97">
        <v>0</v>
      </c>
      <c r="G12" s="96" t="s">
        <v>133</v>
      </c>
      <c r="H12" s="94">
        <v>0</v>
      </c>
      <c r="I12" s="93">
        <v>1.0980290370000001</v>
      </c>
      <c r="J12" s="94">
        <v>1</v>
      </c>
      <c r="K12" s="94">
        <f>I12/'סכום נכסי הקרן'!$C$42</f>
        <v>3.1133801141117159E-5</v>
      </c>
    </row>
    <row r="13" spans="2:15">
      <c r="B13" s="102"/>
      <c r="C13" s="83"/>
      <c r="D13" s="83"/>
      <c r="E13" s="83"/>
      <c r="F13" s="83"/>
      <c r="G13" s="83"/>
      <c r="H13" s="94"/>
      <c r="I13" s="83"/>
      <c r="J13" s="94"/>
      <c r="K13" s="83"/>
    </row>
    <row r="14" spans="2:15">
      <c r="B14" s="98"/>
      <c r="C14" s="98"/>
      <c r="D14" s="98"/>
      <c r="E14" s="98"/>
      <c r="F14" s="98"/>
      <c r="G14" s="98"/>
      <c r="H14" s="98"/>
      <c r="I14" s="98"/>
      <c r="J14" s="98"/>
      <c r="K14" s="98"/>
    </row>
    <row r="15" spans="2:15">
      <c r="B15" s="98"/>
      <c r="C15" s="98"/>
      <c r="D15" s="98"/>
      <c r="E15" s="98"/>
      <c r="F15" s="98"/>
      <c r="G15" s="98"/>
      <c r="H15" s="98"/>
      <c r="I15" s="98"/>
      <c r="J15" s="98"/>
      <c r="K15" s="98"/>
    </row>
    <row r="16" spans="2:15">
      <c r="B16" s="138"/>
      <c r="C16" s="98"/>
      <c r="D16" s="98"/>
      <c r="E16" s="98"/>
      <c r="F16" s="98"/>
      <c r="G16" s="98"/>
      <c r="H16" s="98"/>
      <c r="I16" s="98"/>
      <c r="J16" s="98"/>
      <c r="K16" s="98"/>
    </row>
    <row r="17" spans="2:11">
      <c r="B17" s="138"/>
      <c r="C17" s="98"/>
      <c r="D17" s="98"/>
      <c r="E17" s="98"/>
      <c r="F17" s="98"/>
      <c r="G17" s="98"/>
      <c r="H17" s="98"/>
      <c r="I17" s="98"/>
      <c r="J17" s="98"/>
      <c r="K17" s="98"/>
    </row>
    <row r="18" spans="2:11">
      <c r="B18" s="98"/>
      <c r="C18" s="98"/>
      <c r="D18" s="98"/>
      <c r="E18" s="98"/>
      <c r="F18" s="98"/>
      <c r="G18" s="98"/>
      <c r="H18" s="98"/>
      <c r="I18" s="98"/>
      <c r="J18" s="98"/>
      <c r="K18" s="98"/>
    </row>
    <row r="19" spans="2:11">
      <c r="B19" s="98"/>
      <c r="C19" s="98"/>
      <c r="D19" s="98"/>
      <c r="E19" s="98"/>
      <c r="F19" s="98"/>
      <c r="G19" s="98"/>
      <c r="H19" s="98"/>
      <c r="I19" s="98"/>
      <c r="J19" s="98"/>
      <c r="K19" s="98"/>
    </row>
    <row r="20" spans="2:11">
      <c r="B20" s="98"/>
      <c r="C20" s="98"/>
      <c r="D20" s="98"/>
      <c r="E20" s="98"/>
      <c r="F20" s="98"/>
      <c r="G20" s="98"/>
      <c r="H20" s="98"/>
      <c r="I20" s="98"/>
      <c r="J20" s="98"/>
      <c r="K20" s="98"/>
    </row>
    <row r="21" spans="2:11">
      <c r="B21" s="98"/>
      <c r="C21" s="98"/>
      <c r="D21" s="98"/>
      <c r="E21" s="98"/>
      <c r="F21" s="98"/>
      <c r="G21" s="98"/>
      <c r="H21" s="98"/>
      <c r="I21" s="98"/>
      <c r="J21" s="98"/>
      <c r="K21" s="98"/>
    </row>
    <row r="22" spans="2:11">
      <c r="B22" s="98"/>
      <c r="C22" s="98"/>
      <c r="D22" s="98"/>
      <c r="E22" s="98"/>
      <c r="F22" s="98"/>
      <c r="G22" s="98"/>
      <c r="H22" s="98"/>
      <c r="I22" s="98"/>
      <c r="J22" s="98"/>
      <c r="K22" s="98"/>
    </row>
    <row r="23" spans="2:11">
      <c r="B23" s="98"/>
      <c r="C23" s="98"/>
      <c r="D23" s="98"/>
      <c r="E23" s="98"/>
      <c r="F23" s="98"/>
      <c r="G23" s="98"/>
      <c r="H23" s="98"/>
      <c r="I23" s="98"/>
      <c r="J23" s="98"/>
      <c r="K23" s="98"/>
    </row>
    <row r="24" spans="2:11">
      <c r="B24" s="98"/>
      <c r="C24" s="98"/>
      <c r="D24" s="98"/>
      <c r="E24" s="98"/>
      <c r="F24" s="98"/>
      <c r="G24" s="98"/>
      <c r="H24" s="98"/>
      <c r="I24" s="98"/>
      <c r="J24" s="98"/>
      <c r="K24" s="98"/>
    </row>
    <row r="25" spans="2:11">
      <c r="B25" s="98"/>
      <c r="C25" s="98"/>
      <c r="D25" s="98"/>
      <c r="E25" s="98"/>
      <c r="F25" s="98"/>
      <c r="G25" s="98"/>
      <c r="H25" s="98"/>
      <c r="I25" s="98"/>
      <c r="J25" s="98"/>
      <c r="K25" s="98"/>
    </row>
    <row r="26" spans="2:11">
      <c r="B26" s="98"/>
      <c r="C26" s="98"/>
      <c r="D26" s="98"/>
      <c r="E26" s="98"/>
      <c r="F26" s="98"/>
      <c r="G26" s="98"/>
      <c r="H26" s="98"/>
      <c r="I26" s="98"/>
      <c r="J26" s="98"/>
      <c r="K26" s="98"/>
    </row>
    <row r="27" spans="2:11">
      <c r="B27" s="98"/>
      <c r="C27" s="98"/>
      <c r="D27" s="98"/>
      <c r="E27" s="98"/>
      <c r="F27" s="98"/>
      <c r="G27" s="98"/>
      <c r="H27" s="98"/>
      <c r="I27" s="98"/>
      <c r="J27" s="98"/>
      <c r="K27" s="98"/>
    </row>
    <row r="28" spans="2:11">
      <c r="B28" s="98"/>
      <c r="C28" s="98"/>
      <c r="D28" s="98"/>
      <c r="E28" s="98"/>
      <c r="F28" s="98"/>
      <c r="G28" s="98"/>
      <c r="H28" s="98"/>
      <c r="I28" s="98"/>
      <c r="J28" s="98"/>
      <c r="K28" s="98"/>
    </row>
    <row r="29" spans="2:11">
      <c r="B29" s="98"/>
      <c r="C29" s="98"/>
      <c r="D29" s="98"/>
      <c r="E29" s="98"/>
      <c r="F29" s="98"/>
      <c r="G29" s="98"/>
      <c r="H29" s="98"/>
      <c r="I29" s="98"/>
      <c r="J29" s="98"/>
      <c r="K29" s="98"/>
    </row>
    <row r="30" spans="2:11">
      <c r="B30" s="98"/>
      <c r="C30" s="98"/>
      <c r="D30" s="98"/>
      <c r="E30" s="98"/>
      <c r="F30" s="98"/>
      <c r="G30" s="98"/>
      <c r="H30" s="98"/>
      <c r="I30" s="98"/>
      <c r="J30" s="98"/>
      <c r="K30" s="98"/>
    </row>
    <row r="31" spans="2:11">
      <c r="B31" s="98"/>
      <c r="C31" s="98"/>
      <c r="D31" s="98"/>
      <c r="E31" s="98"/>
      <c r="F31" s="98"/>
      <c r="G31" s="98"/>
      <c r="H31" s="98"/>
      <c r="I31" s="98"/>
      <c r="J31" s="98"/>
      <c r="K31" s="98"/>
    </row>
    <row r="32" spans="2:11">
      <c r="B32" s="98"/>
      <c r="C32" s="98"/>
      <c r="D32" s="98"/>
      <c r="E32" s="98"/>
      <c r="F32" s="98"/>
      <c r="G32" s="98"/>
      <c r="H32" s="98"/>
      <c r="I32" s="98"/>
      <c r="J32" s="98"/>
      <c r="K32" s="98"/>
    </row>
    <row r="33" spans="2:11">
      <c r="B33" s="98"/>
      <c r="C33" s="98"/>
      <c r="D33" s="98"/>
      <c r="E33" s="98"/>
      <c r="F33" s="98"/>
      <c r="G33" s="98"/>
      <c r="H33" s="98"/>
      <c r="I33" s="98"/>
      <c r="J33" s="98"/>
      <c r="K33" s="98"/>
    </row>
    <row r="34" spans="2:11">
      <c r="B34" s="98"/>
      <c r="C34" s="98"/>
      <c r="D34" s="98"/>
      <c r="E34" s="98"/>
      <c r="F34" s="98"/>
      <c r="G34" s="98"/>
      <c r="H34" s="98"/>
      <c r="I34" s="98"/>
      <c r="J34" s="98"/>
      <c r="K34" s="98"/>
    </row>
    <row r="35" spans="2:11">
      <c r="B35" s="98"/>
      <c r="C35" s="98"/>
      <c r="D35" s="98"/>
      <c r="E35" s="98"/>
      <c r="F35" s="98"/>
      <c r="G35" s="98"/>
      <c r="H35" s="98"/>
      <c r="I35" s="98"/>
      <c r="J35" s="98"/>
      <c r="K35" s="98"/>
    </row>
    <row r="36" spans="2:11">
      <c r="B36" s="98"/>
      <c r="C36" s="98"/>
      <c r="D36" s="98"/>
      <c r="E36" s="98"/>
      <c r="F36" s="98"/>
      <c r="G36" s="98"/>
      <c r="H36" s="98"/>
      <c r="I36" s="98"/>
      <c r="J36" s="98"/>
      <c r="K36" s="98"/>
    </row>
    <row r="37" spans="2:11">
      <c r="B37" s="98"/>
      <c r="C37" s="98"/>
      <c r="D37" s="98"/>
      <c r="E37" s="98"/>
      <c r="F37" s="98"/>
      <c r="G37" s="98"/>
      <c r="H37" s="98"/>
      <c r="I37" s="98"/>
      <c r="J37" s="98"/>
      <c r="K37" s="98"/>
    </row>
    <row r="38" spans="2:11">
      <c r="B38" s="98"/>
      <c r="C38" s="98"/>
      <c r="D38" s="98"/>
      <c r="E38" s="98"/>
      <c r="F38" s="98"/>
      <c r="G38" s="98"/>
      <c r="H38" s="98"/>
      <c r="I38" s="98"/>
      <c r="J38" s="98"/>
      <c r="K38" s="98"/>
    </row>
    <row r="39" spans="2:11">
      <c r="B39" s="98"/>
      <c r="C39" s="98"/>
      <c r="D39" s="98"/>
      <c r="E39" s="98"/>
      <c r="F39" s="98"/>
      <c r="G39" s="98"/>
      <c r="H39" s="98"/>
      <c r="I39" s="98"/>
      <c r="J39" s="98"/>
      <c r="K39" s="98"/>
    </row>
    <row r="40" spans="2:11">
      <c r="B40" s="98"/>
      <c r="C40" s="98"/>
      <c r="D40" s="98"/>
      <c r="E40" s="98"/>
      <c r="F40" s="98"/>
      <c r="G40" s="98"/>
      <c r="H40" s="98"/>
      <c r="I40" s="98"/>
      <c r="J40" s="98"/>
      <c r="K40" s="98"/>
    </row>
    <row r="41" spans="2:11">
      <c r="B41" s="98"/>
      <c r="C41" s="98"/>
      <c r="D41" s="98"/>
      <c r="E41" s="98"/>
      <c r="F41" s="98"/>
      <c r="G41" s="98"/>
      <c r="H41" s="98"/>
      <c r="I41" s="98"/>
      <c r="J41" s="98"/>
      <c r="K41" s="98"/>
    </row>
    <row r="42" spans="2:11">
      <c r="B42" s="98"/>
      <c r="C42" s="98"/>
      <c r="D42" s="98"/>
      <c r="E42" s="98"/>
      <c r="F42" s="98"/>
      <c r="G42" s="98"/>
      <c r="H42" s="98"/>
      <c r="I42" s="98"/>
      <c r="J42" s="98"/>
      <c r="K42" s="98"/>
    </row>
    <row r="43" spans="2:11">
      <c r="B43" s="98"/>
      <c r="C43" s="98"/>
      <c r="D43" s="98"/>
      <c r="E43" s="98"/>
      <c r="F43" s="98"/>
      <c r="G43" s="98"/>
      <c r="H43" s="98"/>
      <c r="I43" s="98"/>
      <c r="J43" s="98"/>
      <c r="K43" s="98"/>
    </row>
    <row r="44" spans="2:11">
      <c r="B44" s="98"/>
      <c r="C44" s="98"/>
      <c r="D44" s="98"/>
      <c r="E44" s="98"/>
      <c r="F44" s="98"/>
      <c r="G44" s="98"/>
      <c r="H44" s="98"/>
      <c r="I44" s="98"/>
      <c r="J44" s="98"/>
      <c r="K44" s="98"/>
    </row>
    <row r="45" spans="2:11">
      <c r="B45" s="98"/>
      <c r="C45" s="98"/>
      <c r="D45" s="98"/>
      <c r="E45" s="98"/>
      <c r="F45" s="98"/>
      <c r="G45" s="98"/>
      <c r="H45" s="98"/>
      <c r="I45" s="98"/>
      <c r="J45" s="98"/>
      <c r="K45" s="98"/>
    </row>
    <row r="46" spans="2:11">
      <c r="B46" s="98"/>
      <c r="C46" s="98"/>
      <c r="D46" s="98"/>
      <c r="E46" s="98"/>
      <c r="F46" s="98"/>
      <c r="G46" s="98"/>
      <c r="H46" s="98"/>
      <c r="I46" s="98"/>
      <c r="J46" s="98"/>
      <c r="K46" s="98"/>
    </row>
    <row r="47" spans="2:11">
      <c r="B47" s="98"/>
      <c r="C47" s="98"/>
      <c r="D47" s="98"/>
      <c r="E47" s="98"/>
      <c r="F47" s="98"/>
      <c r="G47" s="98"/>
      <c r="H47" s="98"/>
      <c r="I47" s="98"/>
      <c r="J47" s="98"/>
      <c r="K47" s="98"/>
    </row>
    <row r="48" spans="2:11">
      <c r="B48" s="98"/>
      <c r="C48" s="98"/>
      <c r="D48" s="98"/>
      <c r="E48" s="98"/>
      <c r="F48" s="98"/>
      <c r="G48" s="98"/>
      <c r="H48" s="98"/>
      <c r="I48" s="98"/>
      <c r="J48" s="98"/>
      <c r="K48" s="98"/>
    </row>
    <row r="49" spans="2:11">
      <c r="B49" s="98"/>
      <c r="C49" s="98"/>
      <c r="D49" s="98"/>
      <c r="E49" s="98"/>
      <c r="F49" s="98"/>
      <c r="G49" s="98"/>
      <c r="H49" s="98"/>
      <c r="I49" s="98"/>
      <c r="J49" s="98"/>
      <c r="K49" s="98"/>
    </row>
    <row r="50" spans="2:11">
      <c r="B50" s="98"/>
      <c r="C50" s="98"/>
      <c r="D50" s="98"/>
      <c r="E50" s="98"/>
      <c r="F50" s="98"/>
      <c r="G50" s="98"/>
      <c r="H50" s="98"/>
      <c r="I50" s="98"/>
      <c r="J50" s="98"/>
      <c r="K50" s="98"/>
    </row>
    <row r="51" spans="2:11">
      <c r="B51" s="98"/>
      <c r="C51" s="98"/>
      <c r="D51" s="98"/>
      <c r="E51" s="98"/>
      <c r="F51" s="98"/>
      <c r="G51" s="98"/>
      <c r="H51" s="98"/>
      <c r="I51" s="98"/>
      <c r="J51" s="98"/>
      <c r="K51" s="98"/>
    </row>
    <row r="52" spans="2:11">
      <c r="B52" s="98"/>
      <c r="C52" s="98"/>
      <c r="D52" s="98"/>
      <c r="E52" s="98"/>
      <c r="F52" s="98"/>
      <c r="G52" s="98"/>
      <c r="H52" s="98"/>
      <c r="I52" s="98"/>
      <c r="J52" s="98"/>
      <c r="K52" s="98"/>
    </row>
    <row r="53" spans="2:11">
      <c r="B53" s="98"/>
      <c r="C53" s="98"/>
      <c r="D53" s="98"/>
      <c r="E53" s="98"/>
      <c r="F53" s="98"/>
      <c r="G53" s="98"/>
      <c r="H53" s="98"/>
      <c r="I53" s="98"/>
      <c r="J53" s="98"/>
      <c r="K53" s="98"/>
    </row>
    <row r="54" spans="2:11">
      <c r="B54" s="98"/>
      <c r="C54" s="98"/>
      <c r="D54" s="98"/>
      <c r="E54" s="98"/>
      <c r="F54" s="98"/>
      <c r="G54" s="98"/>
      <c r="H54" s="98"/>
      <c r="I54" s="98"/>
      <c r="J54" s="98"/>
      <c r="K54" s="98"/>
    </row>
    <row r="55" spans="2:11">
      <c r="B55" s="98"/>
      <c r="C55" s="98"/>
      <c r="D55" s="98"/>
      <c r="E55" s="98"/>
      <c r="F55" s="98"/>
      <c r="G55" s="98"/>
      <c r="H55" s="98"/>
      <c r="I55" s="98"/>
      <c r="J55" s="98"/>
      <c r="K55" s="98"/>
    </row>
    <row r="56" spans="2:11">
      <c r="B56" s="98"/>
      <c r="C56" s="98"/>
      <c r="D56" s="98"/>
      <c r="E56" s="98"/>
      <c r="F56" s="98"/>
      <c r="G56" s="98"/>
      <c r="H56" s="98"/>
      <c r="I56" s="98"/>
      <c r="J56" s="98"/>
      <c r="K56" s="98"/>
    </row>
    <row r="57" spans="2:11">
      <c r="B57" s="98"/>
      <c r="C57" s="98"/>
      <c r="D57" s="98"/>
      <c r="E57" s="98"/>
      <c r="F57" s="98"/>
      <c r="G57" s="98"/>
      <c r="H57" s="98"/>
      <c r="I57" s="98"/>
      <c r="J57" s="98"/>
      <c r="K57" s="98"/>
    </row>
    <row r="58" spans="2:11">
      <c r="B58" s="98"/>
      <c r="C58" s="98"/>
      <c r="D58" s="98"/>
      <c r="E58" s="98"/>
      <c r="F58" s="98"/>
      <c r="G58" s="98"/>
      <c r="H58" s="98"/>
      <c r="I58" s="98"/>
      <c r="J58" s="98"/>
      <c r="K58" s="98"/>
    </row>
    <row r="59" spans="2:11">
      <c r="B59" s="98"/>
      <c r="C59" s="98"/>
      <c r="D59" s="98"/>
      <c r="E59" s="98"/>
      <c r="F59" s="98"/>
      <c r="G59" s="98"/>
      <c r="H59" s="98"/>
      <c r="I59" s="98"/>
      <c r="J59" s="98"/>
      <c r="K59" s="98"/>
    </row>
    <row r="60" spans="2:11">
      <c r="B60" s="98"/>
      <c r="C60" s="98"/>
      <c r="D60" s="98"/>
      <c r="E60" s="98"/>
      <c r="F60" s="98"/>
      <c r="G60" s="98"/>
      <c r="H60" s="98"/>
      <c r="I60" s="98"/>
      <c r="J60" s="98"/>
      <c r="K60" s="98"/>
    </row>
    <row r="61" spans="2:11">
      <c r="B61" s="98"/>
      <c r="C61" s="98"/>
      <c r="D61" s="98"/>
      <c r="E61" s="98"/>
      <c r="F61" s="98"/>
      <c r="G61" s="98"/>
      <c r="H61" s="98"/>
      <c r="I61" s="98"/>
      <c r="J61" s="98"/>
      <c r="K61" s="98"/>
    </row>
    <row r="62" spans="2:11">
      <c r="B62" s="98"/>
      <c r="C62" s="98"/>
      <c r="D62" s="98"/>
      <c r="E62" s="98"/>
      <c r="F62" s="98"/>
      <c r="G62" s="98"/>
      <c r="H62" s="98"/>
      <c r="I62" s="98"/>
      <c r="J62" s="98"/>
      <c r="K62" s="98"/>
    </row>
    <row r="63" spans="2:11">
      <c r="B63" s="98"/>
      <c r="C63" s="98"/>
      <c r="D63" s="98"/>
      <c r="E63" s="98"/>
      <c r="F63" s="98"/>
      <c r="G63" s="98"/>
      <c r="H63" s="98"/>
      <c r="I63" s="98"/>
      <c r="J63" s="98"/>
      <c r="K63" s="98"/>
    </row>
    <row r="64" spans="2:11">
      <c r="B64" s="98"/>
      <c r="C64" s="98"/>
      <c r="D64" s="98"/>
      <c r="E64" s="98"/>
      <c r="F64" s="98"/>
      <c r="G64" s="98"/>
      <c r="H64" s="98"/>
      <c r="I64" s="98"/>
      <c r="J64" s="98"/>
      <c r="K64" s="98"/>
    </row>
    <row r="65" spans="2:11">
      <c r="B65" s="98"/>
      <c r="C65" s="98"/>
      <c r="D65" s="98"/>
      <c r="E65" s="98"/>
      <c r="F65" s="98"/>
      <c r="G65" s="98"/>
      <c r="H65" s="98"/>
      <c r="I65" s="98"/>
      <c r="J65" s="98"/>
      <c r="K65" s="98"/>
    </row>
    <row r="66" spans="2:11">
      <c r="B66" s="98"/>
      <c r="C66" s="98"/>
      <c r="D66" s="98"/>
      <c r="E66" s="98"/>
      <c r="F66" s="98"/>
      <c r="G66" s="98"/>
      <c r="H66" s="98"/>
      <c r="I66" s="98"/>
      <c r="J66" s="98"/>
      <c r="K66" s="98"/>
    </row>
    <row r="67" spans="2:11">
      <c r="B67" s="98"/>
      <c r="C67" s="98"/>
      <c r="D67" s="98"/>
      <c r="E67" s="98"/>
      <c r="F67" s="98"/>
      <c r="G67" s="98"/>
      <c r="H67" s="98"/>
      <c r="I67" s="98"/>
      <c r="J67" s="98"/>
      <c r="K67" s="98"/>
    </row>
    <row r="68" spans="2:11">
      <c r="B68" s="98"/>
      <c r="C68" s="98"/>
      <c r="D68" s="98"/>
      <c r="E68" s="98"/>
      <c r="F68" s="98"/>
      <c r="G68" s="98"/>
      <c r="H68" s="98"/>
      <c r="I68" s="98"/>
      <c r="J68" s="98"/>
      <c r="K68" s="98"/>
    </row>
    <row r="69" spans="2:11">
      <c r="B69" s="98"/>
      <c r="C69" s="98"/>
      <c r="D69" s="98"/>
      <c r="E69" s="98"/>
      <c r="F69" s="98"/>
      <c r="G69" s="98"/>
      <c r="H69" s="98"/>
      <c r="I69" s="98"/>
      <c r="J69" s="98"/>
      <c r="K69" s="98"/>
    </row>
    <row r="70" spans="2:11">
      <c r="B70" s="98"/>
      <c r="C70" s="98"/>
      <c r="D70" s="98"/>
      <c r="E70" s="98"/>
      <c r="F70" s="98"/>
      <c r="G70" s="98"/>
      <c r="H70" s="98"/>
      <c r="I70" s="98"/>
      <c r="J70" s="98"/>
      <c r="K70" s="98"/>
    </row>
    <row r="71" spans="2:11">
      <c r="B71" s="98"/>
      <c r="C71" s="98"/>
      <c r="D71" s="98"/>
      <c r="E71" s="98"/>
      <c r="F71" s="98"/>
      <c r="G71" s="98"/>
      <c r="H71" s="98"/>
      <c r="I71" s="98"/>
      <c r="J71" s="98"/>
      <c r="K71" s="98"/>
    </row>
    <row r="72" spans="2:11">
      <c r="B72" s="98"/>
      <c r="C72" s="98"/>
      <c r="D72" s="98"/>
      <c r="E72" s="98"/>
      <c r="F72" s="98"/>
      <c r="G72" s="98"/>
      <c r="H72" s="98"/>
      <c r="I72" s="98"/>
      <c r="J72" s="98"/>
      <c r="K72" s="98"/>
    </row>
    <row r="73" spans="2:11">
      <c r="B73" s="98"/>
      <c r="C73" s="98"/>
      <c r="D73" s="98"/>
      <c r="E73" s="98"/>
      <c r="F73" s="98"/>
      <c r="G73" s="98"/>
      <c r="H73" s="98"/>
      <c r="I73" s="98"/>
      <c r="J73" s="98"/>
      <c r="K73" s="98"/>
    </row>
    <row r="74" spans="2:11">
      <c r="B74" s="98"/>
      <c r="C74" s="98"/>
      <c r="D74" s="98"/>
      <c r="E74" s="98"/>
      <c r="F74" s="98"/>
      <c r="G74" s="98"/>
      <c r="H74" s="98"/>
      <c r="I74" s="98"/>
      <c r="J74" s="98"/>
      <c r="K74" s="98"/>
    </row>
    <row r="75" spans="2:11">
      <c r="B75" s="98"/>
      <c r="C75" s="98"/>
      <c r="D75" s="98"/>
      <c r="E75" s="98"/>
      <c r="F75" s="98"/>
      <c r="G75" s="98"/>
      <c r="H75" s="98"/>
      <c r="I75" s="98"/>
      <c r="J75" s="98"/>
      <c r="K75" s="98"/>
    </row>
    <row r="76" spans="2:11">
      <c r="B76" s="98"/>
      <c r="C76" s="98"/>
      <c r="D76" s="98"/>
      <c r="E76" s="98"/>
      <c r="F76" s="98"/>
      <c r="G76" s="98"/>
      <c r="H76" s="98"/>
      <c r="I76" s="98"/>
      <c r="J76" s="98"/>
      <c r="K76" s="98"/>
    </row>
    <row r="77" spans="2:11">
      <c r="B77" s="98"/>
      <c r="C77" s="98"/>
      <c r="D77" s="98"/>
      <c r="E77" s="98"/>
      <c r="F77" s="98"/>
      <c r="G77" s="98"/>
      <c r="H77" s="98"/>
      <c r="I77" s="98"/>
      <c r="J77" s="98"/>
      <c r="K77" s="98"/>
    </row>
    <row r="78" spans="2:11">
      <c r="B78" s="98"/>
      <c r="C78" s="98"/>
      <c r="D78" s="98"/>
      <c r="E78" s="98"/>
      <c r="F78" s="98"/>
      <c r="G78" s="98"/>
      <c r="H78" s="98"/>
      <c r="I78" s="98"/>
      <c r="J78" s="98"/>
      <c r="K78" s="98"/>
    </row>
    <row r="79" spans="2:11">
      <c r="B79" s="98"/>
      <c r="C79" s="98"/>
      <c r="D79" s="98"/>
      <c r="E79" s="98"/>
      <c r="F79" s="98"/>
      <c r="G79" s="98"/>
      <c r="H79" s="98"/>
      <c r="I79" s="98"/>
      <c r="J79" s="98"/>
      <c r="K79" s="98"/>
    </row>
    <row r="80" spans="2:11">
      <c r="B80" s="98"/>
      <c r="C80" s="98"/>
      <c r="D80" s="98"/>
      <c r="E80" s="98"/>
      <c r="F80" s="98"/>
      <c r="G80" s="98"/>
      <c r="H80" s="98"/>
      <c r="I80" s="98"/>
      <c r="J80" s="98"/>
      <c r="K80" s="98"/>
    </row>
    <row r="81" spans="2:11">
      <c r="B81" s="98"/>
      <c r="C81" s="98"/>
      <c r="D81" s="98"/>
      <c r="E81" s="98"/>
      <c r="F81" s="98"/>
      <c r="G81" s="98"/>
      <c r="H81" s="98"/>
      <c r="I81" s="98"/>
      <c r="J81" s="98"/>
      <c r="K81" s="98"/>
    </row>
    <row r="82" spans="2:11">
      <c r="B82" s="98"/>
      <c r="C82" s="98"/>
      <c r="D82" s="98"/>
      <c r="E82" s="98"/>
      <c r="F82" s="98"/>
      <c r="G82" s="98"/>
      <c r="H82" s="98"/>
      <c r="I82" s="98"/>
      <c r="J82" s="98"/>
      <c r="K82" s="98"/>
    </row>
    <row r="83" spans="2:11">
      <c r="B83" s="98"/>
      <c r="C83" s="98"/>
      <c r="D83" s="98"/>
      <c r="E83" s="98"/>
      <c r="F83" s="98"/>
      <c r="G83" s="98"/>
      <c r="H83" s="98"/>
      <c r="I83" s="98"/>
      <c r="J83" s="98"/>
      <c r="K83" s="98"/>
    </row>
    <row r="84" spans="2:11">
      <c r="B84" s="98"/>
      <c r="C84" s="98"/>
      <c r="D84" s="98"/>
      <c r="E84" s="98"/>
      <c r="F84" s="98"/>
      <c r="G84" s="98"/>
      <c r="H84" s="98"/>
      <c r="I84" s="98"/>
      <c r="J84" s="98"/>
      <c r="K84" s="98"/>
    </row>
    <row r="85" spans="2:11">
      <c r="B85" s="98"/>
      <c r="C85" s="98"/>
      <c r="D85" s="98"/>
      <c r="E85" s="98"/>
      <c r="F85" s="98"/>
      <c r="G85" s="98"/>
      <c r="H85" s="98"/>
      <c r="I85" s="98"/>
      <c r="J85" s="98"/>
      <c r="K85" s="98"/>
    </row>
    <row r="86" spans="2:11">
      <c r="B86" s="98"/>
      <c r="C86" s="98"/>
      <c r="D86" s="98"/>
      <c r="E86" s="98"/>
      <c r="F86" s="98"/>
      <c r="G86" s="98"/>
      <c r="H86" s="98"/>
      <c r="I86" s="98"/>
      <c r="J86" s="98"/>
      <c r="K86" s="98"/>
    </row>
    <row r="87" spans="2:11">
      <c r="B87" s="98"/>
      <c r="C87" s="98"/>
      <c r="D87" s="98"/>
      <c r="E87" s="98"/>
      <c r="F87" s="98"/>
      <c r="G87" s="98"/>
      <c r="H87" s="98"/>
      <c r="I87" s="98"/>
      <c r="J87" s="98"/>
      <c r="K87" s="98"/>
    </row>
    <row r="88" spans="2:11">
      <c r="B88" s="98"/>
      <c r="C88" s="98"/>
      <c r="D88" s="98"/>
      <c r="E88" s="98"/>
      <c r="F88" s="98"/>
      <c r="G88" s="98"/>
      <c r="H88" s="98"/>
      <c r="I88" s="98"/>
      <c r="J88" s="98"/>
      <c r="K88" s="98"/>
    </row>
    <row r="89" spans="2:11">
      <c r="B89" s="98"/>
      <c r="C89" s="98"/>
      <c r="D89" s="98"/>
      <c r="E89" s="98"/>
      <c r="F89" s="98"/>
      <c r="G89" s="98"/>
      <c r="H89" s="98"/>
      <c r="I89" s="98"/>
      <c r="J89" s="98"/>
      <c r="K89" s="98"/>
    </row>
    <row r="90" spans="2:11">
      <c r="B90" s="98"/>
      <c r="C90" s="98"/>
      <c r="D90" s="98"/>
      <c r="E90" s="98"/>
      <c r="F90" s="98"/>
      <c r="G90" s="98"/>
      <c r="H90" s="98"/>
      <c r="I90" s="98"/>
      <c r="J90" s="98"/>
      <c r="K90" s="98"/>
    </row>
    <row r="91" spans="2:11">
      <c r="B91" s="98"/>
      <c r="C91" s="98"/>
      <c r="D91" s="98"/>
      <c r="E91" s="98"/>
      <c r="F91" s="98"/>
      <c r="G91" s="98"/>
      <c r="H91" s="98"/>
      <c r="I91" s="98"/>
      <c r="J91" s="98"/>
      <c r="K91" s="98"/>
    </row>
    <row r="92" spans="2:11">
      <c r="B92" s="98"/>
      <c r="C92" s="98"/>
      <c r="D92" s="98"/>
      <c r="E92" s="98"/>
      <c r="F92" s="98"/>
      <c r="G92" s="98"/>
      <c r="H92" s="98"/>
      <c r="I92" s="98"/>
      <c r="J92" s="98"/>
      <c r="K92" s="98"/>
    </row>
    <row r="93" spans="2:11">
      <c r="B93" s="98"/>
      <c r="C93" s="98"/>
      <c r="D93" s="98"/>
      <c r="E93" s="98"/>
      <c r="F93" s="98"/>
      <c r="G93" s="98"/>
      <c r="H93" s="98"/>
      <c r="I93" s="98"/>
      <c r="J93" s="98"/>
      <c r="K93" s="98"/>
    </row>
    <row r="94" spans="2:11">
      <c r="B94" s="98"/>
      <c r="C94" s="98"/>
      <c r="D94" s="98"/>
      <c r="E94" s="98"/>
      <c r="F94" s="98"/>
      <c r="G94" s="98"/>
      <c r="H94" s="98"/>
      <c r="I94" s="98"/>
      <c r="J94" s="98"/>
      <c r="K94" s="98"/>
    </row>
    <row r="95" spans="2:11">
      <c r="B95" s="98"/>
      <c r="C95" s="98"/>
      <c r="D95" s="98"/>
      <c r="E95" s="98"/>
      <c r="F95" s="98"/>
      <c r="G95" s="98"/>
      <c r="H95" s="98"/>
      <c r="I95" s="98"/>
      <c r="J95" s="98"/>
      <c r="K95" s="98"/>
    </row>
    <row r="96" spans="2:11">
      <c r="B96" s="98"/>
      <c r="C96" s="98"/>
      <c r="D96" s="98"/>
      <c r="E96" s="98"/>
      <c r="F96" s="98"/>
      <c r="G96" s="98"/>
      <c r="H96" s="98"/>
      <c r="I96" s="98"/>
      <c r="J96" s="98"/>
      <c r="K96" s="98"/>
    </row>
    <row r="97" spans="2:11">
      <c r="B97" s="98"/>
      <c r="C97" s="98"/>
      <c r="D97" s="98"/>
      <c r="E97" s="98"/>
      <c r="F97" s="98"/>
      <c r="G97" s="98"/>
      <c r="H97" s="98"/>
      <c r="I97" s="98"/>
      <c r="J97" s="98"/>
      <c r="K97" s="98"/>
    </row>
    <row r="98" spans="2:11">
      <c r="B98" s="98"/>
      <c r="C98" s="98"/>
      <c r="D98" s="98"/>
      <c r="E98" s="98"/>
      <c r="F98" s="98"/>
      <c r="G98" s="98"/>
      <c r="H98" s="98"/>
      <c r="I98" s="98"/>
      <c r="J98" s="98"/>
      <c r="K98" s="98"/>
    </row>
    <row r="99" spans="2:11">
      <c r="B99" s="98"/>
      <c r="C99" s="98"/>
      <c r="D99" s="98"/>
      <c r="E99" s="98"/>
      <c r="F99" s="98"/>
      <c r="G99" s="98"/>
      <c r="H99" s="98"/>
      <c r="I99" s="98"/>
      <c r="J99" s="98"/>
      <c r="K99" s="98"/>
    </row>
    <row r="100" spans="2:11">
      <c r="B100" s="98"/>
      <c r="C100" s="98"/>
      <c r="D100" s="98"/>
      <c r="E100" s="98"/>
      <c r="F100" s="98"/>
      <c r="G100" s="98"/>
      <c r="H100" s="98"/>
      <c r="I100" s="98"/>
      <c r="J100" s="98"/>
      <c r="K100" s="98"/>
    </row>
    <row r="101" spans="2:11">
      <c r="B101" s="98"/>
      <c r="C101" s="98"/>
      <c r="D101" s="98"/>
      <c r="E101" s="98"/>
      <c r="F101" s="98"/>
      <c r="G101" s="98"/>
      <c r="H101" s="98"/>
      <c r="I101" s="98"/>
      <c r="J101" s="98"/>
      <c r="K101" s="98"/>
    </row>
    <row r="102" spans="2:11">
      <c r="B102" s="98"/>
      <c r="C102" s="98"/>
      <c r="D102" s="98"/>
      <c r="E102" s="98"/>
      <c r="F102" s="98"/>
      <c r="G102" s="98"/>
      <c r="H102" s="98"/>
      <c r="I102" s="98"/>
      <c r="J102" s="98"/>
      <c r="K102" s="98"/>
    </row>
    <row r="103" spans="2:11">
      <c r="B103" s="98"/>
      <c r="C103" s="98"/>
      <c r="D103" s="98"/>
      <c r="E103" s="98"/>
      <c r="F103" s="98"/>
      <c r="G103" s="98"/>
      <c r="H103" s="98"/>
      <c r="I103" s="98"/>
      <c r="J103" s="98"/>
      <c r="K103" s="98"/>
    </row>
    <row r="104" spans="2:11">
      <c r="B104" s="98"/>
      <c r="C104" s="98"/>
      <c r="D104" s="98"/>
      <c r="E104" s="98"/>
      <c r="F104" s="98"/>
      <c r="G104" s="98"/>
      <c r="H104" s="98"/>
      <c r="I104" s="98"/>
      <c r="J104" s="98"/>
      <c r="K104" s="98"/>
    </row>
    <row r="105" spans="2:11">
      <c r="B105" s="98"/>
      <c r="C105" s="98"/>
      <c r="D105" s="98"/>
      <c r="E105" s="98"/>
      <c r="F105" s="98"/>
      <c r="G105" s="98"/>
      <c r="H105" s="98"/>
      <c r="I105" s="98"/>
      <c r="J105" s="98"/>
      <c r="K105" s="98"/>
    </row>
    <row r="106" spans="2:11">
      <c r="B106" s="98"/>
      <c r="C106" s="98"/>
      <c r="D106" s="98"/>
      <c r="E106" s="98"/>
      <c r="F106" s="98"/>
      <c r="G106" s="98"/>
      <c r="H106" s="98"/>
      <c r="I106" s="98"/>
      <c r="J106" s="98"/>
      <c r="K106" s="98"/>
    </row>
    <row r="107" spans="2:11">
      <c r="B107" s="98"/>
      <c r="C107" s="98"/>
      <c r="D107" s="98"/>
      <c r="E107" s="98"/>
      <c r="F107" s="98"/>
      <c r="G107" s="98"/>
      <c r="H107" s="98"/>
      <c r="I107" s="98"/>
      <c r="J107" s="98"/>
      <c r="K107" s="98"/>
    </row>
    <row r="108" spans="2:11">
      <c r="B108" s="98"/>
      <c r="C108" s="98"/>
      <c r="D108" s="98"/>
      <c r="E108" s="98"/>
      <c r="F108" s="98"/>
      <c r="G108" s="98"/>
      <c r="H108" s="98"/>
      <c r="I108" s="98"/>
      <c r="J108" s="98"/>
      <c r="K108" s="98"/>
    </row>
    <row r="109" spans="2:11">
      <c r="B109" s="98"/>
      <c r="C109" s="98"/>
      <c r="D109" s="98"/>
      <c r="E109" s="98"/>
      <c r="F109" s="98"/>
      <c r="G109" s="98"/>
      <c r="H109" s="98"/>
      <c r="I109" s="98"/>
      <c r="J109" s="98"/>
      <c r="K109" s="98"/>
    </row>
    <row r="110" spans="2:11">
      <c r="B110" s="98"/>
      <c r="C110" s="98"/>
      <c r="D110" s="98"/>
      <c r="E110" s="98"/>
      <c r="F110" s="98"/>
      <c r="G110" s="98"/>
      <c r="H110" s="98"/>
      <c r="I110" s="98"/>
      <c r="J110" s="98"/>
      <c r="K110" s="98"/>
    </row>
    <row r="111" spans="2:11">
      <c r="B111" s="98"/>
      <c r="C111" s="98"/>
      <c r="D111" s="98"/>
      <c r="E111" s="98"/>
      <c r="F111" s="98"/>
      <c r="G111" s="98"/>
      <c r="H111" s="98"/>
      <c r="I111" s="98"/>
      <c r="J111" s="98"/>
      <c r="K111" s="98"/>
    </row>
    <row r="112" spans="2:11">
      <c r="B112" s="98"/>
      <c r="C112" s="98"/>
      <c r="D112" s="98"/>
      <c r="E112" s="98"/>
      <c r="F112" s="98"/>
      <c r="G112" s="98"/>
      <c r="H112" s="98"/>
      <c r="I112" s="98"/>
      <c r="J112" s="98"/>
      <c r="K112" s="98"/>
    </row>
    <row r="113" spans="2:11">
      <c r="B113" s="130"/>
      <c r="C113" s="131"/>
      <c r="D113" s="136"/>
      <c r="E113" s="136"/>
      <c r="F113" s="136"/>
      <c r="G113" s="136"/>
      <c r="H113" s="136"/>
      <c r="I113" s="131"/>
      <c r="J113" s="131"/>
      <c r="K113" s="131"/>
    </row>
    <row r="114" spans="2:11">
      <c r="B114" s="130"/>
      <c r="C114" s="131"/>
      <c r="D114" s="136"/>
      <c r="E114" s="136"/>
      <c r="F114" s="136"/>
      <c r="G114" s="136"/>
      <c r="H114" s="136"/>
      <c r="I114" s="131"/>
      <c r="J114" s="131"/>
      <c r="K114" s="131"/>
    </row>
    <row r="115" spans="2:11">
      <c r="B115" s="130"/>
      <c r="C115" s="131"/>
      <c r="D115" s="136"/>
      <c r="E115" s="136"/>
      <c r="F115" s="136"/>
      <c r="G115" s="136"/>
      <c r="H115" s="136"/>
      <c r="I115" s="131"/>
      <c r="J115" s="131"/>
      <c r="K115" s="131"/>
    </row>
    <row r="116" spans="2:11">
      <c r="B116" s="130"/>
      <c r="C116" s="131"/>
      <c r="D116" s="136"/>
      <c r="E116" s="136"/>
      <c r="F116" s="136"/>
      <c r="G116" s="136"/>
      <c r="H116" s="136"/>
      <c r="I116" s="131"/>
      <c r="J116" s="131"/>
      <c r="K116" s="131"/>
    </row>
    <row r="117" spans="2:11">
      <c r="B117" s="130"/>
      <c r="C117" s="131"/>
      <c r="D117" s="136"/>
      <c r="E117" s="136"/>
      <c r="F117" s="136"/>
      <c r="G117" s="136"/>
      <c r="H117" s="136"/>
      <c r="I117" s="131"/>
      <c r="J117" s="131"/>
      <c r="K117" s="131"/>
    </row>
    <row r="118" spans="2:11">
      <c r="B118" s="130"/>
      <c r="C118" s="131"/>
      <c r="D118" s="136"/>
      <c r="E118" s="136"/>
      <c r="F118" s="136"/>
      <c r="G118" s="136"/>
      <c r="H118" s="136"/>
      <c r="I118" s="131"/>
      <c r="J118" s="131"/>
      <c r="K118" s="131"/>
    </row>
    <row r="119" spans="2:11">
      <c r="B119" s="130"/>
      <c r="C119" s="131"/>
      <c r="D119" s="136"/>
      <c r="E119" s="136"/>
      <c r="F119" s="136"/>
      <c r="G119" s="136"/>
      <c r="H119" s="136"/>
      <c r="I119" s="131"/>
      <c r="J119" s="131"/>
      <c r="K119" s="131"/>
    </row>
    <row r="120" spans="2:11">
      <c r="B120" s="130"/>
      <c r="C120" s="131"/>
      <c r="D120" s="136"/>
      <c r="E120" s="136"/>
      <c r="F120" s="136"/>
      <c r="G120" s="136"/>
      <c r="H120" s="136"/>
      <c r="I120" s="131"/>
      <c r="J120" s="131"/>
      <c r="K120" s="131"/>
    </row>
    <row r="121" spans="2:11">
      <c r="B121" s="130"/>
      <c r="C121" s="131"/>
      <c r="D121" s="136"/>
      <c r="E121" s="136"/>
      <c r="F121" s="136"/>
      <c r="G121" s="136"/>
      <c r="H121" s="136"/>
      <c r="I121" s="131"/>
      <c r="J121" s="131"/>
      <c r="K121" s="131"/>
    </row>
    <row r="122" spans="2:11">
      <c r="B122" s="130"/>
      <c r="C122" s="131"/>
      <c r="D122" s="136"/>
      <c r="E122" s="136"/>
      <c r="F122" s="136"/>
      <c r="G122" s="136"/>
      <c r="H122" s="136"/>
      <c r="I122" s="131"/>
      <c r="J122" s="131"/>
      <c r="K122" s="131"/>
    </row>
    <row r="123" spans="2:11">
      <c r="B123" s="130"/>
      <c r="C123" s="131"/>
      <c r="D123" s="136"/>
      <c r="E123" s="136"/>
      <c r="F123" s="136"/>
      <c r="G123" s="136"/>
      <c r="H123" s="136"/>
      <c r="I123" s="131"/>
      <c r="J123" s="131"/>
      <c r="K123" s="131"/>
    </row>
    <row r="124" spans="2:11">
      <c r="B124" s="130"/>
      <c r="C124" s="131"/>
      <c r="D124" s="136"/>
      <c r="E124" s="136"/>
      <c r="F124" s="136"/>
      <c r="G124" s="136"/>
      <c r="H124" s="136"/>
      <c r="I124" s="131"/>
      <c r="J124" s="131"/>
      <c r="K124" s="131"/>
    </row>
    <row r="125" spans="2:11">
      <c r="B125" s="130"/>
      <c r="C125" s="131"/>
      <c r="D125" s="136"/>
      <c r="E125" s="136"/>
      <c r="F125" s="136"/>
      <c r="G125" s="136"/>
      <c r="H125" s="136"/>
      <c r="I125" s="131"/>
      <c r="J125" s="131"/>
      <c r="K125" s="131"/>
    </row>
    <row r="126" spans="2:11">
      <c r="B126" s="130"/>
      <c r="C126" s="131"/>
      <c r="D126" s="136"/>
      <c r="E126" s="136"/>
      <c r="F126" s="136"/>
      <c r="G126" s="136"/>
      <c r="H126" s="136"/>
      <c r="I126" s="131"/>
      <c r="J126" s="131"/>
      <c r="K126" s="131"/>
    </row>
    <row r="127" spans="2:11">
      <c r="B127" s="130"/>
      <c r="C127" s="131"/>
      <c r="D127" s="136"/>
      <c r="E127" s="136"/>
      <c r="F127" s="136"/>
      <c r="G127" s="136"/>
      <c r="H127" s="136"/>
      <c r="I127" s="131"/>
      <c r="J127" s="131"/>
      <c r="K127" s="131"/>
    </row>
    <row r="128" spans="2:11">
      <c r="B128" s="130"/>
      <c r="C128" s="131"/>
      <c r="D128" s="136"/>
      <c r="E128" s="136"/>
      <c r="F128" s="136"/>
      <c r="G128" s="136"/>
      <c r="H128" s="136"/>
      <c r="I128" s="131"/>
      <c r="J128" s="131"/>
      <c r="K128" s="131"/>
    </row>
    <row r="129" spans="2:11">
      <c r="B129" s="130"/>
      <c r="C129" s="131"/>
      <c r="D129" s="136"/>
      <c r="E129" s="136"/>
      <c r="F129" s="136"/>
      <c r="G129" s="136"/>
      <c r="H129" s="136"/>
      <c r="I129" s="131"/>
      <c r="J129" s="131"/>
      <c r="K129" s="131"/>
    </row>
    <row r="130" spans="2:11">
      <c r="B130" s="130"/>
      <c r="C130" s="131"/>
      <c r="D130" s="136"/>
      <c r="E130" s="136"/>
      <c r="F130" s="136"/>
      <c r="G130" s="136"/>
      <c r="H130" s="136"/>
      <c r="I130" s="131"/>
      <c r="J130" s="131"/>
      <c r="K130" s="131"/>
    </row>
    <row r="131" spans="2:11">
      <c r="B131" s="130"/>
      <c r="C131" s="131"/>
      <c r="D131" s="136"/>
      <c r="E131" s="136"/>
      <c r="F131" s="136"/>
      <c r="G131" s="136"/>
      <c r="H131" s="136"/>
      <c r="I131" s="131"/>
      <c r="J131" s="131"/>
      <c r="K131" s="131"/>
    </row>
    <row r="132" spans="2:11">
      <c r="B132" s="130"/>
      <c r="C132" s="131"/>
      <c r="D132" s="136"/>
      <c r="E132" s="136"/>
      <c r="F132" s="136"/>
      <c r="G132" s="136"/>
      <c r="H132" s="136"/>
      <c r="I132" s="131"/>
      <c r="J132" s="131"/>
      <c r="K132" s="131"/>
    </row>
    <row r="133" spans="2:11">
      <c r="B133" s="130"/>
      <c r="C133" s="131"/>
      <c r="D133" s="136"/>
      <c r="E133" s="136"/>
      <c r="F133" s="136"/>
      <c r="G133" s="136"/>
      <c r="H133" s="136"/>
      <c r="I133" s="131"/>
      <c r="J133" s="131"/>
      <c r="K133" s="131"/>
    </row>
    <row r="134" spans="2:11">
      <c r="B134" s="130"/>
      <c r="C134" s="131"/>
      <c r="D134" s="136"/>
      <c r="E134" s="136"/>
      <c r="F134" s="136"/>
      <c r="G134" s="136"/>
      <c r="H134" s="136"/>
      <c r="I134" s="131"/>
      <c r="J134" s="131"/>
      <c r="K134" s="131"/>
    </row>
    <row r="135" spans="2:11">
      <c r="B135" s="130"/>
      <c r="C135" s="131"/>
      <c r="D135" s="136"/>
      <c r="E135" s="136"/>
      <c r="F135" s="136"/>
      <c r="G135" s="136"/>
      <c r="H135" s="136"/>
      <c r="I135" s="131"/>
      <c r="J135" s="131"/>
      <c r="K135" s="131"/>
    </row>
    <row r="136" spans="2:11">
      <c r="B136" s="130"/>
      <c r="C136" s="131"/>
      <c r="D136" s="136"/>
      <c r="E136" s="136"/>
      <c r="F136" s="136"/>
      <c r="G136" s="136"/>
      <c r="H136" s="136"/>
      <c r="I136" s="131"/>
      <c r="J136" s="131"/>
      <c r="K136" s="131"/>
    </row>
    <row r="137" spans="2:11">
      <c r="B137" s="130"/>
      <c r="C137" s="131"/>
      <c r="D137" s="136"/>
      <c r="E137" s="136"/>
      <c r="F137" s="136"/>
      <c r="G137" s="136"/>
      <c r="H137" s="136"/>
      <c r="I137" s="131"/>
      <c r="J137" s="131"/>
      <c r="K137" s="131"/>
    </row>
    <row r="138" spans="2:11">
      <c r="B138" s="130"/>
      <c r="C138" s="131"/>
      <c r="D138" s="136"/>
      <c r="E138" s="136"/>
      <c r="F138" s="136"/>
      <c r="G138" s="136"/>
      <c r="H138" s="136"/>
      <c r="I138" s="131"/>
      <c r="J138" s="131"/>
      <c r="K138" s="131"/>
    </row>
    <row r="139" spans="2:11">
      <c r="B139" s="130"/>
      <c r="C139" s="131"/>
      <c r="D139" s="136"/>
      <c r="E139" s="136"/>
      <c r="F139" s="136"/>
      <c r="G139" s="136"/>
      <c r="H139" s="136"/>
      <c r="I139" s="131"/>
      <c r="J139" s="131"/>
      <c r="K139" s="131"/>
    </row>
    <row r="140" spans="2:11">
      <c r="B140" s="130"/>
      <c r="C140" s="131"/>
      <c r="D140" s="136"/>
      <c r="E140" s="136"/>
      <c r="F140" s="136"/>
      <c r="G140" s="136"/>
      <c r="H140" s="136"/>
      <c r="I140" s="131"/>
      <c r="J140" s="131"/>
      <c r="K140" s="131"/>
    </row>
    <row r="141" spans="2:11">
      <c r="B141" s="130"/>
      <c r="C141" s="131"/>
      <c r="D141" s="136"/>
      <c r="E141" s="136"/>
      <c r="F141" s="136"/>
      <c r="G141" s="136"/>
      <c r="H141" s="136"/>
      <c r="I141" s="131"/>
      <c r="J141" s="131"/>
      <c r="K141" s="131"/>
    </row>
    <row r="142" spans="2:11">
      <c r="B142" s="130"/>
      <c r="C142" s="131"/>
      <c r="D142" s="136"/>
      <c r="E142" s="136"/>
      <c r="F142" s="136"/>
      <c r="G142" s="136"/>
      <c r="H142" s="136"/>
      <c r="I142" s="131"/>
      <c r="J142" s="131"/>
      <c r="K142" s="131"/>
    </row>
    <row r="143" spans="2:11">
      <c r="B143" s="130"/>
      <c r="C143" s="131"/>
      <c r="D143" s="136"/>
      <c r="E143" s="136"/>
      <c r="F143" s="136"/>
      <c r="G143" s="136"/>
      <c r="H143" s="136"/>
      <c r="I143" s="131"/>
      <c r="J143" s="131"/>
      <c r="K143" s="131"/>
    </row>
    <row r="144" spans="2:11">
      <c r="B144" s="130"/>
      <c r="C144" s="131"/>
      <c r="D144" s="136"/>
      <c r="E144" s="136"/>
      <c r="F144" s="136"/>
      <c r="G144" s="136"/>
      <c r="H144" s="136"/>
      <c r="I144" s="131"/>
      <c r="J144" s="131"/>
      <c r="K144" s="131"/>
    </row>
    <row r="145" spans="2:11">
      <c r="B145" s="130"/>
      <c r="C145" s="131"/>
      <c r="D145" s="136"/>
      <c r="E145" s="136"/>
      <c r="F145" s="136"/>
      <c r="G145" s="136"/>
      <c r="H145" s="136"/>
      <c r="I145" s="131"/>
      <c r="J145" s="131"/>
      <c r="K145" s="131"/>
    </row>
    <row r="146" spans="2:11">
      <c r="B146" s="130"/>
      <c r="C146" s="131"/>
      <c r="D146" s="136"/>
      <c r="E146" s="136"/>
      <c r="F146" s="136"/>
      <c r="G146" s="136"/>
      <c r="H146" s="136"/>
      <c r="I146" s="131"/>
      <c r="J146" s="131"/>
      <c r="K146" s="131"/>
    </row>
    <row r="147" spans="2:11">
      <c r="B147" s="130"/>
      <c r="C147" s="131"/>
      <c r="D147" s="136"/>
      <c r="E147" s="136"/>
      <c r="F147" s="136"/>
      <c r="G147" s="136"/>
      <c r="H147" s="136"/>
      <c r="I147" s="131"/>
      <c r="J147" s="131"/>
      <c r="K147" s="131"/>
    </row>
    <row r="148" spans="2:11">
      <c r="B148" s="130"/>
      <c r="C148" s="131"/>
      <c r="D148" s="136"/>
      <c r="E148" s="136"/>
      <c r="F148" s="136"/>
      <c r="G148" s="136"/>
      <c r="H148" s="136"/>
      <c r="I148" s="131"/>
      <c r="J148" s="131"/>
      <c r="K148" s="131"/>
    </row>
    <row r="149" spans="2:11">
      <c r="B149" s="130"/>
      <c r="C149" s="131"/>
      <c r="D149" s="136"/>
      <c r="E149" s="136"/>
      <c r="F149" s="136"/>
      <c r="G149" s="136"/>
      <c r="H149" s="136"/>
      <c r="I149" s="131"/>
      <c r="J149" s="131"/>
      <c r="K149" s="131"/>
    </row>
    <row r="150" spans="2:11">
      <c r="B150" s="130"/>
      <c r="C150" s="131"/>
      <c r="D150" s="136"/>
      <c r="E150" s="136"/>
      <c r="F150" s="136"/>
      <c r="G150" s="136"/>
      <c r="H150" s="136"/>
      <c r="I150" s="131"/>
      <c r="J150" s="131"/>
      <c r="K150" s="131"/>
    </row>
    <row r="151" spans="2:11">
      <c r="B151" s="130"/>
      <c r="C151" s="131"/>
      <c r="D151" s="136"/>
      <c r="E151" s="136"/>
      <c r="F151" s="136"/>
      <c r="G151" s="136"/>
      <c r="H151" s="136"/>
      <c r="I151" s="131"/>
      <c r="J151" s="131"/>
      <c r="K151" s="131"/>
    </row>
    <row r="152" spans="2:11">
      <c r="B152" s="130"/>
      <c r="C152" s="131"/>
      <c r="D152" s="136"/>
      <c r="E152" s="136"/>
      <c r="F152" s="136"/>
      <c r="G152" s="136"/>
      <c r="H152" s="136"/>
      <c r="I152" s="131"/>
      <c r="J152" s="131"/>
      <c r="K152" s="131"/>
    </row>
    <row r="153" spans="2:11">
      <c r="B153" s="130"/>
      <c r="C153" s="131"/>
      <c r="D153" s="136"/>
      <c r="E153" s="136"/>
      <c r="F153" s="136"/>
      <c r="G153" s="136"/>
      <c r="H153" s="136"/>
      <c r="I153" s="131"/>
      <c r="J153" s="131"/>
      <c r="K153" s="131"/>
    </row>
    <row r="154" spans="2:11">
      <c r="B154" s="130"/>
      <c r="C154" s="131"/>
      <c r="D154" s="136"/>
      <c r="E154" s="136"/>
      <c r="F154" s="136"/>
      <c r="G154" s="136"/>
      <c r="H154" s="136"/>
      <c r="I154" s="131"/>
      <c r="J154" s="131"/>
      <c r="K154" s="131"/>
    </row>
    <row r="155" spans="2:11">
      <c r="B155" s="130"/>
      <c r="C155" s="131"/>
      <c r="D155" s="136"/>
      <c r="E155" s="136"/>
      <c r="F155" s="136"/>
      <c r="G155" s="136"/>
      <c r="H155" s="136"/>
      <c r="I155" s="131"/>
      <c r="J155" s="131"/>
      <c r="K155" s="131"/>
    </row>
    <row r="156" spans="2:11">
      <c r="B156" s="130"/>
      <c r="C156" s="131"/>
      <c r="D156" s="136"/>
      <c r="E156" s="136"/>
      <c r="F156" s="136"/>
      <c r="G156" s="136"/>
      <c r="H156" s="136"/>
      <c r="I156" s="131"/>
      <c r="J156" s="131"/>
      <c r="K156" s="131"/>
    </row>
    <row r="157" spans="2:11">
      <c r="B157" s="130"/>
      <c r="C157" s="131"/>
      <c r="D157" s="136"/>
      <c r="E157" s="136"/>
      <c r="F157" s="136"/>
      <c r="G157" s="136"/>
      <c r="H157" s="136"/>
      <c r="I157" s="131"/>
      <c r="J157" s="131"/>
      <c r="K157" s="131"/>
    </row>
    <row r="158" spans="2:11">
      <c r="B158" s="130"/>
      <c r="C158" s="131"/>
      <c r="D158" s="136"/>
      <c r="E158" s="136"/>
      <c r="F158" s="136"/>
      <c r="G158" s="136"/>
      <c r="H158" s="136"/>
      <c r="I158" s="131"/>
      <c r="J158" s="131"/>
      <c r="K158" s="131"/>
    </row>
    <row r="159" spans="2:11">
      <c r="B159" s="130"/>
      <c r="C159" s="131"/>
      <c r="D159" s="136"/>
      <c r="E159" s="136"/>
      <c r="F159" s="136"/>
      <c r="G159" s="136"/>
      <c r="H159" s="136"/>
      <c r="I159" s="131"/>
      <c r="J159" s="131"/>
      <c r="K159" s="131"/>
    </row>
    <row r="160" spans="2:11">
      <c r="B160" s="130"/>
      <c r="C160" s="131"/>
      <c r="D160" s="136"/>
      <c r="E160" s="136"/>
      <c r="F160" s="136"/>
      <c r="G160" s="136"/>
      <c r="H160" s="136"/>
      <c r="I160" s="131"/>
      <c r="J160" s="131"/>
      <c r="K160" s="131"/>
    </row>
    <row r="161" spans="2:11">
      <c r="B161" s="130"/>
      <c r="C161" s="131"/>
      <c r="D161" s="136"/>
      <c r="E161" s="136"/>
      <c r="F161" s="136"/>
      <c r="G161" s="136"/>
      <c r="H161" s="136"/>
      <c r="I161" s="131"/>
      <c r="J161" s="131"/>
      <c r="K161" s="131"/>
    </row>
    <row r="162" spans="2:11">
      <c r="B162" s="130"/>
      <c r="C162" s="131"/>
      <c r="D162" s="136"/>
      <c r="E162" s="136"/>
      <c r="F162" s="136"/>
      <c r="G162" s="136"/>
      <c r="H162" s="136"/>
      <c r="I162" s="131"/>
      <c r="J162" s="131"/>
      <c r="K162" s="131"/>
    </row>
    <row r="163" spans="2:11">
      <c r="B163" s="130"/>
      <c r="C163" s="131"/>
      <c r="D163" s="136"/>
      <c r="E163" s="136"/>
      <c r="F163" s="136"/>
      <c r="G163" s="136"/>
      <c r="H163" s="136"/>
      <c r="I163" s="131"/>
      <c r="J163" s="131"/>
      <c r="K163" s="131"/>
    </row>
    <row r="164" spans="2:11">
      <c r="B164" s="130"/>
      <c r="C164" s="131"/>
      <c r="D164" s="136"/>
      <c r="E164" s="136"/>
      <c r="F164" s="136"/>
      <c r="G164" s="136"/>
      <c r="H164" s="136"/>
      <c r="I164" s="131"/>
      <c r="J164" s="131"/>
      <c r="K164" s="131"/>
    </row>
    <row r="165" spans="2:11">
      <c r="B165" s="130"/>
      <c r="C165" s="131"/>
      <c r="D165" s="136"/>
      <c r="E165" s="136"/>
      <c r="F165" s="136"/>
      <c r="G165" s="136"/>
      <c r="H165" s="136"/>
      <c r="I165" s="131"/>
      <c r="J165" s="131"/>
      <c r="K165" s="131"/>
    </row>
    <row r="166" spans="2:11">
      <c r="B166" s="130"/>
      <c r="C166" s="131"/>
      <c r="D166" s="136"/>
      <c r="E166" s="136"/>
      <c r="F166" s="136"/>
      <c r="G166" s="136"/>
      <c r="H166" s="136"/>
      <c r="I166" s="131"/>
      <c r="J166" s="131"/>
      <c r="K166" s="131"/>
    </row>
    <row r="167" spans="2:11">
      <c r="B167" s="130"/>
      <c r="C167" s="131"/>
      <c r="D167" s="136"/>
      <c r="E167" s="136"/>
      <c r="F167" s="136"/>
      <c r="G167" s="136"/>
      <c r="H167" s="136"/>
      <c r="I167" s="131"/>
      <c r="J167" s="131"/>
      <c r="K167" s="131"/>
    </row>
    <row r="168" spans="2:11">
      <c r="B168" s="130"/>
      <c r="C168" s="131"/>
      <c r="D168" s="136"/>
      <c r="E168" s="136"/>
      <c r="F168" s="136"/>
      <c r="G168" s="136"/>
      <c r="H168" s="136"/>
      <c r="I168" s="131"/>
      <c r="J168" s="131"/>
      <c r="K168" s="131"/>
    </row>
    <row r="169" spans="2:11">
      <c r="B169" s="130"/>
      <c r="C169" s="131"/>
      <c r="D169" s="136"/>
      <c r="E169" s="136"/>
      <c r="F169" s="136"/>
      <c r="G169" s="136"/>
      <c r="H169" s="136"/>
      <c r="I169" s="131"/>
      <c r="J169" s="131"/>
      <c r="K169" s="131"/>
    </row>
    <row r="170" spans="2:11">
      <c r="B170" s="130"/>
      <c r="C170" s="131"/>
      <c r="D170" s="136"/>
      <c r="E170" s="136"/>
      <c r="F170" s="136"/>
      <c r="G170" s="136"/>
      <c r="H170" s="136"/>
      <c r="I170" s="131"/>
      <c r="J170" s="131"/>
      <c r="K170" s="131"/>
    </row>
    <row r="171" spans="2:11">
      <c r="B171" s="130"/>
      <c r="C171" s="131"/>
      <c r="D171" s="136"/>
      <c r="E171" s="136"/>
      <c r="F171" s="136"/>
      <c r="G171" s="136"/>
      <c r="H171" s="136"/>
      <c r="I171" s="131"/>
      <c r="J171" s="131"/>
      <c r="K171" s="131"/>
    </row>
    <row r="172" spans="2:11">
      <c r="B172" s="130"/>
      <c r="C172" s="131"/>
      <c r="D172" s="136"/>
      <c r="E172" s="136"/>
      <c r="F172" s="136"/>
      <c r="G172" s="136"/>
      <c r="H172" s="136"/>
      <c r="I172" s="131"/>
      <c r="J172" s="131"/>
      <c r="K172" s="131"/>
    </row>
    <row r="173" spans="2:11">
      <c r="B173" s="130"/>
      <c r="C173" s="131"/>
      <c r="D173" s="136"/>
      <c r="E173" s="136"/>
      <c r="F173" s="136"/>
      <c r="G173" s="136"/>
      <c r="H173" s="136"/>
      <c r="I173" s="131"/>
      <c r="J173" s="131"/>
      <c r="K173" s="131"/>
    </row>
    <row r="174" spans="2:11">
      <c r="B174" s="130"/>
      <c r="C174" s="131"/>
      <c r="D174" s="136"/>
      <c r="E174" s="136"/>
      <c r="F174" s="136"/>
      <c r="G174" s="136"/>
      <c r="H174" s="136"/>
      <c r="I174" s="131"/>
      <c r="J174" s="131"/>
      <c r="K174" s="131"/>
    </row>
    <row r="175" spans="2:11">
      <c r="B175" s="130"/>
      <c r="C175" s="131"/>
      <c r="D175" s="136"/>
      <c r="E175" s="136"/>
      <c r="F175" s="136"/>
      <c r="G175" s="136"/>
      <c r="H175" s="136"/>
      <c r="I175" s="131"/>
      <c r="J175" s="131"/>
      <c r="K175" s="131"/>
    </row>
    <row r="176" spans="2:11">
      <c r="B176" s="130"/>
      <c r="C176" s="131"/>
      <c r="D176" s="136"/>
      <c r="E176" s="136"/>
      <c r="F176" s="136"/>
      <c r="G176" s="136"/>
      <c r="H176" s="136"/>
      <c r="I176" s="131"/>
      <c r="J176" s="131"/>
      <c r="K176" s="131"/>
    </row>
    <row r="177" spans="2:11">
      <c r="B177" s="130"/>
      <c r="C177" s="131"/>
      <c r="D177" s="136"/>
      <c r="E177" s="136"/>
      <c r="F177" s="136"/>
      <c r="G177" s="136"/>
      <c r="H177" s="136"/>
      <c r="I177" s="131"/>
      <c r="J177" s="131"/>
      <c r="K177" s="131"/>
    </row>
    <row r="178" spans="2:11">
      <c r="B178" s="130"/>
      <c r="C178" s="131"/>
      <c r="D178" s="136"/>
      <c r="E178" s="136"/>
      <c r="F178" s="136"/>
      <c r="G178" s="136"/>
      <c r="H178" s="136"/>
      <c r="I178" s="131"/>
      <c r="J178" s="131"/>
      <c r="K178" s="131"/>
    </row>
    <row r="179" spans="2:11">
      <c r="B179" s="130"/>
      <c r="C179" s="131"/>
      <c r="D179" s="136"/>
      <c r="E179" s="136"/>
      <c r="F179" s="136"/>
      <c r="G179" s="136"/>
      <c r="H179" s="136"/>
      <c r="I179" s="131"/>
      <c r="J179" s="131"/>
      <c r="K179" s="131"/>
    </row>
    <row r="180" spans="2:11">
      <c r="B180" s="130"/>
      <c r="C180" s="131"/>
      <c r="D180" s="136"/>
      <c r="E180" s="136"/>
      <c r="F180" s="136"/>
      <c r="G180" s="136"/>
      <c r="H180" s="136"/>
      <c r="I180" s="131"/>
      <c r="J180" s="131"/>
      <c r="K180" s="131"/>
    </row>
    <row r="181" spans="2:11">
      <c r="B181" s="130"/>
      <c r="C181" s="131"/>
      <c r="D181" s="136"/>
      <c r="E181" s="136"/>
      <c r="F181" s="136"/>
      <c r="G181" s="136"/>
      <c r="H181" s="136"/>
      <c r="I181" s="131"/>
      <c r="J181" s="131"/>
      <c r="K181" s="131"/>
    </row>
    <row r="182" spans="2:11">
      <c r="B182" s="130"/>
      <c r="C182" s="131"/>
      <c r="D182" s="136"/>
      <c r="E182" s="136"/>
      <c r="F182" s="136"/>
      <c r="G182" s="136"/>
      <c r="H182" s="136"/>
      <c r="I182" s="131"/>
      <c r="J182" s="131"/>
      <c r="K182" s="131"/>
    </row>
    <row r="183" spans="2:11">
      <c r="B183" s="130"/>
      <c r="C183" s="131"/>
      <c r="D183" s="136"/>
      <c r="E183" s="136"/>
      <c r="F183" s="136"/>
      <c r="G183" s="136"/>
      <c r="H183" s="136"/>
      <c r="I183" s="131"/>
      <c r="J183" s="131"/>
      <c r="K183" s="131"/>
    </row>
    <row r="184" spans="2:11">
      <c r="B184" s="130"/>
      <c r="C184" s="131"/>
      <c r="D184" s="136"/>
      <c r="E184" s="136"/>
      <c r="F184" s="136"/>
      <c r="G184" s="136"/>
      <c r="H184" s="136"/>
      <c r="I184" s="131"/>
      <c r="J184" s="131"/>
      <c r="K184" s="131"/>
    </row>
    <row r="185" spans="2:11">
      <c r="B185" s="130"/>
      <c r="C185" s="131"/>
      <c r="D185" s="136"/>
      <c r="E185" s="136"/>
      <c r="F185" s="136"/>
      <c r="G185" s="136"/>
      <c r="H185" s="136"/>
      <c r="I185" s="131"/>
      <c r="J185" s="131"/>
      <c r="K185" s="131"/>
    </row>
    <row r="186" spans="2:11">
      <c r="B186" s="130"/>
      <c r="C186" s="131"/>
      <c r="D186" s="136"/>
      <c r="E186" s="136"/>
      <c r="F186" s="136"/>
      <c r="G186" s="136"/>
      <c r="H186" s="136"/>
      <c r="I186" s="131"/>
      <c r="J186" s="131"/>
      <c r="K186" s="131"/>
    </row>
    <row r="187" spans="2:11">
      <c r="B187" s="130"/>
      <c r="C187" s="131"/>
      <c r="D187" s="136"/>
      <c r="E187" s="136"/>
      <c r="F187" s="136"/>
      <c r="G187" s="136"/>
      <c r="H187" s="136"/>
      <c r="I187" s="131"/>
      <c r="J187" s="131"/>
      <c r="K187" s="131"/>
    </row>
    <row r="188" spans="2:11">
      <c r="B188" s="130"/>
      <c r="C188" s="131"/>
      <c r="D188" s="136"/>
      <c r="E188" s="136"/>
      <c r="F188" s="136"/>
      <c r="G188" s="136"/>
      <c r="H188" s="136"/>
      <c r="I188" s="131"/>
      <c r="J188" s="131"/>
      <c r="K188" s="131"/>
    </row>
    <row r="189" spans="2:11">
      <c r="B189" s="130"/>
      <c r="C189" s="131"/>
      <c r="D189" s="136"/>
      <c r="E189" s="136"/>
      <c r="F189" s="136"/>
      <c r="G189" s="136"/>
      <c r="H189" s="136"/>
      <c r="I189" s="131"/>
      <c r="J189" s="131"/>
      <c r="K189" s="131"/>
    </row>
    <row r="190" spans="2:11">
      <c r="B190" s="130"/>
      <c r="C190" s="131"/>
      <c r="D190" s="136"/>
      <c r="E190" s="136"/>
      <c r="F190" s="136"/>
      <c r="G190" s="136"/>
      <c r="H190" s="136"/>
      <c r="I190" s="131"/>
      <c r="J190" s="131"/>
      <c r="K190" s="131"/>
    </row>
    <row r="191" spans="2:11">
      <c r="B191" s="130"/>
      <c r="C191" s="131"/>
      <c r="D191" s="136"/>
      <c r="E191" s="136"/>
      <c r="F191" s="136"/>
      <c r="G191" s="136"/>
      <c r="H191" s="136"/>
      <c r="I191" s="131"/>
      <c r="J191" s="131"/>
      <c r="K191" s="131"/>
    </row>
    <row r="192" spans="2:11">
      <c r="B192" s="130"/>
      <c r="C192" s="131"/>
      <c r="D192" s="136"/>
      <c r="E192" s="136"/>
      <c r="F192" s="136"/>
      <c r="G192" s="136"/>
      <c r="H192" s="136"/>
      <c r="I192" s="131"/>
      <c r="J192" s="131"/>
      <c r="K192" s="131"/>
    </row>
    <row r="193" spans="2:11">
      <c r="B193" s="130"/>
      <c r="C193" s="131"/>
      <c r="D193" s="136"/>
      <c r="E193" s="136"/>
      <c r="F193" s="136"/>
      <c r="G193" s="136"/>
      <c r="H193" s="136"/>
      <c r="I193" s="131"/>
      <c r="J193" s="131"/>
      <c r="K193" s="131"/>
    </row>
    <row r="194" spans="2:11">
      <c r="B194" s="130"/>
      <c r="C194" s="131"/>
      <c r="D194" s="136"/>
      <c r="E194" s="136"/>
      <c r="F194" s="136"/>
      <c r="G194" s="136"/>
      <c r="H194" s="136"/>
      <c r="I194" s="131"/>
      <c r="J194" s="131"/>
      <c r="K194" s="131"/>
    </row>
    <row r="195" spans="2:11">
      <c r="B195" s="130"/>
      <c r="C195" s="131"/>
      <c r="D195" s="136"/>
      <c r="E195" s="136"/>
      <c r="F195" s="136"/>
      <c r="G195" s="136"/>
      <c r="H195" s="136"/>
      <c r="I195" s="131"/>
      <c r="J195" s="131"/>
      <c r="K195" s="131"/>
    </row>
    <row r="196" spans="2:11">
      <c r="B196" s="130"/>
      <c r="C196" s="131"/>
      <c r="D196" s="136"/>
      <c r="E196" s="136"/>
      <c r="F196" s="136"/>
      <c r="G196" s="136"/>
      <c r="H196" s="136"/>
      <c r="I196" s="131"/>
      <c r="J196" s="131"/>
      <c r="K196" s="131"/>
    </row>
    <row r="197" spans="2:11">
      <c r="B197" s="130"/>
      <c r="C197" s="131"/>
      <c r="D197" s="136"/>
      <c r="E197" s="136"/>
      <c r="F197" s="136"/>
      <c r="G197" s="136"/>
      <c r="H197" s="136"/>
      <c r="I197" s="131"/>
      <c r="J197" s="131"/>
      <c r="K197" s="131"/>
    </row>
    <row r="198" spans="2:11">
      <c r="B198" s="130"/>
      <c r="C198" s="131"/>
      <c r="D198" s="136"/>
      <c r="E198" s="136"/>
      <c r="F198" s="136"/>
      <c r="G198" s="136"/>
      <c r="H198" s="136"/>
      <c r="I198" s="131"/>
      <c r="J198" s="131"/>
      <c r="K198" s="131"/>
    </row>
    <row r="199" spans="2:11">
      <c r="B199" s="130"/>
      <c r="C199" s="131"/>
      <c r="D199" s="136"/>
      <c r="E199" s="136"/>
      <c r="F199" s="136"/>
      <c r="G199" s="136"/>
      <c r="H199" s="136"/>
      <c r="I199" s="131"/>
      <c r="J199" s="131"/>
      <c r="K199" s="131"/>
    </row>
    <row r="200" spans="2:11">
      <c r="B200" s="130"/>
      <c r="C200" s="131"/>
      <c r="D200" s="136"/>
      <c r="E200" s="136"/>
      <c r="F200" s="136"/>
      <c r="G200" s="136"/>
      <c r="H200" s="136"/>
      <c r="I200" s="131"/>
      <c r="J200" s="131"/>
      <c r="K200" s="131"/>
    </row>
    <row r="201" spans="2:11">
      <c r="B201" s="130"/>
      <c r="C201" s="131"/>
      <c r="D201" s="136"/>
      <c r="E201" s="136"/>
      <c r="F201" s="136"/>
      <c r="G201" s="136"/>
      <c r="H201" s="136"/>
      <c r="I201" s="131"/>
      <c r="J201" s="131"/>
      <c r="K201" s="131"/>
    </row>
    <row r="202" spans="2:11">
      <c r="B202" s="130"/>
      <c r="C202" s="131"/>
      <c r="D202" s="136"/>
      <c r="E202" s="136"/>
      <c r="F202" s="136"/>
      <c r="G202" s="136"/>
      <c r="H202" s="136"/>
      <c r="I202" s="131"/>
      <c r="J202" s="131"/>
      <c r="K202" s="131"/>
    </row>
    <row r="203" spans="2:11">
      <c r="B203" s="130"/>
      <c r="C203" s="131"/>
      <c r="D203" s="136"/>
      <c r="E203" s="136"/>
      <c r="F203" s="136"/>
      <c r="G203" s="136"/>
      <c r="H203" s="136"/>
      <c r="I203" s="131"/>
      <c r="J203" s="131"/>
      <c r="K203" s="131"/>
    </row>
    <row r="204" spans="2:11">
      <c r="B204" s="130"/>
      <c r="C204" s="131"/>
      <c r="D204" s="136"/>
      <c r="E204" s="136"/>
      <c r="F204" s="136"/>
      <c r="G204" s="136"/>
      <c r="H204" s="136"/>
      <c r="I204" s="131"/>
      <c r="J204" s="131"/>
      <c r="K204" s="131"/>
    </row>
    <row r="205" spans="2:11">
      <c r="B205" s="130"/>
      <c r="C205" s="131"/>
      <c r="D205" s="136"/>
      <c r="E205" s="136"/>
      <c r="F205" s="136"/>
      <c r="G205" s="136"/>
      <c r="H205" s="136"/>
      <c r="I205" s="131"/>
      <c r="J205" s="131"/>
      <c r="K205" s="131"/>
    </row>
    <row r="206" spans="2:11">
      <c r="B206" s="130"/>
      <c r="C206" s="131"/>
      <c r="D206" s="136"/>
      <c r="E206" s="136"/>
      <c r="F206" s="136"/>
      <c r="G206" s="136"/>
      <c r="H206" s="136"/>
      <c r="I206" s="131"/>
      <c r="J206" s="131"/>
      <c r="K206" s="131"/>
    </row>
    <row r="207" spans="2:11">
      <c r="B207" s="130"/>
      <c r="C207" s="131"/>
      <c r="D207" s="136"/>
      <c r="E207" s="136"/>
      <c r="F207" s="136"/>
      <c r="G207" s="136"/>
      <c r="H207" s="136"/>
      <c r="I207" s="131"/>
      <c r="J207" s="131"/>
      <c r="K207" s="131"/>
    </row>
    <row r="208" spans="2:11">
      <c r="B208" s="130"/>
      <c r="C208" s="131"/>
      <c r="D208" s="136"/>
      <c r="E208" s="136"/>
      <c r="F208" s="136"/>
      <c r="G208" s="136"/>
      <c r="H208" s="136"/>
      <c r="I208" s="131"/>
      <c r="J208" s="131"/>
      <c r="K208" s="131"/>
    </row>
    <row r="209" spans="2:11">
      <c r="B209" s="130"/>
      <c r="C209" s="131"/>
      <c r="D209" s="136"/>
      <c r="E209" s="136"/>
      <c r="F209" s="136"/>
      <c r="G209" s="136"/>
      <c r="H209" s="136"/>
      <c r="I209" s="131"/>
      <c r="J209" s="131"/>
      <c r="K209" s="131"/>
    </row>
    <row r="210" spans="2:11">
      <c r="B210" s="130"/>
      <c r="C210" s="131"/>
      <c r="D210" s="136"/>
      <c r="E210" s="136"/>
      <c r="F210" s="136"/>
      <c r="G210" s="136"/>
      <c r="H210" s="136"/>
      <c r="I210" s="131"/>
      <c r="J210" s="131"/>
      <c r="K210" s="131"/>
    </row>
    <row r="211" spans="2:11">
      <c r="B211" s="130"/>
      <c r="C211" s="131"/>
      <c r="D211" s="136"/>
      <c r="E211" s="136"/>
      <c r="F211" s="136"/>
      <c r="G211" s="136"/>
      <c r="H211" s="136"/>
      <c r="I211" s="131"/>
      <c r="J211" s="131"/>
      <c r="K211" s="131"/>
    </row>
    <row r="212" spans="2:11">
      <c r="B212" s="130"/>
      <c r="C212" s="131"/>
      <c r="D212" s="136"/>
      <c r="E212" s="136"/>
      <c r="F212" s="136"/>
      <c r="G212" s="136"/>
      <c r="H212" s="136"/>
      <c r="I212" s="131"/>
      <c r="J212" s="131"/>
      <c r="K212" s="131"/>
    </row>
    <row r="213" spans="2:11">
      <c r="B213" s="130"/>
      <c r="C213" s="131"/>
      <c r="D213" s="136"/>
      <c r="E213" s="136"/>
      <c r="F213" s="136"/>
      <c r="G213" s="136"/>
      <c r="H213" s="136"/>
      <c r="I213" s="131"/>
      <c r="J213" s="131"/>
      <c r="K213" s="131"/>
    </row>
    <row r="214" spans="2:11">
      <c r="B214" s="130"/>
      <c r="C214" s="131"/>
      <c r="D214" s="136"/>
      <c r="E214" s="136"/>
      <c r="F214" s="136"/>
      <c r="G214" s="136"/>
      <c r="H214" s="136"/>
      <c r="I214" s="131"/>
      <c r="J214" s="131"/>
      <c r="K214" s="131"/>
    </row>
    <row r="215" spans="2:11">
      <c r="B215" s="130"/>
      <c r="C215" s="131"/>
      <c r="D215" s="136"/>
      <c r="E215" s="136"/>
      <c r="F215" s="136"/>
      <c r="G215" s="136"/>
      <c r="H215" s="136"/>
      <c r="I215" s="131"/>
      <c r="J215" s="131"/>
      <c r="K215" s="131"/>
    </row>
    <row r="216" spans="2:11">
      <c r="B216" s="130"/>
      <c r="C216" s="131"/>
      <c r="D216" s="136"/>
      <c r="E216" s="136"/>
      <c r="F216" s="136"/>
      <c r="G216" s="136"/>
      <c r="H216" s="136"/>
      <c r="I216" s="131"/>
      <c r="J216" s="131"/>
      <c r="K216" s="131"/>
    </row>
    <row r="217" spans="2:11">
      <c r="B217" s="130"/>
      <c r="C217" s="131"/>
      <c r="D217" s="136"/>
      <c r="E217" s="136"/>
      <c r="F217" s="136"/>
      <c r="G217" s="136"/>
      <c r="H217" s="136"/>
      <c r="I217" s="131"/>
      <c r="J217" s="131"/>
      <c r="K217" s="131"/>
    </row>
    <row r="218" spans="2:11">
      <c r="B218" s="130"/>
      <c r="C218" s="131"/>
      <c r="D218" s="136"/>
      <c r="E218" s="136"/>
      <c r="F218" s="136"/>
      <c r="G218" s="136"/>
      <c r="H218" s="136"/>
      <c r="I218" s="131"/>
      <c r="J218" s="131"/>
      <c r="K218" s="131"/>
    </row>
    <row r="219" spans="2:11">
      <c r="B219" s="130"/>
      <c r="C219" s="131"/>
      <c r="D219" s="136"/>
      <c r="E219" s="136"/>
      <c r="F219" s="136"/>
      <c r="G219" s="136"/>
      <c r="H219" s="136"/>
      <c r="I219" s="131"/>
      <c r="J219" s="131"/>
      <c r="K219" s="131"/>
    </row>
    <row r="220" spans="2:11">
      <c r="B220" s="130"/>
      <c r="C220" s="131"/>
      <c r="D220" s="136"/>
      <c r="E220" s="136"/>
      <c r="F220" s="136"/>
      <c r="G220" s="136"/>
      <c r="H220" s="136"/>
      <c r="I220" s="131"/>
      <c r="J220" s="131"/>
      <c r="K220" s="131"/>
    </row>
    <row r="221" spans="2:11">
      <c r="B221" s="130"/>
      <c r="C221" s="131"/>
      <c r="D221" s="136"/>
      <c r="E221" s="136"/>
      <c r="F221" s="136"/>
      <c r="G221" s="136"/>
      <c r="H221" s="136"/>
      <c r="I221" s="131"/>
      <c r="J221" s="131"/>
      <c r="K221" s="131"/>
    </row>
    <row r="222" spans="2:11">
      <c r="B222" s="130"/>
      <c r="C222" s="131"/>
      <c r="D222" s="136"/>
      <c r="E222" s="136"/>
      <c r="F222" s="136"/>
      <c r="G222" s="136"/>
      <c r="H222" s="136"/>
      <c r="I222" s="131"/>
      <c r="J222" s="131"/>
      <c r="K222" s="131"/>
    </row>
    <row r="223" spans="2:11">
      <c r="B223" s="130"/>
      <c r="C223" s="131"/>
      <c r="D223" s="136"/>
      <c r="E223" s="136"/>
      <c r="F223" s="136"/>
      <c r="G223" s="136"/>
      <c r="H223" s="136"/>
      <c r="I223" s="131"/>
      <c r="J223" s="131"/>
      <c r="K223" s="131"/>
    </row>
    <row r="224" spans="2:11">
      <c r="B224" s="130"/>
      <c r="C224" s="131"/>
      <c r="D224" s="136"/>
      <c r="E224" s="136"/>
      <c r="F224" s="136"/>
      <c r="G224" s="136"/>
      <c r="H224" s="136"/>
      <c r="I224" s="131"/>
      <c r="J224" s="131"/>
      <c r="K224" s="131"/>
    </row>
    <row r="225" spans="2:11">
      <c r="B225" s="130"/>
      <c r="C225" s="131"/>
      <c r="D225" s="136"/>
      <c r="E225" s="136"/>
      <c r="F225" s="136"/>
      <c r="G225" s="136"/>
      <c r="H225" s="136"/>
      <c r="I225" s="131"/>
      <c r="J225" s="131"/>
      <c r="K225" s="131"/>
    </row>
    <row r="226" spans="2:11">
      <c r="B226" s="130"/>
      <c r="C226" s="131"/>
      <c r="D226" s="136"/>
      <c r="E226" s="136"/>
      <c r="F226" s="136"/>
      <c r="G226" s="136"/>
      <c r="H226" s="136"/>
      <c r="I226" s="131"/>
      <c r="J226" s="131"/>
      <c r="K226" s="131"/>
    </row>
    <row r="227" spans="2:11">
      <c r="B227" s="130"/>
      <c r="C227" s="131"/>
      <c r="D227" s="136"/>
      <c r="E227" s="136"/>
      <c r="F227" s="136"/>
      <c r="G227" s="136"/>
      <c r="H227" s="136"/>
      <c r="I227" s="131"/>
      <c r="J227" s="131"/>
      <c r="K227" s="131"/>
    </row>
    <row r="228" spans="2:11">
      <c r="B228" s="130"/>
      <c r="C228" s="131"/>
      <c r="D228" s="136"/>
      <c r="E228" s="136"/>
      <c r="F228" s="136"/>
      <c r="G228" s="136"/>
      <c r="H228" s="136"/>
      <c r="I228" s="131"/>
      <c r="J228" s="131"/>
      <c r="K228" s="131"/>
    </row>
    <row r="229" spans="2:11">
      <c r="B229" s="130"/>
      <c r="C229" s="131"/>
      <c r="D229" s="136"/>
      <c r="E229" s="136"/>
      <c r="F229" s="136"/>
      <c r="G229" s="136"/>
      <c r="H229" s="136"/>
      <c r="I229" s="131"/>
      <c r="J229" s="131"/>
      <c r="K229" s="131"/>
    </row>
    <row r="230" spans="2:11">
      <c r="B230" s="130"/>
      <c r="C230" s="131"/>
      <c r="D230" s="136"/>
      <c r="E230" s="136"/>
      <c r="F230" s="136"/>
      <c r="G230" s="136"/>
      <c r="H230" s="136"/>
      <c r="I230" s="131"/>
      <c r="J230" s="131"/>
      <c r="K230" s="131"/>
    </row>
    <row r="231" spans="2:11">
      <c r="B231" s="130"/>
      <c r="C231" s="131"/>
      <c r="D231" s="136"/>
      <c r="E231" s="136"/>
      <c r="F231" s="136"/>
      <c r="G231" s="136"/>
      <c r="H231" s="136"/>
      <c r="I231" s="131"/>
      <c r="J231" s="131"/>
      <c r="K231" s="131"/>
    </row>
    <row r="232" spans="2:11">
      <c r="B232" s="130"/>
      <c r="C232" s="131"/>
      <c r="D232" s="136"/>
      <c r="E232" s="136"/>
      <c r="F232" s="136"/>
      <c r="G232" s="136"/>
      <c r="H232" s="136"/>
      <c r="I232" s="131"/>
      <c r="J232" s="131"/>
      <c r="K232" s="131"/>
    </row>
    <row r="233" spans="2:11">
      <c r="B233" s="130"/>
      <c r="C233" s="131"/>
      <c r="D233" s="136"/>
      <c r="E233" s="136"/>
      <c r="F233" s="136"/>
      <c r="G233" s="136"/>
      <c r="H233" s="136"/>
      <c r="I233" s="131"/>
      <c r="J233" s="131"/>
      <c r="K233" s="131"/>
    </row>
    <row r="234" spans="2:11">
      <c r="B234" s="130"/>
      <c r="C234" s="131"/>
      <c r="D234" s="136"/>
      <c r="E234" s="136"/>
      <c r="F234" s="136"/>
      <c r="G234" s="136"/>
      <c r="H234" s="136"/>
      <c r="I234" s="131"/>
      <c r="J234" s="131"/>
      <c r="K234" s="131"/>
    </row>
    <row r="235" spans="2:11">
      <c r="B235" s="130"/>
      <c r="C235" s="131"/>
      <c r="D235" s="136"/>
      <c r="E235" s="136"/>
      <c r="F235" s="136"/>
      <c r="G235" s="136"/>
      <c r="H235" s="136"/>
      <c r="I235" s="131"/>
      <c r="J235" s="131"/>
      <c r="K235" s="131"/>
    </row>
    <row r="236" spans="2:11">
      <c r="B236" s="130"/>
      <c r="C236" s="131"/>
      <c r="D236" s="136"/>
      <c r="E236" s="136"/>
      <c r="F236" s="136"/>
      <c r="G236" s="136"/>
      <c r="H236" s="136"/>
      <c r="I236" s="131"/>
      <c r="J236" s="131"/>
      <c r="K236" s="131"/>
    </row>
    <row r="237" spans="2:11">
      <c r="B237" s="130"/>
      <c r="C237" s="131"/>
      <c r="D237" s="136"/>
      <c r="E237" s="136"/>
      <c r="F237" s="136"/>
      <c r="G237" s="136"/>
      <c r="H237" s="136"/>
      <c r="I237" s="131"/>
      <c r="J237" s="131"/>
      <c r="K237" s="131"/>
    </row>
    <row r="238" spans="2:11">
      <c r="B238" s="130"/>
      <c r="C238" s="131"/>
      <c r="D238" s="136"/>
      <c r="E238" s="136"/>
      <c r="F238" s="136"/>
      <c r="G238" s="136"/>
      <c r="H238" s="136"/>
      <c r="I238" s="131"/>
      <c r="J238" s="131"/>
      <c r="K238" s="131"/>
    </row>
    <row r="239" spans="2:11">
      <c r="B239" s="130"/>
      <c r="C239" s="131"/>
      <c r="D239" s="136"/>
      <c r="E239" s="136"/>
      <c r="F239" s="136"/>
      <c r="G239" s="136"/>
      <c r="H239" s="136"/>
      <c r="I239" s="131"/>
      <c r="J239" s="131"/>
      <c r="K239" s="131"/>
    </row>
    <row r="240" spans="2:11">
      <c r="B240" s="130"/>
      <c r="C240" s="131"/>
      <c r="D240" s="136"/>
      <c r="E240" s="136"/>
      <c r="F240" s="136"/>
      <c r="G240" s="136"/>
      <c r="H240" s="136"/>
      <c r="I240" s="131"/>
      <c r="J240" s="131"/>
      <c r="K240" s="131"/>
    </row>
    <row r="241" spans="2:11">
      <c r="B241" s="130"/>
      <c r="C241" s="131"/>
      <c r="D241" s="136"/>
      <c r="E241" s="136"/>
      <c r="F241" s="136"/>
      <c r="G241" s="136"/>
      <c r="H241" s="136"/>
      <c r="I241" s="131"/>
      <c r="J241" s="131"/>
      <c r="K241" s="131"/>
    </row>
    <row r="242" spans="2:11">
      <c r="B242" s="130"/>
      <c r="C242" s="131"/>
      <c r="D242" s="136"/>
      <c r="E242" s="136"/>
      <c r="F242" s="136"/>
      <c r="G242" s="136"/>
      <c r="H242" s="136"/>
      <c r="I242" s="131"/>
      <c r="J242" s="131"/>
      <c r="K242" s="131"/>
    </row>
    <row r="243" spans="2:11">
      <c r="B243" s="130"/>
      <c r="C243" s="131"/>
      <c r="D243" s="136"/>
      <c r="E243" s="136"/>
      <c r="F243" s="136"/>
      <c r="G243" s="136"/>
      <c r="H243" s="136"/>
      <c r="I243" s="131"/>
      <c r="J243" s="131"/>
      <c r="K243" s="131"/>
    </row>
    <row r="244" spans="2:11">
      <c r="B244" s="130"/>
      <c r="C244" s="131"/>
      <c r="D244" s="136"/>
      <c r="E244" s="136"/>
      <c r="F244" s="136"/>
      <c r="G244" s="136"/>
      <c r="H244" s="136"/>
      <c r="I244" s="131"/>
      <c r="J244" s="131"/>
      <c r="K244" s="131"/>
    </row>
    <row r="245" spans="2:11">
      <c r="B245" s="130"/>
      <c r="C245" s="131"/>
      <c r="D245" s="136"/>
      <c r="E245" s="136"/>
      <c r="F245" s="136"/>
      <c r="G245" s="136"/>
      <c r="H245" s="136"/>
      <c r="I245" s="131"/>
      <c r="J245" s="131"/>
      <c r="K245" s="131"/>
    </row>
    <row r="246" spans="2:11">
      <c r="B246" s="130"/>
      <c r="C246" s="131"/>
      <c r="D246" s="136"/>
      <c r="E246" s="136"/>
      <c r="F246" s="136"/>
      <c r="G246" s="136"/>
      <c r="H246" s="136"/>
      <c r="I246" s="131"/>
      <c r="J246" s="131"/>
      <c r="K246" s="131"/>
    </row>
    <row r="247" spans="2:11">
      <c r="B247" s="130"/>
      <c r="C247" s="131"/>
      <c r="D247" s="136"/>
      <c r="E247" s="136"/>
      <c r="F247" s="136"/>
      <c r="G247" s="136"/>
      <c r="H247" s="136"/>
      <c r="I247" s="131"/>
      <c r="J247" s="131"/>
      <c r="K247" s="131"/>
    </row>
    <row r="248" spans="2:11">
      <c r="B248" s="130"/>
      <c r="C248" s="131"/>
      <c r="D248" s="136"/>
      <c r="E248" s="136"/>
      <c r="F248" s="136"/>
      <c r="G248" s="136"/>
      <c r="H248" s="136"/>
      <c r="I248" s="131"/>
      <c r="J248" s="131"/>
      <c r="K248" s="131"/>
    </row>
    <row r="249" spans="2:11">
      <c r="B249" s="130"/>
      <c r="C249" s="131"/>
      <c r="D249" s="136"/>
      <c r="E249" s="136"/>
      <c r="F249" s="136"/>
      <c r="G249" s="136"/>
      <c r="H249" s="136"/>
      <c r="I249" s="131"/>
      <c r="J249" s="131"/>
      <c r="K249" s="131"/>
    </row>
    <row r="250" spans="2:11">
      <c r="B250" s="130"/>
      <c r="C250" s="131"/>
      <c r="D250" s="136"/>
      <c r="E250" s="136"/>
      <c r="F250" s="136"/>
      <c r="G250" s="136"/>
      <c r="H250" s="136"/>
      <c r="I250" s="131"/>
      <c r="J250" s="131"/>
      <c r="K250" s="131"/>
    </row>
    <row r="251" spans="2:11">
      <c r="B251" s="130"/>
      <c r="C251" s="131"/>
      <c r="D251" s="136"/>
      <c r="E251" s="136"/>
      <c r="F251" s="136"/>
      <c r="G251" s="136"/>
      <c r="H251" s="136"/>
      <c r="I251" s="131"/>
      <c r="J251" s="131"/>
      <c r="K251" s="131"/>
    </row>
    <row r="252" spans="2:11">
      <c r="B252" s="130"/>
      <c r="C252" s="131"/>
      <c r="D252" s="136"/>
      <c r="E252" s="136"/>
      <c r="F252" s="136"/>
      <c r="G252" s="136"/>
      <c r="H252" s="136"/>
      <c r="I252" s="131"/>
      <c r="J252" s="131"/>
      <c r="K252" s="131"/>
    </row>
    <row r="253" spans="2:11">
      <c r="B253" s="130"/>
      <c r="C253" s="131"/>
      <c r="D253" s="136"/>
      <c r="E253" s="136"/>
      <c r="F253" s="136"/>
      <c r="G253" s="136"/>
      <c r="H253" s="136"/>
      <c r="I253" s="131"/>
      <c r="J253" s="131"/>
      <c r="K253" s="131"/>
    </row>
    <row r="254" spans="2:11">
      <c r="B254" s="130"/>
      <c r="C254" s="131"/>
      <c r="D254" s="136"/>
      <c r="E254" s="136"/>
      <c r="F254" s="136"/>
      <c r="G254" s="136"/>
      <c r="H254" s="136"/>
      <c r="I254" s="131"/>
      <c r="J254" s="131"/>
      <c r="K254" s="131"/>
    </row>
    <row r="255" spans="2:11">
      <c r="B255" s="130"/>
      <c r="C255" s="131"/>
      <c r="D255" s="136"/>
      <c r="E255" s="136"/>
      <c r="F255" s="136"/>
      <c r="G255" s="136"/>
      <c r="H255" s="136"/>
      <c r="I255" s="131"/>
      <c r="J255" s="131"/>
      <c r="K255" s="131"/>
    </row>
    <row r="256" spans="2:11">
      <c r="B256" s="130"/>
      <c r="C256" s="131"/>
      <c r="D256" s="136"/>
      <c r="E256" s="136"/>
      <c r="F256" s="136"/>
      <c r="G256" s="136"/>
      <c r="H256" s="136"/>
      <c r="I256" s="131"/>
      <c r="J256" s="131"/>
      <c r="K256" s="131"/>
    </row>
    <row r="257" spans="2:11">
      <c r="B257" s="130"/>
      <c r="C257" s="131"/>
      <c r="D257" s="136"/>
      <c r="E257" s="136"/>
      <c r="F257" s="136"/>
      <c r="G257" s="136"/>
      <c r="H257" s="136"/>
      <c r="I257" s="131"/>
      <c r="J257" s="131"/>
      <c r="K257" s="131"/>
    </row>
    <row r="258" spans="2:11">
      <c r="B258" s="130"/>
      <c r="C258" s="131"/>
      <c r="D258" s="136"/>
      <c r="E258" s="136"/>
      <c r="F258" s="136"/>
      <c r="G258" s="136"/>
      <c r="H258" s="136"/>
      <c r="I258" s="131"/>
      <c r="J258" s="131"/>
      <c r="K258" s="131"/>
    </row>
    <row r="259" spans="2:11">
      <c r="B259" s="130"/>
      <c r="C259" s="131"/>
      <c r="D259" s="136"/>
      <c r="E259" s="136"/>
      <c r="F259" s="136"/>
      <c r="G259" s="136"/>
      <c r="H259" s="136"/>
      <c r="I259" s="131"/>
      <c r="J259" s="131"/>
      <c r="K259" s="131"/>
    </row>
    <row r="260" spans="2:11">
      <c r="B260" s="130"/>
      <c r="C260" s="131"/>
      <c r="D260" s="136"/>
      <c r="E260" s="136"/>
      <c r="F260" s="136"/>
      <c r="G260" s="136"/>
      <c r="H260" s="136"/>
      <c r="I260" s="131"/>
      <c r="J260" s="131"/>
      <c r="K260" s="131"/>
    </row>
    <row r="261" spans="2:11">
      <c r="B261" s="130"/>
      <c r="C261" s="131"/>
      <c r="D261" s="136"/>
      <c r="E261" s="136"/>
      <c r="F261" s="136"/>
      <c r="G261" s="136"/>
      <c r="H261" s="136"/>
      <c r="I261" s="131"/>
      <c r="J261" s="131"/>
      <c r="K261" s="131"/>
    </row>
    <row r="262" spans="2:11">
      <c r="B262" s="130"/>
      <c r="C262" s="131"/>
      <c r="D262" s="136"/>
      <c r="E262" s="136"/>
      <c r="F262" s="136"/>
      <c r="G262" s="136"/>
      <c r="H262" s="136"/>
      <c r="I262" s="131"/>
      <c r="J262" s="131"/>
      <c r="K262" s="131"/>
    </row>
    <row r="263" spans="2:11">
      <c r="B263" s="130"/>
      <c r="C263" s="131"/>
      <c r="D263" s="136"/>
      <c r="E263" s="136"/>
      <c r="F263" s="136"/>
      <c r="G263" s="136"/>
      <c r="H263" s="136"/>
      <c r="I263" s="131"/>
      <c r="J263" s="131"/>
      <c r="K263" s="131"/>
    </row>
    <row r="264" spans="2:11">
      <c r="B264" s="130"/>
      <c r="C264" s="131"/>
      <c r="D264" s="136"/>
      <c r="E264" s="136"/>
      <c r="F264" s="136"/>
      <c r="G264" s="136"/>
      <c r="H264" s="136"/>
      <c r="I264" s="131"/>
      <c r="J264" s="131"/>
      <c r="K264" s="131"/>
    </row>
    <row r="265" spans="2:11">
      <c r="B265" s="130"/>
      <c r="C265" s="131"/>
      <c r="D265" s="136"/>
      <c r="E265" s="136"/>
      <c r="F265" s="136"/>
      <c r="G265" s="136"/>
      <c r="H265" s="136"/>
      <c r="I265" s="131"/>
      <c r="J265" s="131"/>
      <c r="K265" s="131"/>
    </row>
    <row r="266" spans="2:11">
      <c r="B266" s="130"/>
      <c r="C266" s="131"/>
      <c r="D266" s="136"/>
      <c r="E266" s="136"/>
      <c r="F266" s="136"/>
      <c r="G266" s="136"/>
      <c r="H266" s="136"/>
      <c r="I266" s="131"/>
      <c r="J266" s="131"/>
      <c r="K266" s="131"/>
    </row>
    <row r="267" spans="2:11">
      <c r="B267" s="130"/>
      <c r="C267" s="131"/>
      <c r="D267" s="136"/>
      <c r="E267" s="136"/>
      <c r="F267" s="136"/>
      <c r="G267" s="136"/>
      <c r="H267" s="136"/>
      <c r="I267" s="131"/>
      <c r="J267" s="131"/>
      <c r="K267" s="131"/>
    </row>
    <row r="268" spans="2:11">
      <c r="B268" s="130"/>
      <c r="C268" s="131"/>
      <c r="D268" s="136"/>
      <c r="E268" s="136"/>
      <c r="F268" s="136"/>
      <c r="G268" s="136"/>
      <c r="H268" s="136"/>
      <c r="I268" s="131"/>
      <c r="J268" s="131"/>
      <c r="K268" s="131"/>
    </row>
    <row r="269" spans="2:11">
      <c r="B269" s="130"/>
      <c r="C269" s="131"/>
      <c r="D269" s="136"/>
      <c r="E269" s="136"/>
      <c r="F269" s="136"/>
      <c r="G269" s="136"/>
      <c r="H269" s="136"/>
      <c r="I269" s="131"/>
      <c r="J269" s="131"/>
      <c r="K269" s="131"/>
    </row>
    <row r="270" spans="2:11">
      <c r="B270" s="130"/>
      <c r="C270" s="131"/>
      <c r="D270" s="136"/>
      <c r="E270" s="136"/>
      <c r="F270" s="136"/>
      <c r="G270" s="136"/>
      <c r="H270" s="136"/>
      <c r="I270" s="131"/>
      <c r="J270" s="131"/>
      <c r="K270" s="131"/>
    </row>
    <row r="271" spans="2:11">
      <c r="B271" s="130"/>
      <c r="C271" s="131"/>
      <c r="D271" s="136"/>
      <c r="E271" s="136"/>
      <c r="F271" s="136"/>
      <c r="G271" s="136"/>
      <c r="H271" s="136"/>
      <c r="I271" s="131"/>
      <c r="J271" s="131"/>
      <c r="K271" s="131"/>
    </row>
    <row r="272" spans="2:11">
      <c r="B272" s="130"/>
      <c r="C272" s="131"/>
      <c r="D272" s="136"/>
      <c r="E272" s="136"/>
      <c r="F272" s="136"/>
      <c r="G272" s="136"/>
      <c r="H272" s="136"/>
      <c r="I272" s="131"/>
      <c r="J272" s="131"/>
      <c r="K272" s="131"/>
    </row>
    <row r="273" spans="2:11">
      <c r="B273" s="130"/>
      <c r="C273" s="131"/>
      <c r="D273" s="136"/>
      <c r="E273" s="136"/>
      <c r="F273" s="136"/>
      <c r="G273" s="136"/>
      <c r="H273" s="136"/>
      <c r="I273" s="131"/>
      <c r="J273" s="131"/>
      <c r="K273" s="131"/>
    </row>
    <row r="274" spans="2:11">
      <c r="B274" s="130"/>
      <c r="C274" s="131"/>
      <c r="D274" s="136"/>
      <c r="E274" s="136"/>
      <c r="F274" s="136"/>
      <c r="G274" s="136"/>
      <c r="H274" s="136"/>
      <c r="I274" s="131"/>
      <c r="J274" s="131"/>
      <c r="K274" s="131"/>
    </row>
    <row r="275" spans="2:11">
      <c r="B275" s="130"/>
      <c r="C275" s="131"/>
      <c r="D275" s="136"/>
      <c r="E275" s="136"/>
      <c r="F275" s="136"/>
      <c r="G275" s="136"/>
      <c r="H275" s="136"/>
      <c r="I275" s="131"/>
      <c r="J275" s="131"/>
      <c r="K275" s="131"/>
    </row>
    <row r="276" spans="2:11">
      <c r="B276" s="130"/>
      <c r="C276" s="131"/>
      <c r="D276" s="136"/>
      <c r="E276" s="136"/>
      <c r="F276" s="136"/>
      <c r="G276" s="136"/>
      <c r="H276" s="136"/>
      <c r="I276" s="131"/>
      <c r="J276" s="131"/>
      <c r="K276" s="131"/>
    </row>
    <row r="277" spans="2:11">
      <c r="B277" s="130"/>
      <c r="C277" s="131"/>
      <c r="D277" s="136"/>
      <c r="E277" s="136"/>
      <c r="F277" s="136"/>
      <c r="G277" s="136"/>
      <c r="H277" s="136"/>
      <c r="I277" s="131"/>
      <c r="J277" s="131"/>
      <c r="K277" s="131"/>
    </row>
    <row r="278" spans="2:11">
      <c r="B278" s="130"/>
      <c r="C278" s="131"/>
      <c r="D278" s="136"/>
      <c r="E278" s="136"/>
      <c r="F278" s="136"/>
      <c r="G278" s="136"/>
      <c r="H278" s="136"/>
      <c r="I278" s="131"/>
      <c r="J278" s="131"/>
      <c r="K278" s="131"/>
    </row>
    <row r="279" spans="2:11">
      <c r="B279" s="130"/>
      <c r="C279" s="131"/>
      <c r="D279" s="136"/>
      <c r="E279" s="136"/>
      <c r="F279" s="136"/>
      <c r="G279" s="136"/>
      <c r="H279" s="136"/>
      <c r="I279" s="131"/>
      <c r="J279" s="131"/>
      <c r="K279" s="131"/>
    </row>
    <row r="280" spans="2:11">
      <c r="B280" s="130"/>
      <c r="C280" s="131"/>
      <c r="D280" s="136"/>
      <c r="E280" s="136"/>
      <c r="F280" s="136"/>
      <c r="G280" s="136"/>
      <c r="H280" s="136"/>
      <c r="I280" s="131"/>
      <c r="J280" s="131"/>
      <c r="K280" s="131"/>
    </row>
    <row r="281" spans="2:11">
      <c r="B281" s="130"/>
      <c r="C281" s="131"/>
      <c r="D281" s="136"/>
      <c r="E281" s="136"/>
      <c r="F281" s="136"/>
      <c r="G281" s="136"/>
      <c r="H281" s="136"/>
      <c r="I281" s="131"/>
      <c r="J281" s="131"/>
      <c r="K281" s="131"/>
    </row>
    <row r="282" spans="2:11">
      <c r="B282" s="130"/>
      <c r="C282" s="131"/>
      <c r="D282" s="136"/>
      <c r="E282" s="136"/>
      <c r="F282" s="136"/>
      <c r="G282" s="136"/>
      <c r="H282" s="136"/>
      <c r="I282" s="131"/>
      <c r="J282" s="131"/>
      <c r="K282" s="131"/>
    </row>
    <row r="283" spans="2:11">
      <c r="B283" s="130"/>
      <c r="C283" s="131"/>
      <c r="D283" s="136"/>
      <c r="E283" s="136"/>
      <c r="F283" s="136"/>
      <c r="G283" s="136"/>
      <c r="H283" s="136"/>
      <c r="I283" s="131"/>
      <c r="J283" s="131"/>
      <c r="K283" s="131"/>
    </row>
    <row r="284" spans="2:11">
      <c r="B284" s="130"/>
      <c r="C284" s="131"/>
      <c r="D284" s="136"/>
      <c r="E284" s="136"/>
      <c r="F284" s="136"/>
      <c r="G284" s="136"/>
      <c r="H284" s="136"/>
      <c r="I284" s="131"/>
      <c r="J284" s="131"/>
      <c r="K284" s="131"/>
    </row>
    <row r="285" spans="2:11">
      <c r="B285" s="130"/>
      <c r="C285" s="131"/>
      <c r="D285" s="136"/>
      <c r="E285" s="136"/>
      <c r="F285" s="136"/>
      <c r="G285" s="136"/>
      <c r="H285" s="136"/>
      <c r="I285" s="131"/>
      <c r="J285" s="131"/>
      <c r="K285" s="131"/>
    </row>
    <row r="286" spans="2:11">
      <c r="B286" s="130"/>
      <c r="C286" s="131"/>
      <c r="D286" s="136"/>
      <c r="E286" s="136"/>
      <c r="F286" s="136"/>
      <c r="G286" s="136"/>
      <c r="H286" s="136"/>
      <c r="I286" s="131"/>
      <c r="J286" s="131"/>
      <c r="K286" s="131"/>
    </row>
    <row r="287" spans="2:11">
      <c r="B287" s="130"/>
      <c r="C287" s="131"/>
      <c r="D287" s="136"/>
      <c r="E287" s="136"/>
      <c r="F287" s="136"/>
      <c r="G287" s="136"/>
      <c r="H287" s="136"/>
      <c r="I287" s="131"/>
      <c r="J287" s="131"/>
      <c r="K287" s="131"/>
    </row>
    <row r="288" spans="2:11">
      <c r="B288" s="130"/>
      <c r="C288" s="131"/>
      <c r="D288" s="136"/>
      <c r="E288" s="136"/>
      <c r="F288" s="136"/>
      <c r="G288" s="136"/>
      <c r="H288" s="136"/>
      <c r="I288" s="131"/>
      <c r="J288" s="131"/>
      <c r="K288" s="131"/>
    </row>
    <row r="289" spans="2:11">
      <c r="B289" s="130"/>
      <c r="C289" s="131"/>
      <c r="D289" s="136"/>
      <c r="E289" s="136"/>
      <c r="F289" s="136"/>
      <c r="G289" s="136"/>
      <c r="H289" s="136"/>
      <c r="I289" s="131"/>
      <c r="J289" s="131"/>
      <c r="K289" s="131"/>
    </row>
    <row r="290" spans="2:11">
      <c r="B290" s="130"/>
      <c r="C290" s="131"/>
      <c r="D290" s="136"/>
      <c r="E290" s="136"/>
      <c r="F290" s="136"/>
      <c r="G290" s="136"/>
      <c r="H290" s="136"/>
      <c r="I290" s="131"/>
      <c r="J290" s="131"/>
      <c r="K290" s="131"/>
    </row>
    <row r="291" spans="2:11">
      <c r="B291" s="130"/>
      <c r="C291" s="131"/>
      <c r="D291" s="136"/>
      <c r="E291" s="136"/>
      <c r="F291" s="136"/>
      <c r="G291" s="136"/>
      <c r="H291" s="136"/>
      <c r="I291" s="131"/>
      <c r="J291" s="131"/>
      <c r="K291" s="131"/>
    </row>
    <row r="292" spans="2:11">
      <c r="B292" s="130"/>
      <c r="C292" s="131"/>
      <c r="D292" s="136"/>
      <c r="E292" s="136"/>
      <c r="F292" s="136"/>
      <c r="G292" s="136"/>
      <c r="H292" s="136"/>
      <c r="I292" s="131"/>
      <c r="J292" s="131"/>
      <c r="K292" s="131"/>
    </row>
    <row r="293" spans="2:11">
      <c r="B293" s="130"/>
      <c r="C293" s="131"/>
      <c r="D293" s="136"/>
      <c r="E293" s="136"/>
      <c r="F293" s="136"/>
      <c r="G293" s="136"/>
      <c r="H293" s="136"/>
      <c r="I293" s="131"/>
      <c r="J293" s="131"/>
      <c r="K293" s="131"/>
    </row>
    <row r="294" spans="2:11">
      <c r="B294" s="130"/>
      <c r="C294" s="131"/>
      <c r="D294" s="136"/>
      <c r="E294" s="136"/>
      <c r="F294" s="136"/>
      <c r="G294" s="136"/>
      <c r="H294" s="136"/>
      <c r="I294" s="131"/>
      <c r="J294" s="131"/>
      <c r="K294" s="131"/>
    </row>
    <row r="295" spans="2:11">
      <c r="B295" s="130"/>
      <c r="C295" s="131"/>
      <c r="D295" s="136"/>
      <c r="E295" s="136"/>
      <c r="F295" s="136"/>
      <c r="G295" s="136"/>
      <c r="H295" s="136"/>
      <c r="I295" s="131"/>
      <c r="J295" s="131"/>
      <c r="K295" s="131"/>
    </row>
    <row r="296" spans="2:11">
      <c r="B296" s="130"/>
      <c r="C296" s="131"/>
      <c r="D296" s="136"/>
      <c r="E296" s="136"/>
      <c r="F296" s="136"/>
      <c r="G296" s="136"/>
      <c r="H296" s="136"/>
      <c r="I296" s="131"/>
      <c r="J296" s="131"/>
      <c r="K296" s="131"/>
    </row>
    <row r="297" spans="2:11">
      <c r="B297" s="130"/>
      <c r="C297" s="131"/>
      <c r="D297" s="136"/>
      <c r="E297" s="136"/>
      <c r="F297" s="136"/>
      <c r="G297" s="136"/>
      <c r="H297" s="136"/>
      <c r="I297" s="131"/>
      <c r="J297" s="131"/>
      <c r="K297" s="131"/>
    </row>
    <row r="298" spans="2:11">
      <c r="B298" s="130"/>
      <c r="C298" s="131"/>
      <c r="D298" s="136"/>
      <c r="E298" s="136"/>
      <c r="F298" s="136"/>
      <c r="G298" s="136"/>
      <c r="H298" s="136"/>
      <c r="I298" s="131"/>
      <c r="J298" s="131"/>
      <c r="K298" s="131"/>
    </row>
    <row r="299" spans="2:11">
      <c r="B299" s="130"/>
      <c r="C299" s="131"/>
      <c r="D299" s="136"/>
      <c r="E299" s="136"/>
      <c r="F299" s="136"/>
      <c r="G299" s="136"/>
      <c r="H299" s="136"/>
      <c r="I299" s="131"/>
      <c r="J299" s="131"/>
      <c r="K299" s="131"/>
    </row>
    <row r="300" spans="2:11">
      <c r="B300" s="130"/>
      <c r="C300" s="131"/>
      <c r="D300" s="136"/>
      <c r="E300" s="136"/>
      <c r="F300" s="136"/>
      <c r="G300" s="136"/>
      <c r="H300" s="136"/>
      <c r="I300" s="131"/>
      <c r="J300" s="131"/>
      <c r="K300" s="131"/>
    </row>
    <row r="301" spans="2:11">
      <c r="B301" s="130"/>
      <c r="C301" s="131"/>
      <c r="D301" s="136"/>
      <c r="E301" s="136"/>
      <c r="F301" s="136"/>
      <c r="G301" s="136"/>
      <c r="H301" s="136"/>
      <c r="I301" s="131"/>
      <c r="J301" s="131"/>
      <c r="K301" s="131"/>
    </row>
    <row r="302" spans="2:11">
      <c r="B302" s="130"/>
      <c r="C302" s="131"/>
      <c r="D302" s="136"/>
      <c r="E302" s="136"/>
      <c r="F302" s="136"/>
      <c r="G302" s="136"/>
      <c r="H302" s="136"/>
      <c r="I302" s="131"/>
      <c r="J302" s="131"/>
      <c r="K302" s="131"/>
    </row>
    <row r="303" spans="2:11">
      <c r="B303" s="130"/>
      <c r="C303" s="131"/>
      <c r="D303" s="136"/>
      <c r="E303" s="136"/>
      <c r="F303" s="136"/>
      <c r="G303" s="136"/>
      <c r="H303" s="136"/>
      <c r="I303" s="131"/>
      <c r="J303" s="131"/>
      <c r="K303" s="131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F96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1" bestFit="1" customWidth="1"/>
    <col min="4" max="4" width="11.85546875" style="1" customWidth="1"/>
    <col min="5" max="16384" width="9.140625" style="1"/>
  </cols>
  <sheetData>
    <row r="1" spans="2:6">
      <c r="B1" s="56" t="s">
        <v>146</v>
      </c>
      <c r="C1" s="77" t="s" vm="1">
        <v>224</v>
      </c>
    </row>
    <row r="2" spans="2:6">
      <c r="B2" s="56" t="s">
        <v>145</v>
      </c>
      <c r="C2" s="77" t="s">
        <v>225</v>
      </c>
    </row>
    <row r="3" spans="2:6">
      <c r="B3" s="56" t="s">
        <v>147</v>
      </c>
      <c r="C3" s="77" t="s">
        <v>226</v>
      </c>
    </row>
    <row r="4" spans="2:6">
      <c r="B4" s="56" t="s">
        <v>148</v>
      </c>
      <c r="C4" s="77">
        <v>9455</v>
      </c>
    </row>
    <row r="6" spans="2:6" ht="26.25" customHeight="1">
      <c r="B6" s="157" t="s">
        <v>181</v>
      </c>
      <c r="C6" s="158"/>
      <c r="D6" s="159"/>
    </row>
    <row r="7" spans="2:6" s="3" customFormat="1" ht="47.25">
      <c r="B7" s="59" t="s">
        <v>116</v>
      </c>
      <c r="C7" s="64" t="s">
        <v>107</v>
      </c>
      <c r="D7" s="65" t="s">
        <v>106</v>
      </c>
    </row>
    <row r="8" spans="2:6" s="3" customFormat="1">
      <c r="B8" s="15"/>
      <c r="C8" s="32" t="s">
        <v>203</v>
      </c>
      <c r="D8" s="17" t="s">
        <v>22</v>
      </c>
    </row>
    <row r="9" spans="2:6" s="4" customFormat="1" ht="18" customHeight="1">
      <c r="B9" s="18"/>
      <c r="C9" s="19" t="s">
        <v>1</v>
      </c>
      <c r="D9" s="20" t="s">
        <v>2</v>
      </c>
    </row>
    <row r="10" spans="2:6" s="4" customFormat="1" ht="18" customHeight="1">
      <c r="B10" s="120" t="s">
        <v>2056</v>
      </c>
      <c r="C10" s="122">
        <f>C21+C11</f>
        <v>471.3121646487624</v>
      </c>
      <c r="D10" s="98"/>
    </row>
    <row r="11" spans="2:6">
      <c r="B11" s="121" t="s">
        <v>28</v>
      </c>
      <c r="C11" s="122">
        <f>SUM(C12:C19)</f>
        <v>240.28262438153754</v>
      </c>
      <c r="D11" s="98"/>
    </row>
    <row r="12" spans="2:6">
      <c r="B12" s="140" t="s">
        <v>2049</v>
      </c>
      <c r="C12" s="141">
        <v>22.814671920084656</v>
      </c>
      <c r="D12" s="142">
        <v>44255</v>
      </c>
      <c r="E12" s="3"/>
      <c r="F12" s="3"/>
    </row>
    <row r="13" spans="2:6">
      <c r="B13" s="140" t="s">
        <v>2050</v>
      </c>
      <c r="C13" s="141">
        <v>29.503599999999999</v>
      </c>
      <c r="D13" s="142">
        <v>44821</v>
      </c>
      <c r="E13" s="3"/>
      <c r="F13" s="3"/>
    </row>
    <row r="14" spans="2:6">
      <c r="B14" s="140" t="s">
        <v>2051</v>
      </c>
      <c r="C14" s="141">
        <v>123.71622997749982</v>
      </c>
      <c r="D14" s="142">
        <v>44545</v>
      </c>
    </row>
    <row r="15" spans="2:6">
      <c r="B15" s="140" t="s">
        <v>2065</v>
      </c>
      <c r="C15" s="141">
        <v>9.7703252454509837</v>
      </c>
      <c r="D15" s="142">
        <v>44196</v>
      </c>
      <c r="E15" s="3"/>
      <c r="F15" s="3"/>
    </row>
    <row r="16" spans="2:6">
      <c r="B16" s="140" t="s">
        <v>2052</v>
      </c>
      <c r="C16" s="141">
        <v>33.325040408854768</v>
      </c>
      <c r="D16" s="142">
        <v>45107</v>
      </c>
      <c r="E16" s="3"/>
      <c r="F16" s="3"/>
    </row>
    <row r="17" spans="2:4">
      <c r="B17" s="140" t="s">
        <v>2053</v>
      </c>
      <c r="C17" s="141">
        <v>1.7618</v>
      </c>
      <c r="D17" s="142">
        <v>44246</v>
      </c>
    </row>
    <row r="18" spans="2:4">
      <c r="B18" s="140" t="s">
        <v>2054</v>
      </c>
      <c r="C18" s="141">
        <v>14.969006829647336</v>
      </c>
      <c r="D18" s="142">
        <v>46100</v>
      </c>
    </row>
    <row r="19" spans="2:4">
      <c r="B19" s="140" t="s">
        <v>2055</v>
      </c>
      <c r="C19" s="141">
        <v>4.4219500000000007</v>
      </c>
      <c r="D19" s="142">
        <v>44739</v>
      </c>
    </row>
    <row r="20" spans="2:4">
      <c r="B20" s="98"/>
      <c r="C20" s="98"/>
      <c r="D20" s="98"/>
    </row>
    <row r="21" spans="2:4">
      <c r="B21" s="123" t="s">
        <v>2057</v>
      </c>
      <c r="C21" s="122">
        <f>SUM(C22:C28)</f>
        <v>231.02954026722489</v>
      </c>
      <c r="D21" s="98"/>
    </row>
    <row r="22" spans="2:4">
      <c r="B22" s="140" t="s">
        <v>2058</v>
      </c>
      <c r="C22" s="141">
        <v>16.651040000000002</v>
      </c>
      <c r="D22" s="142">
        <v>44332</v>
      </c>
    </row>
    <row r="23" spans="2:4">
      <c r="B23" s="140" t="s">
        <v>2059</v>
      </c>
      <c r="C23" s="141">
        <v>44.706130000000002</v>
      </c>
      <c r="D23" s="142">
        <v>45615</v>
      </c>
    </row>
    <row r="24" spans="2:4">
      <c r="B24" s="140" t="s">
        <v>2060</v>
      </c>
      <c r="C24" s="141">
        <v>49.934910000000002</v>
      </c>
      <c r="D24" s="142">
        <v>46626</v>
      </c>
    </row>
    <row r="25" spans="2:4">
      <c r="B25" s="140" t="s">
        <v>2061</v>
      </c>
      <c r="C25" s="141">
        <v>58.428230267224905</v>
      </c>
      <c r="D25" s="142">
        <v>44819</v>
      </c>
    </row>
    <row r="26" spans="2:4">
      <c r="B26" s="140" t="s">
        <v>2062</v>
      </c>
      <c r="C26" s="141">
        <v>2.746</v>
      </c>
      <c r="D26" s="142">
        <v>46059</v>
      </c>
    </row>
    <row r="27" spans="2:4">
      <c r="B27" s="140" t="s">
        <v>2063</v>
      </c>
      <c r="C27" s="141">
        <v>5.9046099999999999</v>
      </c>
      <c r="D27" s="142">
        <v>44256</v>
      </c>
    </row>
    <row r="28" spans="2:4">
      <c r="B28" s="140" t="s">
        <v>2064</v>
      </c>
      <c r="C28" s="141">
        <v>52.658619999999999</v>
      </c>
      <c r="D28" s="142">
        <v>43889</v>
      </c>
    </row>
    <row r="29" spans="2:4">
      <c r="B29" s="98"/>
      <c r="C29" s="98"/>
      <c r="D29" s="98"/>
    </row>
    <row r="30" spans="2:4">
      <c r="B30" s="98"/>
      <c r="C30" s="98"/>
      <c r="D30" s="98"/>
    </row>
    <row r="31" spans="2:4">
      <c r="B31" s="98"/>
      <c r="C31" s="98"/>
      <c r="D31" s="98"/>
    </row>
    <row r="32" spans="2:4">
      <c r="B32" s="98"/>
      <c r="C32" s="98"/>
      <c r="D32" s="98"/>
    </row>
    <row r="33" spans="2:4">
      <c r="B33" s="98"/>
      <c r="C33" s="98"/>
      <c r="D33" s="98"/>
    </row>
    <row r="34" spans="2:4">
      <c r="B34" s="98"/>
      <c r="C34" s="98"/>
      <c r="D34" s="98"/>
    </row>
    <row r="35" spans="2:4">
      <c r="B35" s="98"/>
      <c r="C35" s="98"/>
      <c r="D35" s="98"/>
    </row>
    <row r="36" spans="2:4">
      <c r="B36" s="98"/>
      <c r="C36" s="98"/>
      <c r="D36" s="98"/>
    </row>
    <row r="37" spans="2:4">
      <c r="B37" s="98"/>
      <c r="C37" s="98"/>
      <c r="D37" s="98"/>
    </row>
    <row r="38" spans="2:4">
      <c r="B38" s="98"/>
      <c r="C38" s="98"/>
      <c r="D38" s="98"/>
    </row>
    <row r="39" spans="2:4">
      <c r="B39" s="98"/>
      <c r="C39" s="98"/>
      <c r="D39" s="98"/>
    </row>
    <row r="40" spans="2:4">
      <c r="B40" s="98"/>
      <c r="C40" s="98"/>
      <c r="D40" s="98"/>
    </row>
    <row r="41" spans="2:4">
      <c r="B41" s="98"/>
      <c r="C41" s="98"/>
      <c r="D41" s="98"/>
    </row>
    <row r="42" spans="2:4">
      <c r="B42" s="98"/>
      <c r="C42" s="98"/>
      <c r="D42" s="98"/>
    </row>
    <row r="43" spans="2:4">
      <c r="B43" s="98"/>
      <c r="C43" s="98"/>
      <c r="D43" s="98"/>
    </row>
    <row r="44" spans="2:4">
      <c r="B44" s="98"/>
      <c r="C44" s="98"/>
      <c r="D44" s="98"/>
    </row>
    <row r="45" spans="2:4">
      <c r="B45" s="98"/>
      <c r="C45" s="98"/>
      <c r="D45" s="98"/>
    </row>
    <row r="46" spans="2:4">
      <c r="B46" s="98"/>
      <c r="C46" s="98"/>
      <c r="D46" s="98"/>
    </row>
    <row r="47" spans="2:4">
      <c r="B47" s="98"/>
      <c r="C47" s="98"/>
      <c r="D47" s="98"/>
    </row>
    <row r="48" spans="2:4">
      <c r="B48" s="98"/>
      <c r="C48" s="98"/>
      <c r="D48" s="98"/>
    </row>
    <row r="49" spans="2:4">
      <c r="B49" s="98"/>
      <c r="C49" s="98"/>
      <c r="D49" s="98"/>
    </row>
    <row r="50" spans="2:4">
      <c r="B50" s="98"/>
      <c r="C50" s="98"/>
      <c r="D50" s="98"/>
    </row>
    <row r="51" spans="2:4">
      <c r="B51" s="98"/>
      <c r="C51" s="98"/>
      <c r="D51" s="98"/>
    </row>
    <row r="52" spans="2:4">
      <c r="B52" s="98"/>
      <c r="C52" s="98"/>
      <c r="D52" s="98"/>
    </row>
    <row r="53" spans="2:4">
      <c r="B53" s="98"/>
      <c r="C53" s="98"/>
      <c r="D53" s="98"/>
    </row>
    <row r="54" spans="2:4">
      <c r="B54" s="98"/>
      <c r="C54" s="98"/>
      <c r="D54" s="98"/>
    </row>
    <row r="55" spans="2:4">
      <c r="B55" s="98"/>
      <c r="C55" s="98"/>
      <c r="D55" s="98"/>
    </row>
    <row r="56" spans="2:4">
      <c r="B56" s="98"/>
      <c r="C56" s="98"/>
      <c r="D56" s="98"/>
    </row>
    <row r="57" spans="2:4">
      <c r="B57" s="98"/>
      <c r="C57" s="98"/>
      <c r="D57" s="98"/>
    </row>
    <row r="58" spans="2:4">
      <c r="B58" s="98"/>
      <c r="C58" s="98"/>
      <c r="D58" s="98"/>
    </row>
    <row r="59" spans="2:4">
      <c r="B59" s="98"/>
      <c r="C59" s="98"/>
      <c r="D59" s="98"/>
    </row>
    <row r="60" spans="2:4">
      <c r="B60" s="98"/>
      <c r="C60" s="98"/>
      <c r="D60" s="98"/>
    </row>
    <row r="61" spans="2:4">
      <c r="B61" s="98"/>
      <c r="C61" s="98"/>
      <c r="D61" s="98"/>
    </row>
    <row r="62" spans="2:4">
      <c r="B62" s="98"/>
      <c r="C62" s="98"/>
      <c r="D62" s="98"/>
    </row>
    <row r="63" spans="2:4">
      <c r="B63" s="98"/>
      <c r="C63" s="98"/>
      <c r="D63" s="98"/>
    </row>
    <row r="64" spans="2:4">
      <c r="B64" s="98"/>
      <c r="C64" s="98"/>
      <c r="D64" s="98"/>
    </row>
    <row r="65" spans="2:4">
      <c r="B65" s="98"/>
      <c r="C65" s="98"/>
      <c r="D65" s="98"/>
    </row>
    <row r="66" spans="2:4">
      <c r="B66" s="98"/>
      <c r="C66" s="98"/>
      <c r="D66" s="98"/>
    </row>
    <row r="67" spans="2:4">
      <c r="B67" s="98"/>
      <c r="C67" s="98"/>
      <c r="D67" s="98"/>
    </row>
    <row r="68" spans="2:4">
      <c r="B68" s="98"/>
      <c r="C68" s="98"/>
      <c r="D68" s="98"/>
    </row>
    <row r="69" spans="2:4">
      <c r="B69" s="98"/>
      <c r="C69" s="98"/>
      <c r="D69" s="98"/>
    </row>
    <row r="70" spans="2:4">
      <c r="B70" s="98"/>
      <c r="C70" s="98"/>
      <c r="D70" s="98"/>
    </row>
    <row r="71" spans="2:4">
      <c r="B71" s="98"/>
      <c r="C71" s="98"/>
      <c r="D71" s="98"/>
    </row>
    <row r="72" spans="2:4">
      <c r="B72" s="98"/>
      <c r="C72" s="98"/>
      <c r="D72" s="98"/>
    </row>
    <row r="73" spans="2:4">
      <c r="B73" s="98"/>
      <c r="C73" s="98"/>
      <c r="D73" s="98"/>
    </row>
    <row r="74" spans="2:4">
      <c r="B74" s="98"/>
      <c r="C74" s="98"/>
      <c r="D74" s="98"/>
    </row>
    <row r="75" spans="2:4">
      <c r="B75" s="98"/>
      <c r="C75" s="98"/>
      <c r="D75" s="98"/>
    </row>
    <row r="76" spans="2:4">
      <c r="B76" s="98"/>
      <c r="C76" s="98"/>
      <c r="D76" s="98"/>
    </row>
    <row r="77" spans="2:4">
      <c r="B77" s="98"/>
      <c r="C77" s="98"/>
      <c r="D77" s="98"/>
    </row>
    <row r="78" spans="2:4">
      <c r="B78" s="98"/>
      <c r="C78" s="98"/>
      <c r="D78" s="98"/>
    </row>
    <row r="79" spans="2:4">
      <c r="B79" s="98"/>
      <c r="C79" s="98"/>
      <c r="D79" s="98"/>
    </row>
    <row r="80" spans="2:4">
      <c r="B80" s="98"/>
      <c r="C80" s="98"/>
      <c r="D80" s="98"/>
    </row>
    <row r="81" spans="2:4">
      <c r="B81" s="98"/>
      <c r="C81" s="98"/>
      <c r="D81" s="98"/>
    </row>
    <row r="82" spans="2:4">
      <c r="B82" s="98"/>
      <c r="C82" s="98"/>
      <c r="D82" s="98"/>
    </row>
    <row r="83" spans="2:4">
      <c r="B83" s="98"/>
      <c r="C83" s="98"/>
      <c r="D83" s="98"/>
    </row>
    <row r="84" spans="2:4">
      <c r="B84" s="98"/>
      <c r="C84" s="98"/>
      <c r="D84" s="98"/>
    </row>
    <row r="85" spans="2:4">
      <c r="B85" s="98"/>
      <c r="C85" s="98"/>
      <c r="D85" s="98"/>
    </row>
    <row r="86" spans="2:4">
      <c r="B86" s="98"/>
      <c r="C86" s="98"/>
      <c r="D86" s="98"/>
    </row>
    <row r="87" spans="2:4">
      <c r="B87" s="98"/>
      <c r="C87" s="98"/>
      <c r="D87" s="98"/>
    </row>
    <row r="88" spans="2:4">
      <c r="B88" s="98"/>
      <c r="C88" s="98"/>
      <c r="D88" s="98"/>
    </row>
    <row r="89" spans="2:4">
      <c r="B89" s="98"/>
      <c r="C89" s="98"/>
      <c r="D89" s="98"/>
    </row>
    <row r="90" spans="2:4">
      <c r="B90" s="98"/>
      <c r="C90" s="98"/>
      <c r="D90" s="98"/>
    </row>
    <row r="91" spans="2:4">
      <c r="B91" s="98"/>
      <c r="C91" s="98"/>
      <c r="D91" s="98"/>
    </row>
    <row r="92" spans="2:4">
      <c r="B92" s="98"/>
      <c r="C92" s="98"/>
      <c r="D92" s="98"/>
    </row>
    <row r="93" spans="2:4">
      <c r="B93" s="98"/>
      <c r="C93" s="98"/>
      <c r="D93" s="98"/>
    </row>
    <row r="94" spans="2:4">
      <c r="B94" s="98"/>
      <c r="C94" s="98"/>
      <c r="D94" s="98"/>
    </row>
    <row r="95" spans="2:4">
      <c r="B95" s="98"/>
      <c r="C95" s="98"/>
      <c r="D95" s="98"/>
    </row>
    <row r="96" spans="2:4">
      <c r="B96" s="98"/>
      <c r="C96" s="98"/>
      <c r="D96" s="98"/>
    </row>
    <row r="97" spans="2:4">
      <c r="B97" s="98"/>
      <c r="C97" s="98"/>
      <c r="D97" s="98"/>
    </row>
    <row r="98" spans="2:4">
      <c r="B98" s="98"/>
      <c r="C98" s="98"/>
      <c r="D98" s="98"/>
    </row>
    <row r="99" spans="2:4">
      <c r="B99" s="98"/>
      <c r="C99" s="98"/>
      <c r="D99" s="98"/>
    </row>
    <row r="100" spans="2:4">
      <c r="B100" s="98"/>
      <c r="C100" s="98"/>
      <c r="D100" s="98"/>
    </row>
    <row r="101" spans="2:4">
      <c r="B101" s="98"/>
      <c r="C101" s="98"/>
      <c r="D101" s="98"/>
    </row>
    <row r="102" spans="2:4">
      <c r="B102" s="98"/>
      <c r="C102" s="98"/>
      <c r="D102" s="98"/>
    </row>
    <row r="103" spans="2:4">
      <c r="B103" s="98"/>
      <c r="C103" s="98"/>
      <c r="D103" s="98"/>
    </row>
    <row r="104" spans="2:4">
      <c r="B104" s="98"/>
      <c r="C104" s="98"/>
      <c r="D104" s="98"/>
    </row>
    <row r="105" spans="2:4">
      <c r="B105" s="98"/>
      <c r="C105" s="98"/>
      <c r="D105" s="98"/>
    </row>
    <row r="106" spans="2:4">
      <c r="B106" s="98"/>
      <c r="C106" s="98"/>
      <c r="D106" s="98"/>
    </row>
    <row r="107" spans="2:4">
      <c r="B107" s="98"/>
      <c r="C107" s="98"/>
      <c r="D107" s="98"/>
    </row>
    <row r="108" spans="2:4">
      <c r="B108" s="130"/>
      <c r="C108" s="131"/>
      <c r="D108" s="131"/>
    </row>
    <row r="109" spans="2:4">
      <c r="B109" s="130"/>
      <c r="C109" s="131"/>
      <c r="D109" s="131"/>
    </row>
    <row r="110" spans="2:4">
      <c r="B110" s="130"/>
      <c r="C110" s="131"/>
      <c r="D110" s="131"/>
    </row>
    <row r="111" spans="2:4">
      <c r="B111" s="130"/>
      <c r="C111" s="131"/>
      <c r="D111" s="131"/>
    </row>
    <row r="112" spans="2:4">
      <c r="B112" s="130"/>
      <c r="C112" s="131"/>
      <c r="D112" s="131"/>
    </row>
    <row r="113" spans="2:4">
      <c r="B113" s="130"/>
      <c r="C113" s="131"/>
      <c r="D113" s="131"/>
    </row>
    <row r="114" spans="2:4">
      <c r="B114" s="130"/>
      <c r="C114" s="131"/>
      <c r="D114" s="131"/>
    </row>
    <row r="115" spans="2:4">
      <c r="B115" s="130"/>
      <c r="C115" s="131"/>
      <c r="D115" s="131"/>
    </row>
    <row r="116" spans="2:4">
      <c r="B116" s="130"/>
      <c r="C116" s="131"/>
      <c r="D116" s="131"/>
    </row>
    <row r="117" spans="2:4">
      <c r="B117" s="130"/>
      <c r="C117" s="131"/>
      <c r="D117" s="131"/>
    </row>
    <row r="118" spans="2:4">
      <c r="B118" s="130"/>
      <c r="C118" s="131"/>
      <c r="D118" s="131"/>
    </row>
    <row r="119" spans="2:4">
      <c r="B119" s="130"/>
      <c r="C119" s="131"/>
      <c r="D119" s="131"/>
    </row>
    <row r="120" spans="2:4">
      <c r="B120" s="130"/>
      <c r="C120" s="131"/>
      <c r="D120" s="131"/>
    </row>
    <row r="121" spans="2:4">
      <c r="B121" s="130"/>
      <c r="C121" s="131"/>
      <c r="D121" s="131"/>
    </row>
    <row r="122" spans="2:4">
      <c r="B122" s="130"/>
      <c r="C122" s="131"/>
      <c r="D122" s="131"/>
    </row>
    <row r="123" spans="2:4">
      <c r="B123" s="130"/>
      <c r="C123" s="131"/>
      <c r="D123" s="131"/>
    </row>
    <row r="124" spans="2:4">
      <c r="B124" s="130"/>
      <c r="C124" s="131"/>
      <c r="D124" s="131"/>
    </row>
    <row r="125" spans="2:4">
      <c r="B125" s="130"/>
      <c r="C125" s="131"/>
      <c r="D125" s="131"/>
    </row>
    <row r="126" spans="2:4">
      <c r="B126" s="130"/>
      <c r="C126" s="131"/>
      <c r="D126" s="131"/>
    </row>
    <row r="127" spans="2:4">
      <c r="B127" s="130"/>
      <c r="C127" s="131"/>
      <c r="D127" s="131"/>
    </row>
    <row r="128" spans="2:4">
      <c r="B128" s="130"/>
      <c r="C128" s="131"/>
      <c r="D128" s="131"/>
    </row>
    <row r="129" spans="2:4">
      <c r="B129" s="130"/>
      <c r="C129" s="131"/>
      <c r="D129" s="131"/>
    </row>
    <row r="130" spans="2:4">
      <c r="B130" s="130"/>
      <c r="C130" s="131"/>
      <c r="D130" s="131"/>
    </row>
    <row r="131" spans="2:4">
      <c r="B131" s="130"/>
      <c r="C131" s="131"/>
      <c r="D131" s="131"/>
    </row>
    <row r="132" spans="2:4">
      <c r="B132" s="130"/>
      <c r="C132" s="131"/>
      <c r="D132" s="131"/>
    </row>
    <row r="133" spans="2:4">
      <c r="B133" s="130"/>
      <c r="C133" s="131"/>
      <c r="D133" s="131"/>
    </row>
    <row r="134" spans="2:4">
      <c r="B134" s="130"/>
      <c r="C134" s="131"/>
      <c r="D134" s="131"/>
    </row>
    <row r="135" spans="2:4">
      <c r="B135" s="130"/>
      <c r="C135" s="131"/>
      <c r="D135" s="131"/>
    </row>
    <row r="136" spans="2:4">
      <c r="B136" s="130"/>
      <c r="C136" s="131"/>
      <c r="D136" s="131"/>
    </row>
    <row r="137" spans="2:4">
      <c r="B137" s="130"/>
      <c r="C137" s="131"/>
      <c r="D137" s="131"/>
    </row>
    <row r="138" spans="2:4">
      <c r="B138" s="130"/>
      <c r="C138" s="131"/>
      <c r="D138" s="131"/>
    </row>
    <row r="139" spans="2:4">
      <c r="B139" s="130"/>
      <c r="C139" s="131"/>
      <c r="D139" s="131"/>
    </row>
    <row r="140" spans="2:4">
      <c r="B140" s="130"/>
      <c r="C140" s="131"/>
      <c r="D140" s="131"/>
    </row>
    <row r="141" spans="2:4">
      <c r="B141" s="130"/>
      <c r="C141" s="131"/>
      <c r="D141" s="131"/>
    </row>
    <row r="142" spans="2:4">
      <c r="B142" s="130"/>
      <c r="C142" s="131"/>
      <c r="D142" s="131"/>
    </row>
    <row r="143" spans="2:4">
      <c r="B143" s="130"/>
      <c r="C143" s="131"/>
      <c r="D143" s="131"/>
    </row>
    <row r="144" spans="2:4">
      <c r="B144" s="130"/>
      <c r="C144" s="131"/>
      <c r="D144" s="131"/>
    </row>
    <row r="145" spans="2:4">
      <c r="B145" s="130"/>
      <c r="C145" s="131"/>
      <c r="D145" s="131"/>
    </row>
    <row r="146" spans="2:4">
      <c r="B146" s="130"/>
      <c r="C146" s="131"/>
      <c r="D146" s="131"/>
    </row>
    <row r="147" spans="2:4">
      <c r="B147" s="130"/>
      <c r="C147" s="131"/>
      <c r="D147" s="131"/>
    </row>
    <row r="148" spans="2:4">
      <c r="B148" s="130"/>
      <c r="C148" s="131"/>
      <c r="D148" s="131"/>
    </row>
    <row r="149" spans="2:4">
      <c r="B149" s="130"/>
      <c r="C149" s="131"/>
      <c r="D149" s="131"/>
    </row>
    <row r="150" spans="2:4">
      <c r="B150" s="130"/>
      <c r="C150" s="131"/>
      <c r="D150" s="131"/>
    </row>
    <row r="151" spans="2:4">
      <c r="B151" s="130"/>
      <c r="C151" s="131"/>
      <c r="D151" s="131"/>
    </row>
    <row r="152" spans="2:4">
      <c r="B152" s="130"/>
      <c r="C152" s="131"/>
      <c r="D152" s="131"/>
    </row>
    <row r="153" spans="2:4">
      <c r="B153" s="130"/>
      <c r="C153" s="131"/>
      <c r="D153" s="131"/>
    </row>
    <row r="154" spans="2:4">
      <c r="B154" s="130"/>
      <c r="C154" s="131"/>
      <c r="D154" s="131"/>
    </row>
    <row r="155" spans="2:4">
      <c r="B155" s="130"/>
      <c r="C155" s="131"/>
      <c r="D155" s="131"/>
    </row>
    <row r="156" spans="2:4">
      <c r="B156" s="130"/>
      <c r="C156" s="131"/>
      <c r="D156" s="131"/>
    </row>
    <row r="157" spans="2:4">
      <c r="B157" s="130"/>
      <c r="C157" s="131"/>
      <c r="D157" s="131"/>
    </row>
    <row r="158" spans="2:4">
      <c r="B158" s="130"/>
      <c r="C158" s="131"/>
      <c r="D158" s="131"/>
    </row>
    <row r="159" spans="2:4">
      <c r="B159" s="130"/>
      <c r="C159" s="131"/>
      <c r="D159" s="131"/>
    </row>
    <row r="160" spans="2:4">
      <c r="B160" s="130"/>
      <c r="C160" s="131"/>
      <c r="D160" s="131"/>
    </row>
    <row r="161" spans="2:4">
      <c r="B161" s="130"/>
      <c r="C161" s="131"/>
      <c r="D161" s="131"/>
    </row>
    <row r="162" spans="2:4">
      <c r="B162" s="130"/>
      <c r="C162" s="131"/>
      <c r="D162" s="131"/>
    </row>
    <row r="163" spans="2:4">
      <c r="B163" s="130"/>
      <c r="C163" s="131"/>
      <c r="D163" s="131"/>
    </row>
    <row r="164" spans="2:4">
      <c r="B164" s="130"/>
      <c r="C164" s="131"/>
      <c r="D164" s="131"/>
    </row>
    <row r="165" spans="2:4">
      <c r="B165" s="130"/>
      <c r="C165" s="131"/>
      <c r="D165" s="131"/>
    </row>
    <row r="166" spans="2:4">
      <c r="B166" s="130"/>
      <c r="C166" s="131"/>
      <c r="D166" s="131"/>
    </row>
    <row r="167" spans="2:4">
      <c r="B167" s="130"/>
      <c r="C167" s="131"/>
      <c r="D167" s="131"/>
    </row>
    <row r="168" spans="2:4">
      <c r="B168" s="130"/>
      <c r="C168" s="131"/>
      <c r="D168" s="131"/>
    </row>
    <row r="169" spans="2:4">
      <c r="B169" s="130"/>
      <c r="C169" s="131"/>
      <c r="D169" s="131"/>
    </row>
    <row r="170" spans="2:4">
      <c r="B170" s="130"/>
      <c r="C170" s="131"/>
      <c r="D170" s="131"/>
    </row>
    <row r="171" spans="2:4">
      <c r="B171" s="130"/>
      <c r="C171" s="131"/>
      <c r="D171" s="131"/>
    </row>
    <row r="172" spans="2:4">
      <c r="B172" s="130"/>
      <c r="C172" s="131"/>
      <c r="D172" s="131"/>
    </row>
    <row r="173" spans="2:4">
      <c r="B173" s="130"/>
      <c r="C173" s="131"/>
      <c r="D173" s="131"/>
    </row>
    <row r="174" spans="2:4">
      <c r="B174" s="130"/>
      <c r="C174" s="131"/>
      <c r="D174" s="131"/>
    </row>
    <row r="175" spans="2:4">
      <c r="B175" s="130"/>
      <c r="C175" s="131"/>
      <c r="D175" s="131"/>
    </row>
    <row r="176" spans="2:4">
      <c r="B176" s="130"/>
      <c r="C176" s="131"/>
      <c r="D176" s="131"/>
    </row>
    <row r="177" spans="2:4">
      <c r="B177" s="130"/>
      <c r="C177" s="131"/>
      <c r="D177" s="131"/>
    </row>
    <row r="178" spans="2:4">
      <c r="B178" s="130"/>
      <c r="C178" s="131"/>
      <c r="D178" s="131"/>
    </row>
    <row r="179" spans="2:4">
      <c r="B179" s="130"/>
      <c r="C179" s="131"/>
      <c r="D179" s="131"/>
    </row>
    <row r="180" spans="2:4">
      <c r="B180" s="130"/>
      <c r="C180" s="131"/>
      <c r="D180" s="131"/>
    </row>
    <row r="181" spans="2:4">
      <c r="B181" s="130"/>
      <c r="C181" s="131"/>
      <c r="D181" s="131"/>
    </row>
    <row r="182" spans="2:4">
      <c r="B182" s="130"/>
      <c r="C182" s="131"/>
      <c r="D182" s="131"/>
    </row>
    <row r="183" spans="2:4">
      <c r="B183" s="130"/>
      <c r="C183" s="131"/>
      <c r="D183" s="131"/>
    </row>
    <row r="184" spans="2:4">
      <c r="B184" s="130"/>
      <c r="C184" s="131"/>
      <c r="D184" s="131"/>
    </row>
    <row r="185" spans="2:4">
      <c r="B185" s="130"/>
      <c r="C185" s="131"/>
      <c r="D185" s="131"/>
    </row>
    <row r="186" spans="2:4">
      <c r="B186" s="130"/>
      <c r="C186" s="131"/>
      <c r="D186" s="131"/>
    </row>
    <row r="187" spans="2:4">
      <c r="B187" s="130"/>
      <c r="C187" s="131"/>
      <c r="D187" s="131"/>
    </row>
    <row r="188" spans="2:4">
      <c r="B188" s="130"/>
      <c r="C188" s="131"/>
      <c r="D188" s="131"/>
    </row>
    <row r="189" spans="2:4">
      <c r="B189" s="130"/>
      <c r="C189" s="131"/>
      <c r="D189" s="131"/>
    </row>
    <row r="190" spans="2:4">
      <c r="B190" s="130"/>
      <c r="C190" s="131"/>
      <c r="D190" s="131"/>
    </row>
    <row r="191" spans="2:4">
      <c r="B191" s="130"/>
      <c r="C191" s="131"/>
      <c r="D191" s="131"/>
    </row>
    <row r="192" spans="2:4">
      <c r="B192" s="130"/>
      <c r="C192" s="131"/>
      <c r="D192" s="131"/>
    </row>
    <row r="193" spans="2:4">
      <c r="B193" s="130"/>
      <c r="C193" s="131"/>
      <c r="D193" s="131"/>
    </row>
    <row r="194" spans="2:4">
      <c r="B194" s="130"/>
      <c r="C194" s="131"/>
      <c r="D194" s="131"/>
    </row>
    <row r="195" spans="2:4">
      <c r="B195" s="130"/>
      <c r="C195" s="131"/>
      <c r="D195" s="131"/>
    </row>
    <row r="196" spans="2:4">
      <c r="B196" s="130"/>
      <c r="C196" s="131"/>
      <c r="D196" s="131"/>
    </row>
    <row r="197" spans="2:4">
      <c r="B197" s="130"/>
      <c r="C197" s="131"/>
      <c r="D197" s="131"/>
    </row>
    <row r="198" spans="2:4">
      <c r="B198" s="130"/>
      <c r="C198" s="131"/>
      <c r="D198" s="131"/>
    </row>
    <row r="199" spans="2:4">
      <c r="B199" s="130"/>
      <c r="C199" s="131"/>
      <c r="D199" s="131"/>
    </row>
    <row r="200" spans="2:4">
      <c r="B200" s="130"/>
      <c r="C200" s="131"/>
      <c r="D200" s="131"/>
    </row>
    <row r="201" spans="2:4">
      <c r="B201" s="130"/>
      <c r="C201" s="131"/>
      <c r="D201" s="131"/>
    </row>
    <row r="202" spans="2:4">
      <c r="B202" s="130"/>
      <c r="C202" s="131"/>
      <c r="D202" s="131"/>
    </row>
    <row r="203" spans="2:4">
      <c r="B203" s="130"/>
      <c r="C203" s="131"/>
      <c r="D203" s="131"/>
    </row>
    <row r="204" spans="2:4">
      <c r="B204" s="130"/>
      <c r="C204" s="131"/>
      <c r="D204" s="131"/>
    </row>
    <row r="205" spans="2:4">
      <c r="B205" s="130"/>
      <c r="C205" s="131"/>
      <c r="D205" s="131"/>
    </row>
    <row r="206" spans="2:4">
      <c r="B206" s="130"/>
      <c r="C206" s="131"/>
      <c r="D206" s="131"/>
    </row>
    <row r="207" spans="2:4">
      <c r="B207" s="130"/>
      <c r="C207" s="131"/>
      <c r="D207" s="131"/>
    </row>
    <row r="208" spans="2:4">
      <c r="B208" s="130"/>
      <c r="C208" s="131"/>
      <c r="D208" s="131"/>
    </row>
    <row r="209" spans="2:4">
      <c r="B209" s="130"/>
      <c r="C209" s="131"/>
      <c r="D209" s="131"/>
    </row>
    <row r="210" spans="2:4">
      <c r="B210" s="130"/>
      <c r="C210" s="131"/>
      <c r="D210" s="131"/>
    </row>
    <row r="211" spans="2:4">
      <c r="B211" s="130"/>
      <c r="C211" s="131"/>
      <c r="D211" s="131"/>
    </row>
    <row r="212" spans="2:4">
      <c r="B212" s="130"/>
      <c r="C212" s="131"/>
      <c r="D212" s="131"/>
    </row>
    <row r="213" spans="2:4">
      <c r="B213" s="130"/>
      <c r="C213" s="131"/>
      <c r="D213" s="131"/>
    </row>
    <row r="214" spans="2:4">
      <c r="B214" s="130"/>
      <c r="C214" s="131"/>
      <c r="D214" s="131"/>
    </row>
    <row r="215" spans="2:4">
      <c r="B215" s="130"/>
      <c r="C215" s="131"/>
      <c r="D215" s="131"/>
    </row>
    <row r="216" spans="2:4">
      <c r="B216" s="130"/>
      <c r="C216" s="131"/>
      <c r="D216" s="131"/>
    </row>
    <row r="217" spans="2:4">
      <c r="B217" s="130"/>
      <c r="C217" s="131"/>
      <c r="D217" s="131"/>
    </row>
    <row r="218" spans="2:4">
      <c r="B218" s="130"/>
      <c r="C218" s="131"/>
      <c r="D218" s="131"/>
    </row>
    <row r="219" spans="2:4">
      <c r="B219" s="130"/>
      <c r="C219" s="131"/>
      <c r="D219" s="131"/>
    </row>
    <row r="220" spans="2:4">
      <c r="B220" s="130"/>
      <c r="C220" s="131"/>
      <c r="D220" s="131"/>
    </row>
    <row r="221" spans="2:4">
      <c r="B221" s="130"/>
      <c r="C221" s="131"/>
      <c r="D221" s="131"/>
    </row>
    <row r="222" spans="2:4">
      <c r="B222" s="130"/>
      <c r="C222" s="131"/>
      <c r="D222" s="131"/>
    </row>
    <row r="223" spans="2:4">
      <c r="B223" s="130"/>
      <c r="C223" s="131"/>
      <c r="D223" s="131"/>
    </row>
    <row r="224" spans="2:4">
      <c r="B224" s="130"/>
      <c r="C224" s="131"/>
      <c r="D224" s="131"/>
    </row>
    <row r="225" spans="2:4">
      <c r="B225" s="130"/>
      <c r="C225" s="131"/>
      <c r="D225" s="131"/>
    </row>
    <row r="226" spans="2:4">
      <c r="B226" s="130"/>
      <c r="C226" s="131"/>
      <c r="D226" s="131"/>
    </row>
    <row r="227" spans="2:4">
      <c r="B227" s="130"/>
      <c r="C227" s="131"/>
      <c r="D227" s="131"/>
    </row>
    <row r="228" spans="2:4">
      <c r="B228" s="130"/>
      <c r="C228" s="131"/>
      <c r="D228" s="131"/>
    </row>
    <row r="229" spans="2:4">
      <c r="B229" s="130"/>
      <c r="C229" s="131"/>
      <c r="D229" s="131"/>
    </row>
    <row r="230" spans="2:4">
      <c r="B230" s="130"/>
      <c r="C230" s="131"/>
      <c r="D230" s="131"/>
    </row>
    <row r="231" spans="2:4">
      <c r="B231" s="130"/>
      <c r="C231" s="131"/>
      <c r="D231" s="131"/>
    </row>
    <row r="232" spans="2:4">
      <c r="B232" s="130"/>
      <c r="C232" s="131"/>
      <c r="D232" s="131"/>
    </row>
    <row r="233" spans="2:4">
      <c r="B233" s="130"/>
      <c r="C233" s="131"/>
      <c r="D233" s="131"/>
    </row>
    <row r="234" spans="2:4">
      <c r="B234" s="130"/>
      <c r="C234" s="131"/>
      <c r="D234" s="131"/>
    </row>
    <row r="235" spans="2:4">
      <c r="B235" s="130"/>
      <c r="C235" s="131"/>
      <c r="D235" s="131"/>
    </row>
    <row r="236" spans="2:4">
      <c r="B236" s="130"/>
      <c r="C236" s="131"/>
      <c r="D236" s="131"/>
    </row>
    <row r="237" spans="2:4">
      <c r="B237" s="130"/>
      <c r="C237" s="131"/>
      <c r="D237" s="131"/>
    </row>
    <row r="238" spans="2:4">
      <c r="B238" s="130"/>
      <c r="C238" s="131"/>
      <c r="D238" s="131"/>
    </row>
    <row r="239" spans="2:4">
      <c r="B239" s="130"/>
      <c r="C239" s="131"/>
      <c r="D239" s="131"/>
    </row>
    <row r="240" spans="2:4">
      <c r="B240" s="130"/>
      <c r="C240" s="131"/>
      <c r="D240" s="131"/>
    </row>
    <row r="241" spans="2:4">
      <c r="B241" s="130"/>
      <c r="C241" s="131"/>
      <c r="D241" s="131"/>
    </row>
    <row r="242" spans="2:4">
      <c r="B242" s="130"/>
      <c r="C242" s="131"/>
      <c r="D242" s="131"/>
    </row>
    <row r="243" spans="2:4">
      <c r="B243" s="130"/>
      <c r="C243" s="131"/>
      <c r="D243" s="131"/>
    </row>
    <row r="244" spans="2:4">
      <c r="B244" s="130"/>
      <c r="C244" s="131"/>
      <c r="D244" s="131"/>
    </row>
    <row r="245" spans="2:4">
      <c r="B245" s="130"/>
      <c r="C245" s="131"/>
      <c r="D245" s="131"/>
    </row>
    <row r="246" spans="2:4">
      <c r="B246" s="130"/>
      <c r="C246" s="131"/>
      <c r="D246" s="131"/>
    </row>
    <row r="247" spans="2:4">
      <c r="B247" s="130"/>
      <c r="C247" s="131"/>
      <c r="D247" s="131"/>
    </row>
    <row r="248" spans="2:4">
      <c r="B248" s="130"/>
      <c r="C248" s="131"/>
      <c r="D248" s="131"/>
    </row>
    <row r="249" spans="2:4">
      <c r="B249" s="130"/>
      <c r="C249" s="131"/>
      <c r="D249" s="131"/>
    </row>
    <row r="250" spans="2:4">
      <c r="B250" s="130"/>
      <c r="C250" s="131"/>
      <c r="D250" s="131"/>
    </row>
    <row r="251" spans="2:4">
      <c r="B251" s="130"/>
      <c r="C251" s="131"/>
      <c r="D251" s="131"/>
    </row>
    <row r="252" spans="2:4">
      <c r="B252" s="130"/>
      <c r="C252" s="131"/>
      <c r="D252" s="131"/>
    </row>
    <row r="253" spans="2:4">
      <c r="B253" s="130"/>
      <c r="C253" s="131"/>
      <c r="D253" s="131"/>
    </row>
    <row r="254" spans="2:4">
      <c r="B254" s="130"/>
      <c r="C254" s="131"/>
      <c r="D254" s="131"/>
    </row>
    <row r="255" spans="2:4">
      <c r="B255" s="130"/>
      <c r="C255" s="131"/>
      <c r="D255" s="131"/>
    </row>
    <row r="256" spans="2:4">
      <c r="B256" s="130"/>
      <c r="C256" s="131"/>
      <c r="D256" s="131"/>
    </row>
    <row r="257" spans="2:4">
      <c r="B257" s="130"/>
      <c r="C257" s="131"/>
      <c r="D257" s="131"/>
    </row>
    <row r="258" spans="2:4">
      <c r="B258" s="130"/>
      <c r="C258" s="131"/>
      <c r="D258" s="131"/>
    </row>
    <row r="259" spans="2:4">
      <c r="B259" s="130"/>
      <c r="C259" s="131"/>
      <c r="D259" s="131"/>
    </row>
    <row r="260" spans="2:4">
      <c r="B260" s="130"/>
      <c r="C260" s="131"/>
      <c r="D260" s="131"/>
    </row>
    <row r="261" spans="2:4">
      <c r="B261" s="130"/>
      <c r="C261" s="131"/>
      <c r="D261" s="131"/>
    </row>
    <row r="262" spans="2:4">
      <c r="B262" s="130"/>
      <c r="C262" s="131"/>
      <c r="D262" s="131"/>
    </row>
    <row r="263" spans="2:4">
      <c r="B263" s="130"/>
      <c r="C263" s="131"/>
      <c r="D263" s="131"/>
    </row>
    <row r="264" spans="2:4">
      <c r="B264" s="130"/>
      <c r="C264" s="131"/>
      <c r="D264" s="131"/>
    </row>
    <row r="265" spans="2:4">
      <c r="B265" s="130"/>
      <c r="C265" s="131"/>
      <c r="D265" s="131"/>
    </row>
    <row r="266" spans="2:4">
      <c r="B266" s="130"/>
      <c r="C266" s="131"/>
      <c r="D266" s="131"/>
    </row>
    <row r="267" spans="2:4">
      <c r="B267" s="130"/>
      <c r="C267" s="131"/>
      <c r="D267" s="131"/>
    </row>
    <row r="268" spans="2:4">
      <c r="B268" s="130"/>
      <c r="C268" s="131"/>
      <c r="D268" s="131"/>
    </row>
    <row r="269" spans="2:4">
      <c r="B269" s="130"/>
      <c r="C269" s="131"/>
      <c r="D269" s="131"/>
    </row>
    <row r="270" spans="2:4">
      <c r="B270" s="130"/>
      <c r="C270" s="131"/>
      <c r="D270" s="131"/>
    </row>
    <row r="271" spans="2:4">
      <c r="B271" s="130"/>
      <c r="C271" s="131"/>
      <c r="D271" s="131"/>
    </row>
    <row r="272" spans="2:4">
      <c r="B272" s="130"/>
      <c r="C272" s="131"/>
      <c r="D272" s="131"/>
    </row>
    <row r="273" spans="2:4">
      <c r="B273" s="130"/>
      <c r="C273" s="131"/>
      <c r="D273" s="131"/>
    </row>
    <row r="274" spans="2:4">
      <c r="B274" s="130"/>
      <c r="C274" s="131"/>
      <c r="D274" s="131"/>
    </row>
    <row r="275" spans="2:4">
      <c r="B275" s="130"/>
      <c r="C275" s="131"/>
      <c r="D275" s="131"/>
    </row>
    <row r="276" spans="2:4">
      <c r="B276" s="130"/>
      <c r="C276" s="131"/>
      <c r="D276" s="131"/>
    </row>
    <row r="277" spans="2:4">
      <c r="B277" s="130"/>
      <c r="C277" s="131"/>
      <c r="D277" s="131"/>
    </row>
    <row r="278" spans="2:4">
      <c r="B278" s="130"/>
      <c r="C278" s="131"/>
      <c r="D278" s="131"/>
    </row>
    <row r="279" spans="2:4">
      <c r="B279" s="130"/>
      <c r="C279" s="131"/>
      <c r="D279" s="131"/>
    </row>
    <row r="280" spans="2:4">
      <c r="B280" s="130"/>
      <c r="C280" s="131"/>
      <c r="D280" s="131"/>
    </row>
    <row r="281" spans="2:4">
      <c r="B281" s="130"/>
      <c r="C281" s="131"/>
      <c r="D281" s="131"/>
    </row>
    <row r="282" spans="2:4">
      <c r="B282" s="130"/>
      <c r="C282" s="131"/>
      <c r="D282" s="131"/>
    </row>
    <row r="283" spans="2:4">
      <c r="B283" s="130"/>
      <c r="C283" s="131"/>
      <c r="D283" s="131"/>
    </row>
    <row r="284" spans="2:4">
      <c r="B284" s="130"/>
      <c r="C284" s="131"/>
      <c r="D284" s="131"/>
    </row>
    <row r="285" spans="2:4">
      <c r="B285" s="130"/>
      <c r="C285" s="131"/>
      <c r="D285" s="131"/>
    </row>
    <row r="286" spans="2:4">
      <c r="B286" s="130"/>
      <c r="C286" s="131"/>
      <c r="D286" s="131"/>
    </row>
    <row r="287" spans="2:4">
      <c r="B287" s="130"/>
      <c r="C287" s="131"/>
      <c r="D287" s="131"/>
    </row>
    <row r="288" spans="2:4">
      <c r="B288" s="130"/>
      <c r="C288" s="131"/>
      <c r="D288" s="131"/>
    </row>
    <row r="289" spans="2:4">
      <c r="B289" s="130"/>
      <c r="C289" s="131"/>
      <c r="D289" s="131"/>
    </row>
    <row r="290" spans="2:4">
      <c r="B290" s="130"/>
      <c r="C290" s="131"/>
      <c r="D290" s="131"/>
    </row>
    <row r="291" spans="2:4">
      <c r="B291" s="130"/>
      <c r="C291" s="131"/>
      <c r="D291" s="131"/>
    </row>
    <row r="292" spans="2:4">
      <c r="B292" s="130"/>
      <c r="C292" s="131"/>
      <c r="D292" s="131"/>
    </row>
    <row r="293" spans="2:4">
      <c r="B293" s="130"/>
      <c r="C293" s="131"/>
      <c r="D293" s="131"/>
    </row>
    <row r="294" spans="2:4">
      <c r="B294" s="130"/>
      <c r="C294" s="131"/>
      <c r="D294" s="131"/>
    </row>
    <row r="295" spans="2:4">
      <c r="B295" s="130"/>
      <c r="C295" s="131"/>
      <c r="D295" s="131"/>
    </row>
    <row r="296" spans="2:4">
      <c r="B296" s="130"/>
      <c r="C296" s="131"/>
      <c r="D296" s="131"/>
    </row>
    <row r="297" spans="2:4">
      <c r="B297" s="130"/>
      <c r="C297" s="131"/>
      <c r="D297" s="131"/>
    </row>
    <row r="298" spans="2:4">
      <c r="B298" s="130"/>
      <c r="C298" s="131"/>
      <c r="D298" s="131"/>
    </row>
    <row r="299" spans="2:4">
      <c r="B299" s="130"/>
      <c r="C299" s="131"/>
      <c r="D299" s="131"/>
    </row>
    <row r="300" spans="2:4">
      <c r="B300" s="130"/>
      <c r="C300" s="131"/>
      <c r="D300" s="131"/>
    </row>
    <row r="301" spans="2:4">
      <c r="B301" s="130"/>
      <c r="C301" s="131"/>
      <c r="D301" s="131"/>
    </row>
    <row r="302" spans="2:4">
      <c r="B302" s="130"/>
      <c r="C302" s="131"/>
      <c r="D302" s="131"/>
    </row>
    <row r="303" spans="2:4">
      <c r="B303" s="130"/>
      <c r="C303" s="131"/>
      <c r="D303" s="131"/>
    </row>
    <row r="304" spans="2:4">
      <c r="B304" s="130"/>
      <c r="C304" s="131"/>
      <c r="D304" s="131"/>
    </row>
    <row r="305" spans="2:4">
      <c r="B305" s="130"/>
      <c r="C305" s="131"/>
      <c r="D305" s="131"/>
    </row>
    <row r="306" spans="2:4">
      <c r="B306" s="130"/>
      <c r="C306" s="131"/>
      <c r="D306" s="131"/>
    </row>
    <row r="307" spans="2:4">
      <c r="B307" s="130"/>
      <c r="C307" s="131"/>
      <c r="D307" s="131"/>
    </row>
    <row r="308" spans="2:4">
      <c r="B308" s="130"/>
      <c r="C308" s="131"/>
      <c r="D308" s="131"/>
    </row>
    <row r="309" spans="2:4">
      <c r="B309" s="130"/>
      <c r="C309" s="131"/>
      <c r="D309" s="131"/>
    </row>
    <row r="310" spans="2:4">
      <c r="B310" s="130"/>
      <c r="C310" s="131"/>
      <c r="D310" s="131"/>
    </row>
    <row r="311" spans="2:4">
      <c r="B311" s="130"/>
      <c r="C311" s="131"/>
      <c r="D311" s="131"/>
    </row>
    <row r="312" spans="2:4">
      <c r="B312" s="130"/>
      <c r="C312" s="131"/>
      <c r="D312" s="131"/>
    </row>
    <row r="313" spans="2:4">
      <c r="B313" s="130"/>
      <c r="C313" s="131"/>
      <c r="D313" s="131"/>
    </row>
    <row r="314" spans="2:4">
      <c r="B314" s="130"/>
      <c r="C314" s="131"/>
      <c r="D314" s="131"/>
    </row>
    <row r="315" spans="2:4">
      <c r="B315" s="130"/>
      <c r="C315" s="131"/>
      <c r="D315" s="131"/>
    </row>
    <row r="316" spans="2:4">
      <c r="B316" s="130"/>
      <c r="C316" s="131"/>
      <c r="D316" s="131"/>
    </row>
    <row r="317" spans="2:4">
      <c r="B317" s="130"/>
      <c r="C317" s="131"/>
      <c r="D317" s="131"/>
    </row>
    <row r="318" spans="2:4">
      <c r="B318" s="130"/>
      <c r="C318" s="131"/>
      <c r="D318" s="131"/>
    </row>
    <row r="319" spans="2:4">
      <c r="B319" s="130"/>
      <c r="C319" s="131"/>
      <c r="D319" s="131"/>
    </row>
    <row r="320" spans="2:4">
      <c r="B320" s="130"/>
      <c r="C320" s="131"/>
      <c r="D320" s="131"/>
    </row>
    <row r="321" spans="2:4">
      <c r="B321" s="130"/>
      <c r="C321" s="131"/>
      <c r="D321" s="131"/>
    </row>
    <row r="322" spans="2:4">
      <c r="B322" s="130"/>
      <c r="C322" s="131"/>
      <c r="D322" s="131"/>
    </row>
    <row r="323" spans="2:4">
      <c r="B323" s="130"/>
      <c r="C323" s="131"/>
      <c r="D323" s="131"/>
    </row>
    <row r="324" spans="2:4">
      <c r="B324" s="130"/>
      <c r="C324" s="131"/>
      <c r="D324" s="131"/>
    </row>
    <row r="325" spans="2:4">
      <c r="B325" s="130"/>
      <c r="C325" s="131"/>
      <c r="D325" s="131"/>
    </row>
    <row r="326" spans="2:4">
      <c r="B326" s="130"/>
      <c r="C326" s="131"/>
      <c r="D326" s="131"/>
    </row>
    <row r="327" spans="2:4">
      <c r="B327" s="130"/>
      <c r="C327" s="131"/>
      <c r="D327" s="131"/>
    </row>
    <row r="328" spans="2:4">
      <c r="B328" s="130"/>
      <c r="C328" s="131"/>
      <c r="D328" s="131"/>
    </row>
    <row r="329" spans="2:4">
      <c r="B329" s="130"/>
      <c r="C329" s="131"/>
      <c r="D329" s="131"/>
    </row>
    <row r="330" spans="2:4">
      <c r="B330" s="130"/>
      <c r="C330" s="131"/>
      <c r="D330" s="131"/>
    </row>
    <row r="331" spans="2:4">
      <c r="B331" s="130"/>
      <c r="C331" s="131"/>
      <c r="D331" s="131"/>
    </row>
    <row r="332" spans="2:4">
      <c r="B332" s="130"/>
      <c r="C332" s="131"/>
      <c r="D332" s="131"/>
    </row>
    <row r="333" spans="2:4">
      <c r="B333" s="130"/>
      <c r="C333" s="131"/>
      <c r="D333" s="131"/>
    </row>
    <row r="334" spans="2:4">
      <c r="B334" s="130"/>
      <c r="C334" s="131"/>
      <c r="D334" s="131"/>
    </row>
    <row r="335" spans="2:4">
      <c r="B335" s="130"/>
      <c r="C335" s="131"/>
      <c r="D335" s="131"/>
    </row>
    <row r="336" spans="2:4">
      <c r="B336" s="130"/>
      <c r="C336" s="131"/>
      <c r="D336" s="131"/>
    </row>
    <row r="337" spans="2:4">
      <c r="B337" s="130"/>
      <c r="C337" s="131"/>
      <c r="D337" s="131"/>
    </row>
    <row r="338" spans="2:4">
      <c r="B338" s="130"/>
      <c r="C338" s="131"/>
      <c r="D338" s="131"/>
    </row>
    <row r="339" spans="2:4">
      <c r="B339" s="130"/>
      <c r="C339" s="131"/>
      <c r="D339" s="131"/>
    </row>
    <row r="340" spans="2:4">
      <c r="B340" s="130"/>
      <c r="C340" s="131"/>
      <c r="D340" s="131"/>
    </row>
    <row r="341" spans="2:4">
      <c r="B341" s="130"/>
      <c r="C341" s="131"/>
      <c r="D341" s="131"/>
    </row>
    <row r="342" spans="2:4">
      <c r="B342" s="130"/>
      <c r="C342" s="131"/>
      <c r="D342" s="131"/>
    </row>
    <row r="343" spans="2:4">
      <c r="B343" s="130"/>
      <c r="C343" s="131"/>
      <c r="D343" s="131"/>
    </row>
    <row r="344" spans="2:4">
      <c r="B344" s="130"/>
      <c r="C344" s="131"/>
      <c r="D344" s="131"/>
    </row>
    <row r="345" spans="2:4">
      <c r="B345" s="130"/>
      <c r="C345" s="131"/>
      <c r="D345" s="131"/>
    </row>
    <row r="346" spans="2:4">
      <c r="B346" s="130"/>
      <c r="C346" s="131"/>
      <c r="D346" s="131"/>
    </row>
    <row r="347" spans="2:4">
      <c r="B347" s="130"/>
      <c r="C347" s="131"/>
      <c r="D347" s="131"/>
    </row>
    <row r="348" spans="2:4">
      <c r="B348" s="130"/>
      <c r="C348" s="131"/>
      <c r="D348" s="131"/>
    </row>
    <row r="349" spans="2:4">
      <c r="B349" s="130"/>
      <c r="C349" s="131"/>
      <c r="D349" s="131"/>
    </row>
    <row r="350" spans="2:4">
      <c r="B350" s="130"/>
      <c r="C350" s="131"/>
      <c r="D350" s="131"/>
    </row>
    <row r="351" spans="2:4">
      <c r="B351" s="130"/>
      <c r="C351" s="131"/>
      <c r="D351" s="131"/>
    </row>
    <row r="352" spans="2:4">
      <c r="B352" s="130"/>
      <c r="C352" s="131"/>
      <c r="D352" s="131"/>
    </row>
    <row r="353" spans="2:4">
      <c r="B353" s="130"/>
      <c r="C353" s="131"/>
      <c r="D353" s="131"/>
    </row>
    <row r="354" spans="2:4">
      <c r="B354" s="130"/>
      <c r="C354" s="131"/>
      <c r="D354" s="131"/>
    </row>
    <row r="355" spans="2:4">
      <c r="B355" s="130"/>
      <c r="C355" s="131"/>
      <c r="D355" s="131"/>
    </row>
    <row r="356" spans="2:4">
      <c r="B356" s="130"/>
      <c r="C356" s="131"/>
      <c r="D356" s="131"/>
    </row>
    <row r="357" spans="2:4">
      <c r="B357" s="130"/>
      <c r="C357" s="131"/>
      <c r="D357" s="131"/>
    </row>
    <row r="358" spans="2:4">
      <c r="B358" s="130"/>
      <c r="C358" s="131"/>
      <c r="D358" s="131"/>
    </row>
    <row r="359" spans="2:4">
      <c r="B359" s="130"/>
      <c r="C359" s="131"/>
      <c r="D359" s="131"/>
    </row>
    <row r="360" spans="2:4">
      <c r="B360" s="130"/>
      <c r="C360" s="131"/>
      <c r="D360" s="131"/>
    </row>
    <row r="361" spans="2:4">
      <c r="B361" s="130"/>
      <c r="C361" s="131"/>
      <c r="D361" s="131"/>
    </row>
    <row r="362" spans="2:4">
      <c r="B362" s="130"/>
      <c r="C362" s="131"/>
      <c r="D362" s="131"/>
    </row>
    <row r="363" spans="2:4">
      <c r="B363" s="130"/>
      <c r="C363" s="131"/>
      <c r="D363" s="131"/>
    </row>
    <row r="364" spans="2:4">
      <c r="B364" s="130"/>
      <c r="C364" s="131"/>
      <c r="D364" s="131"/>
    </row>
    <row r="365" spans="2:4">
      <c r="B365" s="130"/>
      <c r="C365" s="131"/>
      <c r="D365" s="131"/>
    </row>
    <row r="366" spans="2:4">
      <c r="B366" s="130"/>
      <c r="C366" s="131"/>
      <c r="D366" s="131"/>
    </row>
    <row r="367" spans="2:4">
      <c r="B367" s="130"/>
      <c r="C367" s="131"/>
      <c r="D367" s="131"/>
    </row>
    <row r="368" spans="2:4">
      <c r="B368" s="130"/>
      <c r="C368" s="131"/>
      <c r="D368" s="131"/>
    </row>
    <row r="369" spans="2:4">
      <c r="B369" s="130"/>
      <c r="C369" s="131"/>
      <c r="D369" s="131"/>
    </row>
    <row r="370" spans="2:4">
      <c r="B370" s="130"/>
      <c r="C370" s="131"/>
      <c r="D370" s="131"/>
    </row>
    <row r="371" spans="2:4">
      <c r="B371" s="130"/>
      <c r="C371" s="131"/>
      <c r="D371" s="131"/>
    </row>
    <row r="372" spans="2:4">
      <c r="B372" s="130"/>
      <c r="C372" s="131"/>
      <c r="D372" s="131"/>
    </row>
    <row r="373" spans="2:4">
      <c r="B373" s="130"/>
      <c r="C373" s="131"/>
      <c r="D373" s="131"/>
    </row>
    <row r="374" spans="2:4">
      <c r="B374" s="130"/>
      <c r="C374" s="131"/>
      <c r="D374" s="131"/>
    </row>
    <row r="375" spans="2:4">
      <c r="B375" s="130"/>
      <c r="C375" s="131"/>
      <c r="D375" s="131"/>
    </row>
    <row r="376" spans="2:4">
      <c r="B376" s="130"/>
      <c r="C376" s="131"/>
      <c r="D376" s="131"/>
    </row>
    <row r="377" spans="2:4">
      <c r="B377" s="130"/>
      <c r="C377" s="131"/>
      <c r="D377" s="131"/>
    </row>
    <row r="378" spans="2:4">
      <c r="B378" s="130"/>
      <c r="C378" s="131"/>
      <c r="D378" s="131"/>
    </row>
    <row r="379" spans="2:4">
      <c r="B379" s="130"/>
      <c r="C379" s="131"/>
      <c r="D379" s="131"/>
    </row>
    <row r="380" spans="2:4">
      <c r="B380" s="130"/>
      <c r="C380" s="131"/>
      <c r="D380" s="131"/>
    </row>
    <row r="381" spans="2:4">
      <c r="B381" s="130"/>
      <c r="C381" s="131"/>
      <c r="D381" s="131"/>
    </row>
    <row r="382" spans="2:4">
      <c r="B382" s="130"/>
      <c r="C382" s="131"/>
      <c r="D382" s="131"/>
    </row>
    <row r="383" spans="2:4">
      <c r="B383" s="130"/>
      <c r="C383" s="131"/>
      <c r="D383" s="131"/>
    </row>
    <row r="384" spans="2:4">
      <c r="B384" s="130"/>
      <c r="C384" s="131"/>
      <c r="D384" s="131"/>
    </row>
    <row r="385" spans="2:4">
      <c r="B385" s="130"/>
      <c r="C385" s="131"/>
      <c r="D385" s="131"/>
    </row>
    <row r="386" spans="2:4">
      <c r="B386" s="130"/>
      <c r="C386" s="131"/>
      <c r="D386" s="131"/>
    </row>
    <row r="387" spans="2:4">
      <c r="B387" s="130"/>
      <c r="C387" s="131"/>
      <c r="D387" s="131"/>
    </row>
    <row r="388" spans="2:4">
      <c r="B388" s="130"/>
      <c r="C388" s="131"/>
      <c r="D388" s="131"/>
    </row>
    <row r="389" spans="2:4">
      <c r="B389" s="130"/>
      <c r="C389" s="131"/>
      <c r="D389" s="131"/>
    </row>
    <row r="390" spans="2:4">
      <c r="B390" s="130"/>
      <c r="C390" s="131"/>
      <c r="D390" s="131"/>
    </row>
    <row r="391" spans="2:4">
      <c r="B391" s="130"/>
      <c r="C391" s="131"/>
      <c r="D391" s="131"/>
    </row>
    <row r="392" spans="2:4">
      <c r="B392" s="130"/>
      <c r="C392" s="131"/>
      <c r="D392" s="131"/>
    </row>
    <row r="393" spans="2:4">
      <c r="B393" s="130"/>
      <c r="C393" s="131"/>
      <c r="D393" s="131"/>
    </row>
    <row r="394" spans="2:4">
      <c r="B394" s="130"/>
      <c r="C394" s="131"/>
      <c r="D394" s="131"/>
    </row>
    <row r="395" spans="2:4">
      <c r="B395" s="130"/>
      <c r="C395" s="131"/>
      <c r="D395" s="131"/>
    </row>
    <row r="396" spans="2:4">
      <c r="B396" s="130"/>
      <c r="C396" s="131"/>
      <c r="D396" s="131"/>
    </row>
    <row r="397" spans="2:4">
      <c r="B397" s="130"/>
      <c r="C397" s="131"/>
      <c r="D397" s="131"/>
    </row>
    <row r="398" spans="2:4">
      <c r="B398" s="130"/>
      <c r="C398" s="131"/>
      <c r="D398" s="131"/>
    </row>
    <row r="399" spans="2:4">
      <c r="B399" s="130"/>
      <c r="C399" s="131"/>
      <c r="D399" s="131"/>
    </row>
    <row r="400" spans="2:4">
      <c r="B400" s="130"/>
      <c r="C400" s="131"/>
      <c r="D400" s="131"/>
    </row>
    <row r="401" spans="2:4">
      <c r="B401" s="130"/>
      <c r="C401" s="131"/>
      <c r="D401" s="131"/>
    </row>
    <row r="402" spans="2:4">
      <c r="B402" s="130"/>
      <c r="C402" s="131"/>
      <c r="D402" s="131"/>
    </row>
    <row r="403" spans="2:4">
      <c r="B403" s="130"/>
      <c r="C403" s="131"/>
      <c r="D403" s="131"/>
    </row>
    <row r="404" spans="2:4">
      <c r="B404" s="130"/>
      <c r="C404" s="131"/>
      <c r="D404" s="131"/>
    </row>
    <row r="405" spans="2:4">
      <c r="B405" s="130"/>
      <c r="C405" s="131"/>
      <c r="D405" s="131"/>
    </row>
    <row r="406" spans="2:4">
      <c r="B406" s="130"/>
      <c r="C406" s="131"/>
      <c r="D406" s="131"/>
    </row>
    <row r="407" spans="2:4">
      <c r="B407" s="130"/>
      <c r="C407" s="131"/>
      <c r="D407" s="131"/>
    </row>
    <row r="408" spans="2:4">
      <c r="B408" s="130"/>
      <c r="C408" s="131"/>
      <c r="D408" s="131"/>
    </row>
    <row r="409" spans="2:4">
      <c r="B409" s="130"/>
      <c r="C409" s="131"/>
      <c r="D409" s="131"/>
    </row>
    <row r="410" spans="2:4">
      <c r="B410" s="130"/>
      <c r="C410" s="131"/>
      <c r="D410" s="131"/>
    </row>
    <row r="411" spans="2:4">
      <c r="B411" s="130"/>
      <c r="C411" s="131"/>
      <c r="D411" s="131"/>
    </row>
    <row r="412" spans="2:4">
      <c r="B412" s="130"/>
      <c r="C412" s="131"/>
      <c r="D412" s="131"/>
    </row>
    <row r="413" spans="2:4">
      <c r="B413" s="130"/>
      <c r="C413" s="131"/>
      <c r="D413" s="131"/>
    </row>
    <row r="414" spans="2:4">
      <c r="B414" s="130"/>
      <c r="C414" s="131"/>
      <c r="D414" s="131"/>
    </row>
    <row r="415" spans="2:4">
      <c r="B415" s="130"/>
      <c r="C415" s="131"/>
      <c r="D415" s="131"/>
    </row>
    <row r="416" spans="2:4">
      <c r="B416" s="130"/>
      <c r="C416" s="131"/>
      <c r="D416" s="131"/>
    </row>
    <row r="417" spans="2:4">
      <c r="B417" s="130"/>
      <c r="C417" s="131"/>
      <c r="D417" s="131"/>
    </row>
    <row r="418" spans="2:4">
      <c r="B418" s="130"/>
      <c r="C418" s="131"/>
      <c r="D418" s="131"/>
    </row>
    <row r="419" spans="2:4">
      <c r="B419" s="130"/>
      <c r="C419" s="131"/>
      <c r="D419" s="131"/>
    </row>
    <row r="420" spans="2:4">
      <c r="B420" s="130"/>
      <c r="C420" s="131"/>
      <c r="D420" s="131"/>
    </row>
    <row r="421" spans="2:4">
      <c r="B421" s="130"/>
      <c r="C421" s="131"/>
      <c r="D421" s="131"/>
    </row>
    <row r="422" spans="2:4">
      <c r="B422" s="130"/>
      <c r="C422" s="131"/>
      <c r="D422" s="131"/>
    </row>
    <row r="423" spans="2:4">
      <c r="B423" s="130"/>
      <c r="C423" s="131"/>
      <c r="D423" s="131"/>
    </row>
    <row r="424" spans="2:4">
      <c r="B424" s="130"/>
      <c r="C424" s="131"/>
      <c r="D424" s="131"/>
    </row>
    <row r="425" spans="2:4">
      <c r="B425" s="130"/>
      <c r="C425" s="131"/>
      <c r="D425" s="131"/>
    </row>
    <row r="426" spans="2:4">
      <c r="B426" s="130"/>
      <c r="C426" s="131"/>
      <c r="D426" s="131"/>
    </row>
    <row r="427" spans="2:4">
      <c r="B427" s="130"/>
      <c r="C427" s="131"/>
      <c r="D427" s="131"/>
    </row>
    <row r="428" spans="2:4">
      <c r="B428" s="130"/>
      <c r="C428" s="131"/>
      <c r="D428" s="131"/>
    </row>
    <row r="429" spans="2:4">
      <c r="B429" s="130"/>
      <c r="C429" s="131"/>
      <c r="D429" s="131"/>
    </row>
    <row r="430" spans="2:4">
      <c r="B430" s="130"/>
      <c r="C430" s="131"/>
      <c r="D430" s="131"/>
    </row>
    <row r="431" spans="2:4">
      <c r="B431" s="130"/>
      <c r="C431" s="131"/>
      <c r="D431" s="131"/>
    </row>
    <row r="432" spans="2:4">
      <c r="B432" s="130"/>
      <c r="C432" s="131"/>
      <c r="D432" s="131"/>
    </row>
    <row r="433" spans="2:4">
      <c r="B433" s="130"/>
      <c r="C433" s="131"/>
      <c r="D433" s="131"/>
    </row>
    <row r="434" spans="2:4">
      <c r="B434" s="130"/>
      <c r="C434" s="131"/>
      <c r="D434" s="131"/>
    </row>
    <row r="435" spans="2:4">
      <c r="B435" s="130"/>
      <c r="C435" s="131"/>
      <c r="D435" s="131"/>
    </row>
    <row r="436" spans="2:4">
      <c r="B436" s="130"/>
      <c r="C436" s="131"/>
      <c r="D436" s="131"/>
    </row>
    <row r="437" spans="2:4">
      <c r="B437" s="130"/>
      <c r="C437" s="131"/>
      <c r="D437" s="131"/>
    </row>
    <row r="438" spans="2:4">
      <c r="B438" s="130"/>
      <c r="C438" s="131"/>
      <c r="D438" s="131"/>
    </row>
    <row r="439" spans="2:4">
      <c r="B439" s="130"/>
      <c r="C439" s="131"/>
      <c r="D439" s="131"/>
    </row>
    <row r="440" spans="2:4">
      <c r="B440" s="130"/>
      <c r="C440" s="131"/>
      <c r="D440" s="131"/>
    </row>
    <row r="441" spans="2:4">
      <c r="B441" s="130"/>
      <c r="C441" s="131"/>
      <c r="D441" s="131"/>
    </row>
    <row r="442" spans="2:4">
      <c r="B442" s="130"/>
      <c r="C442" s="131"/>
      <c r="D442" s="131"/>
    </row>
    <row r="443" spans="2:4">
      <c r="B443" s="130"/>
      <c r="C443" s="131"/>
      <c r="D443" s="131"/>
    </row>
    <row r="444" spans="2:4">
      <c r="B444" s="130"/>
      <c r="C444" s="131"/>
      <c r="D444" s="131"/>
    </row>
    <row r="445" spans="2:4">
      <c r="B445" s="130"/>
      <c r="C445" s="131"/>
      <c r="D445" s="131"/>
    </row>
    <row r="446" spans="2:4">
      <c r="B446" s="130"/>
      <c r="C446" s="131"/>
      <c r="D446" s="131"/>
    </row>
    <row r="447" spans="2:4">
      <c r="B447" s="130"/>
      <c r="C447" s="131"/>
      <c r="D447" s="131"/>
    </row>
    <row r="448" spans="2:4">
      <c r="B448" s="130"/>
      <c r="C448" s="131"/>
      <c r="D448" s="131"/>
    </row>
    <row r="449" spans="2:4">
      <c r="B449" s="130"/>
      <c r="C449" s="131"/>
      <c r="D449" s="131"/>
    </row>
    <row r="450" spans="2:4">
      <c r="B450" s="130"/>
      <c r="C450" s="131"/>
      <c r="D450" s="131"/>
    </row>
    <row r="451" spans="2:4">
      <c r="B451" s="130"/>
      <c r="C451" s="131"/>
      <c r="D451" s="131"/>
    </row>
    <row r="452" spans="2:4">
      <c r="B452" s="130"/>
      <c r="C452" s="131"/>
      <c r="D452" s="131"/>
    </row>
    <row r="453" spans="2:4">
      <c r="B453" s="130"/>
      <c r="C453" s="131"/>
      <c r="D453" s="131"/>
    </row>
    <row r="454" spans="2:4">
      <c r="B454" s="130"/>
      <c r="C454" s="131"/>
      <c r="D454" s="131"/>
    </row>
    <row r="455" spans="2:4">
      <c r="B455" s="130"/>
      <c r="C455" s="131"/>
      <c r="D455" s="131"/>
    </row>
    <row r="456" spans="2:4">
      <c r="B456" s="130"/>
      <c r="C456" s="131"/>
      <c r="D456" s="131"/>
    </row>
    <row r="457" spans="2:4">
      <c r="B457" s="130"/>
      <c r="C457" s="131"/>
      <c r="D457" s="131"/>
    </row>
    <row r="458" spans="2:4">
      <c r="B458" s="130"/>
      <c r="C458" s="131"/>
      <c r="D458" s="131"/>
    </row>
    <row r="459" spans="2:4">
      <c r="B459" s="130"/>
      <c r="C459" s="131"/>
      <c r="D459" s="131"/>
    </row>
    <row r="460" spans="2:4">
      <c r="B460" s="130"/>
      <c r="C460" s="131"/>
      <c r="D460" s="131"/>
    </row>
    <row r="461" spans="2:4">
      <c r="B461" s="130"/>
      <c r="C461" s="131"/>
      <c r="D461" s="131"/>
    </row>
    <row r="462" spans="2:4">
      <c r="B462" s="130"/>
      <c r="C462" s="131"/>
      <c r="D462" s="131"/>
    </row>
    <row r="463" spans="2:4">
      <c r="B463" s="130"/>
      <c r="C463" s="131"/>
      <c r="D463" s="131"/>
    </row>
    <row r="464" spans="2:4">
      <c r="B464" s="130"/>
      <c r="C464" s="131"/>
      <c r="D464" s="131"/>
    </row>
    <row r="465" spans="2:4">
      <c r="B465" s="130"/>
      <c r="C465" s="131"/>
      <c r="D465" s="131"/>
    </row>
    <row r="466" spans="2:4">
      <c r="B466" s="130"/>
      <c r="C466" s="131"/>
      <c r="D466" s="131"/>
    </row>
    <row r="467" spans="2:4">
      <c r="B467" s="130"/>
      <c r="C467" s="131"/>
      <c r="D467" s="131"/>
    </row>
    <row r="468" spans="2:4">
      <c r="B468" s="130"/>
      <c r="C468" s="131"/>
      <c r="D468" s="131"/>
    </row>
    <row r="469" spans="2:4">
      <c r="B469" s="130"/>
      <c r="C469" s="131"/>
      <c r="D469" s="131"/>
    </row>
    <row r="470" spans="2:4">
      <c r="B470" s="130"/>
      <c r="C470" s="131"/>
      <c r="D470" s="131"/>
    </row>
    <row r="471" spans="2:4">
      <c r="B471" s="130"/>
      <c r="C471" s="131"/>
      <c r="D471" s="131"/>
    </row>
    <row r="472" spans="2:4">
      <c r="B472" s="130"/>
      <c r="C472" s="131"/>
      <c r="D472" s="131"/>
    </row>
    <row r="473" spans="2:4">
      <c r="B473" s="130"/>
      <c r="C473" s="131"/>
      <c r="D473" s="131"/>
    </row>
    <row r="474" spans="2:4">
      <c r="B474" s="130"/>
      <c r="C474" s="131"/>
      <c r="D474" s="131"/>
    </row>
    <row r="475" spans="2:4">
      <c r="B475" s="130"/>
      <c r="C475" s="131"/>
      <c r="D475" s="131"/>
    </row>
    <row r="476" spans="2:4">
      <c r="B476" s="130"/>
      <c r="C476" s="131"/>
      <c r="D476" s="131"/>
    </row>
    <row r="477" spans="2:4">
      <c r="B477" s="130"/>
      <c r="C477" s="131"/>
      <c r="D477" s="131"/>
    </row>
    <row r="478" spans="2:4">
      <c r="B478" s="130"/>
      <c r="C478" s="131"/>
      <c r="D478" s="131"/>
    </row>
    <row r="479" spans="2:4">
      <c r="B479" s="130"/>
      <c r="C479" s="131"/>
      <c r="D479" s="131"/>
    </row>
    <row r="480" spans="2:4">
      <c r="B480" s="130"/>
      <c r="C480" s="131"/>
      <c r="D480" s="131"/>
    </row>
    <row r="481" spans="2:4">
      <c r="B481" s="130"/>
      <c r="C481" s="131"/>
      <c r="D481" s="131"/>
    </row>
    <row r="482" spans="2:4">
      <c r="B482" s="130"/>
      <c r="C482" s="131"/>
      <c r="D482" s="131"/>
    </row>
    <row r="483" spans="2:4">
      <c r="B483" s="130"/>
      <c r="C483" s="131"/>
      <c r="D483" s="131"/>
    </row>
    <row r="484" spans="2:4">
      <c r="B484" s="130"/>
      <c r="C484" s="131"/>
      <c r="D484" s="131"/>
    </row>
    <row r="485" spans="2:4">
      <c r="B485" s="130"/>
      <c r="C485" s="131"/>
      <c r="D485" s="131"/>
    </row>
    <row r="486" spans="2:4">
      <c r="B486" s="130"/>
      <c r="C486" s="131"/>
      <c r="D486" s="131"/>
    </row>
    <row r="487" spans="2:4">
      <c r="B487" s="130"/>
      <c r="C487" s="131"/>
      <c r="D487" s="131"/>
    </row>
    <row r="488" spans="2:4">
      <c r="B488" s="130"/>
      <c r="C488" s="131"/>
      <c r="D488" s="131"/>
    </row>
    <row r="489" spans="2:4">
      <c r="B489" s="130"/>
      <c r="C489" s="131"/>
      <c r="D489" s="131"/>
    </row>
    <row r="490" spans="2:4">
      <c r="B490" s="130"/>
      <c r="C490" s="131"/>
      <c r="D490" s="131"/>
    </row>
    <row r="491" spans="2:4">
      <c r="B491" s="130"/>
      <c r="C491" s="131"/>
      <c r="D491" s="131"/>
    </row>
    <row r="492" spans="2:4">
      <c r="B492" s="130"/>
      <c r="C492" s="131"/>
      <c r="D492" s="131"/>
    </row>
    <row r="493" spans="2:4">
      <c r="B493" s="130"/>
      <c r="C493" s="131"/>
      <c r="D493" s="131"/>
    </row>
    <row r="494" spans="2:4">
      <c r="B494" s="130"/>
      <c r="C494" s="131"/>
      <c r="D494" s="131"/>
    </row>
    <row r="495" spans="2:4">
      <c r="B495" s="130"/>
      <c r="C495" s="131"/>
      <c r="D495" s="131"/>
    </row>
    <row r="496" spans="2:4">
      <c r="B496" s="130"/>
      <c r="C496" s="131"/>
      <c r="D496" s="131"/>
    </row>
    <row r="497" spans="2:4">
      <c r="B497" s="130"/>
      <c r="C497" s="131"/>
      <c r="D497" s="131"/>
    </row>
    <row r="498" spans="2:4">
      <c r="B498" s="130"/>
      <c r="C498" s="131"/>
      <c r="D498" s="131"/>
    </row>
    <row r="499" spans="2:4">
      <c r="B499" s="130"/>
      <c r="C499" s="131"/>
      <c r="D499" s="131"/>
    </row>
    <row r="500" spans="2:4">
      <c r="B500" s="130"/>
      <c r="C500" s="131"/>
      <c r="D500" s="131"/>
    </row>
    <row r="501" spans="2:4">
      <c r="B501" s="130"/>
      <c r="C501" s="131"/>
      <c r="D501" s="131"/>
    </row>
    <row r="502" spans="2:4">
      <c r="B502" s="130"/>
      <c r="C502" s="131"/>
      <c r="D502" s="131"/>
    </row>
    <row r="503" spans="2:4">
      <c r="B503" s="130"/>
      <c r="C503" s="131"/>
      <c r="D503" s="131"/>
    </row>
    <row r="504" spans="2:4">
      <c r="B504" s="130"/>
      <c r="C504" s="131"/>
      <c r="D504" s="131"/>
    </row>
    <row r="505" spans="2:4">
      <c r="B505" s="130"/>
      <c r="C505" s="131"/>
      <c r="D505" s="131"/>
    </row>
    <row r="506" spans="2:4">
      <c r="B506" s="130"/>
      <c r="C506" s="131"/>
      <c r="D506" s="131"/>
    </row>
    <row r="507" spans="2:4">
      <c r="B507" s="130"/>
      <c r="C507" s="131"/>
      <c r="D507" s="131"/>
    </row>
    <row r="508" spans="2:4">
      <c r="B508" s="130"/>
      <c r="C508" s="131"/>
      <c r="D508" s="131"/>
    </row>
    <row r="509" spans="2:4">
      <c r="B509" s="130"/>
      <c r="C509" s="131"/>
      <c r="D509" s="131"/>
    </row>
    <row r="510" spans="2:4">
      <c r="B510" s="130"/>
      <c r="C510" s="131"/>
      <c r="D510" s="131"/>
    </row>
    <row r="511" spans="2:4">
      <c r="B511" s="130"/>
      <c r="C511" s="131"/>
      <c r="D511" s="131"/>
    </row>
    <row r="512" spans="2:4">
      <c r="B512" s="130"/>
      <c r="C512" s="131"/>
      <c r="D512" s="131"/>
    </row>
    <row r="513" spans="2:4">
      <c r="B513" s="130"/>
      <c r="C513" s="131"/>
      <c r="D513" s="131"/>
    </row>
    <row r="514" spans="2:4">
      <c r="B514" s="130"/>
      <c r="C514" s="131"/>
      <c r="D514" s="131"/>
    </row>
    <row r="515" spans="2:4">
      <c r="B515" s="130"/>
      <c r="C515" s="131"/>
      <c r="D515" s="131"/>
    </row>
    <row r="516" spans="2:4">
      <c r="B516" s="130"/>
      <c r="C516" s="131"/>
      <c r="D516" s="131"/>
    </row>
    <row r="517" spans="2:4">
      <c r="B517" s="130"/>
      <c r="C517" s="131"/>
      <c r="D517" s="131"/>
    </row>
    <row r="518" spans="2:4">
      <c r="B518" s="130"/>
      <c r="C518" s="131"/>
      <c r="D518" s="131"/>
    </row>
    <row r="519" spans="2:4">
      <c r="B519" s="130"/>
      <c r="C519" s="131"/>
      <c r="D519" s="131"/>
    </row>
    <row r="520" spans="2:4">
      <c r="B520" s="130"/>
      <c r="C520" s="131"/>
      <c r="D520" s="131"/>
    </row>
    <row r="521" spans="2:4">
      <c r="B521" s="130"/>
      <c r="C521" s="131"/>
      <c r="D521" s="131"/>
    </row>
    <row r="522" spans="2:4">
      <c r="B522" s="130"/>
      <c r="C522" s="131"/>
      <c r="D522" s="131"/>
    </row>
    <row r="523" spans="2:4">
      <c r="B523" s="130"/>
      <c r="C523" s="131"/>
      <c r="D523" s="131"/>
    </row>
    <row r="524" spans="2:4">
      <c r="B524" s="130"/>
      <c r="C524" s="131"/>
      <c r="D524" s="131"/>
    </row>
    <row r="525" spans="2:4">
      <c r="B525" s="130"/>
      <c r="C525" s="131"/>
      <c r="D525" s="131"/>
    </row>
    <row r="526" spans="2:4">
      <c r="B526" s="130"/>
      <c r="C526" s="131"/>
      <c r="D526" s="131"/>
    </row>
    <row r="527" spans="2:4">
      <c r="B527" s="130"/>
      <c r="C527" s="131"/>
      <c r="D527" s="131"/>
    </row>
    <row r="528" spans="2:4">
      <c r="B528" s="130"/>
      <c r="C528" s="131"/>
      <c r="D528" s="131"/>
    </row>
    <row r="529" spans="2:4">
      <c r="B529" s="130"/>
      <c r="C529" s="131"/>
      <c r="D529" s="131"/>
    </row>
    <row r="530" spans="2:4">
      <c r="B530" s="130"/>
      <c r="C530" s="131"/>
      <c r="D530" s="131"/>
    </row>
    <row r="531" spans="2:4">
      <c r="B531" s="130"/>
      <c r="C531" s="131"/>
      <c r="D531" s="131"/>
    </row>
    <row r="532" spans="2:4">
      <c r="B532" s="130"/>
      <c r="C532" s="131"/>
      <c r="D532" s="131"/>
    </row>
    <row r="533" spans="2:4">
      <c r="B533" s="130"/>
      <c r="C533" s="131"/>
      <c r="D533" s="131"/>
    </row>
    <row r="534" spans="2:4">
      <c r="B534" s="130"/>
      <c r="C534" s="131"/>
      <c r="D534" s="131"/>
    </row>
    <row r="535" spans="2:4">
      <c r="B535" s="130"/>
      <c r="C535" s="131"/>
      <c r="D535" s="131"/>
    </row>
    <row r="536" spans="2:4">
      <c r="B536" s="130"/>
      <c r="C536" s="131"/>
      <c r="D536" s="131"/>
    </row>
    <row r="537" spans="2:4">
      <c r="B537" s="130"/>
      <c r="C537" s="131"/>
      <c r="D537" s="131"/>
    </row>
    <row r="538" spans="2:4">
      <c r="B538" s="130"/>
      <c r="C538" s="131"/>
      <c r="D538" s="131"/>
    </row>
    <row r="539" spans="2:4">
      <c r="B539" s="130"/>
      <c r="C539" s="131"/>
      <c r="D539" s="131"/>
    </row>
    <row r="540" spans="2:4">
      <c r="B540" s="130"/>
      <c r="C540" s="131"/>
      <c r="D540" s="131"/>
    </row>
    <row r="541" spans="2:4">
      <c r="B541" s="130"/>
      <c r="C541" s="131"/>
      <c r="D541" s="131"/>
    </row>
    <row r="542" spans="2:4">
      <c r="B542" s="130"/>
      <c r="C542" s="131"/>
      <c r="D542" s="131"/>
    </row>
    <row r="543" spans="2:4">
      <c r="B543" s="130"/>
      <c r="C543" s="131"/>
      <c r="D543" s="131"/>
    </row>
    <row r="544" spans="2:4">
      <c r="B544" s="130"/>
      <c r="C544" s="131"/>
      <c r="D544" s="131"/>
    </row>
    <row r="545" spans="2:4">
      <c r="B545" s="130"/>
      <c r="C545" s="131"/>
      <c r="D545" s="131"/>
    </row>
    <row r="546" spans="2:4">
      <c r="B546" s="130"/>
      <c r="C546" s="131"/>
      <c r="D546" s="131"/>
    </row>
    <row r="547" spans="2:4">
      <c r="B547" s="130"/>
      <c r="C547" s="131"/>
      <c r="D547" s="131"/>
    </row>
    <row r="548" spans="2:4">
      <c r="B548" s="130"/>
      <c r="C548" s="131"/>
      <c r="D548" s="131"/>
    </row>
    <row r="549" spans="2:4">
      <c r="B549" s="130"/>
      <c r="C549" s="131"/>
      <c r="D549" s="131"/>
    </row>
    <row r="550" spans="2:4">
      <c r="B550" s="130"/>
      <c r="C550" s="131"/>
      <c r="D550" s="131"/>
    </row>
    <row r="551" spans="2:4">
      <c r="B551" s="130"/>
      <c r="C551" s="131"/>
      <c r="D551" s="131"/>
    </row>
    <row r="552" spans="2:4">
      <c r="B552" s="130"/>
      <c r="C552" s="131"/>
      <c r="D552" s="131"/>
    </row>
    <row r="553" spans="2:4">
      <c r="B553" s="130"/>
      <c r="C553" s="131"/>
      <c r="D553" s="131"/>
    </row>
    <row r="554" spans="2:4">
      <c r="B554" s="130"/>
      <c r="C554" s="131"/>
      <c r="D554" s="131"/>
    </row>
    <row r="555" spans="2:4">
      <c r="B555" s="130"/>
      <c r="C555" s="131"/>
      <c r="D555" s="131"/>
    </row>
    <row r="556" spans="2:4">
      <c r="B556" s="130"/>
      <c r="C556" s="131"/>
      <c r="D556" s="131"/>
    </row>
    <row r="557" spans="2:4">
      <c r="B557" s="130"/>
      <c r="C557" s="131"/>
      <c r="D557" s="131"/>
    </row>
    <row r="558" spans="2:4">
      <c r="B558" s="130"/>
      <c r="C558" s="131"/>
      <c r="D558" s="131"/>
    </row>
    <row r="559" spans="2:4">
      <c r="B559" s="130"/>
      <c r="C559" s="131"/>
      <c r="D559" s="131"/>
    </row>
    <row r="560" spans="2:4">
      <c r="B560" s="130"/>
      <c r="C560" s="131"/>
      <c r="D560" s="131"/>
    </row>
    <row r="561" spans="2:4">
      <c r="B561" s="130"/>
      <c r="C561" s="131"/>
      <c r="D561" s="131"/>
    </row>
    <row r="562" spans="2:4">
      <c r="B562" s="130"/>
      <c r="C562" s="131"/>
      <c r="D562" s="131"/>
    </row>
    <row r="563" spans="2:4">
      <c r="B563" s="130"/>
      <c r="C563" s="131"/>
      <c r="D563" s="131"/>
    </row>
    <row r="564" spans="2:4">
      <c r="B564" s="130"/>
      <c r="C564" s="131"/>
      <c r="D564" s="131"/>
    </row>
    <row r="565" spans="2:4">
      <c r="B565" s="130"/>
      <c r="C565" s="131"/>
      <c r="D565" s="131"/>
    </row>
    <row r="566" spans="2:4">
      <c r="B566" s="130"/>
      <c r="C566" s="131"/>
      <c r="D566" s="131"/>
    </row>
    <row r="567" spans="2:4">
      <c r="B567" s="130"/>
      <c r="C567" s="131"/>
      <c r="D567" s="131"/>
    </row>
    <row r="568" spans="2:4">
      <c r="B568" s="130"/>
      <c r="C568" s="131"/>
      <c r="D568" s="131"/>
    </row>
    <row r="569" spans="2:4">
      <c r="B569" s="130"/>
      <c r="C569" s="131"/>
      <c r="D569" s="131"/>
    </row>
    <row r="570" spans="2:4">
      <c r="B570" s="130"/>
      <c r="C570" s="131"/>
      <c r="D570" s="131"/>
    </row>
    <row r="571" spans="2:4">
      <c r="B571" s="130"/>
      <c r="C571" s="131"/>
      <c r="D571" s="131"/>
    </row>
    <row r="572" spans="2:4">
      <c r="B572" s="130"/>
      <c r="C572" s="131"/>
      <c r="D572" s="131"/>
    </row>
    <row r="573" spans="2:4">
      <c r="B573" s="130"/>
      <c r="C573" s="131"/>
      <c r="D573" s="131"/>
    </row>
    <row r="574" spans="2:4">
      <c r="B574" s="130"/>
      <c r="C574" s="131"/>
      <c r="D574" s="131"/>
    </row>
    <row r="575" spans="2:4">
      <c r="B575" s="130"/>
      <c r="C575" s="131"/>
      <c r="D575" s="131"/>
    </row>
    <row r="576" spans="2:4">
      <c r="B576" s="130"/>
      <c r="C576" s="131"/>
      <c r="D576" s="131"/>
    </row>
    <row r="577" spans="2:4">
      <c r="B577" s="130"/>
      <c r="C577" s="131"/>
      <c r="D577" s="131"/>
    </row>
    <row r="578" spans="2:4">
      <c r="B578" s="130"/>
      <c r="C578" s="131"/>
      <c r="D578" s="131"/>
    </row>
    <row r="579" spans="2:4">
      <c r="B579" s="130"/>
      <c r="C579" s="131"/>
      <c r="D579" s="131"/>
    </row>
    <row r="580" spans="2:4">
      <c r="B580" s="130"/>
      <c r="C580" s="131"/>
      <c r="D580" s="131"/>
    </row>
    <row r="581" spans="2:4">
      <c r="B581" s="130"/>
      <c r="C581" s="131"/>
      <c r="D581" s="131"/>
    </row>
    <row r="582" spans="2:4">
      <c r="B582" s="130"/>
      <c r="C582" s="131"/>
      <c r="D582" s="131"/>
    </row>
    <row r="583" spans="2:4">
      <c r="B583" s="130"/>
      <c r="C583" s="131"/>
      <c r="D583" s="131"/>
    </row>
    <row r="584" spans="2:4">
      <c r="B584" s="130"/>
      <c r="C584" s="131"/>
      <c r="D584" s="131"/>
    </row>
    <row r="585" spans="2:4">
      <c r="B585" s="130"/>
      <c r="C585" s="131"/>
      <c r="D585" s="131"/>
    </row>
    <row r="586" spans="2:4">
      <c r="B586" s="130"/>
      <c r="C586" s="131"/>
      <c r="D586" s="131"/>
    </row>
    <row r="587" spans="2:4">
      <c r="B587" s="130"/>
      <c r="C587" s="131"/>
      <c r="D587" s="131"/>
    </row>
    <row r="588" spans="2:4">
      <c r="B588" s="130"/>
      <c r="C588" s="131"/>
      <c r="D588" s="131"/>
    </row>
    <row r="589" spans="2:4">
      <c r="B589" s="130"/>
      <c r="C589" s="131"/>
      <c r="D589" s="131"/>
    </row>
    <row r="590" spans="2:4">
      <c r="B590" s="130"/>
      <c r="C590" s="131"/>
      <c r="D590" s="131"/>
    </row>
    <row r="591" spans="2:4">
      <c r="B591" s="130"/>
      <c r="C591" s="131"/>
      <c r="D591" s="131"/>
    </row>
    <row r="592" spans="2:4">
      <c r="B592" s="130"/>
      <c r="C592" s="131"/>
      <c r="D592" s="131"/>
    </row>
    <row r="593" spans="2:4">
      <c r="B593" s="130"/>
      <c r="C593" s="131"/>
      <c r="D593" s="131"/>
    </row>
    <row r="594" spans="2:4">
      <c r="B594" s="130"/>
      <c r="C594" s="131"/>
      <c r="D594" s="131"/>
    </row>
    <row r="595" spans="2:4">
      <c r="B595" s="130"/>
      <c r="C595" s="131"/>
      <c r="D595" s="131"/>
    </row>
    <row r="596" spans="2:4">
      <c r="B596" s="130"/>
      <c r="C596" s="131"/>
      <c r="D596" s="131"/>
    </row>
    <row r="597" spans="2:4">
      <c r="B597" s="130"/>
      <c r="C597" s="131"/>
      <c r="D597" s="131"/>
    </row>
    <row r="598" spans="2:4">
      <c r="B598" s="130"/>
      <c r="C598" s="131"/>
      <c r="D598" s="131"/>
    </row>
    <row r="599" spans="2:4">
      <c r="B599" s="130"/>
      <c r="C599" s="131"/>
      <c r="D599" s="131"/>
    </row>
    <row r="600" spans="2:4">
      <c r="B600" s="130"/>
      <c r="C600" s="131"/>
      <c r="D600" s="131"/>
    </row>
    <row r="601" spans="2:4">
      <c r="B601" s="130"/>
      <c r="C601" s="131"/>
      <c r="D601" s="131"/>
    </row>
    <row r="602" spans="2:4">
      <c r="B602" s="130"/>
      <c r="C602" s="131"/>
      <c r="D602" s="131"/>
    </row>
    <row r="603" spans="2:4">
      <c r="B603" s="130"/>
      <c r="C603" s="131"/>
      <c r="D603" s="131"/>
    </row>
    <row r="604" spans="2:4">
      <c r="B604" s="130"/>
      <c r="C604" s="131"/>
      <c r="D604" s="131"/>
    </row>
    <row r="605" spans="2:4">
      <c r="B605" s="130"/>
      <c r="C605" s="131"/>
      <c r="D605" s="131"/>
    </row>
    <row r="606" spans="2:4">
      <c r="B606" s="130"/>
      <c r="C606" s="131"/>
      <c r="D606" s="131"/>
    </row>
    <row r="607" spans="2:4">
      <c r="B607" s="130"/>
      <c r="C607" s="131"/>
      <c r="D607" s="131"/>
    </row>
    <row r="608" spans="2:4">
      <c r="B608" s="130"/>
      <c r="C608" s="131"/>
      <c r="D608" s="131"/>
    </row>
    <row r="609" spans="2:4">
      <c r="B609" s="130"/>
      <c r="C609" s="131"/>
      <c r="D609" s="131"/>
    </row>
    <row r="610" spans="2:4">
      <c r="B610" s="130"/>
      <c r="C610" s="131"/>
      <c r="D610" s="131"/>
    </row>
    <row r="611" spans="2:4">
      <c r="B611" s="130"/>
      <c r="C611" s="131"/>
      <c r="D611" s="131"/>
    </row>
    <row r="612" spans="2:4">
      <c r="B612" s="130"/>
      <c r="C612" s="131"/>
      <c r="D612" s="131"/>
    </row>
    <row r="613" spans="2:4">
      <c r="B613" s="130"/>
      <c r="C613" s="131"/>
      <c r="D613" s="131"/>
    </row>
    <row r="614" spans="2:4">
      <c r="B614" s="130"/>
      <c r="C614" s="131"/>
      <c r="D614" s="131"/>
    </row>
    <row r="615" spans="2:4">
      <c r="B615" s="130"/>
      <c r="C615" s="131"/>
      <c r="D615" s="131"/>
    </row>
    <row r="616" spans="2:4">
      <c r="B616" s="130"/>
      <c r="C616" s="131"/>
      <c r="D616" s="131"/>
    </row>
    <row r="617" spans="2:4">
      <c r="B617" s="130"/>
      <c r="C617" s="131"/>
      <c r="D617" s="131"/>
    </row>
    <row r="618" spans="2:4">
      <c r="B618" s="130"/>
      <c r="C618" s="131"/>
      <c r="D618" s="131"/>
    </row>
    <row r="619" spans="2:4">
      <c r="B619" s="130"/>
      <c r="C619" s="131"/>
      <c r="D619" s="131"/>
    </row>
    <row r="620" spans="2:4">
      <c r="B620" s="130"/>
      <c r="C620" s="131"/>
      <c r="D620" s="131"/>
    </row>
    <row r="621" spans="2:4">
      <c r="B621" s="130"/>
      <c r="C621" s="131"/>
      <c r="D621" s="131"/>
    </row>
    <row r="622" spans="2:4">
      <c r="B622" s="130"/>
      <c r="C622" s="131"/>
      <c r="D622" s="131"/>
    </row>
    <row r="623" spans="2:4">
      <c r="B623" s="130"/>
      <c r="C623" s="131"/>
      <c r="D623" s="131"/>
    </row>
    <row r="624" spans="2:4">
      <c r="B624" s="130"/>
      <c r="C624" s="131"/>
      <c r="D624" s="131"/>
    </row>
    <row r="625" spans="2:4">
      <c r="B625" s="130"/>
      <c r="C625" s="131"/>
      <c r="D625" s="131"/>
    </row>
    <row r="626" spans="2:4">
      <c r="B626" s="130"/>
      <c r="C626" s="131"/>
      <c r="D626" s="131"/>
    </row>
    <row r="627" spans="2:4">
      <c r="B627" s="130"/>
      <c r="C627" s="131"/>
      <c r="D627" s="131"/>
    </row>
    <row r="628" spans="2:4">
      <c r="B628" s="130"/>
      <c r="C628" s="131"/>
      <c r="D628" s="131"/>
    </row>
    <row r="629" spans="2:4">
      <c r="B629" s="130"/>
      <c r="C629" s="131"/>
      <c r="D629" s="131"/>
    </row>
    <row r="630" spans="2:4">
      <c r="B630" s="130"/>
      <c r="C630" s="131"/>
      <c r="D630" s="131"/>
    </row>
    <row r="631" spans="2:4">
      <c r="B631" s="130"/>
      <c r="C631" s="131"/>
      <c r="D631" s="131"/>
    </row>
    <row r="632" spans="2:4">
      <c r="B632" s="130"/>
      <c r="C632" s="131"/>
      <c r="D632" s="131"/>
    </row>
    <row r="633" spans="2:4">
      <c r="B633" s="130"/>
      <c r="C633" s="131"/>
      <c r="D633" s="131"/>
    </row>
    <row r="634" spans="2:4">
      <c r="B634" s="130"/>
      <c r="C634" s="131"/>
      <c r="D634" s="131"/>
    </row>
    <row r="635" spans="2:4">
      <c r="B635" s="130"/>
      <c r="C635" s="131"/>
      <c r="D635" s="131"/>
    </row>
    <row r="636" spans="2:4">
      <c r="B636" s="130"/>
      <c r="C636" s="131"/>
      <c r="D636" s="131"/>
    </row>
    <row r="637" spans="2:4">
      <c r="B637" s="130"/>
      <c r="C637" s="131"/>
      <c r="D637" s="131"/>
    </row>
    <row r="638" spans="2:4">
      <c r="B638" s="130"/>
      <c r="C638" s="131"/>
      <c r="D638" s="131"/>
    </row>
    <row r="639" spans="2:4">
      <c r="B639" s="130"/>
      <c r="C639" s="131"/>
      <c r="D639" s="131"/>
    </row>
    <row r="640" spans="2:4">
      <c r="B640" s="130"/>
      <c r="C640" s="131"/>
      <c r="D640" s="131"/>
    </row>
    <row r="641" spans="2:4">
      <c r="B641" s="130"/>
      <c r="C641" s="131"/>
      <c r="D641" s="131"/>
    </row>
    <row r="642" spans="2:4">
      <c r="B642" s="130"/>
      <c r="C642" s="131"/>
      <c r="D642" s="131"/>
    </row>
    <row r="643" spans="2:4">
      <c r="B643" s="130"/>
      <c r="C643" s="131"/>
      <c r="D643" s="131"/>
    </row>
    <row r="644" spans="2:4">
      <c r="B644" s="130"/>
      <c r="C644" s="131"/>
      <c r="D644" s="131"/>
    </row>
    <row r="645" spans="2:4">
      <c r="B645" s="130"/>
      <c r="C645" s="131"/>
      <c r="D645" s="131"/>
    </row>
    <row r="646" spans="2:4">
      <c r="B646" s="130"/>
      <c r="C646" s="131"/>
      <c r="D646" s="131"/>
    </row>
    <row r="647" spans="2:4">
      <c r="B647" s="130"/>
      <c r="C647" s="131"/>
      <c r="D647" s="131"/>
    </row>
    <row r="648" spans="2:4">
      <c r="B648" s="130"/>
      <c r="C648" s="131"/>
      <c r="D648" s="131"/>
    </row>
    <row r="649" spans="2:4">
      <c r="B649" s="130"/>
      <c r="C649" s="131"/>
      <c r="D649" s="131"/>
    </row>
    <row r="650" spans="2:4">
      <c r="B650" s="130"/>
      <c r="C650" s="131"/>
      <c r="D650" s="131"/>
    </row>
    <row r="651" spans="2:4">
      <c r="B651" s="130"/>
      <c r="C651" s="131"/>
      <c r="D651" s="131"/>
    </row>
    <row r="652" spans="2:4">
      <c r="B652" s="130"/>
      <c r="C652" s="131"/>
      <c r="D652" s="131"/>
    </row>
    <row r="653" spans="2:4">
      <c r="B653" s="130"/>
      <c r="C653" s="131"/>
      <c r="D653" s="131"/>
    </row>
    <row r="654" spans="2:4">
      <c r="B654" s="130"/>
      <c r="C654" s="131"/>
      <c r="D654" s="131"/>
    </row>
    <row r="655" spans="2:4">
      <c r="B655" s="130"/>
      <c r="C655" s="131"/>
      <c r="D655" s="131"/>
    </row>
    <row r="656" spans="2:4">
      <c r="B656" s="130"/>
      <c r="C656" s="131"/>
      <c r="D656" s="131"/>
    </row>
    <row r="657" spans="2:4">
      <c r="B657" s="130"/>
      <c r="C657" s="131"/>
      <c r="D657" s="131"/>
    </row>
    <row r="658" spans="2:4">
      <c r="B658" s="130"/>
      <c r="C658" s="131"/>
      <c r="D658" s="131"/>
    </row>
    <row r="659" spans="2:4">
      <c r="B659" s="130"/>
      <c r="C659" s="131"/>
      <c r="D659" s="131"/>
    </row>
    <row r="660" spans="2:4">
      <c r="B660" s="130"/>
      <c r="C660" s="131"/>
      <c r="D660" s="131"/>
    </row>
    <row r="661" spans="2:4">
      <c r="B661" s="130"/>
      <c r="C661" s="131"/>
      <c r="D661" s="131"/>
    </row>
    <row r="662" spans="2:4">
      <c r="B662" s="130"/>
      <c r="C662" s="131"/>
      <c r="D662" s="131"/>
    </row>
    <row r="663" spans="2:4">
      <c r="B663" s="130"/>
      <c r="C663" s="131"/>
      <c r="D663" s="131"/>
    </row>
    <row r="664" spans="2:4">
      <c r="B664" s="130"/>
      <c r="C664" s="131"/>
      <c r="D664" s="131"/>
    </row>
    <row r="665" spans="2:4">
      <c r="B665" s="130"/>
      <c r="C665" s="131"/>
      <c r="D665" s="131"/>
    </row>
    <row r="666" spans="2:4">
      <c r="B666" s="130"/>
      <c r="C666" s="131"/>
      <c r="D666" s="131"/>
    </row>
    <row r="667" spans="2:4">
      <c r="B667" s="130"/>
      <c r="C667" s="131"/>
      <c r="D667" s="131"/>
    </row>
    <row r="668" spans="2:4">
      <c r="B668" s="130"/>
      <c r="C668" s="131"/>
      <c r="D668" s="131"/>
    </row>
    <row r="669" spans="2:4">
      <c r="B669" s="130"/>
      <c r="C669" s="131"/>
      <c r="D669" s="131"/>
    </row>
    <row r="670" spans="2:4">
      <c r="B670" s="130"/>
      <c r="C670" s="131"/>
      <c r="D670" s="131"/>
    </row>
    <row r="671" spans="2:4">
      <c r="B671" s="130"/>
      <c r="C671" s="131"/>
      <c r="D671" s="131"/>
    </row>
    <row r="672" spans="2:4">
      <c r="B672" s="130"/>
      <c r="C672" s="131"/>
      <c r="D672" s="131"/>
    </row>
    <row r="673" spans="2:4">
      <c r="B673" s="130"/>
      <c r="C673" s="131"/>
      <c r="D673" s="131"/>
    </row>
    <row r="674" spans="2:4">
      <c r="B674" s="130"/>
      <c r="C674" s="131"/>
      <c r="D674" s="131"/>
    </row>
    <row r="675" spans="2:4">
      <c r="B675" s="130"/>
      <c r="C675" s="131"/>
      <c r="D675" s="131"/>
    </row>
    <row r="676" spans="2:4">
      <c r="B676" s="130"/>
      <c r="C676" s="131"/>
      <c r="D676" s="131"/>
    </row>
    <row r="677" spans="2:4">
      <c r="B677" s="130"/>
      <c r="C677" s="131"/>
      <c r="D677" s="131"/>
    </row>
    <row r="678" spans="2:4">
      <c r="B678" s="130"/>
      <c r="C678" s="131"/>
      <c r="D678" s="131"/>
    </row>
    <row r="679" spans="2:4">
      <c r="B679" s="130"/>
      <c r="C679" s="131"/>
      <c r="D679" s="131"/>
    </row>
    <row r="680" spans="2:4">
      <c r="B680" s="130"/>
      <c r="C680" s="131"/>
      <c r="D680" s="131"/>
    </row>
    <row r="681" spans="2:4">
      <c r="B681" s="130"/>
      <c r="C681" s="131"/>
      <c r="D681" s="131"/>
    </row>
    <row r="682" spans="2:4">
      <c r="B682" s="130"/>
      <c r="C682" s="131"/>
      <c r="D682" s="131"/>
    </row>
    <row r="683" spans="2:4">
      <c r="B683" s="130"/>
      <c r="C683" s="131"/>
      <c r="D683" s="131"/>
    </row>
    <row r="684" spans="2:4">
      <c r="B684" s="130"/>
      <c r="C684" s="131"/>
      <c r="D684" s="131"/>
    </row>
    <row r="685" spans="2:4">
      <c r="B685" s="130"/>
      <c r="C685" s="131"/>
      <c r="D685" s="131"/>
    </row>
    <row r="686" spans="2:4">
      <c r="B686" s="130"/>
      <c r="C686" s="131"/>
      <c r="D686" s="131"/>
    </row>
    <row r="687" spans="2:4">
      <c r="B687" s="130"/>
      <c r="C687" s="131"/>
      <c r="D687" s="131"/>
    </row>
    <row r="688" spans="2:4">
      <c r="B688" s="130"/>
      <c r="C688" s="131"/>
      <c r="D688" s="131"/>
    </row>
    <row r="689" spans="2:4">
      <c r="B689" s="130"/>
      <c r="C689" s="131"/>
      <c r="D689" s="131"/>
    </row>
    <row r="690" spans="2:4">
      <c r="B690" s="130"/>
      <c r="C690" s="131"/>
      <c r="D690" s="131"/>
    </row>
    <row r="691" spans="2:4">
      <c r="B691" s="130"/>
      <c r="C691" s="131"/>
      <c r="D691" s="131"/>
    </row>
    <row r="692" spans="2:4">
      <c r="B692" s="130"/>
      <c r="C692" s="131"/>
      <c r="D692" s="131"/>
    </row>
    <row r="693" spans="2:4">
      <c r="B693" s="130"/>
      <c r="C693" s="131"/>
      <c r="D693" s="131"/>
    </row>
    <row r="694" spans="2:4">
      <c r="B694" s="130"/>
      <c r="C694" s="131"/>
      <c r="D694" s="131"/>
    </row>
    <row r="695" spans="2:4">
      <c r="B695" s="130"/>
      <c r="C695" s="131"/>
      <c r="D695" s="131"/>
    </row>
    <row r="696" spans="2:4">
      <c r="B696" s="130"/>
      <c r="C696" s="131"/>
      <c r="D696" s="131"/>
    </row>
    <row r="697" spans="2:4">
      <c r="B697" s="130"/>
      <c r="C697" s="131"/>
      <c r="D697" s="131"/>
    </row>
    <row r="698" spans="2:4">
      <c r="B698" s="130"/>
      <c r="C698" s="131"/>
      <c r="D698" s="131"/>
    </row>
    <row r="699" spans="2:4">
      <c r="B699" s="130"/>
      <c r="C699" s="131"/>
      <c r="D699" s="131"/>
    </row>
    <row r="700" spans="2:4">
      <c r="B700" s="130"/>
      <c r="C700" s="131"/>
      <c r="D700" s="131"/>
    </row>
    <row r="701" spans="2:4">
      <c r="B701" s="130"/>
      <c r="C701" s="131"/>
      <c r="D701" s="131"/>
    </row>
    <row r="702" spans="2:4">
      <c r="B702" s="130"/>
      <c r="C702" s="131"/>
      <c r="D702" s="131"/>
    </row>
    <row r="703" spans="2:4">
      <c r="B703" s="130"/>
      <c r="C703" s="131"/>
      <c r="D703" s="131"/>
    </row>
    <row r="704" spans="2:4">
      <c r="B704" s="130"/>
      <c r="C704" s="131"/>
      <c r="D704" s="131"/>
    </row>
    <row r="705" spans="2:4">
      <c r="B705" s="130"/>
      <c r="C705" s="131"/>
      <c r="D705" s="131"/>
    </row>
    <row r="706" spans="2:4">
      <c r="B706" s="130"/>
      <c r="C706" s="131"/>
      <c r="D706" s="131"/>
    </row>
    <row r="707" spans="2:4">
      <c r="B707" s="130"/>
      <c r="C707" s="131"/>
      <c r="D707" s="131"/>
    </row>
    <row r="708" spans="2:4">
      <c r="B708" s="130"/>
      <c r="C708" s="131"/>
      <c r="D708" s="131"/>
    </row>
    <row r="709" spans="2:4">
      <c r="B709" s="130"/>
      <c r="C709" s="131"/>
      <c r="D709" s="131"/>
    </row>
    <row r="710" spans="2:4">
      <c r="B710" s="130"/>
      <c r="C710" s="131"/>
      <c r="D710" s="131"/>
    </row>
    <row r="711" spans="2:4">
      <c r="B711" s="130"/>
      <c r="C711" s="131"/>
      <c r="D711" s="131"/>
    </row>
    <row r="712" spans="2:4">
      <c r="B712" s="130"/>
      <c r="C712" s="131"/>
      <c r="D712" s="131"/>
    </row>
    <row r="713" spans="2:4">
      <c r="B713" s="130"/>
      <c r="C713" s="131"/>
      <c r="D713" s="131"/>
    </row>
    <row r="714" spans="2:4">
      <c r="B714" s="130"/>
      <c r="C714" s="131"/>
      <c r="D714" s="131"/>
    </row>
    <row r="715" spans="2:4">
      <c r="B715" s="130"/>
      <c r="C715" s="131"/>
      <c r="D715" s="131"/>
    </row>
    <row r="716" spans="2:4">
      <c r="B716" s="130"/>
      <c r="C716" s="131"/>
      <c r="D716" s="131"/>
    </row>
    <row r="717" spans="2:4">
      <c r="B717" s="130"/>
      <c r="C717" s="131"/>
      <c r="D717" s="131"/>
    </row>
    <row r="718" spans="2:4">
      <c r="B718" s="130"/>
      <c r="C718" s="131"/>
      <c r="D718" s="131"/>
    </row>
    <row r="719" spans="2:4">
      <c r="B719" s="130"/>
      <c r="C719" s="131"/>
      <c r="D719" s="131"/>
    </row>
    <row r="720" spans="2:4">
      <c r="B720" s="130"/>
      <c r="C720" s="131"/>
      <c r="D720" s="131"/>
    </row>
    <row r="721" spans="2:4">
      <c r="B721" s="130"/>
      <c r="C721" s="131"/>
      <c r="D721" s="131"/>
    </row>
    <row r="722" spans="2:4">
      <c r="B722" s="130"/>
      <c r="C722" s="131"/>
      <c r="D722" s="131"/>
    </row>
    <row r="723" spans="2:4">
      <c r="B723" s="130"/>
      <c r="C723" s="131"/>
      <c r="D723" s="131"/>
    </row>
    <row r="724" spans="2:4">
      <c r="B724" s="130"/>
      <c r="C724" s="131"/>
      <c r="D724" s="131"/>
    </row>
    <row r="725" spans="2:4">
      <c r="B725" s="130"/>
      <c r="C725" s="131"/>
      <c r="D725" s="131"/>
    </row>
    <row r="726" spans="2:4">
      <c r="B726" s="130"/>
      <c r="C726" s="131"/>
      <c r="D726" s="131"/>
    </row>
    <row r="727" spans="2:4">
      <c r="B727" s="130"/>
      <c r="C727" s="131"/>
      <c r="D727" s="131"/>
    </row>
    <row r="728" spans="2:4">
      <c r="B728" s="130"/>
      <c r="C728" s="131"/>
      <c r="D728" s="131"/>
    </row>
    <row r="729" spans="2:4">
      <c r="B729" s="130"/>
      <c r="C729" s="131"/>
      <c r="D729" s="131"/>
    </row>
    <row r="730" spans="2:4">
      <c r="B730" s="130"/>
      <c r="C730" s="131"/>
      <c r="D730" s="131"/>
    </row>
    <row r="731" spans="2:4">
      <c r="B731" s="130"/>
      <c r="C731" s="131"/>
      <c r="D731" s="131"/>
    </row>
    <row r="732" spans="2:4">
      <c r="B732" s="130"/>
      <c r="C732" s="131"/>
      <c r="D732" s="131"/>
    </row>
    <row r="733" spans="2:4">
      <c r="B733" s="130"/>
      <c r="C733" s="131"/>
      <c r="D733" s="131"/>
    </row>
    <row r="734" spans="2:4">
      <c r="B734" s="130"/>
      <c r="C734" s="131"/>
      <c r="D734" s="131"/>
    </row>
    <row r="735" spans="2:4">
      <c r="B735" s="130"/>
      <c r="C735" s="131"/>
      <c r="D735" s="131"/>
    </row>
    <row r="736" spans="2:4">
      <c r="B736" s="130"/>
      <c r="C736" s="131"/>
      <c r="D736" s="131"/>
    </row>
    <row r="737" spans="2:4">
      <c r="B737" s="130"/>
      <c r="C737" s="131"/>
      <c r="D737" s="131"/>
    </row>
    <row r="738" spans="2:4">
      <c r="B738" s="130"/>
      <c r="C738" s="131"/>
      <c r="D738" s="131"/>
    </row>
    <row r="739" spans="2:4">
      <c r="B739" s="130"/>
      <c r="C739" s="131"/>
      <c r="D739" s="131"/>
    </row>
    <row r="740" spans="2:4">
      <c r="B740" s="130"/>
      <c r="C740" s="131"/>
      <c r="D740" s="131"/>
    </row>
    <row r="741" spans="2:4">
      <c r="B741" s="130"/>
      <c r="C741" s="131"/>
      <c r="D741" s="131"/>
    </row>
    <row r="742" spans="2:4">
      <c r="B742" s="130"/>
      <c r="C742" s="131"/>
      <c r="D742" s="131"/>
    </row>
    <row r="743" spans="2:4">
      <c r="B743" s="130"/>
      <c r="C743" s="131"/>
      <c r="D743" s="131"/>
    </row>
    <row r="744" spans="2:4">
      <c r="B744" s="130"/>
      <c r="C744" s="131"/>
      <c r="D744" s="131"/>
    </row>
    <row r="745" spans="2:4">
      <c r="B745" s="130"/>
      <c r="C745" s="131"/>
      <c r="D745" s="131"/>
    </row>
    <row r="746" spans="2:4">
      <c r="B746" s="130"/>
      <c r="C746" s="131"/>
      <c r="D746" s="131"/>
    </row>
    <row r="747" spans="2:4">
      <c r="B747" s="130"/>
      <c r="C747" s="131"/>
      <c r="D747" s="131"/>
    </row>
    <row r="748" spans="2:4">
      <c r="B748" s="130"/>
      <c r="C748" s="131"/>
      <c r="D748" s="131"/>
    </row>
    <row r="749" spans="2:4">
      <c r="B749" s="130"/>
      <c r="C749" s="131"/>
      <c r="D749" s="131"/>
    </row>
    <row r="750" spans="2:4">
      <c r="B750" s="130"/>
      <c r="C750" s="131"/>
      <c r="D750" s="131"/>
    </row>
    <row r="751" spans="2:4">
      <c r="B751" s="130"/>
      <c r="C751" s="131"/>
      <c r="D751" s="131"/>
    </row>
    <row r="752" spans="2:4">
      <c r="B752" s="130"/>
      <c r="C752" s="131"/>
      <c r="D752" s="131"/>
    </row>
    <row r="753" spans="2:4">
      <c r="B753" s="130"/>
      <c r="C753" s="131"/>
      <c r="D753" s="131"/>
    </row>
    <row r="754" spans="2:4">
      <c r="B754" s="130"/>
      <c r="C754" s="131"/>
      <c r="D754" s="131"/>
    </row>
    <row r="755" spans="2:4">
      <c r="B755" s="130"/>
      <c r="C755" s="131"/>
      <c r="D755" s="131"/>
    </row>
    <row r="756" spans="2:4">
      <c r="B756" s="130"/>
      <c r="C756" s="131"/>
      <c r="D756" s="131"/>
    </row>
    <row r="757" spans="2:4">
      <c r="B757" s="130"/>
      <c r="C757" s="131"/>
      <c r="D757" s="131"/>
    </row>
    <row r="758" spans="2:4">
      <c r="B758" s="130"/>
      <c r="C758" s="131"/>
      <c r="D758" s="131"/>
    </row>
    <row r="759" spans="2:4">
      <c r="B759" s="130"/>
      <c r="C759" s="131"/>
      <c r="D759" s="131"/>
    </row>
    <row r="760" spans="2:4">
      <c r="B760" s="130"/>
      <c r="C760" s="131"/>
      <c r="D760" s="131"/>
    </row>
    <row r="761" spans="2:4">
      <c r="B761" s="130"/>
      <c r="C761" s="131"/>
      <c r="D761" s="131"/>
    </row>
    <row r="762" spans="2:4">
      <c r="B762" s="130"/>
      <c r="C762" s="131"/>
      <c r="D762" s="131"/>
    </row>
    <row r="763" spans="2:4">
      <c r="B763" s="130"/>
      <c r="C763" s="131"/>
      <c r="D763" s="131"/>
    </row>
    <row r="764" spans="2:4">
      <c r="B764" s="130"/>
      <c r="C764" s="131"/>
      <c r="D764" s="131"/>
    </row>
    <row r="765" spans="2:4">
      <c r="B765" s="130"/>
      <c r="C765" s="131"/>
      <c r="D765" s="131"/>
    </row>
    <row r="766" spans="2:4">
      <c r="B766" s="130"/>
      <c r="C766" s="131"/>
      <c r="D766" s="131"/>
    </row>
    <row r="767" spans="2:4">
      <c r="B767" s="130"/>
      <c r="C767" s="131"/>
      <c r="D767" s="131"/>
    </row>
    <row r="768" spans="2:4">
      <c r="B768" s="130"/>
      <c r="C768" s="131"/>
      <c r="D768" s="131"/>
    </row>
    <row r="769" spans="2:4">
      <c r="B769" s="130"/>
      <c r="C769" s="131"/>
      <c r="D769" s="131"/>
    </row>
    <row r="770" spans="2:4">
      <c r="B770" s="130"/>
      <c r="C770" s="131"/>
      <c r="D770" s="131"/>
    </row>
    <row r="771" spans="2:4">
      <c r="B771" s="130"/>
      <c r="C771" s="131"/>
      <c r="D771" s="131"/>
    </row>
    <row r="772" spans="2:4">
      <c r="B772" s="130"/>
      <c r="C772" s="131"/>
      <c r="D772" s="131"/>
    </row>
    <row r="773" spans="2:4">
      <c r="B773" s="130"/>
      <c r="C773" s="131"/>
      <c r="D773" s="131"/>
    </row>
    <row r="774" spans="2:4">
      <c r="B774" s="130"/>
      <c r="C774" s="131"/>
      <c r="D774" s="131"/>
    </row>
    <row r="775" spans="2:4">
      <c r="B775" s="130"/>
      <c r="C775" s="131"/>
      <c r="D775" s="131"/>
    </row>
    <row r="776" spans="2:4">
      <c r="B776" s="130"/>
      <c r="C776" s="131"/>
      <c r="D776" s="131"/>
    </row>
    <row r="777" spans="2:4">
      <c r="B777" s="130"/>
      <c r="C777" s="131"/>
      <c r="D777" s="131"/>
    </row>
    <row r="778" spans="2:4">
      <c r="B778" s="130"/>
      <c r="C778" s="131"/>
      <c r="D778" s="131"/>
    </row>
    <row r="779" spans="2:4">
      <c r="B779" s="130"/>
      <c r="C779" s="131"/>
      <c r="D779" s="131"/>
    </row>
    <row r="780" spans="2:4">
      <c r="B780" s="130"/>
      <c r="C780" s="131"/>
      <c r="D780" s="131"/>
    </row>
    <row r="781" spans="2:4">
      <c r="B781" s="130"/>
      <c r="C781" s="131"/>
      <c r="D781" s="131"/>
    </row>
    <row r="782" spans="2:4">
      <c r="B782" s="130"/>
      <c r="C782" s="131"/>
      <c r="D782" s="131"/>
    </row>
    <row r="783" spans="2:4">
      <c r="B783" s="130"/>
      <c r="C783" s="131"/>
      <c r="D783" s="131"/>
    </row>
    <row r="784" spans="2:4">
      <c r="B784" s="130"/>
      <c r="C784" s="131"/>
      <c r="D784" s="131"/>
    </row>
    <row r="785" spans="2:4">
      <c r="B785" s="130"/>
      <c r="C785" s="131"/>
      <c r="D785" s="131"/>
    </row>
    <row r="786" spans="2:4">
      <c r="B786" s="130"/>
      <c r="C786" s="131"/>
      <c r="D786" s="131"/>
    </row>
    <row r="787" spans="2:4">
      <c r="B787" s="130"/>
      <c r="C787" s="131"/>
      <c r="D787" s="131"/>
    </row>
    <row r="788" spans="2:4">
      <c r="B788" s="130"/>
      <c r="C788" s="131"/>
      <c r="D788" s="131"/>
    </row>
    <row r="789" spans="2:4">
      <c r="B789" s="130"/>
      <c r="C789" s="131"/>
      <c r="D789" s="131"/>
    </row>
    <row r="790" spans="2:4">
      <c r="B790" s="130"/>
      <c r="C790" s="131"/>
      <c r="D790" s="131"/>
    </row>
    <row r="791" spans="2:4">
      <c r="B791" s="130"/>
      <c r="C791" s="131"/>
      <c r="D791" s="131"/>
    </row>
    <row r="792" spans="2:4">
      <c r="B792" s="130"/>
      <c r="C792" s="131"/>
      <c r="D792" s="131"/>
    </row>
    <row r="793" spans="2:4">
      <c r="B793" s="130"/>
      <c r="C793" s="131"/>
      <c r="D793" s="131"/>
    </row>
    <row r="794" spans="2:4">
      <c r="B794" s="130"/>
      <c r="C794" s="131"/>
      <c r="D794" s="131"/>
    </row>
    <row r="795" spans="2:4">
      <c r="B795" s="130"/>
      <c r="C795" s="131"/>
      <c r="D795" s="131"/>
    </row>
    <row r="796" spans="2:4">
      <c r="B796" s="130"/>
      <c r="C796" s="131"/>
      <c r="D796" s="131"/>
    </row>
    <row r="797" spans="2:4">
      <c r="B797" s="130"/>
      <c r="C797" s="131"/>
      <c r="D797" s="131"/>
    </row>
    <row r="798" spans="2:4">
      <c r="B798" s="130"/>
      <c r="C798" s="131"/>
      <c r="D798" s="131"/>
    </row>
    <row r="799" spans="2:4">
      <c r="B799" s="130"/>
      <c r="C799" s="131"/>
      <c r="D799" s="131"/>
    </row>
    <row r="800" spans="2:4">
      <c r="B800" s="130"/>
      <c r="C800" s="131"/>
      <c r="D800" s="131"/>
    </row>
    <row r="801" spans="2:4">
      <c r="B801" s="130"/>
      <c r="C801" s="131"/>
      <c r="D801" s="131"/>
    </row>
    <row r="802" spans="2:4">
      <c r="B802" s="130"/>
      <c r="C802" s="131"/>
      <c r="D802" s="131"/>
    </row>
    <row r="803" spans="2:4">
      <c r="B803" s="130"/>
      <c r="C803" s="131"/>
      <c r="D803" s="131"/>
    </row>
    <row r="804" spans="2:4">
      <c r="B804" s="130"/>
      <c r="C804" s="131"/>
      <c r="D804" s="131"/>
    </row>
    <row r="805" spans="2:4">
      <c r="B805" s="130"/>
      <c r="C805" s="131"/>
      <c r="D805" s="131"/>
    </row>
    <row r="806" spans="2:4">
      <c r="B806" s="130"/>
      <c r="C806" s="131"/>
      <c r="D806" s="131"/>
    </row>
    <row r="807" spans="2:4">
      <c r="B807" s="130"/>
      <c r="C807" s="131"/>
      <c r="D807" s="131"/>
    </row>
    <row r="808" spans="2:4">
      <c r="B808" s="130"/>
      <c r="C808" s="131"/>
      <c r="D808" s="131"/>
    </row>
    <row r="809" spans="2:4">
      <c r="B809" s="130"/>
      <c r="C809" s="131"/>
      <c r="D809" s="131"/>
    </row>
    <row r="810" spans="2:4">
      <c r="B810" s="130"/>
      <c r="C810" s="131"/>
      <c r="D810" s="131"/>
    </row>
    <row r="811" spans="2:4">
      <c r="B811" s="130"/>
      <c r="C811" s="131"/>
      <c r="D811" s="131"/>
    </row>
    <row r="812" spans="2:4">
      <c r="B812" s="130"/>
      <c r="C812" s="131"/>
      <c r="D812" s="131"/>
    </row>
    <row r="813" spans="2:4">
      <c r="B813" s="130"/>
      <c r="C813" s="131"/>
      <c r="D813" s="131"/>
    </row>
    <row r="814" spans="2:4">
      <c r="B814" s="130"/>
      <c r="C814" s="131"/>
      <c r="D814" s="131"/>
    </row>
    <row r="815" spans="2:4">
      <c r="B815" s="130"/>
      <c r="C815" s="131"/>
      <c r="D815" s="131"/>
    </row>
    <row r="816" spans="2:4">
      <c r="B816" s="130"/>
      <c r="C816" s="131"/>
      <c r="D816" s="131"/>
    </row>
    <row r="817" spans="2:4">
      <c r="B817" s="130"/>
      <c r="C817" s="131"/>
      <c r="D817" s="131"/>
    </row>
    <row r="818" spans="2:4">
      <c r="B818" s="130"/>
      <c r="C818" s="131"/>
      <c r="D818" s="131"/>
    </row>
    <row r="819" spans="2:4">
      <c r="B819" s="130"/>
      <c r="C819" s="131"/>
      <c r="D819" s="131"/>
    </row>
    <row r="820" spans="2:4">
      <c r="B820" s="130"/>
      <c r="C820" s="131"/>
      <c r="D820" s="131"/>
    </row>
    <row r="821" spans="2:4">
      <c r="B821" s="130"/>
      <c r="C821" s="131"/>
      <c r="D821" s="131"/>
    </row>
    <row r="822" spans="2:4">
      <c r="B822" s="130"/>
      <c r="C822" s="131"/>
      <c r="D822" s="131"/>
    </row>
    <row r="823" spans="2:4">
      <c r="B823" s="130"/>
      <c r="C823" s="131"/>
      <c r="D823" s="131"/>
    </row>
    <row r="824" spans="2:4">
      <c r="B824" s="130"/>
      <c r="C824" s="131"/>
      <c r="D824" s="131"/>
    </row>
    <row r="825" spans="2:4">
      <c r="B825" s="130"/>
      <c r="C825" s="131"/>
      <c r="D825" s="131"/>
    </row>
    <row r="826" spans="2:4">
      <c r="B826" s="130"/>
      <c r="C826" s="131"/>
      <c r="D826" s="131"/>
    </row>
    <row r="827" spans="2:4">
      <c r="B827" s="130"/>
      <c r="C827" s="131"/>
      <c r="D827" s="131"/>
    </row>
    <row r="828" spans="2:4">
      <c r="B828" s="130"/>
      <c r="C828" s="131"/>
      <c r="D828" s="131"/>
    </row>
    <row r="829" spans="2:4">
      <c r="B829" s="130"/>
      <c r="C829" s="131"/>
      <c r="D829" s="131"/>
    </row>
    <row r="830" spans="2:4">
      <c r="B830" s="130"/>
      <c r="C830" s="131"/>
      <c r="D830" s="131"/>
    </row>
    <row r="831" spans="2:4">
      <c r="B831" s="130"/>
      <c r="C831" s="131"/>
      <c r="D831" s="131"/>
    </row>
    <row r="832" spans="2:4">
      <c r="B832" s="130"/>
      <c r="C832" s="131"/>
      <c r="D832" s="131"/>
    </row>
    <row r="833" spans="2:4">
      <c r="B833" s="130"/>
      <c r="C833" s="131"/>
      <c r="D833" s="131"/>
    </row>
    <row r="834" spans="2:4">
      <c r="B834" s="130"/>
      <c r="C834" s="131"/>
      <c r="D834" s="131"/>
    </row>
    <row r="835" spans="2:4">
      <c r="B835" s="130"/>
      <c r="C835" s="131"/>
      <c r="D835" s="131"/>
    </row>
    <row r="836" spans="2:4">
      <c r="B836" s="130"/>
      <c r="C836" s="131"/>
      <c r="D836" s="131"/>
    </row>
    <row r="837" spans="2:4">
      <c r="B837" s="130"/>
      <c r="C837" s="131"/>
      <c r="D837" s="131"/>
    </row>
    <row r="838" spans="2:4">
      <c r="B838" s="130"/>
      <c r="C838" s="131"/>
      <c r="D838" s="131"/>
    </row>
    <row r="839" spans="2:4">
      <c r="B839" s="130"/>
      <c r="C839" s="131"/>
      <c r="D839" s="131"/>
    </row>
    <row r="840" spans="2:4">
      <c r="B840" s="130"/>
      <c r="C840" s="131"/>
      <c r="D840" s="131"/>
    </row>
    <row r="841" spans="2:4">
      <c r="B841" s="130"/>
      <c r="C841" s="131"/>
      <c r="D841" s="131"/>
    </row>
    <row r="842" spans="2:4">
      <c r="B842" s="130"/>
      <c r="C842" s="131"/>
      <c r="D842" s="131"/>
    </row>
    <row r="843" spans="2:4">
      <c r="B843" s="130"/>
      <c r="C843" s="131"/>
      <c r="D843" s="131"/>
    </row>
    <row r="844" spans="2:4">
      <c r="B844" s="130"/>
      <c r="C844" s="131"/>
      <c r="D844" s="131"/>
    </row>
    <row r="845" spans="2:4">
      <c r="B845" s="130"/>
      <c r="C845" s="131"/>
      <c r="D845" s="131"/>
    </row>
    <row r="846" spans="2:4">
      <c r="B846" s="130"/>
      <c r="C846" s="131"/>
      <c r="D846" s="131"/>
    </row>
    <row r="847" spans="2:4">
      <c r="B847" s="130"/>
      <c r="C847" s="131"/>
      <c r="D847" s="131"/>
    </row>
    <row r="848" spans="2:4">
      <c r="B848" s="130"/>
      <c r="C848" s="131"/>
      <c r="D848" s="131"/>
    </row>
    <row r="849" spans="2:4">
      <c r="B849" s="130"/>
      <c r="C849" s="131"/>
      <c r="D849" s="131"/>
    </row>
    <row r="850" spans="2:4">
      <c r="B850" s="130"/>
      <c r="C850" s="131"/>
      <c r="D850" s="131"/>
    </row>
    <row r="851" spans="2:4">
      <c r="B851" s="130"/>
      <c r="C851" s="131"/>
      <c r="D851" s="131"/>
    </row>
    <row r="852" spans="2:4">
      <c r="B852" s="130"/>
      <c r="C852" s="131"/>
      <c r="D852" s="131"/>
    </row>
    <row r="853" spans="2:4">
      <c r="B853" s="130"/>
      <c r="C853" s="131"/>
      <c r="D853" s="131"/>
    </row>
    <row r="854" spans="2:4">
      <c r="B854" s="130"/>
      <c r="C854" s="131"/>
      <c r="D854" s="131"/>
    </row>
    <row r="855" spans="2:4">
      <c r="B855" s="130"/>
      <c r="C855" s="131"/>
      <c r="D855" s="131"/>
    </row>
    <row r="856" spans="2:4">
      <c r="B856" s="130"/>
      <c r="C856" s="131"/>
      <c r="D856" s="131"/>
    </row>
    <row r="857" spans="2:4">
      <c r="B857" s="130"/>
      <c r="C857" s="131"/>
      <c r="D857" s="131"/>
    </row>
    <row r="858" spans="2:4">
      <c r="B858" s="130"/>
      <c r="C858" s="131"/>
      <c r="D858" s="131"/>
    </row>
    <row r="859" spans="2:4">
      <c r="B859" s="130"/>
      <c r="C859" s="131"/>
      <c r="D859" s="131"/>
    </row>
    <row r="860" spans="2:4">
      <c r="B860" s="130"/>
      <c r="C860" s="131"/>
      <c r="D860" s="131"/>
    </row>
    <row r="861" spans="2:4">
      <c r="B861" s="130"/>
      <c r="C861" s="131"/>
      <c r="D861" s="131"/>
    </row>
    <row r="862" spans="2:4">
      <c r="B862" s="130"/>
      <c r="C862" s="131"/>
      <c r="D862" s="131"/>
    </row>
    <row r="863" spans="2:4">
      <c r="B863" s="130"/>
      <c r="C863" s="131"/>
      <c r="D863" s="131"/>
    </row>
    <row r="864" spans="2:4">
      <c r="B864" s="130"/>
      <c r="C864" s="131"/>
      <c r="D864" s="131"/>
    </row>
    <row r="865" spans="2:4">
      <c r="B865" s="130"/>
      <c r="C865" s="131"/>
      <c r="D865" s="131"/>
    </row>
    <row r="866" spans="2:4">
      <c r="B866" s="130"/>
      <c r="C866" s="131"/>
      <c r="D866" s="131"/>
    </row>
    <row r="867" spans="2:4">
      <c r="B867" s="130"/>
      <c r="C867" s="131"/>
      <c r="D867" s="131"/>
    </row>
    <row r="868" spans="2:4">
      <c r="B868" s="130"/>
      <c r="C868" s="131"/>
      <c r="D868" s="131"/>
    </row>
    <row r="869" spans="2:4">
      <c r="B869" s="130"/>
      <c r="C869" s="131"/>
      <c r="D869" s="131"/>
    </row>
    <row r="870" spans="2:4">
      <c r="B870" s="130"/>
      <c r="C870" s="131"/>
      <c r="D870" s="131"/>
    </row>
    <row r="871" spans="2:4">
      <c r="B871" s="130"/>
      <c r="C871" s="131"/>
      <c r="D871" s="131"/>
    </row>
    <row r="872" spans="2:4">
      <c r="B872" s="130"/>
      <c r="C872" s="131"/>
      <c r="D872" s="131"/>
    </row>
    <row r="873" spans="2:4">
      <c r="B873" s="130"/>
      <c r="C873" s="131"/>
      <c r="D873" s="131"/>
    </row>
    <row r="874" spans="2:4">
      <c r="B874" s="130"/>
      <c r="C874" s="131"/>
      <c r="D874" s="131"/>
    </row>
    <row r="875" spans="2:4">
      <c r="B875" s="130"/>
      <c r="C875" s="131"/>
      <c r="D875" s="131"/>
    </row>
    <row r="876" spans="2:4">
      <c r="B876" s="130"/>
      <c r="C876" s="131"/>
      <c r="D876" s="131"/>
    </row>
    <row r="877" spans="2:4">
      <c r="B877" s="130"/>
      <c r="C877" s="131"/>
      <c r="D877" s="131"/>
    </row>
    <row r="878" spans="2:4">
      <c r="B878" s="130"/>
      <c r="C878" s="131"/>
      <c r="D878" s="131"/>
    </row>
    <row r="879" spans="2:4">
      <c r="B879" s="130"/>
      <c r="C879" s="131"/>
      <c r="D879" s="131"/>
    </row>
    <row r="880" spans="2:4">
      <c r="B880" s="130"/>
      <c r="C880" s="131"/>
      <c r="D880" s="131"/>
    </row>
    <row r="881" spans="2:4">
      <c r="B881" s="130"/>
      <c r="C881" s="131"/>
      <c r="D881" s="131"/>
    </row>
    <row r="882" spans="2:4">
      <c r="B882" s="130"/>
      <c r="C882" s="131"/>
      <c r="D882" s="131"/>
    </row>
    <row r="883" spans="2:4">
      <c r="B883" s="130"/>
      <c r="C883" s="131"/>
      <c r="D883" s="131"/>
    </row>
    <row r="884" spans="2:4">
      <c r="B884" s="130"/>
      <c r="C884" s="131"/>
      <c r="D884" s="131"/>
    </row>
    <row r="885" spans="2:4">
      <c r="B885" s="130"/>
      <c r="C885" s="131"/>
      <c r="D885" s="131"/>
    </row>
    <row r="886" spans="2:4">
      <c r="B886" s="130"/>
      <c r="C886" s="131"/>
      <c r="D886" s="131"/>
    </row>
    <row r="887" spans="2:4">
      <c r="B887" s="130"/>
      <c r="C887" s="131"/>
      <c r="D887" s="131"/>
    </row>
    <row r="888" spans="2:4">
      <c r="B888" s="130"/>
      <c r="C888" s="131"/>
      <c r="D888" s="131"/>
    </row>
    <row r="889" spans="2:4">
      <c r="B889" s="130"/>
      <c r="C889" s="131"/>
      <c r="D889" s="131"/>
    </row>
    <row r="890" spans="2:4">
      <c r="B890" s="130"/>
      <c r="C890" s="131"/>
      <c r="D890" s="131"/>
    </row>
    <row r="891" spans="2:4">
      <c r="B891" s="130"/>
      <c r="C891" s="131"/>
      <c r="D891" s="131"/>
    </row>
    <row r="892" spans="2:4">
      <c r="B892" s="130"/>
      <c r="C892" s="131"/>
      <c r="D892" s="131"/>
    </row>
    <row r="893" spans="2:4">
      <c r="B893" s="130"/>
      <c r="C893" s="131"/>
      <c r="D893" s="131"/>
    </row>
    <row r="894" spans="2:4">
      <c r="B894" s="130"/>
      <c r="C894" s="131"/>
      <c r="D894" s="131"/>
    </row>
    <row r="895" spans="2:4">
      <c r="B895" s="130"/>
      <c r="C895" s="131"/>
      <c r="D895" s="131"/>
    </row>
    <row r="896" spans="2:4">
      <c r="B896" s="130"/>
      <c r="C896" s="131"/>
      <c r="D896" s="131"/>
    </row>
    <row r="897" spans="2:4">
      <c r="B897" s="130"/>
      <c r="C897" s="131"/>
      <c r="D897" s="131"/>
    </row>
    <row r="898" spans="2:4">
      <c r="B898" s="130"/>
      <c r="C898" s="131"/>
      <c r="D898" s="131"/>
    </row>
    <row r="899" spans="2:4">
      <c r="B899" s="130"/>
      <c r="C899" s="131"/>
      <c r="D899" s="131"/>
    </row>
    <row r="900" spans="2:4">
      <c r="B900" s="130"/>
      <c r="C900" s="131"/>
      <c r="D900" s="131"/>
    </row>
    <row r="901" spans="2:4">
      <c r="B901" s="130"/>
      <c r="C901" s="131"/>
      <c r="D901" s="131"/>
    </row>
    <row r="902" spans="2:4">
      <c r="B902" s="130"/>
      <c r="C902" s="131"/>
      <c r="D902" s="131"/>
    </row>
    <row r="903" spans="2:4">
      <c r="B903" s="130"/>
      <c r="C903" s="131"/>
      <c r="D903" s="131"/>
    </row>
    <row r="904" spans="2:4">
      <c r="B904" s="130"/>
      <c r="C904" s="131"/>
      <c r="D904" s="131"/>
    </row>
    <row r="905" spans="2:4">
      <c r="B905" s="130"/>
      <c r="C905" s="131"/>
      <c r="D905" s="131"/>
    </row>
    <row r="906" spans="2:4">
      <c r="B906" s="130"/>
      <c r="C906" s="131"/>
      <c r="D906" s="131"/>
    </row>
    <row r="907" spans="2:4">
      <c r="B907" s="130"/>
      <c r="C907" s="131"/>
      <c r="D907" s="131"/>
    </row>
    <row r="908" spans="2:4">
      <c r="B908" s="130"/>
      <c r="C908" s="131"/>
      <c r="D908" s="131"/>
    </row>
    <row r="909" spans="2:4">
      <c r="B909" s="130"/>
      <c r="C909" s="131"/>
      <c r="D909" s="131"/>
    </row>
    <row r="910" spans="2:4">
      <c r="B910" s="130"/>
      <c r="C910" s="131"/>
      <c r="D910" s="131"/>
    </row>
    <row r="911" spans="2:4">
      <c r="B911" s="130"/>
      <c r="C911" s="131"/>
      <c r="D911" s="131"/>
    </row>
    <row r="912" spans="2:4">
      <c r="B912" s="130"/>
      <c r="C912" s="131"/>
      <c r="D912" s="131"/>
    </row>
    <row r="913" spans="2:4">
      <c r="B913" s="130"/>
      <c r="C913" s="131"/>
      <c r="D913" s="131"/>
    </row>
    <row r="914" spans="2:4">
      <c r="B914" s="130"/>
      <c r="C914" s="131"/>
      <c r="D914" s="131"/>
    </row>
    <row r="915" spans="2:4">
      <c r="B915" s="130"/>
      <c r="C915" s="131"/>
      <c r="D915" s="131"/>
    </row>
    <row r="916" spans="2:4">
      <c r="B916" s="130"/>
      <c r="C916" s="131"/>
      <c r="D916" s="131"/>
    </row>
    <row r="917" spans="2:4">
      <c r="B917" s="130"/>
      <c r="C917" s="131"/>
      <c r="D917" s="131"/>
    </row>
    <row r="918" spans="2:4">
      <c r="B918" s="130"/>
      <c r="C918" s="131"/>
      <c r="D918" s="131"/>
    </row>
    <row r="919" spans="2:4">
      <c r="B919" s="130"/>
      <c r="C919" s="131"/>
      <c r="D919" s="131"/>
    </row>
    <row r="920" spans="2:4">
      <c r="B920" s="130"/>
      <c r="C920" s="131"/>
      <c r="D920" s="131"/>
    </row>
    <row r="921" spans="2:4">
      <c r="B921" s="130"/>
      <c r="C921" s="131"/>
      <c r="D921" s="131"/>
    </row>
    <row r="922" spans="2:4">
      <c r="B922" s="130"/>
      <c r="C922" s="131"/>
      <c r="D922" s="131"/>
    </row>
    <row r="923" spans="2:4">
      <c r="B923" s="130"/>
      <c r="C923" s="131"/>
      <c r="D923" s="131"/>
    </row>
    <row r="924" spans="2:4">
      <c r="B924" s="130"/>
      <c r="C924" s="131"/>
      <c r="D924" s="131"/>
    </row>
    <row r="925" spans="2:4">
      <c r="B925" s="130"/>
      <c r="C925" s="131"/>
      <c r="D925" s="131"/>
    </row>
    <row r="926" spans="2:4">
      <c r="B926" s="130"/>
      <c r="C926" s="131"/>
      <c r="D926" s="131"/>
    </row>
    <row r="927" spans="2:4">
      <c r="B927" s="130"/>
      <c r="C927" s="131"/>
      <c r="D927" s="131"/>
    </row>
    <row r="928" spans="2:4">
      <c r="B928" s="130"/>
      <c r="C928" s="131"/>
      <c r="D928" s="131"/>
    </row>
    <row r="929" spans="2:4">
      <c r="B929" s="130"/>
      <c r="C929" s="131"/>
      <c r="D929" s="131"/>
    </row>
    <row r="930" spans="2:4">
      <c r="B930" s="130"/>
      <c r="C930" s="131"/>
      <c r="D930" s="131"/>
    </row>
    <row r="931" spans="2:4">
      <c r="B931" s="130"/>
      <c r="C931" s="131"/>
      <c r="D931" s="131"/>
    </row>
    <row r="932" spans="2:4">
      <c r="B932" s="130"/>
      <c r="C932" s="131"/>
      <c r="D932" s="131"/>
    </row>
    <row r="933" spans="2:4">
      <c r="B933" s="130"/>
      <c r="C933" s="131"/>
      <c r="D933" s="131"/>
    </row>
    <row r="934" spans="2:4">
      <c r="B934" s="130"/>
      <c r="C934" s="131"/>
      <c r="D934" s="131"/>
    </row>
    <row r="935" spans="2:4">
      <c r="B935" s="130"/>
      <c r="C935" s="131"/>
      <c r="D935" s="131"/>
    </row>
    <row r="936" spans="2:4">
      <c r="B936" s="130"/>
      <c r="C936" s="131"/>
      <c r="D936" s="131"/>
    </row>
    <row r="937" spans="2:4">
      <c r="B937" s="130"/>
      <c r="C937" s="131"/>
      <c r="D937" s="131"/>
    </row>
    <row r="938" spans="2:4">
      <c r="B938" s="130"/>
      <c r="C938" s="131"/>
      <c r="D938" s="131"/>
    </row>
    <row r="939" spans="2:4">
      <c r="B939" s="130"/>
      <c r="C939" s="131"/>
      <c r="D939" s="131"/>
    </row>
    <row r="940" spans="2:4">
      <c r="B940" s="130"/>
      <c r="C940" s="131"/>
      <c r="D940" s="131"/>
    </row>
    <row r="941" spans="2:4">
      <c r="B941" s="130"/>
      <c r="C941" s="131"/>
      <c r="D941" s="131"/>
    </row>
    <row r="942" spans="2:4">
      <c r="B942" s="130"/>
      <c r="C942" s="131"/>
      <c r="D942" s="131"/>
    </row>
    <row r="943" spans="2:4">
      <c r="B943" s="130"/>
      <c r="C943" s="131"/>
      <c r="D943" s="131"/>
    </row>
    <row r="944" spans="2:4">
      <c r="B944" s="130"/>
      <c r="C944" s="131"/>
      <c r="D944" s="131"/>
    </row>
    <row r="945" spans="2:4">
      <c r="B945" s="130"/>
      <c r="C945" s="131"/>
      <c r="D945" s="131"/>
    </row>
    <row r="946" spans="2:4">
      <c r="B946" s="130"/>
      <c r="C946" s="131"/>
      <c r="D946" s="131"/>
    </row>
    <row r="947" spans="2:4">
      <c r="B947" s="130"/>
      <c r="C947" s="131"/>
      <c r="D947" s="131"/>
    </row>
    <row r="948" spans="2:4">
      <c r="B948" s="130"/>
      <c r="C948" s="131"/>
      <c r="D948" s="131"/>
    </row>
    <row r="949" spans="2:4">
      <c r="B949" s="130"/>
      <c r="C949" s="131"/>
      <c r="D949" s="131"/>
    </row>
    <row r="950" spans="2:4">
      <c r="B950" s="130"/>
      <c r="C950" s="131"/>
      <c r="D950" s="131"/>
    </row>
    <row r="951" spans="2:4">
      <c r="B951" s="130"/>
      <c r="C951" s="131"/>
      <c r="D951" s="131"/>
    </row>
    <row r="952" spans="2:4">
      <c r="B952" s="130"/>
      <c r="C952" s="131"/>
      <c r="D952" s="131"/>
    </row>
    <row r="953" spans="2:4">
      <c r="B953" s="130"/>
      <c r="C953" s="131"/>
      <c r="D953" s="131"/>
    </row>
    <row r="954" spans="2:4">
      <c r="B954" s="130"/>
      <c r="C954" s="131"/>
      <c r="D954" s="131"/>
    </row>
    <row r="955" spans="2:4">
      <c r="B955" s="130"/>
      <c r="C955" s="131"/>
      <c r="D955" s="131"/>
    </row>
    <row r="956" spans="2:4">
      <c r="B956" s="130"/>
      <c r="C956" s="131"/>
      <c r="D956" s="131"/>
    </row>
    <row r="957" spans="2:4">
      <c r="B957" s="130"/>
      <c r="C957" s="131"/>
      <c r="D957" s="131"/>
    </row>
    <row r="958" spans="2:4">
      <c r="B958" s="130"/>
      <c r="C958" s="131"/>
      <c r="D958" s="131"/>
    </row>
    <row r="959" spans="2:4">
      <c r="B959" s="130"/>
      <c r="C959" s="131"/>
      <c r="D959" s="131"/>
    </row>
    <row r="960" spans="2:4">
      <c r="B960" s="130"/>
      <c r="C960" s="131"/>
      <c r="D960" s="131"/>
    </row>
    <row r="961" spans="2:4">
      <c r="B961" s="130"/>
      <c r="C961" s="131"/>
      <c r="D961" s="131"/>
    </row>
    <row r="962" spans="2:4">
      <c r="B962" s="130"/>
      <c r="C962" s="131"/>
      <c r="D962" s="131"/>
    </row>
    <row r="963" spans="2:4">
      <c r="B963" s="130"/>
      <c r="C963" s="131"/>
      <c r="D963" s="131"/>
    </row>
    <row r="964" spans="2:4">
      <c r="B964" s="130"/>
      <c r="C964" s="131"/>
      <c r="D964" s="131"/>
    </row>
    <row r="965" spans="2:4">
      <c r="B965" s="130"/>
      <c r="C965" s="131"/>
      <c r="D965" s="131"/>
    </row>
    <row r="966" spans="2:4">
      <c r="B966" s="130"/>
      <c r="C966" s="131"/>
      <c r="D966" s="131"/>
    </row>
    <row r="967" spans="2:4">
      <c r="B967" s="130"/>
      <c r="C967" s="131"/>
      <c r="D967" s="131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56" t="s">
        <v>146</v>
      </c>
      <c r="C1" s="77" t="s" vm="1">
        <v>224</v>
      </c>
    </row>
    <row r="2" spans="2:16">
      <c r="B2" s="56" t="s">
        <v>145</v>
      </c>
      <c r="C2" s="77" t="s">
        <v>225</v>
      </c>
    </row>
    <row r="3" spans="2:16">
      <c r="B3" s="56" t="s">
        <v>147</v>
      </c>
      <c r="C3" s="77" t="s">
        <v>226</v>
      </c>
    </row>
    <row r="4" spans="2:16">
      <c r="B4" s="56" t="s">
        <v>148</v>
      </c>
      <c r="C4" s="77">
        <v>9455</v>
      </c>
    </row>
    <row r="6" spans="2:16" ht="26.25" customHeight="1">
      <c r="B6" s="157" t="s">
        <v>184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9"/>
    </row>
    <row r="7" spans="2:16" s="3" customFormat="1" ht="78.75">
      <c r="B7" s="22" t="s">
        <v>116</v>
      </c>
      <c r="C7" s="30" t="s">
        <v>46</v>
      </c>
      <c r="D7" s="30" t="s">
        <v>67</v>
      </c>
      <c r="E7" s="30" t="s">
        <v>15</v>
      </c>
      <c r="F7" s="30" t="s">
        <v>68</v>
      </c>
      <c r="G7" s="30" t="s">
        <v>102</v>
      </c>
      <c r="H7" s="30" t="s">
        <v>18</v>
      </c>
      <c r="I7" s="30" t="s">
        <v>101</v>
      </c>
      <c r="J7" s="30" t="s">
        <v>17</v>
      </c>
      <c r="K7" s="30" t="s">
        <v>182</v>
      </c>
      <c r="L7" s="30" t="s">
        <v>205</v>
      </c>
      <c r="M7" s="30" t="s">
        <v>183</v>
      </c>
      <c r="N7" s="30" t="s">
        <v>61</v>
      </c>
      <c r="O7" s="30" t="s">
        <v>149</v>
      </c>
      <c r="P7" s="31" t="s">
        <v>151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207</v>
      </c>
      <c r="M8" s="32" t="s">
        <v>203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20" t="s">
        <v>7</v>
      </c>
      <c r="J9" s="20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20" t="s">
        <v>13</v>
      </c>
      <c r="P9" s="20" t="s">
        <v>14</v>
      </c>
    </row>
    <row r="10" spans="2:16" s="4" customFormat="1" ht="18" customHeight="1"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</row>
    <row r="11" spans="2:16" ht="20.25" customHeight="1">
      <c r="B11" s="132" t="s">
        <v>216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</row>
    <row r="12" spans="2:16">
      <c r="B12" s="132" t="s">
        <v>112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</row>
    <row r="13" spans="2:16">
      <c r="B13" s="132" t="s">
        <v>206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</row>
    <row r="14" spans="2:16"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</row>
    <row r="15" spans="2:16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</row>
    <row r="16" spans="2:16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</row>
    <row r="17" spans="2:16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</row>
    <row r="18" spans="2:16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</row>
    <row r="19" spans="2:16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</row>
    <row r="20" spans="2:16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</row>
    <row r="21" spans="2:16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</row>
    <row r="22" spans="2:16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</row>
    <row r="23" spans="2:16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</row>
    <row r="24" spans="2:16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</row>
    <row r="25" spans="2:16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</row>
    <row r="26" spans="2:16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</row>
    <row r="27" spans="2:16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</row>
    <row r="28" spans="2:16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</row>
    <row r="29" spans="2:16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</row>
    <row r="30" spans="2:16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</row>
    <row r="31" spans="2:16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</row>
    <row r="32" spans="2:16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</row>
    <row r="33" spans="2:16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</row>
    <row r="34" spans="2:16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</row>
    <row r="35" spans="2:16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</row>
    <row r="36" spans="2:16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</row>
    <row r="37" spans="2:16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</row>
    <row r="38" spans="2:16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</row>
    <row r="39" spans="2:16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</row>
    <row r="40" spans="2:16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</row>
    <row r="41" spans="2:16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</row>
    <row r="42" spans="2:16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</row>
    <row r="43" spans="2:16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</row>
    <row r="44" spans="2:16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</row>
    <row r="45" spans="2:16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</row>
    <row r="46" spans="2:16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</row>
    <row r="47" spans="2:16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</row>
    <row r="48" spans="2:16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</row>
    <row r="49" spans="2:16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</row>
    <row r="50" spans="2:16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</row>
    <row r="51" spans="2:16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</row>
    <row r="52" spans="2:16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</row>
    <row r="53" spans="2:16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</row>
    <row r="54" spans="2:16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</row>
    <row r="55" spans="2:16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</row>
    <row r="56" spans="2:16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</row>
    <row r="57" spans="2:16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</row>
    <row r="58" spans="2:16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</row>
    <row r="59" spans="2:16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</row>
    <row r="60" spans="2:16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</row>
    <row r="61" spans="2:16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</row>
    <row r="62" spans="2:16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</row>
    <row r="63" spans="2:16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</row>
    <row r="64" spans="2:16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</row>
    <row r="65" spans="2:16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</row>
    <row r="66" spans="2:16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</row>
    <row r="67" spans="2:16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</row>
    <row r="68" spans="2:16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</row>
    <row r="69" spans="2:16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</row>
    <row r="70" spans="2:16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</row>
    <row r="71" spans="2:16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</row>
    <row r="72" spans="2:16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</row>
    <row r="73" spans="2:16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</row>
    <row r="74" spans="2:16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</row>
    <row r="75" spans="2:16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</row>
    <row r="76" spans="2:16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</row>
    <row r="77" spans="2:16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</row>
    <row r="78" spans="2:16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</row>
    <row r="79" spans="2:16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</row>
    <row r="80" spans="2:16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</row>
    <row r="81" spans="2:16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</row>
    <row r="82" spans="2:16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</row>
    <row r="83" spans="2:16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</row>
    <row r="84" spans="2:16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</row>
    <row r="85" spans="2:16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</row>
    <row r="86" spans="2:16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</row>
    <row r="87" spans="2:16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</row>
    <row r="88" spans="2:16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</row>
    <row r="89" spans="2:16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</row>
    <row r="90" spans="2:16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</row>
    <row r="91" spans="2:16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</row>
    <row r="92" spans="2:16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</row>
    <row r="93" spans="2:16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</row>
    <row r="94" spans="2:16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</row>
    <row r="95" spans="2:16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</row>
    <row r="96" spans="2:16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</row>
    <row r="97" spans="2:16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</row>
    <row r="98" spans="2:16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</row>
    <row r="99" spans="2:16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</row>
    <row r="100" spans="2:16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</row>
    <row r="101" spans="2:16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</row>
    <row r="102" spans="2:16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</row>
    <row r="103" spans="2:16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</row>
    <row r="104" spans="2:16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</row>
    <row r="105" spans="2:16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</row>
    <row r="106" spans="2:16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</row>
    <row r="107" spans="2:16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</row>
    <row r="108" spans="2:16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</row>
    <row r="109" spans="2:16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</row>
    <row r="110" spans="2:16">
      <c r="B110" s="130"/>
      <c r="C110" s="130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</row>
    <row r="111" spans="2:16">
      <c r="B111" s="130"/>
      <c r="C111" s="130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</row>
    <row r="112" spans="2:16">
      <c r="B112" s="130"/>
      <c r="C112" s="130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</row>
    <row r="113" spans="2:16">
      <c r="B113" s="130"/>
      <c r="C113" s="130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</row>
    <row r="114" spans="2:16">
      <c r="B114" s="130"/>
      <c r="C114" s="130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</row>
    <row r="115" spans="2:16">
      <c r="B115" s="130"/>
      <c r="C115" s="130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</row>
    <row r="116" spans="2:16">
      <c r="B116" s="130"/>
      <c r="C116" s="130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</row>
    <row r="117" spans="2:16">
      <c r="B117" s="130"/>
      <c r="C117" s="130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</row>
    <row r="118" spans="2:16">
      <c r="B118" s="130"/>
      <c r="C118" s="130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</row>
    <row r="119" spans="2:16">
      <c r="B119" s="130"/>
      <c r="C119" s="130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</row>
    <row r="120" spans="2:16">
      <c r="B120" s="130"/>
      <c r="C120" s="130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</row>
    <row r="121" spans="2:16">
      <c r="B121" s="130"/>
      <c r="C121" s="130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</row>
    <row r="122" spans="2:16">
      <c r="B122" s="130"/>
      <c r="C122" s="130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</row>
    <row r="123" spans="2:16">
      <c r="B123" s="130"/>
      <c r="C123" s="130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</row>
    <row r="124" spans="2:16">
      <c r="B124" s="130"/>
      <c r="C124" s="130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</row>
    <row r="125" spans="2:16">
      <c r="B125" s="130"/>
      <c r="C125" s="130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</row>
    <row r="126" spans="2:16">
      <c r="B126" s="130"/>
      <c r="C126" s="130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</row>
    <row r="127" spans="2:16">
      <c r="B127" s="130"/>
      <c r="C127" s="130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</row>
    <row r="128" spans="2:16">
      <c r="B128" s="130"/>
      <c r="C128" s="130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</row>
    <row r="129" spans="2:16">
      <c r="B129" s="130"/>
      <c r="C129" s="130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</row>
    <row r="130" spans="2:16">
      <c r="B130" s="130"/>
      <c r="C130" s="130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</row>
    <row r="131" spans="2:16">
      <c r="B131" s="130"/>
      <c r="C131" s="130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</row>
    <row r="132" spans="2:16">
      <c r="B132" s="130"/>
      <c r="C132" s="130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</row>
    <row r="133" spans="2:16">
      <c r="B133" s="130"/>
      <c r="C133" s="130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</row>
    <row r="134" spans="2:16">
      <c r="B134" s="130"/>
      <c r="C134" s="130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</row>
    <row r="135" spans="2:16">
      <c r="B135" s="130"/>
      <c r="C135" s="130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</row>
    <row r="136" spans="2:16">
      <c r="B136" s="130"/>
      <c r="C136" s="130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</row>
    <row r="137" spans="2:16">
      <c r="B137" s="130"/>
      <c r="C137" s="130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</row>
    <row r="138" spans="2:16">
      <c r="B138" s="130"/>
      <c r="C138" s="130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</row>
    <row r="139" spans="2:16">
      <c r="B139" s="130"/>
      <c r="C139" s="130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</row>
    <row r="140" spans="2:16">
      <c r="B140" s="130"/>
      <c r="C140" s="130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</row>
    <row r="141" spans="2:16">
      <c r="B141" s="130"/>
      <c r="C141" s="130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</row>
    <row r="142" spans="2:16">
      <c r="B142" s="130"/>
      <c r="C142" s="130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</row>
    <row r="143" spans="2:16">
      <c r="B143" s="130"/>
      <c r="C143" s="130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</row>
    <row r="144" spans="2:16">
      <c r="B144" s="130"/>
      <c r="C144" s="130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</row>
    <row r="145" spans="2:16">
      <c r="B145" s="130"/>
      <c r="C145" s="130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</row>
    <row r="146" spans="2:16">
      <c r="B146" s="130"/>
      <c r="C146" s="130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</row>
    <row r="147" spans="2:16">
      <c r="B147" s="130"/>
      <c r="C147" s="130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</row>
    <row r="148" spans="2:16">
      <c r="B148" s="130"/>
      <c r="C148" s="130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</row>
    <row r="149" spans="2:16">
      <c r="B149" s="130"/>
      <c r="C149" s="130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</row>
    <row r="150" spans="2:16">
      <c r="B150" s="130"/>
      <c r="C150" s="130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</row>
    <row r="151" spans="2:16">
      <c r="B151" s="130"/>
      <c r="C151" s="130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</row>
    <row r="152" spans="2:16">
      <c r="B152" s="130"/>
      <c r="C152" s="130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</row>
    <row r="153" spans="2:16">
      <c r="B153" s="130"/>
      <c r="C153" s="130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</row>
    <row r="154" spans="2:16">
      <c r="B154" s="130"/>
      <c r="C154" s="130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</row>
    <row r="155" spans="2:16">
      <c r="B155" s="130"/>
      <c r="C155" s="130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</row>
    <row r="156" spans="2:16">
      <c r="B156" s="130"/>
      <c r="C156" s="130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</row>
    <row r="157" spans="2:16">
      <c r="B157" s="130"/>
      <c r="C157" s="130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</row>
    <row r="158" spans="2:16">
      <c r="B158" s="130"/>
      <c r="C158" s="130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</row>
    <row r="159" spans="2:16">
      <c r="B159" s="130"/>
      <c r="C159" s="130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</row>
    <row r="160" spans="2:16">
      <c r="B160" s="130"/>
      <c r="C160" s="130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</row>
    <row r="161" spans="2:16">
      <c r="B161" s="130"/>
      <c r="C161" s="130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</row>
    <row r="162" spans="2:16">
      <c r="B162" s="130"/>
      <c r="C162" s="130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</row>
    <row r="163" spans="2:16">
      <c r="B163" s="130"/>
      <c r="C163" s="130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</row>
    <row r="164" spans="2:16">
      <c r="B164" s="130"/>
      <c r="C164" s="130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</row>
    <row r="165" spans="2:16">
      <c r="B165" s="130"/>
      <c r="C165" s="130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</row>
    <row r="166" spans="2:16">
      <c r="B166" s="130"/>
      <c r="C166" s="130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</row>
    <row r="167" spans="2:16">
      <c r="B167" s="130"/>
      <c r="C167" s="130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</row>
    <row r="168" spans="2:16">
      <c r="B168" s="130"/>
      <c r="C168" s="130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</row>
    <row r="169" spans="2:16">
      <c r="B169" s="130"/>
      <c r="C169" s="130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</row>
    <row r="170" spans="2:16">
      <c r="B170" s="130"/>
      <c r="C170" s="130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</row>
    <row r="171" spans="2:16">
      <c r="B171" s="130"/>
      <c r="C171" s="130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</row>
    <row r="172" spans="2:16">
      <c r="B172" s="130"/>
      <c r="C172" s="130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</row>
    <row r="173" spans="2:16">
      <c r="B173" s="130"/>
      <c r="C173" s="130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</row>
    <row r="174" spans="2:16">
      <c r="B174" s="130"/>
      <c r="C174" s="130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</row>
    <row r="175" spans="2:16">
      <c r="B175" s="130"/>
      <c r="C175" s="130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</row>
    <row r="176" spans="2:16">
      <c r="B176" s="130"/>
      <c r="C176" s="130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</row>
    <row r="177" spans="2:16">
      <c r="B177" s="130"/>
      <c r="C177" s="130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  <c r="P177" s="131"/>
    </row>
    <row r="178" spans="2:16">
      <c r="B178" s="130"/>
      <c r="C178" s="130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</row>
    <row r="179" spans="2:16">
      <c r="B179" s="130"/>
      <c r="C179" s="130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</row>
    <row r="180" spans="2:16">
      <c r="B180" s="130"/>
      <c r="C180" s="130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</row>
    <row r="181" spans="2:16">
      <c r="B181" s="130"/>
      <c r="C181" s="130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</row>
    <row r="182" spans="2:16">
      <c r="B182" s="130"/>
      <c r="C182" s="130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</row>
    <row r="183" spans="2:16">
      <c r="B183" s="130"/>
      <c r="C183" s="130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  <c r="P183" s="131"/>
    </row>
    <row r="184" spans="2:16">
      <c r="B184" s="130"/>
      <c r="C184" s="130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  <c r="P184" s="131"/>
    </row>
    <row r="185" spans="2:16">
      <c r="B185" s="130"/>
      <c r="C185" s="130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  <c r="P185" s="131"/>
    </row>
    <row r="186" spans="2:16">
      <c r="B186" s="130"/>
      <c r="C186" s="130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  <c r="P186" s="131"/>
    </row>
    <row r="187" spans="2:16">
      <c r="B187" s="130"/>
      <c r="C187" s="130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  <c r="P187" s="131"/>
    </row>
    <row r="188" spans="2:16">
      <c r="B188" s="130"/>
      <c r="C188" s="130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  <c r="P188" s="131"/>
    </row>
    <row r="189" spans="2:16">
      <c r="B189" s="130"/>
      <c r="C189" s="130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  <c r="P189" s="131"/>
    </row>
    <row r="190" spans="2:16">
      <c r="B190" s="130"/>
      <c r="C190" s="130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  <c r="P190" s="131"/>
    </row>
    <row r="191" spans="2:16">
      <c r="B191" s="130"/>
      <c r="C191" s="130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  <c r="P191" s="131"/>
    </row>
    <row r="192" spans="2:16">
      <c r="B192" s="130"/>
      <c r="C192" s="130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</row>
    <row r="193" spans="2:16">
      <c r="B193" s="130"/>
      <c r="C193" s="130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  <c r="P193" s="131"/>
    </row>
    <row r="194" spans="2:16">
      <c r="B194" s="130"/>
      <c r="C194" s="130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  <c r="P194" s="131"/>
    </row>
    <row r="195" spans="2:16">
      <c r="B195" s="130"/>
      <c r="C195" s="130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  <c r="P195" s="131"/>
    </row>
    <row r="196" spans="2:16">
      <c r="B196" s="130"/>
      <c r="C196" s="130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  <c r="P196" s="131"/>
    </row>
    <row r="197" spans="2:16">
      <c r="B197" s="130"/>
      <c r="C197" s="130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</row>
    <row r="198" spans="2:16">
      <c r="B198" s="130"/>
      <c r="C198" s="130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</row>
    <row r="199" spans="2:16">
      <c r="B199" s="130"/>
      <c r="C199" s="130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  <c r="P199" s="131"/>
    </row>
    <row r="200" spans="2:16">
      <c r="B200" s="130"/>
      <c r="C200" s="130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  <c r="P200" s="131"/>
    </row>
    <row r="201" spans="2:16">
      <c r="B201" s="130"/>
      <c r="C201" s="130"/>
      <c r="D201" s="131"/>
      <c r="E201" s="131"/>
      <c r="F201" s="131"/>
      <c r="G201" s="131"/>
      <c r="H201" s="131"/>
      <c r="I201" s="131"/>
      <c r="J201" s="131"/>
      <c r="K201" s="131"/>
      <c r="L201" s="131"/>
      <c r="M201" s="131"/>
      <c r="N201" s="131"/>
      <c r="O201" s="131"/>
      <c r="P201" s="131"/>
    </row>
    <row r="202" spans="2:16">
      <c r="B202" s="130"/>
      <c r="C202" s="130"/>
      <c r="D202" s="131"/>
      <c r="E202" s="131"/>
      <c r="F202" s="131"/>
      <c r="G202" s="131"/>
      <c r="H202" s="131"/>
      <c r="I202" s="131"/>
      <c r="J202" s="131"/>
      <c r="K202" s="131"/>
      <c r="L202" s="131"/>
      <c r="M202" s="131"/>
      <c r="N202" s="131"/>
      <c r="O202" s="131"/>
      <c r="P202" s="131"/>
    </row>
    <row r="203" spans="2:16">
      <c r="B203" s="130"/>
      <c r="C203" s="130"/>
      <c r="D203" s="131"/>
      <c r="E203" s="131"/>
      <c r="F203" s="131"/>
      <c r="G203" s="131"/>
      <c r="H203" s="131"/>
      <c r="I203" s="131"/>
      <c r="J203" s="131"/>
      <c r="K203" s="131"/>
      <c r="L203" s="131"/>
      <c r="M203" s="131"/>
      <c r="N203" s="131"/>
      <c r="O203" s="131"/>
      <c r="P203" s="131"/>
    </row>
    <row r="204" spans="2:16">
      <c r="B204" s="130"/>
      <c r="C204" s="130"/>
      <c r="D204" s="131"/>
      <c r="E204" s="131"/>
      <c r="F204" s="131"/>
      <c r="G204" s="131"/>
      <c r="H204" s="131"/>
      <c r="I204" s="131"/>
      <c r="J204" s="131"/>
      <c r="K204" s="131"/>
      <c r="L204" s="131"/>
      <c r="M204" s="131"/>
      <c r="N204" s="131"/>
      <c r="O204" s="131"/>
      <c r="P204" s="131"/>
    </row>
    <row r="205" spans="2:16">
      <c r="B205" s="130"/>
      <c r="C205" s="130"/>
      <c r="D205" s="131"/>
      <c r="E205" s="131"/>
      <c r="F205" s="131"/>
      <c r="G205" s="131"/>
      <c r="H205" s="131"/>
      <c r="I205" s="131"/>
      <c r="J205" s="131"/>
      <c r="K205" s="131"/>
      <c r="L205" s="131"/>
      <c r="M205" s="131"/>
      <c r="N205" s="131"/>
      <c r="O205" s="131"/>
      <c r="P205" s="131"/>
    </row>
    <row r="206" spans="2:16">
      <c r="B206" s="130"/>
      <c r="C206" s="130"/>
      <c r="D206" s="131"/>
      <c r="E206" s="131"/>
      <c r="F206" s="131"/>
      <c r="G206" s="131"/>
      <c r="H206" s="131"/>
      <c r="I206" s="131"/>
      <c r="J206" s="131"/>
      <c r="K206" s="131"/>
      <c r="L206" s="131"/>
      <c r="M206" s="131"/>
      <c r="N206" s="131"/>
      <c r="O206" s="131"/>
      <c r="P206" s="131"/>
    </row>
    <row r="207" spans="2:16">
      <c r="B207" s="130"/>
      <c r="C207" s="130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  <c r="P207" s="131"/>
    </row>
    <row r="208" spans="2:16">
      <c r="B208" s="130"/>
      <c r="C208" s="130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  <c r="O208" s="131"/>
      <c r="P208" s="131"/>
    </row>
    <row r="209" spans="2:16">
      <c r="B209" s="130"/>
      <c r="C209" s="130"/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  <c r="N209" s="131"/>
      <c r="O209" s="131"/>
      <c r="P209" s="131"/>
    </row>
    <row r="210" spans="2:16">
      <c r="B210" s="130"/>
      <c r="C210" s="130"/>
      <c r="D210" s="131"/>
      <c r="E210" s="131"/>
      <c r="F210" s="131"/>
      <c r="G210" s="131"/>
      <c r="H210" s="131"/>
      <c r="I210" s="131"/>
      <c r="J210" s="131"/>
      <c r="K210" s="131"/>
      <c r="L210" s="131"/>
      <c r="M210" s="131"/>
      <c r="N210" s="131"/>
      <c r="O210" s="131"/>
      <c r="P210" s="131"/>
    </row>
    <row r="211" spans="2:16">
      <c r="B211" s="130"/>
      <c r="C211" s="130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  <c r="P211" s="131"/>
    </row>
    <row r="212" spans="2:16">
      <c r="B212" s="130"/>
      <c r="C212" s="130"/>
      <c r="D212" s="131"/>
      <c r="E212" s="131"/>
      <c r="F212" s="131"/>
      <c r="G212" s="131"/>
      <c r="H212" s="131"/>
      <c r="I212" s="131"/>
      <c r="J212" s="131"/>
      <c r="K212" s="131"/>
      <c r="L212" s="131"/>
      <c r="M212" s="131"/>
      <c r="N212" s="131"/>
      <c r="O212" s="131"/>
      <c r="P212" s="131"/>
    </row>
    <row r="213" spans="2:16">
      <c r="B213" s="130"/>
      <c r="C213" s="130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  <c r="N213" s="131"/>
      <c r="O213" s="131"/>
      <c r="P213" s="131"/>
    </row>
    <row r="214" spans="2:16">
      <c r="B214" s="130"/>
      <c r="C214" s="130"/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  <c r="N214" s="131"/>
      <c r="O214" s="131"/>
      <c r="P214" s="131"/>
    </row>
    <row r="215" spans="2:16">
      <c r="B215" s="130"/>
      <c r="C215" s="130"/>
      <c r="D215" s="131"/>
      <c r="E215" s="131"/>
      <c r="F215" s="131"/>
      <c r="G215" s="131"/>
      <c r="H215" s="131"/>
      <c r="I215" s="131"/>
      <c r="J215" s="131"/>
      <c r="K215" s="131"/>
      <c r="L215" s="131"/>
      <c r="M215" s="131"/>
      <c r="N215" s="131"/>
      <c r="O215" s="131"/>
      <c r="P215" s="131"/>
    </row>
    <row r="216" spans="2:16">
      <c r="B216" s="130"/>
      <c r="C216" s="130"/>
      <c r="D216" s="131"/>
      <c r="E216" s="131"/>
      <c r="F216" s="131"/>
      <c r="G216" s="131"/>
      <c r="H216" s="131"/>
      <c r="I216" s="131"/>
      <c r="J216" s="131"/>
      <c r="K216" s="131"/>
      <c r="L216" s="131"/>
      <c r="M216" s="131"/>
      <c r="N216" s="131"/>
      <c r="O216" s="131"/>
      <c r="P216" s="131"/>
    </row>
    <row r="217" spans="2:16">
      <c r="B217" s="130"/>
      <c r="C217" s="130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  <c r="O217" s="131"/>
      <c r="P217" s="131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L517"/>
  <sheetViews>
    <sheetView rightToLeft="1" zoomScale="70" zoomScaleNormal="70" workbookViewId="0">
      <selection activeCell="B1" sqref="B1:L1048576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60.28515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9.85546875" style="1" customWidth="1"/>
    <col min="9" max="9" width="9.42578125" style="1" customWidth="1"/>
    <col min="10" max="10" width="12.7109375" style="1" customWidth="1"/>
    <col min="11" max="11" width="14.7109375" style="1" customWidth="1"/>
    <col min="12" max="12" width="9" style="1" customWidth="1"/>
    <col min="13" max="16384" width="9.140625" style="1"/>
  </cols>
  <sheetData>
    <row r="1" spans="2:12">
      <c r="B1" s="56" t="s">
        <v>146</v>
      </c>
      <c r="C1" s="77" t="s" vm="1">
        <v>224</v>
      </c>
    </row>
    <row r="2" spans="2:12">
      <c r="B2" s="56" t="s">
        <v>145</v>
      </c>
      <c r="C2" s="77" t="s">
        <v>225</v>
      </c>
    </row>
    <row r="3" spans="2:12">
      <c r="B3" s="56" t="s">
        <v>147</v>
      </c>
      <c r="C3" s="77" t="s">
        <v>226</v>
      </c>
    </row>
    <row r="4" spans="2:12">
      <c r="B4" s="56" t="s">
        <v>148</v>
      </c>
      <c r="C4" s="77">
        <v>9455</v>
      </c>
    </row>
    <row r="6" spans="2:12" ht="26.25" customHeight="1">
      <c r="B6" s="146" t="s">
        <v>173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</row>
    <row r="7" spans="2:12" s="3" customFormat="1" ht="63">
      <c r="B7" s="12" t="s">
        <v>115</v>
      </c>
      <c r="C7" s="13" t="s">
        <v>46</v>
      </c>
      <c r="D7" s="13" t="s">
        <v>117</v>
      </c>
      <c r="E7" s="13" t="s">
        <v>15</v>
      </c>
      <c r="F7" s="13" t="s">
        <v>68</v>
      </c>
      <c r="G7" s="13" t="s">
        <v>101</v>
      </c>
      <c r="H7" s="13" t="s">
        <v>17</v>
      </c>
      <c r="I7" s="13" t="s">
        <v>19</v>
      </c>
      <c r="J7" s="13" t="s">
        <v>64</v>
      </c>
      <c r="K7" s="13" t="s">
        <v>149</v>
      </c>
      <c r="L7" s="13" t="s">
        <v>150</v>
      </c>
    </row>
    <row r="8" spans="2:12" s="3" customFormat="1" ht="28.5" customHeight="1">
      <c r="B8" s="15"/>
      <c r="C8" s="16"/>
      <c r="D8" s="16"/>
      <c r="E8" s="16"/>
      <c r="F8" s="16"/>
      <c r="G8" s="16"/>
      <c r="H8" s="16" t="s">
        <v>20</v>
      </c>
      <c r="I8" s="16" t="s">
        <v>20</v>
      </c>
      <c r="J8" s="16" t="s">
        <v>203</v>
      </c>
      <c r="K8" s="16" t="s">
        <v>20</v>
      </c>
      <c r="L8" s="16" t="s">
        <v>20</v>
      </c>
    </row>
    <row r="9" spans="2:12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</row>
    <row r="10" spans="2:12" s="4" customFormat="1" ht="18" customHeight="1">
      <c r="B10" s="78" t="s">
        <v>45</v>
      </c>
      <c r="C10" s="79"/>
      <c r="D10" s="79"/>
      <c r="E10" s="79"/>
      <c r="F10" s="79"/>
      <c r="G10" s="79"/>
      <c r="H10" s="79"/>
      <c r="I10" s="79"/>
      <c r="J10" s="87">
        <f>J11</f>
        <v>4281.1347927779998</v>
      </c>
      <c r="K10" s="88">
        <v>1</v>
      </c>
      <c r="L10" s="88">
        <f>J10/'[5]סכום נכסי הקרן'!$C$42</f>
        <v>0.12138841032914145</v>
      </c>
    </row>
    <row r="11" spans="2:12">
      <c r="B11" s="80" t="s">
        <v>196</v>
      </c>
      <c r="C11" s="81"/>
      <c r="D11" s="81"/>
      <c r="E11" s="81"/>
      <c r="F11" s="81"/>
      <c r="G11" s="81"/>
      <c r="H11" s="81"/>
      <c r="I11" s="81"/>
      <c r="J11" s="90">
        <f>J20+J12</f>
        <v>4281.1347927779998</v>
      </c>
      <c r="K11" s="91">
        <v>0.97287810022565613</v>
      </c>
      <c r="L11" s="91">
        <f>J11/'[5]סכום נכסי הקרן'!$C$42</f>
        <v>0.12138841032914145</v>
      </c>
    </row>
    <row r="12" spans="2:12">
      <c r="B12" s="99" t="s">
        <v>43</v>
      </c>
      <c r="C12" s="81"/>
      <c r="D12" s="81"/>
      <c r="E12" s="81"/>
      <c r="F12" s="81"/>
      <c r="G12" s="81"/>
      <c r="H12" s="81"/>
      <c r="I12" s="81"/>
      <c r="J12" s="90">
        <f>SUM(J13:J18)</f>
        <v>3748.326469821</v>
      </c>
      <c r="K12" s="91">
        <v>0.87546684027036037</v>
      </c>
      <c r="L12" s="91">
        <f>J12/'[5]סכום נכסי הקרן'!$C$42</f>
        <v>0.10628102444561553</v>
      </c>
    </row>
    <row r="13" spans="2:12">
      <c r="B13" s="86" t="s">
        <v>1946</v>
      </c>
      <c r="C13" s="83" t="s">
        <v>1947</v>
      </c>
      <c r="D13" s="83">
        <v>11</v>
      </c>
      <c r="E13" s="83" t="s">
        <v>311</v>
      </c>
      <c r="F13" s="83" t="s">
        <v>312</v>
      </c>
      <c r="G13" s="96" t="s">
        <v>133</v>
      </c>
      <c r="H13" s="97">
        <v>0</v>
      </c>
      <c r="I13" s="97">
        <v>0</v>
      </c>
      <c r="J13" s="93">
        <v>23.483399921</v>
      </c>
      <c r="K13" s="94">
        <v>5.4855069830776109E-3</v>
      </c>
      <c r="L13" s="94">
        <f>J13/'[5]סכום נכסי הקרן'!$C$42</f>
        <v>6.658544342828161E-4</v>
      </c>
    </row>
    <row r="14" spans="2:12">
      <c r="B14" s="86" t="s">
        <v>1948</v>
      </c>
      <c r="C14" s="83" t="s">
        <v>1949</v>
      </c>
      <c r="D14" s="83">
        <v>12</v>
      </c>
      <c r="E14" s="83" t="s">
        <v>311</v>
      </c>
      <c r="F14" s="83" t="s">
        <v>312</v>
      </c>
      <c r="G14" s="96" t="s">
        <v>133</v>
      </c>
      <c r="H14" s="97">
        <v>0</v>
      </c>
      <c r="I14" s="97">
        <v>0</v>
      </c>
      <c r="J14" s="93">
        <v>2.6738899999999997</v>
      </c>
      <c r="K14" s="94">
        <v>6.2459619630566654E-4</v>
      </c>
      <c r="L14" s="94">
        <f>J14/'[5]סכום נכסי הקרן'!$C$42</f>
        <v>7.5816173095631653E-5</v>
      </c>
    </row>
    <row r="15" spans="2:12">
      <c r="B15" s="86" t="s">
        <v>1948</v>
      </c>
      <c r="C15" s="83" t="s">
        <v>1950</v>
      </c>
      <c r="D15" s="83">
        <v>12</v>
      </c>
      <c r="E15" s="83" t="s">
        <v>311</v>
      </c>
      <c r="F15" s="83" t="s">
        <v>312</v>
      </c>
      <c r="G15" s="96" t="s">
        <v>133</v>
      </c>
      <c r="H15" s="97">
        <v>0</v>
      </c>
      <c r="I15" s="97">
        <v>0</v>
      </c>
      <c r="J15" s="93">
        <v>74.284695421999999</v>
      </c>
      <c r="K15" s="94">
        <v>1.7352223989882218E-2</v>
      </c>
      <c r="L15" s="94">
        <f>J15/'[5]סכום נכסי הקרן'!$C$42</f>
        <v>2.106287590914596E-3</v>
      </c>
    </row>
    <row r="16" spans="2:12">
      <c r="B16" s="86" t="s">
        <v>1951</v>
      </c>
      <c r="C16" s="83" t="s">
        <v>1952</v>
      </c>
      <c r="D16" s="83">
        <v>10</v>
      </c>
      <c r="E16" s="83" t="s">
        <v>311</v>
      </c>
      <c r="F16" s="83" t="s">
        <v>312</v>
      </c>
      <c r="G16" s="96" t="s">
        <v>133</v>
      </c>
      <c r="H16" s="97">
        <v>0</v>
      </c>
      <c r="I16" s="97">
        <v>0</v>
      </c>
      <c r="J16" s="93">
        <v>377.86583861099996</v>
      </c>
      <c r="K16" s="94">
        <v>8.8265996548205605E-2</v>
      </c>
      <c r="L16" s="94">
        <f>J16/'[5]סכום נכסי הקרן'!$C$42</f>
        <v>1.0714106349572193E-2</v>
      </c>
    </row>
    <row r="17" spans="2:12">
      <c r="B17" s="86" t="s">
        <v>1951</v>
      </c>
      <c r="C17" s="83" t="s">
        <v>1953</v>
      </c>
      <c r="D17" s="83">
        <v>10</v>
      </c>
      <c r="E17" s="83" t="s">
        <v>311</v>
      </c>
      <c r="F17" s="83" t="s">
        <v>312</v>
      </c>
      <c r="G17" s="96" t="s">
        <v>133</v>
      </c>
      <c r="H17" s="97">
        <v>0</v>
      </c>
      <c r="I17" s="97">
        <v>0</v>
      </c>
      <c r="J17" s="93">
        <v>3220.93</v>
      </c>
      <c r="K17" s="94">
        <v>0.75227185880319714</v>
      </c>
      <c r="L17" s="94">
        <f>J17/'[5]סכום נכסי הקרן'!$C$42</f>
        <v>9.1327087654657788E-2</v>
      </c>
    </row>
    <row r="18" spans="2:12">
      <c r="B18" s="86" t="s">
        <v>1954</v>
      </c>
      <c r="C18" s="83" t="s">
        <v>1955</v>
      </c>
      <c r="D18" s="83">
        <v>20</v>
      </c>
      <c r="E18" s="83" t="s">
        <v>311</v>
      </c>
      <c r="F18" s="83" t="s">
        <v>312</v>
      </c>
      <c r="G18" s="96" t="s">
        <v>133</v>
      </c>
      <c r="H18" s="97">
        <v>0</v>
      </c>
      <c r="I18" s="97">
        <v>0</v>
      </c>
      <c r="J18" s="93">
        <v>49.088645867000004</v>
      </c>
      <c r="K18" s="94">
        <v>1.1466657749692053E-2</v>
      </c>
      <c r="L18" s="94">
        <f>J18/'[5]סכום נכסי הקרן'!$C$42</f>
        <v>1.3918722430925118E-3</v>
      </c>
    </row>
    <row r="19" spans="2:12">
      <c r="B19" s="82"/>
      <c r="C19" s="83"/>
      <c r="D19" s="83"/>
      <c r="E19" s="83"/>
      <c r="F19" s="83"/>
      <c r="G19" s="83"/>
      <c r="H19" s="83"/>
      <c r="I19" s="83"/>
      <c r="J19" s="83"/>
      <c r="K19" s="94"/>
      <c r="L19" s="83"/>
    </row>
    <row r="20" spans="2:12">
      <c r="B20" s="99" t="s">
        <v>44</v>
      </c>
      <c r="C20" s="81"/>
      <c r="D20" s="81"/>
      <c r="E20" s="81"/>
      <c r="F20" s="81"/>
      <c r="G20" s="81"/>
      <c r="H20" s="81"/>
      <c r="I20" s="81"/>
      <c r="J20" s="90">
        <f>SUM(J21:J46)</f>
        <v>532.80832295700009</v>
      </c>
      <c r="K20" s="91">
        <v>9.7411259955295856E-2</v>
      </c>
      <c r="L20" s="91">
        <f>J20/'[5]סכום נכסי הקרן'!$C$42</f>
        <v>1.5107385883525925E-2</v>
      </c>
    </row>
    <row r="21" spans="2:12">
      <c r="B21" s="86" t="s">
        <v>1948</v>
      </c>
      <c r="C21" s="83" t="s">
        <v>1957</v>
      </c>
      <c r="D21" s="83">
        <v>12</v>
      </c>
      <c r="E21" s="83" t="s">
        <v>311</v>
      </c>
      <c r="F21" s="83" t="s">
        <v>312</v>
      </c>
      <c r="G21" s="96" t="s">
        <v>132</v>
      </c>
      <c r="H21" s="97">
        <v>0</v>
      </c>
      <c r="I21" s="97">
        <v>0</v>
      </c>
      <c r="J21" s="93">
        <v>4.5940000000000003</v>
      </c>
      <c r="K21" s="94">
        <v>1.0240005072319797E-3</v>
      </c>
      <c r="L21" s="94">
        <f>J21/'[5]סכום נכסי הקרן'!$C$42</f>
        <v>1.3025947185610923E-4</v>
      </c>
    </row>
    <row r="22" spans="2:12">
      <c r="B22" s="86" t="s">
        <v>1948</v>
      </c>
      <c r="C22" s="83" t="s">
        <v>1958</v>
      </c>
      <c r="D22" s="83">
        <v>12</v>
      </c>
      <c r="E22" s="83" t="s">
        <v>311</v>
      </c>
      <c r="F22" s="83" t="s">
        <v>312</v>
      </c>
      <c r="G22" s="96" t="s">
        <v>141</v>
      </c>
      <c r="H22" s="97">
        <v>0</v>
      </c>
      <c r="I22" s="97">
        <v>0</v>
      </c>
      <c r="J22" s="93">
        <v>2.8868000000000002E-5</v>
      </c>
      <c r="K22" s="94">
        <v>6.7433002086667685E-9</v>
      </c>
      <c r="L22" s="94">
        <f>J22/'[5]סכום נכסי הקרן'!$C$42</f>
        <v>8.1853078657861583E-10</v>
      </c>
    </row>
    <row r="23" spans="2:12">
      <c r="B23" s="86" t="s">
        <v>1948</v>
      </c>
      <c r="C23" s="83" t="s">
        <v>1959</v>
      </c>
      <c r="D23" s="83">
        <v>12</v>
      </c>
      <c r="E23" s="83" t="s">
        <v>311</v>
      </c>
      <c r="F23" s="83" t="s">
        <v>312</v>
      </c>
      <c r="G23" s="96" t="s">
        <v>135</v>
      </c>
      <c r="H23" s="97">
        <v>0</v>
      </c>
      <c r="I23" s="97">
        <v>0</v>
      </c>
      <c r="J23" s="93">
        <v>7.9395409999999996E-3</v>
      </c>
      <c r="K23" s="94">
        <v>1.8546040072751267E-6</v>
      </c>
      <c r="L23" s="94">
        <f>J23/'[5]סכום נכסי הקרן'!$C$42</f>
        <v>2.2511981224203858E-7</v>
      </c>
    </row>
    <row r="24" spans="2:12">
      <c r="B24" s="86" t="s">
        <v>1948</v>
      </c>
      <c r="C24" s="83" t="s">
        <v>1960</v>
      </c>
      <c r="D24" s="83">
        <v>12</v>
      </c>
      <c r="E24" s="83" t="s">
        <v>311</v>
      </c>
      <c r="F24" s="83" t="s">
        <v>312</v>
      </c>
      <c r="G24" s="96" t="s">
        <v>134</v>
      </c>
      <c r="H24" s="97">
        <v>0</v>
      </c>
      <c r="I24" s="97">
        <v>0</v>
      </c>
      <c r="J24" s="93">
        <v>5.1457070000000002E-3</v>
      </c>
      <c r="K24" s="94">
        <v>1.2019899919231692E-6</v>
      </c>
      <c r="L24" s="94">
        <f>J24/'[5]סכום נכסי הקרן'!$C$42</f>
        <v>1.4590271574799394E-7</v>
      </c>
    </row>
    <row r="25" spans="2:12">
      <c r="B25" s="86" t="s">
        <v>1951</v>
      </c>
      <c r="C25" s="83" t="s">
        <v>1961</v>
      </c>
      <c r="D25" s="83">
        <v>10</v>
      </c>
      <c r="E25" s="83" t="s">
        <v>311</v>
      </c>
      <c r="F25" s="83" t="s">
        <v>312</v>
      </c>
      <c r="G25" s="96" t="s">
        <v>1455</v>
      </c>
      <c r="H25" s="97">
        <v>0</v>
      </c>
      <c r="I25" s="97">
        <v>0</v>
      </c>
      <c r="J25" s="93">
        <v>-7.9927899999999996E-4</v>
      </c>
      <c r="K25" s="94">
        <v>-1.8670424856183198E-7</v>
      </c>
      <c r="L25" s="94">
        <f>J25/'[5]סכום נכסי הקרן'!$C$42</f>
        <v>-2.2662964824919267E-8</v>
      </c>
    </row>
    <row r="26" spans="2:12">
      <c r="B26" s="86" t="s">
        <v>1951</v>
      </c>
      <c r="C26" s="83" t="s">
        <v>1962</v>
      </c>
      <c r="D26" s="83">
        <v>10</v>
      </c>
      <c r="E26" s="83" t="s">
        <v>311</v>
      </c>
      <c r="F26" s="83" t="s">
        <v>312</v>
      </c>
      <c r="G26" s="96" t="s">
        <v>134</v>
      </c>
      <c r="H26" s="97">
        <v>0</v>
      </c>
      <c r="I26" s="97">
        <v>0</v>
      </c>
      <c r="J26" s="93">
        <v>0.42399999999999999</v>
      </c>
      <c r="K26" s="94">
        <v>6.3497183398990385E-3</v>
      </c>
      <c r="L26" s="94">
        <f>J26/'[5]סכום נכסי הקרן'!$C$42</f>
        <v>1.2022206370698804E-5</v>
      </c>
    </row>
    <row r="27" spans="2:12">
      <c r="B27" s="86" t="s">
        <v>1951</v>
      </c>
      <c r="C27" s="83" t="s">
        <v>1963</v>
      </c>
      <c r="D27" s="83">
        <v>10</v>
      </c>
      <c r="E27" s="83" t="s">
        <v>311</v>
      </c>
      <c r="F27" s="83" t="s">
        <v>312</v>
      </c>
      <c r="G27" s="96" t="s">
        <v>136</v>
      </c>
      <c r="H27" s="97">
        <v>0</v>
      </c>
      <c r="I27" s="97">
        <v>0</v>
      </c>
      <c r="J27" s="93">
        <v>0.58389951299999998</v>
      </c>
      <c r="K27" s="94">
        <v>1.3639357447184854E-4</v>
      </c>
      <c r="L27" s="94">
        <f>J27/'[5]סכום נכסי הקרן'!$C$42</f>
        <v>1.6556038785463514E-5</v>
      </c>
    </row>
    <row r="28" spans="2:12">
      <c r="B28" s="86" t="s">
        <v>1951</v>
      </c>
      <c r="C28" s="83" t="s">
        <v>1964</v>
      </c>
      <c r="D28" s="83">
        <v>10</v>
      </c>
      <c r="E28" s="83" t="s">
        <v>311</v>
      </c>
      <c r="F28" s="83" t="s">
        <v>312</v>
      </c>
      <c r="G28" s="96" t="s">
        <v>134</v>
      </c>
      <c r="H28" s="97">
        <v>0</v>
      </c>
      <c r="I28" s="97">
        <v>0</v>
      </c>
      <c r="J28" s="93">
        <v>6.2121516000000002E-2</v>
      </c>
      <c r="K28" s="94">
        <v>1.4511016759231536E-5</v>
      </c>
      <c r="L28" s="94">
        <f>J28/'[5]סכום נכסי הקרן'!$C$42</f>
        <v>1.7614096354072353E-6</v>
      </c>
    </row>
    <row r="29" spans="2:12">
      <c r="B29" s="86" t="s">
        <v>1951</v>
      </c>
      <c r="C29" s="83" t="s">
        <v>1965</v>
      </c>
      <c r="D29" s="83">
        <v>10</v>
      </c>
      <c r="E29" s="83" t="s">
        <v>311</v>
      </c>
      <c r="F29" s="83" t="s">
        <v>312</v>
      </c>
      <c r="G29" s="96" t="s">
        <v>138</v>
      </c>
      <c r="H29" s="97">
        <v>0</v>
      </c>
      <c r="I29" s="97">
        <v>0</v>
      </c>
      <c r="J29" s="93">
        <v>-2.6457910000000002E-3</v>
      </c>
      <c r="K29" s="94">
        <v>-6.1803252744868573E-7</v>
      </c>
      <c r="L29" s="94">
        <f>J29/'[5]סכום נכסי הקרן'!$C$42</f>
        <v>-7.5019446735230099E-8</v>
      </c>
    </row>
    <row r="30" spans="2:12">
      <c r="B30" s="86" t="s">
        <v>1951</v>
      </c>
      <c r="C30" s="83" t="s">
        <v>1966</v>
      </c>
      <c r="D30" s="83">
        <v>10</v>
      </c>
      <c r="E30" s="83" t="s">
        <v>311</v>
      </c>
      <c r="F30" s="83" t="s">
        <v>312</v>
      </c>
      <c r="G30" s="96" t="s">
        <v>135</v>
      </c>
      <c r="H30" s="97">
        <v>0</v>
      </c>
      <c r="I30" s="97">
        <v>0</v>
      </c>
      <c r="J30" s="93">
        <v>0.37621671200000001</v>
      </c>
      <c r="K30" s="94">
        <v>8.7880775687041894E-5</v>
      </c>
      <c r="L30" s="94">
        <f>J30/'[5]סכום נכסי הקרן'!$C$42</f>
        <v>1.0667346584362636E-5</v>
      </c>
    </row>
    <row r="31" spans="2:12">
      <c r="B31" s="86" t="s">
        <v>1951</v>
      </c>
      <c r="C31" s="83" t="s">
        <v>1967</v>
      </c>
      <c r="D31" s="83">
        <v>10</v>
      </c>
      <c r="E31" s="83" t="s">
        <v>311</v>
      </c>
      <c r="F31" s="83" t="s">
        <v>312</v>
      </c>
      <c r="G31" s="96" t="s">
        <v>141</v>
      </c>
      <c r="H31" s="97">
        <v>0</v>
      </c>
      <c r="I31" s="97">
        <v>0</v>
      </c>
      <c r="J31" s="93">
        <v>9.7721559E-2</v>
      </c>
      <c r="K31" s="94">
        <v>2.282686050976659E-5</v>
      </c>
      <c r="L31" s="94">
        <f>J31/'[5]סכום נכסי הקרן'!$C$42</f>
        <v>2.7708225216141959E-6</v>
      </c>
    </row>
    <row r="32" spans="2:12">
      <c r="B32" s="86" t="s">
        <v>1951</v>
      </c>
      <c r="C32" s="83" t="s">
        <v>1968</v>
      </c>
      <c r="D32" s="83">
        <v>10</v>
      </c>
      <c r="E32" s="83" t="s">
        <v>311</v>
      </c>
      <c r="F32" s="83" t="s">
        <v>312</v>
      </c>
      <c r="G32" s="96" t="s">
        <v>132</v>
      </c>
      <c r="H32" s="97">
        <v>0</v>
      </c>
      <c r="I32" s="97">
        <v>0</v>
      </c>
      <c r="J32" s="93">
        <v>329.38</v>
      </c>
      <c r="K32" s="94">
        <v>4.3690708206766099E-2</v>
      </c>
      <c r="L32" s="94">
        <f>J32/'[5]סכום נכסי הקרן'!$C$42</f>
        <v>9.3393262603320096E-3</v>
      </c>
    </row>
    <row r="33" spans="2:12">
      <c r="B33" s="86" t="s">
        <v>1951</v>
      </c>
      <c r="C33" s="83" t="s">
        <v>1969</v>
      </c>
      <c r="D33" s="83">
        <v>10</v>
      </c>
      <c r="E33" s="83" t="s">
        <v>311</v>
      </c>
      <c r="F33" s="83" t="s">
        <v>312</v>
      </c>
      <c r="G33" s="96" t="s">
        <v>136</v>
      </c>
      <c r="H33" s="97">
        <v>0</v>
      </c>
      <c r="I33" s="97">
        <v>0</v>
      </c>
      <c r="J33" s="93">
        <v>0.32551999999999998</v>
      </c>
      <c r="K33" s="94">
        <v>7.6038488427504719E-5</v>
      </c>
      <c r="L33" s="94">
        <f>J33/'[5]סכום נכסי הקרן'!$C$42</f>
        <v>9.2298788155421573E-6</v>
      </c>
    </row>
    <row r="34" spans="2:12">
      <c r="B34" s="86" t="s">
        <v>1951</v>
      </c>
      <c r="C34" s="83" t="s">
        <v>1970</v>
      </c>
      <c r="D34" s="83">
        <v>10</v>
      </c>
      <c r="E34" s="83" t="s">
        <v>311</v>
      </c>
      <c r="F34" s="83" t="s">
        <v>312</v>
      </c>
      <c r="G34" s="96" t="s">
        <v>140</v>
      </c>
      <c r="H34" s="97">
        <v>0</v>
      </c>
      <c r="I34" s="97">
        <v>0</v>
      </c>
      <c r="J34" s="93">
        <v>0.18880000000000002</v>
      </c>
      <c r="K34" s="94">
        <v>4.410194954261764E-5</v>
      </c>
      <c r="L34" s="94">
        <f>J34/'[5]סכום נכסי הקרן'!$C$42</f>
        <v>5.353284346197959E-6</v>
      </c>
    </row>
    <row r="35" spans="2:12">
      <c r="B35" s="86" t="s">
        <v>1951</v>
      </c>
      <c r="C35" s="83" t="s">
        <v>1971</v>
      </c>
      <c r="D35" s="83">
        <v>10</v>
      </c>
      <c r="E35" s="83" t="s">
        <v>311</v>
      </c>
      <c r="F35" s="83" t="s">
        <v>312</v>
      </c>
      <c r="G35" s="96" t="s">
        <v>135</v>
      </c>
      <c r="H35" s="97">
        <v>0</v>
      </c>
      <c r="I35" s="97">
        <v>0</v>
      </c>
      <c r="J35" s="93">
        <v>0.22935</v>
      </c>
      <c r="K35" s="94">
        <v>5.3574057879233869E-5</v>
      </c>
      <c r="L35" s="94">
        <f>J35/'[5]סכום נכסי הקרן'!$C$42</f>
        <v>6.5030496016975724E-6</v>
      </c>
    </row>
    <row r="36" spans="2:12">
      <c r="B36" s="86" t="s">
        <v>1951</v>
      </c>
      <c r="C36" s="83" t="s">
        <v>1972</v>
      </c>
      <c r="D36" s="83">
        <v>10</v>
      </c>
      <c r="E36" s="83" t="s">
        <v>311</v>
      </c>
      <c r="F36" s="83" t="s">
        <v>312</v>
      </c>
      <c r="G36" s="96" t="s">
        <v>132</v>
      </c>
      <c r="H36" s="97">
        <v>0</v>
      </c>
      <c r="I36" s="97">
        <v>0</v>
      </c>
      <c r="J36" s="93">
        <v>170.05590395199999</v>
      </c>
      <c r="K36" s="94">
        <v>3.9723500505907491E-2</v>
      </c>
      <c r="L36" s="94">
        <f>J36/'[5]סכום נכסי הקרן'!$C$42</f>
        <v>4.8218093676100906E-3</v>
      </c>
    </row>
    <row r="37" spans="2:12">
      <c r="B37" s="86" t="s">
        <v>1951</v>
      </c>
      <c r="C37" s="83" t="s">
        <v>1973</v>
      </c>
      <c r="D37" s="83">
        <v>10</v>
      </c>
      <c r="E37" s="83" t="s">
        <v>311</v>
      </c>
      <c r="F37" s="83" t="s">
        <v>312</v>
      </c>
      <c r="G37" s="96" t="s">
        <v>137</v>
      </c>
      <c r="H37" s="97">
        <v>0</v>
      </c>
      <c r="I37" s="97">
        <v>0</v>
      </c>
      <c r="J37" s="93">
        <v>0.7680260029999999</v>
      </c>
      <c r="K37" s="94">
        <v>1.7940383491379393E-4</v>
      </c>
      <c r="L37" s="94">
        <f>J37/'[5]סכום נכסי הקרן'!$C$42</f>
        <v>2.177680921256825E-5</v>
      </c>
    </row>
    <row r="38" spans="2:12">
      <c r="B38" s="86" t="s">
        <v>1954</v>
      </c>
      <c r="C38" s="83" t="s">
        <v>1974</v>
      </c>
      <c r="D38" s="83">
        <v>20</v>
      </c>
      <c r="E38" s="83" t="s">
        <v>311</v>
      </c>
      <c r="F38" s="83" t="s">
        <v>312</v>
      </c>
      <c r="G38" s="96" t="s">
        <v>134</v>
      </c>
      <c r="H38" s="97">
        <v>0</v>
      </c>
      <c r="I38" s="97">
        <v>0</v>
      </c>
      <c r="J38" s="93">
        <v>1.8564320000000001E-3</v>
      </c>
      <c r="K38" s="94">
        <v>4.3364549996451663E-7</v>
      </c>
      <c r="L38" s="94">
        <f>J38/'[5]סכום נכסי הקרן'!$C$42</f>
        <v>5.2637756172568689E-8</v>
      </c>
    </row>
    <row r="39" spans="2:12">
      <c r="B39" s="86" t="s">
        <v>1954</v>
      </c>
      <c r="C39" s="83" t="s">
        <v>1975</v>
      </c>
      <c r="D39" s="83">
        <v>20</v>
      </c>
      <c r="E39" s="83" t="s">
        <v>311</v>
      </c>
      <c r="F39" s="83" t="s">
        <v>312</v>
      </c>
      <c r="G39" s="96" t="s">
        <v>141</v>
      </c>
      <c r="H39" s="97">
        <v>0</v>
      </c>
      <c r="I39" s="97">
        <v>0</v>
      </c>
      <c r="J39" s="93">
        <v>3.2768700000000001E-4</v>
      </c>
      <c r="K39" s="94">
        <v>7.6544679765740166E-8</v>
      </c>
      <c r="L39" s="94">
        <f>J39/'[5]סכום נכסי הקרן'!$C$42</f>
        <v>9.2913224976301396E-9</v>
      </c>
    </row>
    <row r="40" spans="2:12">
      <c r="B40" s="86" t="s">
        <v>1954</v>
      </c>
      <c r="C40" s="83" t="s">
        <v>1976</v>
      </c>
      <c r="D40" s="83">
        <v>20</v>
      </c>
      <c r="E40" s="83" t="s">
        <v>311</v>
      </c>
      <c r="F40" s="83" t="s">
        <v>312</v>
      </c>
      <c r="G40" s="96" t="s">
        <v>136</v>
      </c>
      <c r="H40" s="97">
        <v>0</v>
      </c>
      <c r="I40" s="97">
        <v>0</v>
      </c>
      <c r="J40" s="93">
        <v>5.7067000000000001E-5</v>
      </c>
      <c r="K40" s="94">
        <v>1.3330328149091951E-8</v>
      </c>
      <c r="L40" s="94">
        <f>J40/'[5]סכום נכסי הקרן'!$C$42</f>
        <v>1.6180925730110111E-9</v>
      </c>
    </row>
    <row r="41" spans="2:12">
      <c r="B41" s="86" t="s">
        <v>1954</v>
      </c>
      <c r="C41" s="83" t="s">
        <v>1977</v>
      </c>
      <c r="D41" s="83">
        <v>20</v>
      </c>
      <c r="E41" s="83" t="s">
        <v>311</v>
      </c>
      <c r="F41" s="83" t="s">
        <v>312</v>
      </c>
      <c r="G41" s="96" t="s">
        <v>134</v>
      </c>
      <c r="H41" s="97">
        <v>0</v>
      </c>
      <c r="I41" s="97">
        <v>0</v>
      </c>
      <c r="J41" s="93">
        <v>2.26398E-4</v>
      </c>
      <c r="K41" s="94">
        <v>5.2884497735961578E-8</v>
      </c>
      <c r="L41" s="94">
        <f>J41/'[5]סכום נכסי הקרן'!$C$42</f>
        <v>6.4193478252676127E-9</v>
      </c>
    </row>
    <row r="42" spans="2:12">
      <c r="B42" s="86" t="s">
        <v>1954</v>
      </c>
      <c r="C42" s="83" t="s">
        <v>1978</v>
      </c>
      <c r="D42" s="83">
        <v>20</v>
      </c>
      <c r="E42" s="83" t="s">
        <v>311</v>
      </c>
      <c r="F42" s="83" t="s">
        <v>312</v>
      </c>
      <c r="G42" s="96" t="s">
        <v>132</v>
      </c>
      <c r="H42" s="97">
        <v>0</v>
      </c>
      <c r="I42" s="97">
        <v>0</v>
      </c>
      <c r="J42" s="93">
        <v>17.750292795</v>
      </c>
      <c r="K42" s="94">
        <v>4.1463057055708651E-3</v>
      </c>
      <c r="L42" s="94">
        <f>J42/'[5]סכום נכסי הקרן'!$C$42</f>
        <v>5.0329642245711809E-4</v>
      </c>
    </row>
    <row r="43" spans="2:12">
      <c r="B43" s="86" t="s">
        <v>1954</v>
      </c>
      <c r="C43" s="83" t="s">
        <v>1956</v>
      </c>
      <c r="D43" s="83">
        <v>20</v>
      </c>
      <c r="E43" s="83" t="s">
        <v>311</v>
      </c>
      <c r="F43" s="83" t="s">
        <v>312</v>
      </c>
      <c r="G43" s="96" t="s">
        <v>135</v>
      </c>
      <c r="H43" s="97">
        <v>0</v>
      </c>
      <c r="I43" s="97">
        <v>0</v>
      </c>
      <c r="J43" s="93">
        <v>0.46336366299999993</v>
      </c>
      <c r="K43" s="94">
        <v>1.082375046901932E-4</v>
      </c>
      <c r="L43" s="94">
        <f>J43/'[5]סכום נכסי הקרן'!$C$42</f>
        <v>1.3138333918087107E-5</v>
      </c>
    </row>
    <row r="44" spans="2:12">
      <c r="B44" s="86" t="s">
        <v>1946</v>
      </c>
      <c r="C44" s="83" t="s">
        <v>1979</v>
      </c>
      <c r="D44" s="83">
        <v>11</v>
      </c>
      <c r="E44" s="83" t="s">
        <v>311</v>
      </c>
      <c r="F44" s="83" t="s">
        <v>312</v>
      </c>
      <c r="G44" s="96" t="s">
        <v>134</v>
      </c>
      <c r="H44" s="97">
        <v>0</v>
      </c>
      <c r="I44" s="97">
        <v>0</v>
      </c>
      <c r="J44" s="93">
        <v>0.95952014499999994</v>
      </c>
      <c r="K44" s="94">
        <v>2.2413511133429636E-4</v>
      </c>
      <c r="L44" s="94">
        <f>J44/'[5]סכום נכסי הקרן'!$C$42</f>
        <v>2.7206483962341604E-5</v>
      </c>
    </row>
    <row r="45" spans="2:12">
      <c r="B45" s="86" t="s">
        <v>1946</v>
      </c>
      <c r="C45" s="83" t="s">
        <v>1980</v>
      </c>
      <c r="D45" s="83">
        <v>11</v>
      </c>
      <c r="E45" s="83" t="s">
        <v>311</v>
      </c>
      <c r="F45" s="83" t="s">
        <v>312</v>
      </c>
      <c r="G45" s="96" t="s">
        <v>132</v>
      </c>
      <c r="H45" s="97">
        <v>0</v>
      </c>
      <c r="I45" s="97">
        <v>0</v>
      </c>
      <c r="J45" s="93">
        <v>6.5345619900000003</v>
      </c>
      <c r="K45" s="94">
        <v>1.5264137879559697E-3</v>
      </c>
      <c r="L45" s="94">
        <f>J45/'[5]סכום נכסי הקרן'!$C$42</f>
        <v>1.8528267166486855E-4</v>
      </c>
    </row>
    <row r="46" spans="2:12">
      <c r="B46" s="86" t="s">
        <v>1946</v>
      </c>
      <c r="C46" s="83" t="s">
        <v>1981</v>
      </c>
      <c r="D46" s="83">
        <v>11</v>
      </c>
      <c r="E46" s="83" t="s">
        <v>311</v>
      </c>
      <c r="F46" s="83" t="s">
        <v>312</v>
      </c>
      <c r="G46" s="96" t="s">
        <v>135</v>
      </c>
      <c r="H46" s="97">
        <v>0</v>
      </c>
      <c r="I46" s="97">
        <v>0</v>
      </c>
      <c r="J46" s="93">
        <v>2.8884789999999998E-3</v>
      </c>
      <c r="K46" s="94">
        <v>6.7472221987770454E-7</v>
      </c>
      <c r="L46" s="94">
        <f>J46/'[5]סכום נכסי הקרן'!$C$42</f>
        <v>8.1900685460919128E-8</v>
      </c>
    </row>
    <row r="47" spans="2:12">
      <c r="B47" s="130"/>
      <c r="C47" s="130"/>
      <c r="D47" s="130"/>
      <c r="E47" s="131"/>
      <c r="F47" s="131"/>
      <c r="G47" s="131"/>
      <c r="H47" s="131"/>
      <c r="I47" s="131"/>
      <c r="J47" s="131"/>
      <c r="K47" s="131"/>
      <c r="L47" s="131"/>
    </row>
    <row r="48" spans="2:12">
      <c r="B48" s="82"/>
      <c r="C48" s="83"/>
      <c r="D48" s="83"/>
      <c r="E48" s="83"/>
      <c r="F48" s="83"/>
      <c r="G48" s="83"/>
      <c r="H48" s="83"/>
      <c r="I48" s="83"/>
      <c r="J48" s="83"/>
      <c r="K48" s="94"/>
      <c r="L48" s="83"/>
    </row>
    <row r="49" spans="2:12">
      <c r="B49" s="82"/>
      <c r="C49" s="83"/>
      <c r="D49" s="83"/>
      <c r="E49" s="83"/>
      <c r="F49" s="83"/>
      <c r="G49" s="83"/>
      <c r="H49" s="83"/>
      <c r="I49" s="83"/>
      <c r="J49" s="83"/>
      <c r="K49" s="94"/>
      <c r="L49" s="83"/>
    </row>
    <row r="50" spans="2:12">
      <c r="B50" s="82"/>
      <c r="C50" s="83"/>
      <c r="D50" s="83"/>
      <c r="E50" s="83"/>
      <c r="F50" s="83"/>
      <c r="G50" s="83"/>
      <c r="H50" s="83"/>
      <c r="I50" s="83"/>
      <c r="J50" s="83"/>
      <c r="K50" s="94"/>
      <c r="L50" s="83"/>
    </row>
    <row r="51" spans="2:12">
      <c r="B51" s="82"/>
      <c r="C51" s="83"/>
      <c r="D51" s="83"/>
      <c r="E51" s="83"/>
      <c r="F51" s="83"/>
      <c r="G51" s="83"/>
      <c r="H51" s="83"/>
      <c r="I51" s="83"/>
      <c r="J51" s="83"/>
      <c r="K51" s="94"/>
      <c r="L51" s="83"/>
    </row>
    <row r="52" spans="2:12">
      <c r="B52" s="82"/>
      <c r="C52" s="83"/>
      <c r="D52" s="83"/>
      <c r="E52" s="83"/>
      <c r="F52" s="83"/>
      <c r="G52" s="83"/>
      <c r="H52" s="83"/>
      <c r="I52" s="83"/>
      <c r="J52" s="83"/>
      <c r="K52" s="94"/>
      <c r="L52" s="83"/>
    </row>
    <row r="53" spans="2:12">
      <c r="B53" s="82"/>
      <c r="C53" s="83"/>
      <c r="D53" s="83"/>
      <c r="E53" s="83"/>
      <c r="F53" s="83"/>
      <c r="G53" s="83"/>
      <c r="H53" s="83"/>
      <c r="I53" s="83"/>
      <c r="J53" s="83"/>
      <c r="K53" s="94"/>
      <c r="L53" s="83"/>
    </row>
    <row r="54" spans="2:12">
      <c r="B54" s="82"/>
      <c r="C54" s="83"/>
      <c r="D54" s="83"/>
      <c r="E54" s="83"/>
      <c r="F54" s="83"/>
      <c r="G54" s="83"/>
      <c r="H54" s="83"/>
      <c r="I54" s="83"/>
      <c r="J54" s="83"/>
      <c r="K54" s="94"/>
      <c r="L54" s="83"/>
    </row>
    <row r="55" spans="2:12">
      <c r="B55" s="82"/>
      <c r="C55" s="83"/>
      <c r="D55" s="83"/>
      <c r="E55" s="83"/>
      <c r="F55" s="83"/>
      <c r="G55" s="83"/>
      <c r="H55" s="83"/>
      <c r="I55" s="83"/>
      <c r="J55" s="83"/>
      <c r="K55" s="94"/>
      <c r="L55" s="83"/>
    </row>
    <row r="56" spans="2:12">
      <c r="B56" s="82"/>
      <c r="C56" s="83"/>
      <c r="D56" s="83"/>
      <c r="E56" s="83"/>
      <c r="F56" s="83"/>
      <c r="G56" s="83"/>
      <c r="H56" s="83"/>
      <c r="I56" s="83"/>
      <c r="J56" s="83"/>
      <c r="K56" s="94"/>
      <c r="L56" s="83"/>
    </row>
    <row r="57" spans="2:12">
      <c r="B57" s="130"/>
      <c r="C57" s="130"/>
      <c r="D57" s="131"/>
      <c r="E57" s="131"/>
      <c r="F57" s="131"/>
      <c r="G57" s="131"/>
      <c r="H57" s="131"/>
      <c r="I57" s="131"/>
      <c r="J57" s="131"/>
      <c r="K57" s="131"/>
      <c r="L57" s="131"/>
    </row>
    <row r="58" spans="2:12">
      <c r="B58" s="130"/>
      <c r="C58" s="130"/>
      <c r="D58" s="131"/>
      <c r="E58" s="131"/>
      <c r="F58" s="131"/>
      <c r="G58" s="131"/>
      <c r="H58" s="131"/>
      <c r="I58" s="131"/>
      <c r="J58" s="131"/>
      <c r="K58" s="131"/>
      <c r="L58" s="131"/>
    </row>
    <row r="59" spans="2:12">
      <c r="B59" s="130"/>
      <c r="C59" s="130"/>
      <c r="D59" s="131"/>
      <c r="E59" s="131"/>
      <c r="F59" s="131"/>
      <c r="G59" s="131"/>
      <c r="H59" s="131"/>
      <c r="I59" s="131"/>
      <c r="J59" s="131"/>
      <c r="K59" s="131"/>
      <c r="L59" s="131"/>
    </row>
    <row r="60" spans="2:12">
      <c r="B60" s="130"/>
      <c r="C60" s="130"/>
      <c r="D60" s="131"/>
      <c r="E60" s="131"/>
      <c r="F60" s="131"/>
      <c r="G60" s="131"/>
      <c r="H60" s="131"/>
      <c r="I60" s="131"/>
      <c r="J60" s="131"/>
      <c r="K60" s="131"/>
      <c r="L60" s="131"/>
    </row>
    <row r="61" spans="2:12">
      <c r="B61" s="130"/>
      <c r="C61" s="130"/>
      <c r="D61" s="131"/>
      <c r="E61" s="131"/>
      <c r="F61" s="131"/>
      <c r="G61" s="131"/>
      <c r="H61" s="131"/>
      <c r="I61" s="131"/>
      <c r="J61" s="131"/>
      <c r="K61" s="131"/>
      <c r="L61" s="131"/>
    </row>
    <row r="62" spans="2:12">
      <c r="B62" s="130"/>
      <c r="C62" s="130"/>
      <c r="D62" s="131"/>
      <c r="E62" s="131"/>
      <c r="F62" s="131"/>
      <c r="G62" s="131"/>
      <c r="H62" s="131"/>
      <c r="I62" s="131"/>
      <c r="J62" s="131"/>
      <c r="K62" s="131"/>
      <c r="L62" s="131"/>
    </row>
    <row r="63" spans="2:12">
      <c r="B63" s="130"/>
      <c r="C63" s="130"/>
      <c r="D63" s="131"/>
      <c r="E63" s="131"/>
      <c r="F63" s="131"/>
      <c r="G63" s="131"/>
      <c r="H63" s="131"/>
      <c r="I63" s="131"/>
      <c r="J63" s="131"/>
      <c r="K63" s="131"/>
      <c r="L63" s="131"/>
    </row>
    <row r="64" spans="2:12">
      <c r="B64" s="130"/>
      <c r="C64" s="130"/>
      <c r="D64" s="131"/>
      <c r="E64" s="131"/>
      <c r="F64" s="131"/>
      <c r="G64" s="131"/>
      <c r="H64" s="131"/>
      <c r="I64" s="131"/>
      <c r="J64" s="131"/>
      <c r="K64" s="131"/>
      <c r="L64" s="131"/>
    </row>
    <row r="65" spans="2:12">
      <c r="B65" s="130"/>
      <c r="C65" s="130"/>
      <c r="D65" s="131"/>
      <c r="E65" s="131"/>
      <c r="F65" s="131"/>
      <c r="G65" s="131"/>
      <c r="H65" s="131"/>
      <c r="I65" s="131"/>
      <c r="J65" s="131"/>
      <c r="K65" s="131"/>
      <c r="L65" s="131"/>
    </row>
    <row r="66" spans="2:12">
      <c r="B66" s="130"/>
      <c r="C66" s="130"/>
      <c r="D66" s="131"/>
      <c r="E66" s="131"/>
      <c r="F66" s="131"/>
      <c r="G66" s="131"/>
      <c r="H66" s="131"/>
      <c r="I66" s="131"/>
      <c r="J66" s="131"/>
      <c r="K66" s="131"/>
      <c r="L66" s="131"/>
    </row>
    <row r="67" spans="2:12">
      <c r="B67" s="130"/>
      <c r="C67" s="130"/>
      <c r="D67" s="131"/>
      <c r="E67" s="131"/>
      <c r="F67" s="131"/>
      <c r="G67" s="131"/>
      <c r="H67" s="131"/>
      <c r="I67" s="131"/>
      <c r="J67" s="131"/>
      <c r="K67" s="131"/>
      <c r="L67" s="131"/>
    </row>
    <row r="68" spans="2:12">
      <c r="B68" s="130"/>
      <c r="C68" s="130"/>
      <c r="D68" s="131"/>
      <c r="E68" s="131"/>
      <c r="F68" s="131"/>
      <c r="G68" s="131"/>
      <c r="H68" s="131"/>
      <c r="I68" s="131"/>
      <c r="J68" s="131"/>
      <c r="K68" s="131"/>
      <c r="L68" s="131"/>
    </row>
    <row r="69" spans="2:12">
      <c r="B69" s="130"/>
      <c r="C69" s="130"/>
      <c r="D69" s="131"/>
      <c r="E69" s="131"/>
      <c r="F69" s="131"/>
      <c r="G69" s="131"/>
      <c r="H69" s="131"/>
      <c r="I69" s="131"/>
      <c r="J69" s="131"/>
      <c r="K69" s="131"/>
      <c r="L69" s="131"/>
    </row>
    <row r="70" spans="2:12">
      <c r="B70" s="130"/>
      <c r="C70" s="130"/>
      <c r="D70" s="131"/>
      <c r="E70" s="131"/>
      <c r="F70" s="131"/>
      <c r="G70" s="131"/>
      <c r="H70" s="131"/>
      <c r="I70" s="131"/>
      <c r="J70" s="131"/>
      <c r="K70" s="131"/>
      <c r="L70" s="131"/>
    </row>
    <row r="71" spans="2:12">
      <c r="B71" s="130"/>
      <c r="C71" s="130"/>
      <c r="D71" s="131"/>
      <c r="E71" s="131"/>
      <c r="F71" s="131"/>
      <c r="G71" s="131"/>
      <c r="H71" s="131"/>
      <c r="I71" s="131"/>
      <c r="J71" s="131"/>
      <c r="K71" s="131"/>
      <c r="L71" s="131"/>
    </row>
    <row r="72" spans="2:12">
      <c r="B72" s="130"/>
      <c r="C72" s="130"/>
      <c r="D72" s="131"/>
      <c r="E72" s="131"/>
      <c r="F72" s="131"/>
      <c r="G72" s="131"/>
      <c r="H72" s="131"/>
      <c r="I72" s="131"/>
      <c r="J72" s="131"/>
      <c r="K72" s="131"/>
      <c r="L72" s="131"/>
    </row>
    <row r="73" spans="2:12">
      <c r="B73" s="130"/>
      <c r="C73" s="130"/>
      <c r="D73" s="131"/>
      <c r="E73" s="131"/>
      <c r="F73" s="131"/>
      <c r="G73" s="131"/>
      <c r="H73" s="131"/>
      <c r="I73" s="131"/>
      <c r="J73" s="131"/>
      <c r="K73" s="131"/>
      <c r="L73" s="131"/>
    </row>
    <row r="74" spans="2:12">
      <c r="B74" s="130"/>
      <c r="C74" s="130"/>
      <c r="D74" s="131"/>
      <c r="E74" s="131"/>
      <c r="F74" s="131"/>
      <c r="G74" s="131"/>
      <c r="H74" s="131"/>
      <c r="I74" s="131"/>
      <c r="J74" s="131"/>
      <c r="K74" s="131"/>
      <c r="L74" s="131"/>
    </row>
    <row r="75" spans="2:12">
      <c r="B75" s="130"/>
      <c r="C75" s="130"/>
      <c r="D75" s="131"/>
      <c r="E75" s="131"/>
      <c r="F75" s="131"/>
      <c r="G75" s="131"/>
      <c r="H75" s="131"/>
      <c r="I75" s="131"/>
      <c r="J75" s="131"/>
      <c r="K75" s="131"/>
      <c r="L75" s="131"/>
    </row>
    <row r="76" spans="2:12">
      <c r="B76" s="130"/>
      <c r="C76" s="130"/>
      <c r="D76" s="131"/>
      <c r="E76" s="131"/>
      <c r="F76" s="131"/>
      <c r="G76" s="131"/>
      <c r="H76" s="131"/>
      <c r="I76" s="131"/>
      <c r="J76" s="131"/>
      <c r="K76" s="131"/>
      <c r="L76" s="131"/>
    </row>
    <row r="77" spans="2:12">
      <c r="B77" s="130"/>
      <c r="C77" s="130"/>
      <c r="D77" s="131"/>
      <c r="E77" s="131"/>
      <c r="F77" s="131"/>
      <c r="G77" s="131"/>
      <c r="H77" s="131"/>
      <c r="I77" s="131"/>
      <c r="J77" s="131"/>
      <c r="K77" s="131"/>
      <c r="L77" s="131"/>
    </row>
    <row r="78" spans="2:12">
      <c r="B78" s="130"/>
      <c r="C78" s="130"/>
      <c r="D78" s="131"/>
      <c r="E78" s="131"/>
      <c r="F78" s="131"/>
      <c r="G78" s="131"/>
      <c r="H78" s="131"/>
      <c r="I78" s="131"/>
      <c r="J78" s="131"/>
      <c r="K78" s="131"/>
      <c r="L78" s="131"/>
    </row>
    <row r="79" spans="2:12">
      <c r="B79" s="130"/>
      <c r="C79" s="130"/>
      <c r="D79" s="131"/>
      <c r="E79" s="131"/>
      <c r="F79" s="131"/>
      <c r="G79" s="131"/>
      <c r="H79" s="131"/>
      <c r="I79" s="131"/>
      <c r="J79" s="131"/>
      <c r="K79" s="131"/>
      <c r="L79" s="131"/>
    </row>
    <row r="80" spans="2:12">
      <c r="B80" s="130"/>
      <c r="C80" s="130"/>
      <c r="D80" s="131"/>
      <c r="E80" s="131"/>
      <c r="F80" s="131"/>
      <c r="G80" s="131"/>
      <c r="H80" s="131"/>
      <c r="I80" s="131"/>
      <c r="J80" s="131"/>
      <c r="K80" s="131"/>
      <c r="L80" s="131"/>
    </row>
    <row r="81" spans="2:12">
      <c r="B81" s="130"/>
      <c r="C81" s="130"/>
      <c r="D81" s="131"/>
      <c r="E81" s="131"/>
      <c r="F81" s="131"/>
      <c r="G81" s="131"/>
      <c r="H81" s="131"/>
      <c r="I81" s="131"/>
      <c r="J81" s="131"/>
      <c r="K81" s="131"/>
      <c r="L81" s="131"/>
    </row>
    <row r="82" spans="2:12">
      <c r="B82" s="130"/>
      <c r="C82" s="130"/>
      <c r="D82" s="131"/>
      <c r="E82" s="131"/>
      <c r="F82" s="131"/>
      <c r="G82" s="131"/>
      <c r="H82" s="131"/>
      <c r="I82" s="131"/>
      <c r="J82" s="131"/>
      <c r="K82" s="131"/>
      <c r="L82" s="131"/>
    </row>
    <row r="83" spans="2:12">
      <c r="B83" s="130"/>
      <c r="C83" s="130"/>
      <c r="D83" s="131"/>
      <c r="E83" s="131"/>
      <c r="F83" s="131"/>
      <c r="G83" s="131"/>
      <c r="H83" s="131"/>
      <c r="I83" s="131"/>
      <c r="J83" s="131"/>
      <c r="K83" s="131"/>
      <c r="L83" s="131"/>
    </row>
    <row r="84" spans="2:12">
      <c r="B84" s="130"/>
      <c r="C84" s="130"/>
      <c r="D84" s="131"/>
      <c r="E84" s="131"/>
      <c r="F84" s="131"/>
      <c r="G84" s="131"/>
      <c r="H84" s="131"/>
      <c r="I84" s="131"/>
      <c r="J84" s="131"/>
      <c r="K84" s="131"/>
      <c r="L84" s="131"/>
    </row>
    <row r="85" spans="2:12">
      <c r="B85" s="130"/>
      <c r="C85" s="130"/>
      <c r="D85" s="131"/>
      <c r="E85" s="131"/>
      <c r="F85" s="131"/>
      <c r="G85" s="131"/>
      <c r="H85" s="131"/>
      <c r="I85" s="131"/>
      <c r="J85" s="131"/>
      <c r="K85" s="131"/>
      <c r="L85" s="131"/>
    </row>
    <row r="86" spans="2:12">
      <c r="B86" s="130"/>
      <c r="C86" s="130"/>
      <c r="D86" s="131"/>
      <c r="E86" s="131"/>
      <c r="F86" s="131"/>
      <c r="G86" s="131"/>
      <c r="H86" s="131"/>
      <c r="I86" s="131"/>
      <c r="J86" s="131"/>
      <c r="K86" s="131"/>
      <c r="L86" s="131"/>
    </row>
    <row r="87" spans="2:12">
      <c r="B87" s="130"/>
      <c r="C87" s="130"/>
      <c r="D87" s="131"/>
      <c r="E87" s="131"/>
      <c r="F87" s="131"/>
      <c r="G87" s="131"/>
      <c r="H87" s="131"/>
      <c r="I87" s="131"/>
      <c r="J87" s="131"/>
      <c r="K87" s="131"/>
      <c r="L87" s="131"/>
    </row>
    <row r="88" spans="2:12">
      <c r="B88" s="130"/>
      <c r="C88" s="130"/>
      <c r="D88" s="131"/>
      <c r="E88" s="131"/>
      <c r="F88" s="131"/>
      <c r="G88" s="131"/>
      <c r="H88" s="131"/>
      <c r="I88" s="131"/>
      <c r="J88" s="131"/>
      <c r="K88" s="131"/>
      <c r="L88" s="131"/>
    </row>
    <row r="89" spans="2:12">
      <c r="B89" s="130"/>
      <c r="C89" s="130"/>
      <c r="D89" s="131"/>
      <c r="E89" s="131"/>
      <c r="F89" s="131"/>
      <c r="G89" s="131"/>
      <c r="H89" s="131"/>
      <c r="I89" s="131"/>
      <c r="J89" s="131"/>
      <c r="K89" s="131"/>
      <c r="L89" s="131"/>
    </row>
    <row r="90" spans="2:12">
      <c r="B90" s="130"/>
      <c r="C90" s="130"/>
      <c r="D90" s="131"/>
      <c r="E90" s="131"/>
      <c r="F90" s="131"/>
      <c r="G90" s="131"/>
      <c r="H90" s="131"/>
      <c r="I90" s="131"/>
      <c r="J90" s="131"/>
      <c r="K90" s="131"/>
      <c r="L90" s="131"/>
    </row>
    <row r="91" spans="2:12">
      <c r="B91" s="130"/>
      <c r="C91" s="130"/>
      <c r="D91" s="131"/>
      <c r="E91" s="131"/>
      <c r="F91" s="131"/>
      <c r="G91" s="131"/>
      <c r="H91" s="131"/>
      <c r="I91" s="131"/>
      <c r="J91" s="131"/>
      <c r="K91" s="131"/>
      <c r="L91" s="131"/>
    </row>
    <row r="92" spans="2:12">
      <c r="B92" s="130"/>
      <c r="C92" s="130"/>
      <c r="D92" s="131"/>
      <c r="E92" s="131"/>
      <c r="F92" s="131"/>
      <c r="G92" s="131"/>
      <c r="H92" s="131"/>
      <c r="I92" s="131"/>
      <c r="J92" s="131"/>
      <c r="K92" s="131"/>
      <c r="L92" s="131"/>
    </row>
    <row r="93" spans="2:12">
      <c r="B93" s="130"/>
      <c r="C93" s="130"/>
      <c r="D93" s="131"/>
      <c r="E93" s="131"/>
      <c r="F93" s="131"/>
      <c r="G93" s="131"/>
      <c r="H93" s="131"/>
      <c r="I93" s="131"/>
      <c r="J93" s="131"/>
      <c r="K93" s="131"/>
      <c r="L93" s="131"/>
    </row>
    <row r="94" spans="2:12">
      <c r="B94" s="130"/>
      <c r="C94" s="130"/>
      <c r="D94" s="131"/>
      <c r="E94" s="131"/>
      <c r="F94" s="131"/>
      <c r="G94" s="131"/>
      <c r="H94" s="131"/>
      <c r="I94" s="131"/>
      <c r="J94" s="131"/>
      <c r="K94" s="131"/>
      <c r="L94" s="131"/>
    </row>
    <row r="95" spans="2:12">
      <c r="B95" s="130"/>
      <c r="C95" s="130"/>
      <c r="D95" s="131"/>
      <c r="E95" s="131"/>
      <c r="F95" s="131"/>
      <c r="G95" s="131"/>
      <c r="H95" s="131"/>
      <c r="I95" s="131"/>
      <c r="J95" s="131"/>
      <c r="K95" s="131"/>
      <c r="L95" s="131"/>
    </row>
    <row r="96" spans="2:12">
      <c r="B96" s="130"/>
      <c r="C96" s="130"/>
      <c r="D96" s="131"/>
      <c r="E96" s="131"/>
      <c r="F96" s="131"/>
      <c r="G96" s="131"/>
      <c r="H96" s="131"/>
      <c r="I96" s="131"/>
      <c r="J96" s="131"/>
      <c r="K96" s="131"/>
      <c r="L96" s="131"/>
    </row>
    <row r="97" spans="2:12">
      <c r="B97" s="130"/>
      <c r="C97" s="130"/>
      <c r="D97" s="131"/>
      <c r="E97" s="131"/>
      <c r="F97" s="131"/>
      <c r="G97" s="131"/>
      <c r="H97" s="131"/>
      <c r="I97" s="131"/>
      <c r="J97" s="131"/>
      <c r="K97" s="131"/>
      <c r="L97" s="131"/>
    </row>
    <row r="98" spans="2:12">
      <c r="B98" s="130"/>
      <c r="C98" s="130"/>
      <c r="D98" s="131"/>
      <c r="E98" s="131"/>
      <c r="F98" s="131"/>
      <c r="G98" s="131"/>
      <c r="H98" s="131"/>
      <c r="I98" s="131"/>
      <c r="J98" s="131"/>
      <c r="K98" s="131"/>
      <c r="L98" s="131"/>
    </row>
    <row r="99" spans="2:12">
      <c r="B99" s="130"/>
      <c r="C99" s="130"/>
      <c r="D99" s="131"/>
      <c r="E99" s="131"/>
      <c r="F99" s="131"/>
      <c r="G99" s="131"/>
      <c r="H99" s="131"/>
      <c r="I99" s="131"/>
      <c r="J99" s="131"/>
      <c r="K99" s="131"/>
      <c r="L99" s="131"/>
    </row>
    <row r="100" spans="2:12">
      <c r="B100" s="130"/>
      <c r="C100" s="130"/>
      <c r="D100" s="131"/>
      <c r="E100" s="131"/>
      <c r="F100" s="131"/>
      <c r="G100" s="131"/>
      <c r="H100" s="131"/>
      <c r="I100" s="131"/>
      <c r="J100" s="131"/>
      <c r="K100" s="131"/>
      <c r="L100" s="131"/>
    </row>
    <row r="101" spans="2:12">
      <c r="B101" s="130"/>
      <c r="C101" s="130"/>
      <c r="D101" s="131"/>
      <c r="E101" s="131"/>
      <c r="F101" s="131"/>
      <c r="G101" s="131"/>
      <c r="H101" s="131"/>
      <c r="I101" s="131"/>
      <c r="J101" s="131"/>
      <c r="K101" s="131"/>
      <c r="L101" s="131"/>
    </row>
    <row r="102" spans="2:12">
      <c r="B102" s="130"/>
      <c r="C102" s="130"/>
      <c r="D102" s="131"/>
      <c r="E102" s="131"/>
      <c r="F102" s="131"/>
      <c r="G102" s="131"/>
      <c r="H102" s="131"/>
      <c r="I102" s="131"/>
      <c r="J102" s="131"/>
      <c r="K102" s="131"/>
      <c r="L102" s="131"/>
    </row>
    <row r="103" spans="2:12">
      <c r="B103" s="130"/>
      <c r="C103" s="130"/>
      <c r="D103" s="131"/>
      <c r="E103" s="131"/>
      <c r="F103" s="131"/>
      <c r="G103" s="131"/>
      <c r="H103" s="131"/>
      <c r="I103" s="131"/>
      <c r="J103" s="131"/>
      <c r="K103" s="131"/>
      <c r="L103" s="131"/>
    </row>
    <row r="104" spans="2:12">
      <c r="B104" s="130"/>
      <c r="C104" s="130"/>
      <c r="D104" s="131"/>
      <c r="E104" s="131"/>
      <c r="F104" s="131"/>
      <c r="G104" s="131"/>
      <c r="H104" s="131"/>
      <c r="I104" s="131"/>
      <c r="J104" s="131"/>
      <c r="K104" s="131"/>
      <c r="L104" s="131"/>
    </row>
    <row r="105" spans="2:12">
      <c r="B105" s="130"/>
      <c r="C105" s="130"/>
      <c r="D105" s="131"/>
      <c r="E105" s="131"/>
      <c r="F105" s="131"/>
      <c r="G105" s="131"/>
      <c r="H105" s="131"/>
      <c r="I105" s="131"/>
      <c r="J105" s="131"/>
      <c r="K105" s="131"/>
      <c r="L105" s="131"/>
    </row>
    <row r="106" spans="2:12">
      <c r="B106" s="130"/>
      <c r="C106" s="130"/>
      <c r="D106" s="131"/>
      <c r="E106" s="131"/>
      <c r="F106" s="131"/>
      <c r="G106" s="131"/>
      <c r="H106" s="131"/>
      <c r="I106" s="131"/>
      <c r="J106" s="131"/>
      <c r="K106" s="131"/>
      <c r="L106" s="131"/>
    </row>
    <row r="107" spans="2:12">
      <c r="B107" s="130"/>
      <c r="C107" s="130"/>
      <c r="D107" s="131"/>
      <c r="E107" s="131"/>
      <c r="F107" s="131"/>
      <c r="G107" s="131"/>
      <c r="H107" s="131"/>
      <c r="I107" s="131"/>
      <c r="J107" s="131"/>
      <c r="K107" s="131"/>
      <c r="L107" s="131"/>
    </row>
    <row r="108" spans="2:12">
      <c r="B108" s="130"/>
      <c r="C108" s="130"/>
      <c r="D108" s="131"/>
      <c r="E108" s="131"/>
      <c r="F108" s="131"/>
      <c r="G108" s="131"/>
      <c r="H108" s="131"/>
      <c r="I108" s="131"/>
      <c r="J108" s="131"/>
      <c r="K108" s="131"/>
      <c r="L108" s="131"/>
    </row>
    <row r="109" spans="2:12">
      <c r="B109" s="130"/>
      <c r="C109" s="130"/>
      <c r="D109" s="131"/>
      <c r="E109" s="131"/>
      <c r="F109" s="131"/>
      <c r="G109" s="131"/>
      <c r="H109" s="131"/>
      <c r="I109" s="131"/>
      <c r="J109" s="131"/>
      <c r="K109" s="131"/>
      <c r="L109" s="131"/>
    </row>
    <row r="110" spans="2:12">
      <c r="B110" s="130"/>
      <c r="C110" s="130"/>
      <c r="D110" s="131"/>
      <c r="E110" s="131"/>
      <c r="F110" s="131"/>
      <c r="G110" s="131"/>
      <c r="H110" s="131"/>
      <c r="I110" s="131"/>
      <c r="J110" s="131"/>
      <c r="K110" s="131"/>
      <c r="L110" s="131"/>
    </row>
    <row r="111" spans="2:12">
      <c r="B111" s="130"/>
      <c r="C111" s="130"/>
      <c r="D111" s="131"/>
      <c r="E111" s="131"/>
      <c r="F111" s="131"/>
      <c r="G111" s="131"/>
      <c r="H111" s="131"/>
      <c r="I111" s="131"/>
      <c r="J111" s="131"/>
      <c r="K111" s="131"/>
      <c r="L111" s="131"/>
    </row>
    <row r="112" spans="2:12">
      <c r="B112" s="130"/>
      <c r="C112" s="130"/>
      <c r="D112" s="131"/>
      <c r="E112" s="131"/>
      <c r="F112" s="131"/>
      <c r="G112" s="131"/>
      <c r="H112" s="131"/>
      <c r="I112" s="131"/>
      <c r="J112" s="131"/>
      <c r="K112" s="131"/>
      <c r="L112" s="131"/>
    </row>
    <row r="113" spans="2:12">
      <c r="B113" s="130"/>
      <c r="C113" s="130"/>
      <c r="D113" s="131"/>
      <c r="E113" s="131"/>
      <c r="F113" s="131"/>
      <c r="G113" s="131"/>
      <c r="H113" s="131"/>
      <c r="I113" s="131"/>
      <c r="J113" s="131"/>
      <c r="K113" s="131"/>
      <c r="L113" s="131"/>
    </row>
    <row r="114" spans="2:12">
      <c r="B114" s="130"/>
      <c r="C114" s="130"/>
      <c r="D114" s="131"/>
      <c r="E114" s="131"/>
      <c r="F114" s="131"/>
      <c r="G114" s="131"/>
      <c r="H114" s="131"/>
      <c r="I114" s="131"/>
      <c r="J114" s="131"/>
      <c r="K114" s="131"/>
      <c r="L114" s="131"/>
    </row>
    <row r="115" spans="2:12">
      <c r="B115" s="130"/>
      <c r="C115" s="130"/>
      <c r="D115" s="131"/>
      <c r="E115" s="131"/>
      <c r="F115" s="131"/>
      <c r="G115" s="131"/>
      <c r="H115" s="131"/>
      <c r="I115" s="131"/>
      <c r="J115" s="131"/>
      <c r="K115" s="131"/>
      <c r="L115" s="131"/>
    </row>
    <row r="116" spans="2:12">
      <c r="B116" s="130"/>
      <c r="C116" s="130"/>
      <c r="D116" s="131"/>
      <c r="E116" s="131"/>
      <c r="F116" s="131"/>
      <c r="G116" s="131"/>
      <c r="H116" s="131"/>
      <c r="I116" s="131"/>
      <c r="J116" s="131"/>
      <c r="K116" s="131"/>
      <c r="L116" s="131"/>
    </row>
    <row r="117" spans="2:12">
      <c r="B117" s="130"/>
      <c r="C117" s="130"/>
      <c r="D117" s="131"/>
      <c r="E117" s="131"/>
      <c r="F117" s="131"/>
      <c r="G117" s="131"/>
      <c r="H117" s="131"/>
      <c r="I117" s="131"/>
      <c r="J117" s="131"/>
      <c r="K117" s="131"/>
      <c r="L117" s="131"/>
    </row>
    <row r="118" spans="2:12">
      <c r="B118" s="130"/>
      <c r="C118" s="130"/>
      <c r="D118" s="131"/>
      <c r="E118" s="131"/>
      <c r="F118" s="131"/>
      <c r="G118" s="131"/>
      <c r="H118" s="131"/>
      <c r="I118" s="131"/>
      <c r="J118" s="131"/>
      <c r="K118" s="131"/>
      <c r="L118" s="131"/>
    </row>
    <row r="119" spans="2:12">
      <c r="B119" s="130"/>
      <c r="C119" s="130"/>
      <c r="D119" s="131"/>
      <c r="E119" s="131"/>
      <c r="F119" s="131"/>
      <c r="G119" s="131"/>
      <c r="H119" s="131"/>
      <c r="I119" s="131"/>
      <c r="J119" s="131"/>
      <c r="K119" s="131"/>
      <c r="L119" s="131"/>
    </row>
    <row r="120" spans="2:12">
      <c r="B120" s="130"/>
      <c r="C120" s="130"/>
      <c r="D120" s="131"/>
      <c r="E120" s="131"/>
      <c r="F120" s="131"/>
      <c r="G120" s="131"/>
      <c r="H120" s="131"/>
      <c r="I120" s="131"/>
      <c r="J120" s="131"/>
      <c r="K120" s="131"/>
      <c r="L120" s="131"/>
    </row>
    <row r="121" spans="2:12">
      <c r="B121" s="130"/>
      <c r="C121" s="130"/>
      <c r="D121" s="131"/>
      <c r="E121" s="131"/>
      <c r="F121" s="131"/>
      <c r="G121" s="131"/>
      <c r="H121" s="131"/>
      <c r="I121" s="131"/>
      <c r="J121" s="131"/>
      <c r="K121" s="131"/>
      <c r="L121" s="131"/>
    </row>
    <row r="122" spans="2:12">
      <c r="B122" s="130"/>
      <c r="C122" s="130"/>
      <c r="D122" s="131"/>
      <c r="E122" s="131"/>
      <c r="F122" s="131"/>
      <c r="G122" s="131"/>
      <c r="H122" s="131"/>
      <c r="I122" s="131"/>
      <c r="J122" s="131"/>
      <c r="K122" s="131"/>
      <c r="L122" s="131"/>
    </row>
    <row r="123" spans="2:12">
      <c r="B123" s="130"/>
      <c r="C123" s="130"/>
      <c r="D123" s="131"/>
      <c r="E123" s="131"/>
      <c r="F123" s="131"/>
      <c r="G123" s="131"/>
      <c r="H123" s="131"/>
      <c r="I123" s="131"/>
      <c r="J123" s="131"/>
      <c r="K123" s="131"/>
      <c r="L123" s="131"/>
    </row>
    <row r="124" spans="2:12">
      <c r="B124" s="130"/>
      <c r="C124" s="130"/>
      <c r="D124" s="131"/>
      <c r="E124" s="131"/>
      <c r="F124" s="131"/>
      <c r="G124" s="131"/>
      <c r="H124" s="131"/>
      <c r="I124" s="131"/>
      <c r="J124" s="131"/>
      <c r="K124" s="131"/>
      <c r="L124" s="131"/>
    </row>
    <row r="125" spans="2:12">
      <c r="B125" s="130"/>
      <c r="C125" s="130"/>
      <c r="D125" s="131"/>
      <c r="E125" s="131"/>
      <c r="F125" s="131"/>
      <c r="G125" s="131"/>
      <c r="H125" s="131"/>
      <c r="I125" s="131"/>
      <c r="J125" s="131"/>
      <c r="K125" s="131"/>
      <c r="L125" s="131"/>
    </row>
    <row r="126" spans="2:12">
      <c r="B126" s="130"/>
      <c r="C126" s="130"/>
      <c r="D126" s="131"/>
      <c r="E126" s="131"/>
      <c r="F126" s="131"/>
      <c r="G126" s="131"/>
      <c r="H126" s="131"/>
      <c r="I126" s="131"/>
      <c r="J126" s="131"/>
      <c r="K126" s="131"/>
      <c r="L126" s="131"/>
    </row>
    <row r="127" spans="2:12">
      <c r="B127" s="130"/>
      <c r="C127" s="130"/>
      <c r="D127" s="131"/>
      <c r="E127" s="131"/>
      <c r="F127" s="131"/>
      <c r="G127" s="131"/>
      <c r="H127" s="131"/>
      <c r="I127" s="131"/>
      <c r="J127" s="131"/>
      <c r="K127" s="131"/>
      <c r="L127" s="131"/>
    </row>
    <row r="128" spans="2:12">
      <c r="B128" s="130"/>
      <c r="C128" s="130"/>
      <c r="D128" s="131"/>
      <c r="E128" s="131"/>
      <c r="F128" s="131"/>
      <c r="G128" s="131"/>
      <c r="H128" s="131"/>
      <c r="I128" s="131"/>
      <c r="J128" s="131"/>
      <c r="K128" s="131"/>
      <c r="L128" s="131"/>
    </row>
    <row r="129" spans="2:12">
      <c r="B129" s="130"/>
      <c r="C129" s="130"/>
      <c r="D129" s="131"/>
      <c r="E129" s="131"/>
      <c r="F129" s="131"/>
      <c r="G129" s="131"/>
      <c r="H129" s="131"/>
      <c r="I129" s="131"/>
      <c r="J129" s="131"/>
      <c r="K129" s="131"/>
      <c r="L129" s="131"/>
    </row>
    <row r="130" spans="2:12">
      <c r="B130" s="130"/>
      <c r="C130" s="130"/>
      <c r="D130" s="131"/>
      <c r="E130" s="131"/>
      <c r="F130" s="131"/>
      <c r="G130" s="131"/>
      <c r="H130" s="131"/>
      <c r="I130" s="131"/>
      <c r="J130" s="131"/>
      <c r="K130" s="131"/>
      <c r="L130" s="131"/>
    </row>
    <row r="131" spans="2:12">
      <c r="B131" s="130"/>
      <c r="C131" s="130"/>
      <c r="D131" s="131"/>
      <c r="E131" s="131"/>
      <c r="F131" s="131"/>
      <c r="G131" s="131"/>
      <c r="H131" s="131"/>
      <c r="I131" s="131"/>
      <c r="J131" s="131"/>
      <c r="K131" s="131"/>
      <c r="L131" s="131"/>
    </row>
    <row r="132" spans="2:12">
      <c r="B132" s="130"/>
      <c r="C132" s="130"/>
      <c r="D132" s="131"/>
      <c r="E132" s="131"/>
      <c r="F132" s="131"/>
      <c r="G132" s="131"/>
      <c r="H132" s="131"/>
      <c r="I132" s="131"/>
      <c r="J132" s="131"/>
      <c r="K132" s="131"/>
      <c r="L132" s="131"/>
    </row>
    <row r="133" spans="2:12">
      <c r="B133" s="130"/>
      <c r="C133" s="130"/>
      <c r="D133" s="131"/>
      <c r="E133" s="131"/>
      <c r="F133" s="131"/>
      <c r="G133" s="131"/>
      <c r="H133" s="131"/>
      <c r="I133" s="131"/>
      <c r="J133" s="131"/>
      <c r="K133" s="131"/>
      <c r="L133" s="131"/>
    </row>
    <row r="134" spans="2:12">
      <c r="B134" s="130"/>
      <c r="C134" s="130"/>
      <c r="D134" s="131"/>
      <c r="E134" s="131"/>
      <c r="F134" s="131"/>
      <c r="G134" s="131"/>
      <c r="H134" s="131"/>
      <c r="I134" s="131"/>
      <c r="J134" s="131"/>
      <c r="K134" s="131"/>
      <c r="L134" s="131"/>
    </row>
    <row r="135" spans="2:12">
      <c r="B135" s="130"/>
      <c r="C135" s="130"/>
      <c r="D135" s="131"/>
      <c r="E135" s="131"/>
      <c r="F135" s="131"/>
      <c r="G135" s="131"/>
      <c r="H135" s="131"/>
      <c r="I135" s="131"/>
      <c r="J135" s="131"/>
      <c r="K135" s="131"/>
      <c r="L135" s="131"/>
    </row>
    <row r="136" spans="2:12">
      <c r="B136" s="130"/>
      <c r="C136" s="130"/>
      <c r="D136" s="131"/>
      <c r="E136" s="131"/>
      <c r="F136" s="131"/>
      <c r="G136" s="131"/>
      <c r="H136" s="131"/>
      <c r="I136" s="131"/>
      <c r="J136" s="131"/>
      <c r="K136" s="131"/>
      <c r="L136" s="131"/>
    </row>
    <row r="137" spans="2:12">
      <c r="B137" s="130"/>
      <c r="C137" s="130"/>
      <c r="D137" s="131"/>
      <c r="E137" s="131"/>
      <c r="F137" s="131"/>
      <c r="G137" s="131"/>
      <c r="H137" s="131"/>
      <c r="I137" s="131"/>
      <c r="J137" s="131"/>
      <c r="K137" s="131"/>
      <c r="L137" s="131"/>
    </row>
    <row r="138" spans="2:12">
      <c r="B138" s="130"/>
      <c r="C138" s="130"/>
      <c r="D138" s="131"/>
      <c r="E138" s="131"/>
      <c r="F138" s="131"/>
      <c r="G138" s="131"/>
      <c r="H138" s="131"/>
      <c r="I138" s="131"/>
      <c r="J138" s="131"/>
      <c r="K138" s="131"/>
      <c r="L138" s="131"/>
    </row>
    <row r="139" spans="2:12">
      <c r="B139" s="130"/>
      <c r="C139" s="130"/>
      <c r="D139" s="131"/>
      <c r="E139" s="131"/>
      <c r="F139" s="131"/>
      <c r="G139" s="131"/>
      <c r="H139" s="131"/>
      <c r="I139" s="131"/>
      <c r="J139" s="131"/>
      <c r="K139" s="131"/>
      <c r="L139" s="131"/>
    </row>
    <row r="140" spans="2:12">
      <c r="B140" s="130"/>
      <c r="C140" s="130"/>
      <c r="D140" s="131"/>
      <c r="E140" s="131"/>
      <c r="F140" s="131"/>
      <c r="G140" s="131"/>
      <c r="H140" s="131"/>
      <c r="I140" s="131"/>
      <c r="J140" s="131"/>
      <c r="K140" s="131"/>
      <c r="L140" s="131"/>
    </row>
    <row r="141" spans="2:12">
      <c r="B141" s="130"/>
      <c r="C141" s="130"/>
      <c r="D141" s="131"/>
      <c r="E141" s="131"/>
      <c r="F141" s="131"/>
      <c r="G141" s="131"/>
      <c r="H141" s="131"/>
      <c r="I141" s="131"/>
      <c r="J141" s="131"/>
      <c r="K141" s="131"/>
      <c r="L141" s="131"/>
    </row>
    <row r="142" spans="2:12">
      <c r="B142" s="130"/>
      <c r="C142" s="130"/>
      <c r="D142" s="131"/>
      <c r="E142" s="131"/>
      <c r="F142" s="131"/>
      <c r="G142" s="131"/>
      <c r="H142" s="131"/>
      <c r="I142" s="131"/>
      <c r="J142" s="131"/>
      <c r="K142" s="131"/>
      <c r="L142" s="131"/>
    </row>
    <row r="143" spans="2:12">
      <c r="B143" s="130"/>
      <c r="C143" s="130"/>
      <c r="D143" s="131"/>
      <c r="E143" s="131"/>
      <c r="F143" s="131"/>
      <c r="G143" s="131"/>
      <c r="H143" s="131"/>
      <c r="I143" s="131"/>
      <c r="J143" s="131"/>
      <c r="K143" s="131"/>
      <c r="L143" s="131"/>
    </row>
    <row r="144" spans="2:12">
      <c r="B144" s="130"/>
      <c r="C144" s="130"/>
      <c r="D144" s="131"/>
      <c r="E144" s="131"/>
      <c r="F144" s="131"/>
      <c r="G144" s="131"/>
      <c r="H144" s="131"/>
      <c r="I144" s="131"/>
      <c r="J144" s="131"/>
      <c r="K144" s="131"/>
      <c r="L144" s="131"/>
    </row>
    <row r="145" spans="2:12">
      <c r="B145" s="130"/>
      <c r="C145" s="130"/>
      <c r="D145" s="131"/>
      <c r="E145" s="131"/>
      <c r="F145" s="131"/>
      <c r="G145" s="131"/>
      <c r="H145" s="131"/>
      <c r="I145" s="131"/>
      <c r="J145" s="131"/>
      <c r="K145" s="131"/>
      <c r="L145" s="131"/>
    </row>
    <row r="146" spans="2:12">
      <c r="B146" s="130"/>
      <c r="C146" s="130"/>
      <c r="D146" s="131"/>
      <c r="E146" s="131"/>
      <c r="F146" s="131"/>
      <c r="G146" s="131"/>
      <c r="H146" s="131"/>
      <c r="I146" s="131"/>
      <c r="J146" s="131"/>
      <c r="K146" s="131"/>
      <c r="L146" s="131"/>
    </row>
    <row r="147" spans="2:12">
      <c r="B147" s="130"/>
      <c r="C147" s="130"/>
      <c r="D147" s="131"/>
      <c r="E147" s="131"/>
      <c r="F147" s="131"/>
      <c r="G147" s="131"/>
      <c r="H147" s="131"/>
      <c r="I147" s="131"/>
      <c r="J147" s="131"/>
      <c r="K147" s="131"/>
      <c r="L147" s="131"/>
    </row>
    <row r="148" spans="2:12">
      <c r="B148" s="130"/>
      <c r="C148" s="130"/>
      <c r="D148" s="131"/>
      <c r="E148" s="131"/>
      <c r="F148" s="131"/>
      <c r="G148" s="131"/>
      <c r="H148" s="131"/>
      <c r="I148" s="131"/>
      <c r="J148" s="131"/>
      <c r="K148" s="131"/>
      <c r="L148" s="131"/>
    </row>
    <row r="149" spans="2:12">
      <c r="B149" s="130"/>
      <c r="C149" s="130"/>
      <c r="D149" s="131"/>
      <c r="E149" s="131"/>
      <c r="F149" s="131"/>
      <c r="G149" s="131"/>
      <c r="H149" s="131"/>
      <c r="I149" s="131"/>
      <c r="J149" s="131"/>
      <c r="K149" s="131"/>
      <c r="L149" s="131"/>
    </row>
    <row r="150" spans="2:12">
      <c r="B150" s="130"/>
      <c r="C150" s="130"/>
      <c r="D150" s="131"/>
      <c r="E150" s="131"/>
      <c r="F150" s="131"/>
      <c r="G150" s="131"/>
      <c r="H150" s="131"/>
      <c r="I150" s="131"/>
      <c r="J150" s="131"/>
      <c r="K150" s="131"/>
      <c r="L150" s="131"/>
    </row>
    <row r="151" spans="2:12">
      <c r="B151" s="130"/>
      <c r="C151" s="130"/>
      <c r="D151" s="131"/>
      <c r="E151" s="131"/>
      <c r="F151" s="131"/>
      <c r="G151" s="131"/>
      <c r="H151" s="131"/>
      <c r="I151" s="131"/>
      <c r="J151" s="131"/>
      <c r="K151" s="131"/>
      <c r="L151" s="131"/>
    </row>
    <row r="152" spans="2:12">
      <c r="B152" s="130"/>
      <c r="C152" s="130"/>
      <c r="D152" s="131"/>
      <c r="E152" s="131"/>
      <c r="F152" s="131"/>
      <c r="G152" s="131"/>
      <c r="H152" s="131"/>
      <c r="I152" s="131"/>
      <c r="J152" s="131"/>
      <c r="K152" s="131"/>
      <c r="L152" s="131"/>
    </row>
    <row r="153" spans="2:12">
      <c r="B153" s="130"/>
      <c r="C153" s="130"/>
      <c r="D153" s="131"/>
      <c r="E153" s="131"/>
      <c r="F153" s="131"/>
      <c r="G153" s="131"/>
      <c r="H153" s="131"/>
      <c r="I153" s="131"/>
      <c r="J153" s="131"/>
      <c r="K153" s="131"/>
      <c r="L153" s="131"/>
    </row>
    <row r="154" spans="2:12">
      <c r="B154" s="130"/>
      <c r="C154" s="130"/>
      <c r="D154" s="131"/>
      <c r="E154" s="131"/>
      <c r="F154" s="131"/>
      <c r="G154" s="131"/>
      <c r="H154" s="131"/>
      <c r="I154" s="131"/>
      <c r="J154" s="131"/>
      <c r="K154" s="131"/>
      <c r="L154" s="131"/>
    </row>
    <row r="155" spans="2:12">
      <c r="B155" s="130"/>
      <c r="C155" s="130"/>
      <c r="D155" s="131"/>
      <c r="E155" s="131"/>
      <c r="F155" s="131"/>
      <c r="G155" s="131"/>
      <c r="H155" s="131"/>
      <c r="I155" s="131"/>
      <c r="J155" s="131"/>
      <c r="K155" s="131"/>
      <c r="L155" s="131"/>
    </row>
    <row r="156" spans="2:12">
      <c r="B156" s="130"/>
      <c r="C156" s="130"/>
      <c r="D156" s="131"/>
      <c r="E156" s="131"/>
      <c r="F156" s="131"/>
      <c r="G156" s="131"/>
      <c r="H156" s="131"/>
      <c r="I156" s="131"/>
      <c r="J156" s="131"/>
      <c r="K156" s="131"/>
      <c r="L156" s="131"/>
    </row>
    <row r="157" spans="2:12">
      <c r="B157" s="130"/>
      <c r="C157" s="130"/>
      <c r="D157" s="131"/>
      <c r="E157" s="131"/>
      <c r="F157" s="131"/>
      <c r="G157" s="131"/>
      <c r="H157" s="131"/>
      <c r="I157" s="131"/>
      <c r="J157" s="131"/>
      <c r="K157" s="131"/>
      <c r="L157" s="131"/>
    </row>
    <row r="158" spans="2:12">
      <c r="B158" s="130"/>
      <c r="C158" s="130"/>
      <c r="D158" s="131"/>
      <c r="E158" s="131"/>
      <c r="F158" s="131"/>
      <c r="G158" s="131"/>
      <c r="H158" s="131"/>
      <c r="I158" s="131"/>
      <c r="J158" s="131"/>
      <c r="K158" s="131"/>
      <c r="L158" s="131"/>
    </row>
    <row r="159" spans="2:12">
      <c r="B159" s="130"/>
      <c r="C159" s="130"/>
      <c r="D159" s="131"/>
      <c r="E159" s="131"/>
      <c r="F159" s="131"/>
      <c r="G159" s="131"/>
      <c r="H159" s="131"/>
      <c r="I159" s="131"/>
      <c r="J159" s="131"/>
      <c r="K159" s="131"/>
      <c r="L159" s="131"/>
    </row>
    <row r="160" spans="2:12">
      <c r="B160" s="130"/>
      <c r="C160" s="130"/>
      <c r="D160" s="131"/>
      <c r="E160" s="131"/>
      <c r="F160" s="131"/>
      <c r="G160" s="131"/>
      <c r="H160" s="131"/>
      <c r="I160" s="131"/>
      <c r="J160" s="131"/>
      <c r="K160" s="131"/>
      <c r="L160" s="131"/>
    </row>
    <row r="161" spans="2:12">
      <c r="B161" s="130"/>
      <c r="C161" s="130"/>
      <c r="D161" s="131"/>
      <c r="E161" s="131"/>
      <c r="F161" s="131"/>
      <c r="G161" s="131"/>
      <c r="H161" s="131"/>
      <c r="I161" s="131"/>
      <c r="J161" s="131"/>
      <c r="K161" s="131"/>
      <c r="L161" s="131"/>
    </row>
    <row r="162" spans="2:12">
      <c r="B162" s="130"/>
      <c r="C162" s="130"/>
      <c r="D162" s="131"/>
      <c r="E162" s="131"/>
      <c r="F162" s="131"/>
      <c r="G162" s="131"/>
      <c r="H162" s="131"/>
      <c r="I162" s="131"/>
      <c r="J162" s="131"/>
      <c r="K162" s="131"/>
      <c r="L162" s="131"/>
    </row>
    <row r="163" spans="2:12">
      <c r="B163" s="130"/>
      <c r="C163" s="130"/>
      <c r="D163" s="131"/>
      <c r="E163" s="131"/>
      <c r="F163" s="131"/>
      <c r="G163" s="131"/>
      <c r="H163" s="131"/>
      <c r="I163" s="131"/>
      <c r="J163" s="131"/>
      <c r="K163" s="131"/>
      <c r="L163" s="131"/>
    </row>
    <row r="164" spans="2:12">
      <c r="B164" s="130"/>
      <c r="C164" s="130"/>
      <c r="D164" s="131"/>
      <c r="E164" s="131"/>
      <c r="F164" s="131"/>
      <c r="G164" s="131"/>
      <c r="H164" s="131"/>
      <c r="I164" s="131"/>
      <c r="J164" s="131"/>
      <c r="K164" s="131"/>
      <c r="L164" s="131"/>
    </row>
    <row r="165" spans="2:12">
      <c r="B165" s="130"/>
      <c r="C165" s="130"/>
      <c r="D165" s="131"/>
      <c r="E165" s="131"/>
      <c r="F165" s="131"/>
      <c r="G165" s="131"/>
      <c r="H165" s="131"/>
      <c r="I165" s="131"/>
      <c r="J165" s="131"/>
      <c r="K165" s="131"/>
      <c r="L165" s="131"/>
    </row>
    <row r="166" spans="2:12">
      <c r="B166" s="130"/>
      <c r="C166" s="130"/>
      <c r="D166" s="131"/>
      <c r="E166" s="131"/>
      <c r="F166" s="131"/>
      <c r="G166" s="131"/>
      <c r="H166" s="131"/>
      <c r="I166" s="131"/>
      <c r="J166" s="131"/>
      <c r="K166" s="131"/>
      <c r="L166" s="131"/>
    </row>
    <row r="167" spans="2:12">
      <c r="B167" s="130"/>
      <c r="C167" s="130"/>
      <c r="D167" s="131"/>
      <c r="E167" s="131"/>
      <c r="F167" s="131"/>
      <c r="G167" s="131"/>
      <c r="H167" s="131"/>
      <c r="I167" s="131"/>
      <c r="J167" s="131"/>
      <c r="K167" s="131"/>
      <c r="L167" s="131"/>
    </row>
    <row r="168" spans="2:12">
      <c r="B168" s="130"/>
      <c r="C168" s="130"/>
      <c r="D168" s="131"/>
      <c r="E168" s="131"/>
      <c r="F168" s="131"/>
      <c r="G168" s="131"/>
      <c r="H168" s="131"/>
      <c r="I168" s="131"/>
      <c r="J168" s="131"/>
      <c r="K168" s="131"/>
      <c r="L168" s="131"/>
    </row>
    <row r="169" spans="2:12">
      <c r="B169" s="130"/>
      <c r="C169" s="130"/>
      <c r="D169" s="131"/>
      <c r="E169" s="131"/>
      <c r="F169" s="131"/>
      <c r="G169" s="131"/>
      <c r="H169" s="131"/>
      <c r="I169" s="131"/>
      <c r="J169" s="131"/>
      <c r="K169" s="131"/>
      <c r="L169" s="131"/>
    </row>
    <row r="170" spans="2:12">
      <c r="B170" s="130"/>
      <c r="C170" s="130"/>
      <c r="D170" s="131"/>
      <c r="E170" s="131"/>
      <c r="F170" s="131"/>
      <c r="G170" s="131"/>
      <c r="H170" s="131"/>
      <c r="I170" s="131"/>
      <c r="J170" s="131"/>
      <c r="K170" s="131"/>
      <c r="L170" s="131"/>
    </row>
    <row r="171" spans="2:12">
      <c r="B171" s="130"/>
      <c r="C171" s="130"/>
      <c r="D171" s="131"/>
      <c r="E171" s="131"/>
      <c r="F171" s="131"/>
      <c r="G171" s="131"/>
      <c r="H171" s="131"/>
      <c r="I171" s="131"/>
      <c r="J171" s="131"/>
      <c r="K171" s="131"/>
      <c r="L171" s="131"/>
    </row>
    <row r="172" spans="2:12">
      <c r="B172" s="130"/>
      <c r="C172" s="130"/>
      <c r="D172" s="131"/>
      <c r="E172" s="131"/>
      <c r="F172" s="131"/>
      <c r="G172" s="131"/>
      <c r="H172" s="131"/>
      <c r="I172" s="131"/>
      <c r="J172" s="131"/>
      <c r="K172" s="131"/>
      <c r="L172" s="131"/>
    </row>
    <row r="173" spans="2:12">
      <c r="B173" s="130"/>
      <c r="C173" s="130"/>
      <c r="D173" s="131"/>
      <c r="E173" s="131"/>
      <c r="F173" s="131"/>
      <c r="G173" s="131"/>
      <c r="H173" s="131"/>
      <c r="I173" s="131"/>
      <c r="J173" s="131"/>
      <c r="K173" s="131"/>
      <c r="L173" s="131"/>
    </row>
    <row r="174" spans="2:12">
      <c r="B174" s="130"/>
      <c r="C174" s="130"/>
      <c r="D174" s="131"/>
      <c r="E174" s="131"/>
      <c r="F174" s="131"/>
      <c r="G174" s="131"/>
      <c r="H174" s="131"/>
      <c r="I174" s="131"/>
      <c r="J174" s="131"/>
      <c r="K174" s="131"/>
      <c r="L174" s="131"/>
    </row>
    <row r="175" spans="2:12">
      <c r="B175" s="130"/>
      <c r="C175" s="130"/>
      <c r="D175" s="131"/>
      <c r="E175" s="131"/>
      <c r="F175" s="131"/>
      <c r="G175" s="131"/>
      <c r="H175" s="131"/>
      <c r="I175" s="131"/>
      <c r="J175" s="131"/>
      <c r="K175" s="131"/>
      <c r="L175" s="131"/>
    </row>
    <row r="176" spans="2:12">
      <c r="B176" s="130"/>
      <c r="C176" s="130"/>
      <c r="D176" s="131"/>
      <c r="E176" s="131"/>
      <c r="F176" s="131"/>
      <c r="G176" s="131"/>
      <c r="H176" s="131"/>
      <c r="I176" s="131"/>
      <c r="J176" s="131"/>
      <c r="K176" s="131"/>
      <c r="L176" s="131"/>
    </row>
    <row r="177" spans="2:12">
      <c r="B177" s="130"/>
      <c r="C177" s="130"/>
      <c r="D177" s="131"/>
      <c r="E177" s="131"/>
      <c r="F177" s="131"/>
      <c r="G177" s="131"/>
      <c r="H177" s="131"/>
      <c r="I177" s="131"/>
      <c r="J177" s="131"/>
      <c r="K177" s="131"/>
      <c r="L177" s="131"/>
    </row>
    <row r="178" spans="2:12">
      <c r="B178" s="130"/>
      <c r="C178" s="130"/>
      <c r="D178" s="131"/>
      <c r="E178" s="131"/>
      <c r="F178" s="131"/>
      <c r="G178" s="131"/>
      <c r="H178" s="131"/>
      <c r="I178" s="131"/>
      <c r="J178" s="131"/>
      <c r="K178" s="131"/>
      <c r="L178" s="131"/>
    </row>
    <row r="179" spans="2:12">
      <c r="B179" s="130"/>
      <c r="C179" s="130"/>
      <c r="D179" s="131"/>
      <c r="E179" s="131"/>
      <c r="F179" s="131"/>
      <c r="G179" s="131"/>
      <c r="H179" s="131"/>
      <c r="I179" s="131"/>
      <c r="J179" s="131"/>
      <c r="K179" s="131"/>
      <c r="L179" s="131"/>
    </row>
    <row r="180" spans="2:12">
      <c r="B180" s="130"/>
      <c r="C180" s="130"/>
      <c r="D180" s="131"/>
      <c r="E180" s="131"/>
      <c r="F180" s="131"/>
      <c r="G180" s="131"/>
      <c r="H180" s="131"/>
      <c r="I180" s="131"/>
      <c r="J180" s="131"/>
      <c r="K180" s="131"/>
      <c r="L180" s="131"/>
    </row>
    <row r="181" spans="2:12">
      <c r="B181" s="130"/>
      <c r="C181" s="130"/>
      <c r="D181" s="131"/>
      <c r="E181" s="131"/>
      <c r="F181" s="131"/>
      <c r="G181" s="131"/>
      <c r="H181" s="131"/>
      <c r="I181" s="131"/>
      <c r="J181" s="131"/>
      <c r="K181" s="131"/>
      <c r="L181" s="131"/>
    </row>
    <row r="182" spans="2:12">
      <c r="B182" s="130"/>
      <c r="C182" s="130"/>
      <c r="D182" s="131"/>
      <c r="E182" s="131"/>
      <c r="F182" s="131"/>
      <c r="G182" s="131"/>
      <c r="H182" s="131"/>
      <c r="I182" s="131"/>
      <c r="J182" s="131"/>
      <c r="K182" s="131"/>
      <c r="L182" s="131"/>
    </row>
    <row r="183" spans="2:12">
      <c r="B183" s="130"/>
      <c r="C183" s="130"/>
      <c r="D183" s="131"/>
      <c r="E183" s="131"/>
      <c r="F183" s="131"/>
      <c r="G183" s="131"/>
      <c r="H183" s="131"/>
      <c r="I183" s="131"/>
      <c r="J183" s="131"/>
      <c r="K183" s="131"/>
      <c r="L183" s="131"/>
    </row>
    <row r="184" spans="2:12">
      <c r="B184" s="130"/>
      <c r="C184" s="130"/>
      <c r="D184" s="131"/>
      <c r="E184" s="131"/>
      <c r="F184" s="131"/>
      <c r="G184" s="131"/>
      <c r="H184" s="131"/>
      <c r="I184" s="131"/>
      <c r="J184" s="131"/>
      <c r="K184" s="131"/>
      <c r="L184" s="131"/>
    </row>
    <row r="185" spans="2:12">
      <c r="B185" s="130"/>
      <c r="C185" s="130"/>
      <c r="D185" s="131"/>
      <c r="E185" s="131"/>
      <c r="F185" s="131"/>
      <c r="G185" s="131"/>
      <c r="H185" s="131"/>
      <c r="I185" s="131"/>
      <c r="J185" s="131"/>
      <c r="K185" s="131"/>
      <c r="L185" s="131"/>
    </row>
    <row r="186" spans="2:12">
      <c r="B186" s="130"/>
      <c r="C186" s="130"/>
      <c r="D186" s="131"/>
      <c r="E186" s="131"/>
      <c r="F186" s="131"/>
      <c r="G186" s="131"/>
      <c r="H186" s="131"/>
      <c r="I186" s="131"/>
      <c r="J186" s="131"/>
      <c r="K186" s="131"/>
      <c r="L186" s="131"/>
    </row>
    <row r="187" spans="2:12">
      <c r="B187" s="130"/>
      <c r="C187" s="130"/>
      <c r="D187" s="131"/>
      <c r="E187" s="131"/>
      <c r="F187" s="131"/>
      <c r="G187" s="131"/>
      <c r="H187" s="131"/>
      <c r="I187" s="131"/>
      <c r="J187" s="131"/>
      <c r="K187" s="131"/>
      <c r="L187" s="131"/>
    </row>
    <row r="188" spans="2:12">
      <c r="B188" s="130"/>
      <c r="C188" s="130"/>
      <c r="D188" s="131"/>
      <c r="E188" s="131"/>
      <c r="F188" s="131"/>
      <c r="G188" s="131"/>
      <c r="H188" s="131"/>
      <c r="I188" s="131"/>
      <c r="J188" s="131"/>
      <c r="K188" s="131"/>
      <c r="L188" s="131"/>
    </row>
    <row r="189" spans="2:12">
      <c r="B189" s="130"/>
      <c r="C189" s="130"/>
      <c r="D189" s="131"/>
      <c r="E189" s="131"/>
      <c r="F189" s="131"/>
      <c r="G189" s="131"/>
      <c r="H189" s="131"/>
      <c r="I189" s="131"/>
      <c r="J189" s="131"/>
      <c r="K189" s="131"/>
      <c r="L189" s="131"/>
    </row>
    <row r="190" spans="2:12">
      <c r="B190" s="130"/>
      <c r="C190" s="130"/>
      <c r="D190" s="131"/>
      <c r="E190" s="131"/>
      <c r="F190" s="131"/>
      <c r="G190" s="131"/>
      <c r="H190" s="131"/>
      <c r="I190" s="131"/>
      <c r="J190" s="131"/>
      <c r="K190" s="131"/>
      <c r="L190" s="131"/>
    </row>
    <row r="191" spans="2:12">
      <c r="B191" s="130"/>
      <c r="C191" s="130"/>
      <c r="D191" s="131"/>
      <c r="E191" s="131"/>
      <c r="F191" s="131"/>
      <c r="G191" s="131"/>
      <c r="H191" s="131"/>
      <c r="I191" s="131"/>
      <c r="J191" s="131"/>
      <c r="K191" s="131"/>
      <c r="L191" s="131"/>
    </row>
    <row r="192" spans="2:12">
      <c r="B192" s="130"/>
      <c r="C192" s="130"/>
      <c r="D192" s="131"/>
      <c r="E192" s="131"/>
      <c r="F192" s="131"/>
      <c r="G192" s="131"/>
      <c r="H192" s="131"/>
      <c r="I192" s="131"/>
      <c r="J192" s="131"/>
      <c r="K192" s="131"/>
      <c r="L192" s="131"/>
    </row>
    <row r="193" spans="2:12">
      <c r="B193" s="130"/>
      <c r="C193" s="130"/>
      <c r="D193" s="131"/>
      <c r="E193" s="131"/>
      <c r="F193" s="131"/>
      <c r="G193" s="131"/>
      <c r="H193" s="131"/>
      <c r="I193" s="131"/>
      <c r="J193" s="131"/>
      <c r="K193" s="131"/>
      <c r="L193" s="131"/>
    </row>
    <row r="194" spans="2:12">
      <c r="B194" s="130"/>
      <c r="C194" s="130"/>
      <c r="D194" s="131"/>
      <c r="E194" s="131"/>
      <c r="F194" s="131"/>
      <c r="G194" s="131"/>
      <c r="H194" s="131"/>
      <c r="I194" s="131"/>
      <c r="J194" s="131"/>
      <c r="K194" s="131"/>
      <c r="L194" s="131"/>
    </row>
    <row r="195" spans="2:12">
      <c r="B195" s="130"/>
      <c r="C195" s="130"/>
      <c r="D195" s="131"/>
      <c r="E195" s="131"/>
      <c r="F195" s="131"/>
      <c r="G195" s="131"/>
      <c r="H195" s="131"/>
      <c r="I195" s="131"/>
      <c r="J195" s="131"/>
      <c r="K195" s="131"/>
      <c r="L195" s="131"/>
    </row>
    <row r="196" spans="2:12">
      <c r="B196" s="130"/>
      <c r="C196" s="130"/>
      <c r="D196" s="131"/>
      <c r="E196" s="131"/>
      <c r="F196" s="131"/>
      <c r="G196" s="131"/>
      <c r="H196" s="131"/>
      <c r="I196" s="131"/>
      <c r="J196" s="131"/>
      <c r="K196" s="131"/>
      <c r="L196" s="131"/>
    </row>
    <row r="197" spans="2:12">
      <c r="B197" s="130"/>
      <c r="C197" s="130"/>
      <c r="D197" s="131"/>
      <c r="E197" s="131"/>
      <c r="F197" s="131"/>
      <c r="G197" s="131"/>
      <c r="H197" s="131"/>
      <c r="I197" s="131"/>
      <c r="J197" s="131"/>
      <c r="K197" s="131"/>
      <c r="L197" s="131"/>
    </row>
    <row r="198" spans="2:12">
      <c r="B198" s="130"/>
      <c r="C198" s="130"/>
      <c r="D198" s="131"/>
      <c r="E198" s="131"/>
      <c r="F198" s="131"/>
      <c r="G198" s="131"/>
      <c r="H198" s="131"/>
      <c r="I198" s="131"/>
      <c r="J198" s="131"/>
      <c r="K198" s="131"/>
      <c r="L198" s="131"/>
    </row>
    <row r="199" spans="2:12">
      <c r="B199" s="130"/>
      <c r="C199" s="130"/>
      <c r="D199" s="131"/>
      <c r="E199" s="131"/>
      <c r="F199" s="131"/>
      <c r="G199" s="131"/>
      <c r="H199" s="131"/>
      <c r="I199" s="131"/>
      <c r="J199" s="131"/>
      <c r="K199" s="131"/>
      <c r="L199" s="131"/>
    </row>
    <row r="200" spans="2:12">
      <c r="B200" s="130"/>
      <c r="C200" s="130"/>
      <c r="D200" s="131"/>
      <c r="E200" s="131"/>
      <c r="F200" s="131"/>
      <c r="G200" s="131"/>
      <c r="H200" s="131"/>
      <c r="I200" s="131"/>
      <c r="J200" s="131"/>
      <c r="K200" s="131"/>
      <c r="L200" s="131"/>
    </row>
    <row r="201" spans="2:12">
      <c r="B201" s="130"/>
      <c r="C201" s="130"/>
      <c r="D201" s="131"/>
      <c r="E201" s="131"/>
      <c r="F201" s="131"/>
      <c r="G201" s="131"/>
      <c r="H201" s="131"/>
      <c r="I201" s="131"/>
      <c r="J201" s="131"/>
      <c r="K201" s="131"/>
      <c r="L201" s="131"/>
    </row>
    <row r="202" spans="2:12">
      <c r="B202" s="130"/>
      <c r="C202" s="130"/>
      <c r="D202" s="131"/>
      <c r="E202" s="131"/>
      <c r="F202" s="131"/>
      <c r="G202" s="131"/>
      <c r="H202" s="131"/>
      <c r="I202" s="131"/>
      <c r="J202" s="131"/>
      <c r="K202" s="131"/>
      <c r="L202" s="131"/>
    </row>
    <row r="203" spans="2:12">
      <c r="B203" s="130"/>
      <c r="C203" s="130"/>
      <c r="D203" s="131"/>
      <c r="E203" s="131"/>
      <c r="F203" s="131"/>
      <c r="G203" s="131"/>
      <c r="H203" s="131"/>
      <c r="I203" s="131"/>
      <c r="J203" s="131"/>
      <c r="K203" s="131"/>
      <c r="L203" s="131"/>
    </row>
    <row r="204" spans="2:12">
      <c r="B204" s="130"/>
      <c r="C204" s="130"/>
      <c r="D204" s="131"/>
      <c r="E204" s="131"/>
      <c r="F204" s="131"/>
      <c r="G204" s="131"/>
      <c r="H204" s="131"/>
      <c r="I204" s="131"/>
      <c r="J204" s="131"/>
      <c r="K204" s="131"/>
      <c r="L204" s="131"/>
    </row>
    <row r="205" spans="2:12">
      <c r="B205" s="130"/>
      <c r="C205" s="130"/>
      <c r="D205" s="131"/>
      <c r="E205" s="131"/>
      <c r="F205" s="131"/>
      <c r="G205" s="131"/>
      <c r="H205" s="131"/>
      <c r="I205" s="131"/>
      <c r="J205" s="131"/>
      <c r="K205" s="131"/>
      <c r="L205" s="131"/>
    </row>
    <row r="206" spans="2:12">
      <c r="B206" s="130"/>
      <c r="C206" s="130"/>
      <c r="D206" s="131"/>
      <c r="E206" s="131"/>
      <c r="F206" s="131"/>
      <c r="G206" s="131"/>
      <c r="H206" s="131"/>
      <c r="I206" s="131"/>
      <c r="J206" s="131"/>
      <c r="K206" s="131"/>
      <c r="L206" s="131"/>
    </row>
    <row r="207" spans="2:12">
      <c r="B207" s="130"/>
      <c r="C207" s="130"/>
      <c r="D207" s="131"/>
      <c r="E207" s="131"/>
      <c r="F207" s="131"/>
      <c r="G207" s="131"/>
      <c r="H207" s="131"/>
      <c r="I207" s="131"/>
      <c r="J207" s="131"/>
      <c r="K207" s="131"/>
      <c r="L207" s="131"/>
    </row>
    <row r="208" spans="2:12">
      <c r="B208" s="130"/>
      <c r="C208" s="130"/>
      <c r="D208" s="131"/>
      <c r="E208" s="131"/>
      <c r="F208" s="131"/>
      <c r="G208" s="131"/>
      <c r="H208" s="131"/>
      <c r="I208" s="131"/>
      <c r="J208" s="131"/>
      <c r="K208" s="131"/>
      <c r="L208" s="131"/>
    </row>
    <row r="209" spans="2:12">
      <c r="B209" s="130"/>
      <c r="C209" s="130"/>
      <c r="D209" s="131"/>
      <c r="E209" s="131"/>
      <c r="F209" s="131"/>
      <c r="G209" s="131"/>
      <c r="H209" s="131"/>
      <c r="I209" s="131"/>
      <c r="J209" s="131"/>
      <c r="K209" s="131"/>
      <c r="L209" s="131"/>
    </row>
    <row r="210" spans="2:12">
      <c r="B210" s="130"/>
      <c r="C210" s="130"/>
      <c r="D210" s="131"/>
      <c r="E210" s="131"/>
      <c r="F210" s="131"/>
      <c r="G210" s="131"/>
      <c r="H210" s="131"/>
      <c r="I210" s="131"/>
      <c r="J210" s="131"/>
      <c r="K210" s="131"/>
      <c r="L210" s="131"/>
    </row>
    <row r="211" spans="2:12">
      <c r="B211" s="130"/>
      <c r="C211" s="130"/>
      <c r="D211" s="131"/>
      <c r="E211" s="131"/>
      <c r="F211" s="131"/>
      <c r="G211" s="131"/>
      <c r="H211" s="131"/>
      <c r="I211" s="131"/>
      <c r="J211" s="131"/>
      <c r="K211" s="131"/>
      <c r="L211" s="131"/>
    </row>
    <row r="212" spans="2:12">
      <c r="B212" s="130"/>
      <c r="C212" s="130"/>
      <c r="D212" s="131"/>
      <c r="E212" s="131"/>
      <c r="F212" s="131"/>
      <c r="G212" s="131"/>
      <c r="H212" s="131"/>
      <c r="I212" s="131"/>
      <c r="J212" s="131"/>
      <c r="K212" s="131"/>
      <c r="L212" s="131"/>
    </row>
    <row r="213" spans="2:12">
      <c r="B213" s="130"/>
      <c r="C213" s="130"/>
      <c r="D213" s="131"/>
      <c r="E213" s="131"/>
      <c r="F213" s="131"/>
      <c r="G213" s="131"/>
      <c r="H213" s="131"/>
      <c r="I213" s="131"/>
      <c r="J213" s="131"/>
      <c r="K213" s="131"/>
      <c r="L213" s="131"/>
    </row>
    <row r="214" spans="2:12">
      <c r="B214" s="130"/>
      <c r="C214" s="130"/>
      <c r="D214" s="131"/>
      <c r="E214" s="131"/>
      <c r="F214" s="131"/>
      <c r="G214" s="131"/>
      <c r="H214" s="131"/>
      <c r="I214" s="131"/>
      <c r="J214" s="131"/>
      <c r="K214" s="131"/>
      <c r="L214" s="131"/>
    </row>
    <row r="215" spans="2:12">
      <c r="B215" s="130"/>
      <c r="C215" s="130"/>
      <c r="D215" s="131"/>
      <c r="E215" s="131"/>
      <c r="F215" s="131"/>
      <c r="G215" s="131"/>
      <c r="H215" s="131"/>
      <c r="I215" s="131"/>
      <c r="J215" s="131"/>
      <c r="K215" s="131"/>
      <c r="L215" s="131"/>
    </row>
    <row r="216" spans="2:12">
      <c r="B216" s="130"/>
      <c r="C216" s="130"/>
      <c r="D216" s="131"/>
      <c r="E216" s="131"/>
      <c r="F216" s="131"/>
      <c r="G216" s="131"/>
      <c r="H216" s="131"/>
      <c r="I216" s="131"/>
      <c r="J216" s="131"/>
      <c r="K216" s="131"/>
      <c r="L216" s="131"/>
    </row>
    <row r="217" spans="2:12">
      <c r="B217" s="130"/>
      <c r="C217" s="130"/>
      <c r="D217" s="131"/>
      <c r="E217" s="131"/>
      <c r="F217" s="131"/>
      <c r="G217" s="131"/>
      <c r="H217" s="131"/>
      <c r="I217" s="131"/>
      <c r="J217" s="131"/>
      <c r="K217" s="131"/>
      <c r="L217" s="131"/>
    </row>
    <row r="218" spans="2:12">
      <c r="B218" s="130"/>
      <c r="C218" s="130"/>
      <c r="D218" s="131"/>
      <c r="E218" s="131"/>
      <c r="F218" s="131"/>
      <c r="G218" s="131"/>
      <c r="H218" s="131"/>
      <c r="I218" s="131"/>
      <c r="J218" s="131"/>
      <c r="K218" s="131"/>
      <c r="L218" s="131"/>
    </row>
    <row r="219" spans="2:12">
      <c r="B219" s="130"/>
      <c r="C219" s="130"/>
      <c r="D219" s="131"/>
      <c r="E219" s="131"/>
      <c r="F219" s="131"/>
      <c r="G219" s="131"/>
      <c r="H219" s="131"/>
      <c r="I219" s="131"/>
      <c r="J219" s="131"/>
      <c r="K219" s="131"/>
      <c r="L219" s="131"/>
    </row>
    <row r="220" spans="2:12">
      <c r="B220" s="130"/>
      <c r="C220" s="130"/>
      <c r="D220" s="131"/>
      <c r="E220" s="131"/>
      <c r="F220" s="131"/>
      <c r="G220" s="131"/>
      <c r="H220" s="131"/>
      <c r="I220" s="131"/>
      <c r="J220" s="131"/>
      <c r="K220" s="131"/>
      <c r="L220" s="131"/>
    </row>
    <row r="221" spans="2:12">
      <c r="B221" s="130"/>
      <c r="C221" s="130"/>
      <c r="D221" s="131"/>
      <c r="E221" s="131"/>
      <c r="F221" s="131"/>
      <c r="G221" s="131"/>
      <c r="H221" s="131"/>
      <c r="I221" s="131"/>
      <c r="J221" s="131"/>
      <c r="K221" s="131"/>
      <c r="L221" s="131"/>
    </row>
    <row r="222" spans="2:12">
      <c r="B222" s="130"/>
      <c r="C222" s="130"/>
      <c r="D222" s="131"/>
      <c r="E222" s="131"/>
      <c r="F222" s="131"/>
      <c r="G222" s="131"/>
      <c r="H222" s="131"/>
      <c r="I222" s="131"/>
      <c r="J222" s="131"/>
      <c r="K222" s="131"/>
      <c r="L222" s="131"/>
    </row>
    <row r="223" spans="2:12">
      <c r="B223" s="130"/>
      <c r="C223" s="130"/>
      <c r="D223" s="131"/>
      <c r="E223" s="131"/>
      <c r="F223" s="131"/>
      <c r="G223" s="131"/>
      <c r="H223" s="131"/>
      <c r="I223" s="131"/>
      <c r="J223" s="131"/>
      <c r="K223" s="131"/>
      <c r="L223" s="131"/>
    </row>
    <row r="224" spans="2:12">
      <c r="B224" s="130"/>
      <c r="C224" s="130"/>
      <c r="D224" s="131"/>
      <c r="E224" s="131"/>
      <c r="F224" s="131"/>
      <c r="G224" s="131"/>
      <c r="H224" s="131"/>
      <c r="I224" s="131"/>
      <c r="J224" s="131"/>
      <c r="K224" s="131"/>
      <c r="L224" s="131"/>
    </row>
    <row r="225" spans="2:12">
      <c r="B225" s="130"/>
      <c r="C225" s="130"/>
      <c r="D225" s="131"/>
      <c r="E225" s="131"/>
      <c r="F225" s="131"/>
      <c r="G225" s="131"/>
      <c r="H225" s="131"/>
      <c r="I225" s="131"/>
      <c r="J225" s="131"/>
      <c r="K225" s="131"/>
      <c r="L225" s="131"/>
    </row>
    <row r="226" spans="2:12">
      <c r="B226" s="130"/>
      <c r="C226" s="130"/>
      <c r="D226" s="131"/>
      <c r="E226" s="131"/>
      <c r="F226" s="131"/>
      <c r="G226" s="131"/>
      <c r="H226" s="131"/>
      <c r="I226" s="131"/>
      <c r="J226" s="131"/>
      <c r="K226" s="131"/>
      <c r="L226" s="131"/>
    </row>
    <row r="227" spans="2:12">
      <c r="B227" s="130"/>
      <c r="C227" s="130"/>
      <c r="D227" s="131"/>
      <c r="E227" s="131"/>
      <c r="F227" s="131"/>
      <c r="G227" s="131"/>
      <c r="H227" s="131"/>
      <c r="I227" s="131"/>
      <c r="J227" s="131"/>
      <c r="K227" s="131"/>
      <c r="L227" s="131"/>
    </row>
    <row r="228" spans="2:12">
      <c r="B228" s="130"/>
      <c r="C228" s="130"/>
      <c r="D228" s="131"/>
      <c r="E228" s="131"/>
      <c r="F228" s="131"/>
      <c r="G228" s="131"/>
      <c r="H228" s="131"/>
      <c r="I228" s="131"/>
      <c r="J228" s="131"/>
      <c r="K228" s="131"/>
      <c r="L228" s="131"/>
    </row>
    <row r="229" spans="2:12">
      <c r="B229" s="130"/>
      <c r="C229" s="130"/>
      <c r="D229" s="131"/>
      <c r="E229" s="131"/>
      <c r="F229" s="131"/>
      <c r="G229" s="131"/>
      <c r="H229" s="131"/>
      <c r="I229" s="131"/>
      <c r="J229" s="131"/>
      <c r="K229" s="131"/>
      <c r="L229" s="131"/>
    </row>
    <row r="230" spans="2:12">
      <c r="B230" s="130"/>
      <c r="C230" s="130"/>
      <c r="D230" s="131"/>
      <c r="E230" s="131"/>
      <c r="F230" s="131"/>
      <c r="G230" s="131"/>
      <c r="H230" s="131"/>
      <c r="I230" s="131"/>
      <c r="J230" s="131"/>
      <c r="K230" s="131"/>
      <c r="L230" s="131"/>
    </row>
    <row r="231" spans="2:12">
      <c r="B231" s="130"/>
      <c r="C231" s="130"/>
      <c r="D231" s="131"/>
      <c r="E231" s="131"/>
      <c r="F231" s="131"/>
      <c r="G231" s="131"/>
      <c r="H231" s="131"/>
      <c r="I231" s="131"/>
      <c r="J231" s="131"/>
      <c r="K231" s="131"/>
      <c r="L231" s="131"/>
    </row>
    <row r="232" spans="2:12">
      <c r="B232" s="130"/>
      <c r="C232" s="130"/>
      <c r="D232" s="131"/>
      <c r="E232" s="131"/>
      <c r="F232" s="131"/>
      <c r="G232" s="131"/>
      <c r="H232" s="131"/>
      <c r="I232" s="131"/>
      <c r="J232" s="131"/>
      <c r="K232" s="131"/>
      <c r="L232" s="131"/>
    </row>
    <row r="233" spans="2:12">
      <c r="B233" s="130"/>
      <c r="C233" s="130"/>
      <c r="D233" s="131"/>
      <c r="E233" s="131"/>
      <c r="F233" s="131"/>
      <c r="G233" s="131"/>
      <c r="H233" s="131"/>
      <c r="I233" s="131"/>
      <c r="J233" s="131"/>
      <c r="K233" s="131"/>
      <c r="L233" s="131"/>
    </row>
    <row r="234" spans="2:12">
      <c r="B234" s="130"/>
      <c r="C234" s="130"/>
      <c r="D234" s="131"/>
      <c r="E234" s="131"/>
      <c r="F234" s="131"/>
      <c r="G234" s="131"/>
      <c r="H234" s="131"/>
      <c r="I234" s="131"/>
      <c r="J234" s="131"/>
      <c r="K234" s="131"/>
      <c r="L234" s="131"/>
    </row>
    <row r="235" spans="2:12">
      <c r="B235" s="130"/>
      <c r="C235" s="130"/>
      <c r="D235" s="131"/>
      <c r="E235" s="131"/>
      <c r="F235" s="131"/>
      <c r="G235" s="131"/>
      <c r="H235" s="131"/>
      <c r="I235" s="131"/>
      <c r="J235" s="131"/>
      <c r="K235" s="131"/>
      <c r="L235" s="131"/>
    </row>
    <row r="236" spans="2:12">
      <c r="B236" s="130"/>
      <c r="C236" s="130"/>
      <c r="D236" s="131"/>
      <c r="E236" s="131"/>
      <c r="F236" s="131"/>
      <c r="G236" s="131"/>
      <c r="H236" s="131"/>
      <c r="I236" s="131"/>
      <c r="J236" s="131"/>
      <c r="K236" s="131"/>
      <c r="L236" s="131"/>
    </row>
    <row r="237" spans="2:12">
      <c r="B237" s="130"/>
      <c r="C237" s="130"/>
      <c r="D237" s="131"/>
      <c r="E237" s="131"/>
      <c r="F237" s="131"/>
      <c r="G237" s="131"/>
      <c r="H237" s="131"/>
      <c r="I237" s="131"/>
      <c r="J237" s="131"/>
      <c r="K237" s="131"/>
      <c r="L237" s="131"/>
    </row>
    <row r="238" spans="2:12">
      <c r="B238" s="130"/>
      <c r="C238" s="130"/>
      <c r="D238" s="131"/>
      <c r="E238" s="131"/>
      <c r="F238" s="131"/>
      <c r="G238" s="131"/>
      <c r="H238" s="131"/>
      <c r="I238" s="131"/>
      <c r="J238" s="131"/>
      <c r="K238" s="131"/>
      <c r="L238" s="131"/>
    </row>
    <row r="239" spans="2:12">
      <c r="B239" s="130"/>
      <c r="C239" s="130"/>
      <c r="D239" s="131"/>
      <c r="E239" s="131"/>
      <c r="F239" s="131"/>
      <c r="G239" s="131"/>
      <c r="H239" s="131"/>
      <c r="I239" s="131"/>
      <c r="J239" s="131"/>
      <c r="K239" s="131"/>
      <c r="L239" s="131"/>
    </row>
    <row r="240" spans="2:12">
      <c r="B240" s="130"/>
      <c r="C240" s="130"/>
      <c r="D240" s="131"/>
      <c r="E240" s="131"/>
      <c r="F240" s="131"/>
      <c r="G240" s="131"/>
      <c r="H240" s="131"/>
      <c r="I240" s="131"/>
      <c r="J240" s="131"/>
      <c r="K240" s="131"/>
      <c r="L240" s="131"/>
    </row>
    <row r="241" spans="2:12">
      <c r="B241" s="130"/>
      <c r="C241" s="130"/>
      <c r="D241" s="131"/>
      <c r="E241" s="131"/>
      <c r="F241" s="131"/>
      <c r="G241" s="131"/>
      <c r="H241" s="131"/>
      <c r="I241" s="131"/>
      <c r="J241" s="131"/>
      <c r="K241" s="131"/>
      <c r="L241" s="131"/>
    </row>
    <row r="242" spans="2:12">
      <c r="B242" s="130"/>
      <c r="C242" s="130"/>
      <c r="D242" s="131"/>
      <c r="E242" s="131"/>
      <c r="F242" s="131"/>
      <c r="G242" s="131"/>
      <c r="H242" s="131"/>
      <c r="I242" s="131"/>
      <c r="J242" s="131"/>
      <c r="K242" s="131"/>
      <c r="L242" s="131"/>
    </row>
    <row r="243" spans="2:12">
      <c r="B243" s="130"/>
      <c r="C243" s="130"/>
      <c r="D243" s="131"/>
      <c r="E243" s="131"/>
      <c r="F243" s="131"/>
      <c r="G243" s="131"/>
      <c r="H243" s="131"/>
      <c r="I243" s="131"/>
      <c r="J243" s="131"/>
      <c r="K243" s="131"/>
      <c r="L243" s="131"/>
    </row>
    <row r="244" spans="2:12">
      <c r="B244" s="130"/>
      <c r="C244" s="130"/>
      <c r="D244" s="131"/>
      <c r="E244" s="131"/>
      <c r="F244" s="131"/>
      <c r="G244" s="131"/>
      <c r="H244" s="131"/>
      <c r="I244" s="131"/>
      <c r="J244" s="131"/>
      <c r="K244" s="131"/>
      <c r="L244" s="131"/>
    </row>
    <row r="245" spans="2:12">
      <c r="B245" s="130"/>
      <c r="C245" s="130"/>
      <c r="D245" s="131"/>
      <c r="E245" s="131"/>
      <c r="F245" s="131"/>
      <c r="G245" s="131"/>
      <c r="H245" s="131"/>
      <c r="I245" s="131"/>
      <c r="J245" s="131"/>
      <c r="K245" s="131"/>
      <c r="L245" s="131"/>
    </row>
    <row r="246" spans="2:12">
      <c r="B246" s="130"/>
      <c r="C246" s="130"/>
      <c r="D246" s="131"/>
      <c r="E246" s="131"/>
      <c r="F246" s="131"/>
      <c r="G246" s="131"/>
      <c r="H246" s="131"/>
      <c r="I246" s="131"/>
      <c r="J246" s="131"/>
      <c r="K246" s="131"/>
      <c r="L246" s="131"/>
    </row>
    <row r="247" spans="2:12">
      <c r="B247" s="130"/>
      <c r="C247" s="130"/>
      <c r="D247" s="131"/>
      <c r="E247" s="131"/>
      <c r="F247" s="131"/>
      <c r="G247" s="131"/>
      <c r="H247" s="131"/>
      <c r="I247" s="131"/>
      <c r="J247" s="131"/>
      <c r="K247" s="131"/>
      <c r="L247" s="131"/>
    </row>
    <row r="248" spans="2:12">
      <c r="B248" s="130"/>
      <c r="C248" s="130"/>
      <c r="D248" s="131"/>
      <c r="E248" s="131"/>
      <c r="F248" s="131"/>
      <c r="G248" s="131"/>
      <c r="H248" s="131"/>
      <c r="I248" s="131"/>
      <c r="J248" s="131"/>
      <c r="K248" s="131"/>
      <c r="L248" s="131"/>
    </row>
    <row r="249" spans="2:12">
      <c r="B249" s="130"/>
      <c r="C249" s="130"/>
      <c r="D249" s="131"/>
      <c r="E249" s="131"/>
      <c r="F249" s="131"/>
      <c r="G249" s="131"/>
      <c r="H249" s="131"/>
      <c r="I249" s="131"/>
      <c r="J249" s="131"/>
      <c r="K249" s="131"/>
      <c r="L249" s="131"/>
    </row>
    <row r="250" spans="2:12">
      <c r="B250" s="130"/>
      <c r="C250" s="130"/>
      <c r="D250" s="131"/>
      <c r="E250" s="131"/>
      <c r="F250" s="131"/>
      <c r="G250" s="131"/>
      <c r="H250" s="131"/>
      <c r="I250" s="131"/>
      <c r="J250" s="131"/>
      <c r="K250" s="131"/>
      <c r="L250" s="131"/>
    </row>
    <row r="251" spans="2:12">
      <c r="B251" s="130"/>
      <c r="C251" s="130"/>
      <c r="D251" s="131"/>
      <c r="E251" s="131"/>
      <c r="F251" s="131"/>
      <c r="G251" s="131"/>
      <c r="H251" s="131"/>
      <c r="I251" s="131"/>
      <c r="J251" s="131"/>
      <c r="K251" s="131"/>
      <c r="L251" s="131"/>
    </row>
    <row r="252" spans="2:12">
      <c r="B252" s="130"/>
      <c r="C252" s="130"/>
      <c r="D252" s="131"/>
      <c r="E252" s="131"/>
      <c r="F252" s="131"/>
      <c r="G252" s="131"/>
      <c r="H252" s="131"/>
      <c r="I252" s="131"/>
      <c r="J252" s="131"/>
      <c r="K252" s="131"/>
      <c r="L252" s="131"/>
    </row>
    <row r="253" spans="2:12">
      <c r="B253" s="130"/>
      <c r="C253" s="130"/>
      <c r="D253" s="131"/>
      <c r="E253" s="131"/>
      <c r="F253" s="131"/>
      <c r="G253" s="131"/>
      <c r="H253" s="131"/>
      <c r="I253" s="131"/>
      <c r="J253" s="131"/>
      <c r="K253" s="131"/>
      <c r="L253" s="131"/>
    </row>
    <row r="254" spans="2:12">
      <c r="B254" s="130"/>
      <c r="C254" s="130"/>
      <c r="D254" s="131"/>
      <c r="E254" s="131"/>
      <c r="F254" s="131"/>
      <c r="G254" s="131"/>
      <c r="H254" s="131"/>
      <c r="I254" s="131"/>
      <c r="J254" s="131"/>
      <c r="K254" s="131"/>
      <c r="L254" s="131"/>
    </row>
    <row r="255" spans="2:12">
      <c r="B255" s="130"/>
      <c r="C255" s="130"/>
      <c r="D255" s="131"/>
      <c r="E255" s="131"/>
      <c r="F255" s="131"/>
      <c r="G255" s="131"/>
      <c r="H255" s="131"/>
      <c r="I255" s="131"/>
      <c r="J255" s="131"/>
      <c r="K255" s="131"/>
      <c r="L255" s="131"/>
    </row>
    <row r="256" spans="2:12">
      <c r="B256" s="130"/>
      <c r="C256" s="130"/>
      <c r="D256" s="131"/>
      <c r="E256" s="131"/>
      <c r="F256" s="131"/>
      <c r="G256" s="131"/>
      <c r="H256" s="131"/>
      <c r="I256" s="131"/>
      <c r="J256" s="131"/>
      <c r="K256" s="131"/>
      <c r="L256" s="131"/>
    </row>
    <row r="257" spans="2:12">
      <c r="B257" s="130"/>
      <c r="C257" s="130"/>
      <c r="D257" s="131"/>
      <c r="E257" s="131"/>
      <c r="F257" s="131"/>
      <c r="G257" s="131"/>
      <c r="H257" s="131"/>
      <c r="I257" s="131"/>
      <c r="J257" s="131"/>
      <c r="K257" s="131"/>
      <c r="L257" s="131"/>
    </row>
    <row r="258" spans="2:12">
      <c r="B258" s="130"/>
      <c r="C258" s="130"/>
      <c r="D258" s="131"/>
      <c r="E258" s="131"/>
      <c r="F258" s="131"/>
      <c r="G258" s="131"/>
      <c r="H258" s="131"/>
      <c r="I258" s="131"/>
      <c r="J258" s="131"/>
      <c r="K258" s="131"/>
      <c r="L258" s="131"/>
    </row>
    <row r="259" spans="2:12">
      <c r="B259" s="130"/>
      <c r="C259" s="130"/>
      <c r="D259" s="131"/>
      <c r="E259" s="131"/>
      <c r="F259" s="131"/>
      <c r="G259" s="131"/>
      <c r="H259" s="131"/>
      <c r="I259" s="131"/>
      <c r="J259" s="131"/>
      <c r="K259" s="131"/>
      <c r="L259" s="131"/>
    </row>
    <row r="260" spans="2:12">
      <c r="B260" s="130"/>
      <c r="C260" s="130"/>
      <c r="D260" s="131"/>
      <c r="E260" s="131"/>
      <c r="F260" s="131"/>
      <c r="G260" s="131"/>
      <c r="H260" s="131"/>
      <c r="I260" s="131"/>
      <c r="J260" s="131"/>
      <c r="K260" s="131"/>
      <c r="L260" s="131"/>
    </row>
    <row r="261" spans="2:12">
      <c r="B261" s="130"/>
      <c r="C261" s="130"/>
      <c r="D261" s="131"/>
      <c r="E261" s="131"/>
      <c r="F261" s="131"/>
      <c r="G261" s="131"/>
      <c r="H261" s="131"/>
      <c r="I261" s="131"/>
      <c r="J261" s="131"/>
      <c r="K261" s="131"/>
      <c r="L261" s="131"/>
    </row>
    <row r="262" spans="2:12">
      <c r="B262" s="130"/>
      <c r="C262" s="130"/>
      <c r="D262" s="131"/>
      <c r="E262" s="131"/>
      <c r="F262" s="131"/>
      <c r="G262" s="131"/>
      <c r="H262" s="131"/>
      <c r="I262" s="131"/>
      <c r="J262" s="131"/>
      <c r="K262" s="131"/>
      <c r="L262" s="131"/>
    </row>
    <row r="263" spans="2:12">
      <c r="B263" s="130"/>
      <c r="C263" s="130"/>
      <c r="D263" s="131"/>
      <c r="E263" s="131"/>
      <c r="F263" s="131"/>
      <c r="G263" s="131"/>
      <c r="H263" s="131"/>
      <c r="I263" s="131"/>
      <c r="J263" s="131"/>
      <c r="K263" s="131"/>
      <c r="L263" s="131"/>
    </row>
    <row r="264" spans="2:12">
      <c r="B264" s="130"/>
      <c r="C264" s="130"/>
      <c r="D264" s="131"/>
      <c r="E264" s="131"/>
      <c r="F264" s="131"/>
      <c r="G264" s="131"/>
      <c r="H264" s="131"/>
      <c r="I264" s="131"/>
      <c r="J264" s="131"/>
      <c r="K264" s="131"/>
      <c r="L264" s="131"/>
    </row>
    <row r="265" spans="2:12">
      <c r="B265" s="130"/>
      <c r="C265" s="130"/>
      <c r="D265" s="131"/>
      <c r="E265" s="131"/>
      <c r="F265" s="131"/>
      <c r="G265" s="131"/>
      <c r="H265" s="131"/>
      <c r="I265" s="131"/>
      <c r="J265" s="131"/>
      <c r="K265" s="131"/>
      <c r="L265" s="131"/>
    </row>
    <row r="266" spans="2:12">
      <c r="B266" s="130"/>
      <c r="C266" s="130"/>
      <c r="D266" s="131"/>
      <c r="E266" s="131"/>
      <c r="F266" s="131"/>
      <c r="G266" s="131"/>
      <c r="H266" s="131"/>
      <c r="I266" s="131"/>
      <c r="J266" s="131"/>
      <c r="K266" s="131"/>
      <c r="L266" s="131"/>
    </row>
    <row r="267" spans="2:12">
      <c r="B267" s="130"/>
      <c r="C267" s="130"/>
      <c r="D267" s="131"/>
      <c r="E267" s="131"/>
      <c r="F267" s="131"/>
      <c r="G267" s="131"/>
      <c r="H267" s="131"/>
      <c r="I267" s="131"/>
      <c r="J267" s="131"/>
      <c r="K267" s="131"/>
      <c r="L267" s="131"/>
    </row>
    <row r="268" spans="2:12">
      <c r="B268" s="130"/>
      <c r="C268" s="130"/>
      <c r="D268" s="131"/>
      <c r="E268" s="131"/>
      <c r="F268" s="131"/>
      <c r="G268" s="131"/>
      <c r="H268" s="131"/>
      <c r="I268" s="131"/>
      <c r="J268" s="131"/>
      <c r="K268" s="131"/>
      <c r="L268" s="131"/>
    </row>
    <row r="269" spans="2:12">
      <c r="B269" s="130"/>
      <c r="C269" s="130"/>
      <c r="D269" s="131"/>
      <c r="E269" s="131"/>
      <c r="F269" s="131"/>
      <c r="G269" s="131"/>
      <c r="H269" s="131"/>
      <c r="I269" s="131"/>
      <c r="J269" s="131"/>
      <c r="K269" s="131"/>
      <c r="L269" s="131"/>
    </row>
    <row r="270" spans="2:12">
      <c r="B270" s="130"/>
      <c r="C270" s="130"/>
      <c r="D270" s="131"/>
      <c r="E270" s="131"/>
      <c r="F270" s="131"/>
      <c r="G270" s="131"/>
      <c r="H270" s="131"/>
      <c r="I270" s="131"/>
      <c r="J270" s="131"/>
      <c r="K270" s="131"/>
      <c r="L270" s="131"/>
    </row>
    <row r="271" spans="2:12">
      <c r="B271" s="130"/>
      <c r="C271" s="130"/>
      <c r="D271" s="131"/>
      <c r="E271" s="131"/>
      <c r="F271" s="131"/>
      <c r="G271" s="131"/>
      <c r="H271" s="131"/>
      <c r="I271" s="131"/>
      <c r="J271" s="131"/>
      <c r="K271" s="131"/>
      <c r="L271" s="131"/>
    </row>
    <row r="272" spans="2:12">
      <c r="B272" s="130"/>
      <c r="C272" s="130"/>
      <c r="D272" s="131"/>
      <c r="E272" s="131"/>
      <c r="F272" s="131"/>
      <c r="G272" s="131"/>
      <c r="H272" s="131"/>
      <c r="I272" s="131"/>
      <c r="J272" s="131"/>
      <c r="K272" s="131"/>
      <c r="L272" s="131"/>
    </row>
    <row r="273" spans="2:12">
      <c r="B273" s="130"/>
      <c r="C273" s="130"/>
      <c r="D273" s="131"/>
      <c r="E273" s="131"/>
      <c r="F273" s="131"/>
      <c r="G273" s="131"/>
      <c r="H273" s="131"/>
      <c r="I273" s="131"/>
      <c r="J273" s="131"/>
      <c r="K273" s="131"/>
      <c r="L273" s="131"/>
    </row>
    <row r="274" spans="2:12">
      <c r="B274" s="130"/>
      <c r="C274" s="130"/>
      <c r="D274" s="131"/>
      <c r="E274" s="131"/>
      <c r="F274" s="131"/>
      <c r="G274" s="131"/>
      <c r="H274" s="131"/>
      <c r="I274" s="131"/>
      <c r="J274" s="131"/>
      <c r="K274" s="131"/>
      <c r="L274" s="131"/>
    </row>
    <row r="275" spans="2:12">
      <c r="B275" s="130"/>
      <c r="C275" s="130"/>
      <c r="D275" s="131"/>
      <c r="E275" s="131"/>
      <c r="F275" s="131"/>
      <c r="G275" s="131"/>
      <c r="H275" s="131"/>
      <c r="I275" s="131"/>
      <c r="J275" s="131"/>
      <c r="K275" s="131"/>
      <c r="L275" s="131"/>
    </row>
    <row r="276" spans="2:12">
      <c r="B276" s="130"/>
      <c r="C276" s="130"/>
      <c r="D276" s="131"/>
      <c r="E276" s="131"/>
      <c r="F276" s="131"/>
      <c r="G276" s="131"/>
      <c r="H276" s="131"/>
      <c r="I276" s="131"/>
      <c r="J276" s="131"/>
      <c r="K276" s="131"/>
      <c r="L276" s="131"/>
    </row>
    <row r="277" spans="2:12">
      <c r="B277" s="130"/>
      <c r="C277" s="130"/>
      <c r="D277" s="131"/>
      <c r="E277" s="131"/>
      <c r="F277" s="131"/>
      <c r="G277" s="131"/>
      <c r="H277" s="131"/>
      <c r="I277" s="131"/>
      <c r="J277" s="131"/>
      <c r="K277" s="131"/>
      <c r="L277" s="131"/>
    </row>
    <row r="278" spans="2:12">
      <c r="B278" s="130"/>
      <c r="C278" s="130"/>
      <c r="D278" s="131"/>
      <c r="E278" s="131"/>
      <c r="F278" s="131"/>
      <c r="G278" s="131"/>
      <c r="H278" s="131"/>
      <c r="I278" s="131"/>
      <c r="J278" s="131"/>
      <c r="K278" s="131"/>
      <c r="L278" s="131"/>
    </row>
    <row r="279" spans="2:12">
      <c r="B279" s="130"/>
      <c r="C279" s="130"/>
      <c r="D279" s="131"/>
      <c r="E279" s="131"/>
      <c r="F279" s="131"/>
      <c r="G279" s="131"/>
      <c r="H279" s="131"/>
      <c r="I279" s="131"/>
      <c r="J279" s="131"/>
      <c r="K279" s="131"/>
      <c r="L279" s="131"/>
    </row>
    <row r="280" spans="2:12">
      <c r="B280" s="130"/>
      <c r="C280" s="130"/>
      <c r="D280" s="131"/>
      <c r="E280" s="131"/>
      <c r="F280" s="131"/>
      <c r="G280" s="131"/>
      <c r="H280" s="131"/>
      <c r="I280" s="131"/>
      <c r="J280" s="131"/>
      <c r="K280" s="131"/>
      <c r="L280" s="131"/>
    </row>
    <row r="281" spans="2:12">
      <c r="B281" s="130"/>
      <c r="C281" s="130"/>
      <c r="D281" s="131"/>
      <c r="E281" s="131"/>
      <c r="F281" s="131"/>
      <c r="G281" s="131"/>
      <c r="H281" s="131"/>
      <c r="I281" s="131"/>
      <c r="J281" s="131"/>
      <c r="K281" s="131"/>
      <c r="L281" s="131"/>
    </row>
    <row r="282" spans="2:12">
      <c r="B282" s="130"/>
      <c r="C282" s="130"/>
      <c r="D282" s="131"/>
      <c r="E282" s="131"/>
      <c r="F282" s="131"/>
      <c r="G282" s="131"/>
      <c r="H282" s="131"/>
      <c r="I282" s="131"/>
      <c r="J282" s="131"/>
      <c r="K282" s="131"/>
      <c r="L282" s="131"/>
    </row>
    <row r="283" spans="2:12">
      <c r="B283" s="130"/>
      <c r="C283" s="130"/>
      <c r="D283" s="131"/>
      <c r="E283" s="131"/>
      <c r="F283" s="131"/>
      <c r="G283" s="131"/>
      <c r="H283" s="131"/>
      <c r="I283" s="131"/>
      <c r="J283" s="131"/>
      <c r="K283" s="131"/>
      <c r="L283" s="131"/>
    </row>
    <row r="284" spans="2:12">
      <c r="B284" s="130"/>
      <c r="C284" s="130"/>
      <c r="D284" s="131"/>
      <c r="E284" s="131"/>
      <c r="F284" s="131"/>
      <c r="G284" s="131"/>
      <c r="H284" s="131"/>
      <c r="I284" s="131"/>
      <c r="J284" s="131"/>
      <c r="K284" s="131"/>
      <c r="L284" s="131"/>
    </row>
    <row r="285" spans="2:12">
      <c r="B285" s="130"/>
      <c r="C285" s="130"/>
      <c r="D285" s="131"/>
      <c r="E285" s="131"/>
      <c r="F285" s="131"/>
      <c r="G285" s="131"/>
      <c r="H285" s="131"/>
      <c r="I285" s="131"/>
      <c r="J285" s="131"/>
      <c r="K285" s="131"/>
      <c r="L285" s="131"/>
    </row>
    <row r="286" spans="2:12">
      <c r="B286" s="130"/>
      <c r="C286" s="130"/>
      <c r="D286" s="131"/>
      <c r="E286" s="131"/>
      <c r="F286" s="131"/>
      <c r="G286" s="131"/>
      <c r="H286" s="131"/>
      <c r="I286" s="131"/>
      <c r="J286" s="131"/>
      <c r="K286" s="131"/>
      <c r="L286" s="131"/>
    </row>
    <row r="287" spans="2:12">
      <c r="B287" s="130"/>
      <c r="C287" s="130"/>
      <c r="D287" s="131"/>
      <c r="E287" s="131"/>
      <c r="F287" s="131"/>
      <c r="G287" s="131"/>
      <c r="H287" s="131"/>
      <c r="I287" s="131"/>
      <c r="J287" s="131"/>
      <c r="K287" s="131"/>
      <c r="L287" s="131"/>
    </row>
    <row r="288" spans="2:12">
      <c r="B288" s="130"/>
      <c r="C288" s="130"/>
      <c r="D288" s="131"/>
      <c r="E288" s="131"/>
      <c r="F288" s="131"/>
      <c r="G288" s="131"/>
      <c r="H288" s="131"/>
      <c r="I288" s="131"/>
      <c r="J288" s="131"/>
      <c r="K288" s="131"/>
      <c r="L288" s="131"/>
    </row>
    <row r="289" spans="2:12">
      <c r="B289" s="130"/>
      <c r="C289" s="130"/>
      <c r="D289" s="131"/>
      <c r="E289" s="131"/>
      <c r="F289" s="131"/>
      <c r="G289" s="131"/>
      <c r="H289" s="131"/>
      <c r="I289" s="131"/>
      <c r="J289" s="131"/>
      <c r="K289" s="131"/>
      <c r="L289" s="131"/>
    </row>
    <row r="290" spans="2:12">
      <c r="B290" s="130"/>
      <c r="C290" s="130"/>
      <c r="D290" s="131"/>
      <c r="E290" s="131"/>
      <c r="F290" s="131"/>
      <c r="G290" s="131"/>
      <c r="H290" s="131"/>
      <c r="I290" s="131"/>
      <c r="J290" s="131"/>
      <c r="K290" s="131"/>
      <c r="L290" s="131"/>
    </row>
    <row r="291" spans="2:12">
      <c r="B291" s="130"/>
      <c r="C291" s="130"/>
      <c r="D291" s="131"/>
      <c r="E291" s="131"/>
      <c r="F291" s="131"/>
      <c r="G291" s="131"/>
      <c r="H291" s="131"/>
      <c r="I291" s="131"/>
      <c r="J291" s="131"/>
      <c r="K291" s="131"/>
      <c r="L291" s="131"/>
    </row>
    <row r="292" spans="2:12">
      <c r="B292" s="130"/>
      <c r="C292" s="130"/>
      <c r="D292" s="131"/>
      <c r="E292" s="131"/>
      <c r="F292" s="131"/>
      <c r="G292" s="131"/>
      <c r="H292" s="131"/>
      <c r="I292" s="131"/>
      <c r="J292" s="131"/>
      <c r="K292" s="131"/>
      <c r="L292" s="131"/>
    </row>
    <row r="293" spans="2:12">
      <c r="B293" s="130"/>
      <c r="C293" s="130"/>
      <c r="D293" s="131"/>
      <c r="E293" s="131"/>
      <c r="F293" s="131"/>
      <c r="G293" s="131"/>
      <c r="H293" s="131"/>
      <c r="I293" s="131"/>
      <c r="J293" s="131"/>
      <c r="K293" s="131"/>
      <c r="L293" s="131"/>
    </row>
    <row r="294" spans="2:12">
      <c r="B294" s="130"/>
      <c r="C294" s="130"/>
      <c r="D294" s="131"/>
      <c r="E294" s="131"/>
      <c r="F294" s="131"/>
      <c r="G294" s="131"/>
      <c r="H294" s="131"/>
      <c r="I294" s="131"/>
      <c r="J294" s="131"/>
      <c r="K294" s="131"/>
      <c r="L294" s="131"/>
    </row>
    <row r="295" spans="2:12">
      <c r="B295" s="130"/>
      <c r="C295" s="130"/>
      <c r="D295" s="131"/>
      <c r="E295" s="131"/>
      <c r="F295" s="131"/>
      <c r="G295" s="131"/>
      <c r="H295" s="131"/>
      <c r="I295" s="131"/>
      <c r="J295" s="131"/>
      <c r="K295" s="131"/>
      <c r="L295" s="131"/>
    </row>
    <row r="296" spans="2:12">
      <c r="B296" s="130"/>
      <c r="C296" s="130"/>
      <c r="D296" s="131"/>
      <c r="E296" s="131"/>
      <c r="F296" s="131"/>
      <c r="G296" s="131"/>
      <c r="H296" s="131"/>
      <c r="I296" s="131"/>
      <c r="J296" s="131"/>
      <c r="K296" s="131"/>
      <c r="L296" s="131"/>
    </row>
    <row r="297" spans="2:12">
      <c r="B297" s="130"/>
      <c r="C297" s="130"/>
      <c r="D297" s="131"/>
      <c r="E297" s="131"/>
      <c r="F297" s="131"/>
      <c r="G297" s="131"/>
      <c r="H297" s="131"/>
      <c r="I297" s="131"/>
      <c r="J297" s="131"/>
      <c r="K297" s="131"/>
      <c r="L297" s="131"/>
    </row>
    <row r="298" spans="2:12">
      <c r="B298" s="130"/>
      <c r="C298" s="130"/>
      <c r="D298" s="131"/>
      <c r="E298" s="131"/>
      <c r="F298" s="131"/>
      <c r="G298" s="131"/>
      <c r="H298" s="131"/>
      <c r="I298" s="131"/>
      <c r="J298" s="131"/>
      <c r="K298" s="131"/>
      <c r="L298" s="131"/>
    </row>
    <row r="299" spans="2:12">
      <c r="B299" s="130"/>
      <c r="C299" s="130"/>
      <c r="D299" s="131"/>
      <c r="E299" s="131"/>
      <c r="F299" s="131"/>
      <c r="G299" s="131"/>
      <c r="H299" s="131"/>
      <c r="I299" s="131"/>
      <c r="J299" s="131"/>
      <c r="K299" s="131"/>
      <c r="L299" s="131"/>
    </row>
    <row r="300" spans="2:12">
      <c r="B300" s="130"/>
      <c r="C300" s="130"/>
      <c r="D300" s="131"/>
      <c r="E300" s="131"/>
      <c r="F300" s="131"/>
      <c r="G300" s="131"/>
      <c r="H300" s="131"/>
      <c r="I300" s="131"/>
      <c r="J300" s="131"/>
      <c r="K300" s="131"/>
      <c r="L300" s="131"/>
    </row>
    <row r="301" spans="2:12">
      <c r="B301" s="130"/>
      <c r="C301" s="130"/>
      <c r="D301" s="131"/>
      <c r="E301" s="131"/>
      <c r="F301" s="131"/>
      <c r="G301" s="131"/>
      <c r="H301" s="131"/>
      <c r="I301" s="131"/>
      <c r="J301" s="131"/>
      <c r="K301" s="131"/>
      <c r="L301" s="131"/>
    </row>
    <row r="302" spans="2:12">
      <c r="B302" s="130"/>
      <c r="C302" s="130"/>
      <c r="D302" s="131"/>
      <c r="E302" s="131"/>
      <c r="F302" s="131"/>
      <c r="G302" s="131"/>
      <c r="H302" s="131"/>
      <c r="I302" s="131"/>
      <c r="J302" s="131"/>
      <c r="K302" s="131"/>
      <c r="L302" s="131"/>
    </row>
    <row r="303" spans="2:12">
      <c r="B303" s="130"/>
      <c r="C303" s="130"/>
      <c r="D303" s="131"/>
      <c r="E303" s="131"/>
      <c r="F303" s="131"/>
      <c r="G303" s="131"/>
      <c r="H303" s="131"/>
      <c r="I303" s="131"/>
      <c r="J303" s="131"/>
      <c r="K303" s="131"/>
      <c r="L303" s="131"/>
    </row>
    <row r="304" spans="2:12">
      <c r="B304" s="130"/>
      <c r="C304" s="130"/>
      <c r="D304" s="131"/>
      <c r="E304" s="131"/>
      <c r="F304" s="131"/>
      <c r="G304" s="131"/>
      <c r="H304" s="131"/>
      <c r="I304" s="131"/>
      <c r="J304" s="131"/>
      <c r="K304" s="131"/>
      <c r="L304" s="131"/>
    </row>
    <row r="305" spans="2:12">
      <c r="B305" s="130"/>
      <c r="C305" s="130"/>
      <c r="D305" s="131"/>
      <c r="E305" s="131"/>
      <c r="F305" s="131"/>
      <c r="G305" s="131"/>
      <c r="H305" s="131"/>
      <c r="I305" s="131"/>
      <c r="J305" s="131"/>
      <c r="K305" s="131"/>
      <c r="L305" s="131"/>
    </row>
    <row r="306" spans="2:12">
      <c r="B306" s="130"/>
      <c r="C306" s="130"/>
      <c r="D306" s="131"/>
      <c r="E306" s="131"/>
      <c r="F306" s="131"/>
      <c r="G306" s="131"/>
      <c r="H306" s="131"/>
      <c r="I306" s="131"/>
      <c r="J306" s="131"/>
      <c r="K306" s="131"/>
      <c r="L306" s="131"/>
    </row>
    <row r="307" spans="2:12">
      <c r="B307" s="130"/>
      <c r="C307" s="130"/>
      <c r="D307" s="131"/>
      <c r="E307" s="131"/>
      <c r="F307" s="131"/>
      <c r="G307" s="131"/>
      <c r="H307" s="131"/>
      <c r="I307" s="131"/>
      <c r="J307" s="131"/>
      <c r="K307" s="131"/>
      <c r="L307" s="131"/>
    </row>
    <row r="308" spans="2:12">
      <c r="B308" s="130"/>
      <c r="C308" s="130"/>
      <c r="D308" s="131"/>
      <c r="E308" s="131"/>
      <c r="F308" s="131"/>
      <c r="G308" s="131"/>
      <c r="H308" s="131"/>
      <c r="I308" s="131"/>
      <c r="J308" s="131"/>
      <c r="K308" s="131"/>
      <c r="L308" s="131"/>
    </row>
    <row r="309" spans="2:12">
      <c r="B309" s="130"/>
      <c r="C309" s="130"/>
      <c r="D309" s="131"/>
      <c r="E309" s="131"/>
      <c r="F309" s="131"/>
      <c r="G309" s="131"/>
      <c r="H309" s="131"/>
      <c r="I309" s="131"/>
      <c r="J309" s="131"/>
      <c r="K309" s="131"/>
      <c r="L309" s="131"/>
    </row>
    <row r="310" spans="2:12">
      <c r="B310" s="130"/>
      <c r="C310" s="130"/>
      <c r="D310" s="131"/>
      <c r="E310" s="131"/>
      <c r="F310" s="131"/>
      <c r="G310" s="131"/>
      <c r="H310" s="131"/>
      <c r="I310" s="131"/>
      <c r="J310" s="131"/>
      <c r="K310" s="131"/>
      <c r="L310" s="131"/>
    </row>
    <row r="311" spans="2:12">
      <c r="B311" s="130"/>
      <c r="C311" s="130"/>
      <c r="D311" s="131"/>
      <c r="E311" s="131"/>
      <c r="F311" s="131"/>
      <c r="G311" s="131"/>
      <c r="H311" s="131"/>
      <c r="I311" s="131"/>
      <c r="J311" s="131"/>
      <c r="K311" s="131"/>
      <c r="L311" s="131"/>
    </row>
    <row r="312" spans="2:12">
      <c r="B312" s="130"/>
      <c r="C312" s="130"/>
      <c r="D312" s="131"/>
      <c r="E312" s="131"/>
      <c r="F312" s="131"/>
      <c r="G312" s="131"/>
      <c r="H312" s="131"/>
      <c r="I312" s="131"/>
      <c r="J312" s="131"/>
      <c r="K312" s="131"/>
      <c r="L312" s="131"/>
    </row>
    <row r="313" spans="2:12">
      <c r="B313" s="130"/>
      <c r="C313" s="130"/>
      <c r="D313" s="131"/>
      <c r="E313" s="131"/>
      <c r="F313" s="131"/>
      <c r="G313" s="131"/>
      <c r="H313" s="131"/>
      <c r="I313" s="131"/>
      <c r="J313" s="131"/>
      <c r="K313" s="131"/>
      <c r="L313" s="131"/>
    </row>
    <row r="314" spans="2:12">
      <c r="B314" s="130"/>
      <c r="C314" s="130"/>
      <c r="D314" s="131"/>
      <c r="E314" s="131"/>
      <c r="F314" s="131"/>
      <c r="G314" s="131"/>
      <c r="H314" s="131"/>
      <c r="I314" s="131"/>
      <c r="J314" s="131"/>
      <c r="K314" s="131"/>
      <c r="L314" s="131"/>
    </row>
    <row r="315" spans="2:12">
      <c r="B315" s="130"/>
      <c r="C315" s="130"/>
      <c r="D315" s="131"/>
      <c r="E315" s="131"/>
      <c r="F315" s="131"/>
      <c r="G315" s="131"/>
      <c r="H315" s="131"/>
      <c r="I315" s="131"/>
      <c r="J315" s="131"/>
      <c r="K315" s="131"/>
      <c r="L315" s="131"/>
    </row>
    <row r="316" spans="2:12">
      <c r="B316" s="130"/>
      <c r="C316" s="130"/>
      <c r="D316" s="131"/>
      <c r="E316" s="131"/>
      <c r="F316" s="131"/>
      <c r="G316" s="131"/>
      <c r="H316" s="131"/>
      <c r="I316" s="131"/>
      <c r="J316" s="131"/>
      <c r="K316" s="131"/>
      <c r="L316" s="131"/>
    </row>
    <row r="317" spans="2:12">
      <c r="B317" s="130"/>
      <c r="C317" s="130"/>
      <c r="D317" s="131"/>
      <c r="E317" s="131"/>
      <c r="F317" s="131"/>
      <c r="G317" s="131"/>
      <c r="H317" s="131"/>
      <c r="I317" s="131"/>
      <c r="J317" s="131"/>
      <c r="K317" s="131"/>
      <c r="L317" s="131"/>
    </row>
    <row r="318" spans="2:12">
      <c r="B318" s="130"/>
      <c r="C318" s="130"/>
      <c r="D318" s="131"/>
      <c r="E318" s="131"/>
      <c r="F318" s="131"/>
      <c r="G318" s="131"/>
      <c r="H318" s="131"/>
      <c r="I318" s="131"/>
      <c r="J318" s="131"/>
      <c r="K318" s="131"/>
      <c r="L318" s="131"/>
    </row>
    <row r="319" spans="2:12">
      <c r="B319" s="130"/>
      <c r="C319" s="130"/>
      <c r="D319" s="131"/>
      <c r="E319" s="131"/>
      <c r="F319" s="131"/>
      <c r="G319" s="131"/>
      <c r="H319" s="131"/>
      <c r="I319" s="131"/>
      <c r="J319" s="131"/>
      <c r="K319" s="131"/>
      <c r="L319" s="131"/>
    </row>
    <row r="320" spans="2:12">
      <c r="B320" s="130"/>
      <c r="C320" s="130"/>
      <c r="D320" s="131"/>
      <c r="E320" s="131"/>
      <c r="F320" s="131"/>
      <c r="G320" s="131"/>
      <c r="H320" s="131"/>
      <c r="I320" s="131"/>
      <c r="J320" s="131"/>
      <c r="K320" s="131"/>
      <c r="L320" s="131"/>
    </row>
    <row r="321" spans="2:12">
      <c r="B321" s="130"/>
      <c r="C321" s="130"/>
      <c r="D321" s="131"/>
      <c r="E321" s="131"/>
      <c r="F321" s="131"/>
      <c r="G321" s="131"/>
      <c r="H321" s="131"/>
      <c r="I321" s="131"/>
      <c r="J321" s="131"/>
      <c r="K321" s="131"/>
      <c r="L321" s="131"/>
    </row>
    <row r="322" spans="2:12">
      <c r="B322" s="130"/>
      <c r="C322" s="130"/>
      <c r="D322" s="131"/>
      <c r="E322" s="131"/>
      <c r="F322" s="131"/>
      <c r="G322" s="131"/>
      <c r="H322" s="131"/>
      <c r="I322" s="131"/>
      <c r="J322" s="131"/>
      <c r="K322" s="131"/>
      <c r="L322" s="131"/>
    </row>
    <row r="323" spans="2:12">
      <c r="B323" s="130"/>
      <c r="C323" s="130"/>
      <c r="D323" s="131"/>
      <c r="E323" s="131"/>
      <c r="F323" s="131"/>
      <c r="G323" s="131"/>
      <c r="H323" s="131"/>
      <c r="I323" s="131"/>
      <c r="J323" s="131"/>
      <c r="K323" s="131"/>
      <c r="L323" s="131"/>
    </row>
    <row r="324" spans="2:12">
      <c r="B324" s="130"/>
      <c r="C324" s="130"/>
      <c r="D324" s="131"/>
      <c r="E324" s="131"/>
      <c r="F324" s="131"/>
      <c r="G324" s="131"/>
      <c r="H324" s="131"/>
      <c r="I324" s="131"/>
      <c r="J324" s="131"/>
      <c r="K324" s="131"/>
      <c r="L324" s="131"/>
    </row>
    <row r="325" spans="2:12">
      <c r="B325" s="130"/>
      <c r="C325" s="130"/>
      <c r="D325" s="131"/>
      <c r="E325" s="131"/>
      <c r="F325" s="131"/>
      <c r="G325" s="131"/>
      <c r="H325" s="131"/>
      <c r="I325" s="131"/>
      <c r="J325" s="131"/>
      <c r="K325" s="131"/>
      <c r="L325" s="131"/>
    </row>
    <row r="326" spans="2:12">
      <c r="B326" s="130"/>
      <c r="C326" s="130"/>
      <c r="D326" s="131"/>
      <c r="E326" s="131"/>
      <c r="F326" s="131"/>
      <c r="G326" s="131"/>
      <c r="H326" s="131"/>
      <c r="I326" s="131"/>
      <c r="J326" s="131"/>
      <c r="K326" s="131"/>
      <c r="L326" s="131"/>
    </row>
    <row r="327" spans="2:12">
      <c r="B327" s="130"/>
      <c r="C327" s="130"/>
      <c r="D327" s="131"/>
      <c r="E327" s="131"/>
      <c r="F327" s="131"/>
      <c r="G327" s="131"/>
      <c r="H327" s="131"/>
      <c r="I327" s="131"/>
      <c r="J327" s="131"/>
      <c r="K327" s="131"/>
      <c r="L327" s="131"/>
    </row>
    <row r="328" spans="2:12">
      <c r="B328" s="130"/>
      <c r="C328" s="130"/>
      <c r="D328" s="131"/>
      <c r="E328" s="131"/>
      <c r="F328" s="131"/>
      <c r="G328" s="131"/>
      <c r="H328" s="131"/>
      <c r="I328" s="131"/>
      <c r="J328" s="131"/>
      <c r="K328" s="131"/>
      <c r="L328" s="131"/>
    </row>
    <row r="329" spans="2:12">
      <c r="B329" s="130"/>
      <c r="C329" s="130"/>
      <c r="D329" s="131"/>
      <c r="E329" s="131"/>
      <c r="F329" s="131"/>
      <c r="G329" s="131"/>
      <c r="H329" s="131"/>
      <c r="I329" s="131"/>
      <c r="J329" s="131"/>
      <c r="K329" s="131"/>
      <c r="L329" s="131"/>
    </row>
    <row r="330" spans="2:12">
      <c r="B330" s="130"/>
      <c r="C330" s="130"/>
      <c r="D330" s="131"/>
      <c r="E330" s="131"/>
      <c r="F330" s="131"/>
      <c r="G330" s="131"/>
      <c r="H330" s="131"/>
      <c r="I330" s="131"/>
      <c r="J330" s="131"/>
      <c r="K330" s="131"/>
      <c r="L330" s="131"/>
    </row>
    <row r="331" spans="2:12">
      <c r="B331" s="130"/>
      <c r="C331" s="130"/>
      <c r="D331" s="131"/>
      <c r="E331" s="131"/>
      <c r="F331" s="131"/>
      <c r="G331" s="131"/>
      <c r="H331" s="131"/>
      <c r="I331" s="131"/>
      <c r="J331" s="131"/>
      <c r="K331" s="131"/>
      <c r="L331" s="131"/>
    </row>
    <row r="332" spans="2:12">
      <c r="B332" s="130"/>
      <c r="C332" s="130"/>
      <c r="D332" s="131"/>
      <c r="E332" s="131"/>
      <c r="F332" s="131"/>
      <c r="G332" s="131"/>
      <c r="H332" s="131"/>
      <c r="I332" s="131"/>
      <c r="J332" s="131"/>
      <c r="K332" s="131"/>
      <c r="L332" s="131"/>
    </row>
    <row r="333" spans="2:12">
      <c r="B333" s="130"/>
      <c r="C333" s="130"/>
      <c r="D333" s="131"/>
      <c r="E333" s="131"/>
      <c r="F333" s="131"/>
      <c r="G333" s="131"/>
      <c r="H333" s="131"/>
      <c r="I333" s="131"/>
      <c r="J333" s="131"/>
      <c r="K333" s="131"/>
      <c r="L333" s="131"/>
    </row>
    <row r="334" spans="2:12">
      <c r="B334" s="130"/>
      <c r="C334" s="130"/>
      <c r="D334" s="131"/>
      <c r="E334" s="131"/>
      <c r="F334" s="131"/>
      <c r="G334" s="131"/>
      <c r="H334" s="131"/>
      <c r="I334" s="131"/>
      <c r="J334" s="131"/>
      <c r="K334" s="131"/>
      <c r="L334" s="131"/>
    </row>
    <row r="335" spans="2:12">
      <c r="B335" s="130"/>
      <c r="C335" s="130"/>
      <c r="D335" s="131"/>
      <c r="E335" s="131"/>
      <c r="F335" s="131"/>
      <c r="G335" s="131"/>
      <c r="H335" s="131"/>
      <c r="I335" s="131"/>
      <c r="J335" s="131"/>
      <c r="K335" s="131"/>
      <c r="L335" s="131"/>
    </row>
    <row r="336" spans="2:12">
      <c r="B336" s="130"/>
      <c r="C336" s="130"/>
      <c r="D336" s="131"/>
      <c r="E336" s="131"/>
      <c r="F336" s="131"/>
      <c r="G336" s="131"/>
      <c r="H336" s="131"/>
      <c r="I336" s="131"/>
      <c r="J336" s="131"/>
      <c r="K336" s="131"/>
      <c r="L336" s="131"/>
    </row>
    <row r="337" spans="2:12">
      <c r="B337" s="130"/>
      <c r="C337" s="130"/>
      <c r="D337" s="131"/>
      <c r="E337" s="131"/>
      <c r="F337" s="131"/>
      <c r="G337" s="131"/>
      <c r="H337" s="131"/>
      <c r="I337" s="131"/>
      <c r="J337" s="131"/>
      <c r="K337" s="131"/>
      <c r="L337" s="131"/>
    </row>
    <row r="338" spans="2:12">
      <c r="B338" s="130"/>
      <c r="C338" s="130"/>
      <c r="D338" s="131"/>
      <c r="E338" s="131"/>
      <c r="F338" s="131"/>
      <c r="G338" s="131"/>
      <c r="H338" s="131"/>
      <c r="I338" s="131"/>
      <c r="J338" s="131"/>
      <c r="K338" s="131"/>
      <c r="L338" s="131"/>
    </row>
    <row r="339" spans="2:12">
      <c r="B339" s="130"/>
      <c r="C339" s="130"/>
      <c r="D339" s="131"/>
      <c r="E339" s="131"/>
      <c r="F339" s="131"/>
      <c r="G339" s="131"/>
      <c r="H339" s="131"/>
      <c r="I339" s="131"/>
      <c r="J339" s="131"/>
      <c r="K339" s="131"/>
      <c r="L339" s="131"/>
    </row>
    <row r="340" spans="2:12">
      <c r="B340" s="130"/>
      <c r="C340" s="130"/>
      <c r="D340" s="131"/>
      <c r="E340" s="131"/>
      <c r="F340" s="131"/>
      <c r="G340" s="131"/>
      <c r="H340" s="131"/>
      <c r="I340" s="131"/>
      <c r="J340" s="131"/>
      <c r="K340" s="131"/>
      <c r="L340" s="131"/>
    </row>
    <row r="341" spans="2:12">
      <c r="B341" s="130"/>
      <c r="C341" s="130"/>
      <c r="D341" s="131"/>
      <c r="E341" s="131"/>
      <c r="F341" s="131"/>
      <c r="G341" s="131"/>
      <c r="H341" s="131"/>
      <c r="I341" s="131"/>
      <c r="J341" s="131"/>
      <c r="K341" s="131"/>
      <c r="L341" s="131"/>
    </row>
    <row r="342" spans="2:12">
      <c r="B342" s="130"/>
      <c r="C342" s="130"/>
      <c r="D342" s="131"/>
      <c r="E342" s="131"/>
      <c r="F342" s="131"/>
      <c r="G342" s="131"/>
      <c r="H342" s="131"/>
      <c r="I342" s="131"/>
      <c r="J342" s="131"/>
      <c r="K342" s="131"/>
      <c r="L342" s="131"/>
    </row>
    <row r="343" spans="2:12">
      <c r="B343" s="130"/>
      <c r="C343" s="130"/>
      <c r="D343" s="131"/>
      <c r="E343" s="131"/>
      <c r="F343" s="131"/>
      <c r="G343" s="131"/>
      <c r="H343" s="131"/>
      <c r="I343" s="131"/>
      <c r="J343" s="131"/>
      <c r="K343" s="131"/>
      <c r="L343" s="131"/>
    </row>
    <row r="344" spans="2:12">
      <c r="B344" s="130"/>
      <c r="C344" s="130"/>
      <c r="D344" s="131"/>
      <c r="E344" s="131"/>
      <c r="F344" s="131"/>
      <c r="G344" s="131"/>
      <c r="H344" s="131"/>
      <c r="I344" s="131"/>
      <c r="J344" s="131"/>
      <c r="K344" s="131"/>
      <c r="L344" s="131"/>
    </row>
    <row r="345" spans="2:12">
      <c r="B345" s="130"/>
      <c r="C345" s="130"/>
      <c r="D345" s="131"/>
      <c r="E345" s="131"/>
      <c r="F345" s="131"/>
      <c r="G345" s="131"/>
      <c r="H345" s="131"/>
      <c r="I345" s="131"/>
      <c r="J345" s="131"/>
      <c r="K345" s="131"/>
      <c r="L345" s="131"/>
    </row>
    <row r="346" spans="2:12">
      <c r="B346" s="130"/>
      <c r="C346" s="130"/>
      <c r="D346" s="131"/>
      <c r="E346" s="131"/>
      <c r="F346" s="131"/>
      <c r="G346" s="131"/>
      <c r="H346" s="131"/>
      <c r="I346" s="131"/>
      <c r="J346" s="131"/>
      <c r="K346" s="131"/>
      <c r="L346" s="131"/>
    </row>
    <row r="347" spans="2:12">
      <c r="B347" s="130"/>
      <c r="C347" s="130"/>
      <c r="D347" s="131"/>
      <c r="E347" s="131"/>
      <c r="F347" s="131"/>
      <c r="G347" s="131"/>
      <c r="H347" s="131"/>
      <c r="I347" s="131"/>
      <c r="J347" s="131"/>
      <c r="K347" s="131"/>
      <c r="L347" s="131"/>
    </row>
    <row r="348" spans="2:12">
      <c r="B348" s="130"/>
      <c r="C348" s="130"/>
      <c r="D348" s="131"/>
      <c r="E348" s="131"/>
      <c r="F348" s="131"/>
      <c r="G348" s="131"/>
      <c r="H348" s="131"/>
      <c r="I348" s="131"/>
      <c r="J348" s="131"/>
      <c r="K348" s="131"/>
      <c r="L348" s="131"/>
    </row>
    <row r="349" spans="2:12">
      <c r="B349" s="130"/>
      <c r="C349" s="130"/>
      <c r="D349" s="131"/>
      <c r="E349" s="131"/>
      <c r="F349" s="131"/>
      <c r="G349" s="131"/>
      <c r="H349" s="131"/>
      <c r="I349" s="131"/>
      <c r="J349" s="131"/>
      <c r="K349" s="131"/>
      <c r="L349" s="131"/>
    </row>
    <row r="350" spans="2:12">
      <c r="B350" s="130"/>
      <c r="C350" s="130"/>
      <c r="D350" s="131"/>
      <c r="E350" s="131"/>
      <c r="F350" s="131"/>
      <c r="G350" s="131"/>
      <c r="H350" s="131"/>
      <c r="I350" s="131"/>
      <c r="J350" s="131"/>
      <c r="K350" s="131"/>
      <c r="L350" s="131"/>
    </row>
    <row r="351" spans="2:12">
      <c r="B351" s="130"/>
      <c r="C351" s="130"/>
      <c r="D351" s="131"/>
      <c r="E351" s="131"/>
      <c r="F351" s="131"/>
      <c r="G351" s="131"/>
      <c r="H351" s="131"/>
      <c r="I351" s="131"/>
      <c r="J351" s="131"/>
      <c r="K351" s="131"/>
      <c r="L351" s="131"/>
    </row>
    <row r="352" spans="2:12">
      <c r="B352" s="130"/>
      <c r="C352" s="130"/>
      <c r="D352" s="131"/>
      <c r="E352" s="131"/>
      <c r="F352" s="131"/>
      <c r="G352" s="131"/>
      <c r="H352" s="131"/>
      <c r="I352" s="131"/>
      <c r="J352" s="131"/>
      <c r="K352" s="131"/>
      <c r="L352" s="131"/>
    </row>
    <row r="353" spans="2:12">
      <c r="B353" s="130"/>
      <c r="C353" s="130"/>
      <c r="D353" s="131"/>
      <c r="E353" s="131"/>
      <c r="F353" s="131"/>
      <c r="G353" s="131"/>
      <c r="H353" s="131"/>
      <c r="I353" s="131"/>
      <c r="J353" s="131"/>
      <c r="K353" s="131"/>
      <c r="L353" s="131"/>
    </row>
    <row r="354" spans="2:12">
      <c r="B354" s="130"/>
      <c r="C354" s="130"/>
      <c r="D354" s="131"/>
      <c r="E354" s="131"/>
      <c r="F354" s="131"/>
      <c r="G354" s="131"/>
      <c r="H354" s="131"/>
      <c r="I354" s="131"/>
      <c r="J354" s="131"/>
      <c r="K354" s="131"/>
      <c r="L354" s="131"/>
    </row>
    <row r="355" spans="2:12">
      <c r="B355" s="130"/>
      <c r="C355" s="130"/>
      <c r="D355" s="131"/>
      <c r="E355" s="131"/>
      <c r="F355" s="131"/>
      <c r="G355" s="131"/>
      <c r="H355" s="131"/>
      <c r="I355" s="131"/>
      <c r="J355" s="131"/>
      <c r="K355" s="131"/>
      <c r="L355" s="131"/>
    </row>
    <row r="356" spans="2:12">
      <c r="B356" s="130"/>
      <c r="C356" s="130"/>
      <c r="D356" s="131"/>
      <c r="E356" s="131"/>
      <c r="F356" s="131"/>
      <c r="G356" s="131"/>
      <c r="H356" s="131"/>
      <c r="I356" s="131"/>
      <c r="J356" s="131"/>
      <c r="K356" s="131"/>
      <c r="L356" s="131"/>
    </row>
    <row r="357" spans="2:12">
      <c r="B357" s="130"/>
      <c r="C357" s="130"/>
      <c r="D357" s="131"/>
      <c r="E357" s="131"/>
      <c r="F357" s="131"/>
      <c r="G357" s="131"/>
      <c r="H357" s="131"/>
      <c r="I357" s="131"/>
      <c r="J357" s="131"/>
      <c r="K357" s="131"/>
      <c r="L357" s="131"/>
    </row>
    <row r="358" spans="2:12">
      <c r="B358" s="130"/>
      <c r="C358" s="130"/>
      <c r="D358" s="131"/>
      <c r="E358" s="131"/>
      <c r="F358" s="131"/>
      <c r="G358" s="131"/>
      <c r="H358" s="131"/>
      <c r="I358" s="131"/>
      <c r="J358" s="131"/>
      <c r="K358" s="131"/>
      <c r="L358" s="131"/>
    </row>
    <row r="359" spans="2:12">
      <c r="B359" s="130"/>
      <c r="C359" s="130"/>
      <c r="D359" s="131"/>
      <c r="E359" s="131"/>
      <c r="F359" s="131"/>
      <c r="G359" s="131"/>
      <c r="H359" s="131"/>
      <c r="I359" s="131"/>
      <c r="J359" s="131"/>
      <c r="K359" s="131"/>
      <c r="L359" s="131"/>
    </row>
    <row r="360" spans="2:12">
      <c r="B360" s="130"/>
      <c r="C360" s="130"/>
      <c r="D360" s="131"/>
      <c r="E360" s="131"/>
      <c r="F360" s="131"/>
      <c r="G360" s="131"/>
      <c r="H360" s="131"/>
      <c r="I360" s="131"/>
      <c r="J360" s="131"/>
      <c r="K360" s="131"/>
      <c r="L360" s="131"/>
    </row>
    <row r="361" spans="2:12">
      <c r="B361" s="130"/>
      <c r="C361" s="130"/>
      <c r="D361" s="131"/>
      <c r="E361" s="131"/>
      <c r="F361" s="131"/>
      <c r="G361" s="131"/>
      <c r="H361" s="131"/>
      <c r="I361" s="131"/>
      <c r="J361" s="131"/>
      <c r="K361" s="131"/>
      <c r="L361" s="131"/>
    </row>
    <row r="362" spans="2:12">
      <c r="B362" s="130"/>
      <c r="C362" s="130"/>
      <c r="D362" s="131"/>
      <c r="E362" s="131"/>
      <c r="F362" s="131"/>
      <c r="G362" s="131"/>
      <c r="H362" s="131"/>
      <c r="I362" s="131"/>
      <c r="J362" s="131"/>
      <c r="K362" s="131"/>
      <c r="L362" s="131"/>
    </row>
    <row r="363" spans="2:12">
      <c r="B363" s="130"/>
      <c r="C363" s="130"/>
      <c r="D363" s="131"/>
      <c r="E363" s="131"/>
      <c r="F363" s="131"/>
      <c r="G363" s="131"/>
      <c r="H363" s="131"/>
      <c r="I363" s="131"/>
      <c r="J363" s="131"/>
      <c r="K363" s="131"/>
      <c r="L363" s="131"/>
    </row>
    <row r="364" spans="2:12">
      <c r="B364" s="130"/>
      <c r="C364" s="130"/>
      <c r="D364" s="131"/>
      <c r="E364" s="131"/>
      <c r="F364" s="131"/>
      <c r="G364" s="131"/>
      <c r="H364" s="131"/>
      <c r="I364" s="131"/>
      <c r="J364" s="131"/>
      <c r="K364" s="131"/>
      <c r="L364" s="131"/>
    </row>
    <row r="365" spans="2:12">
      <c r="B365" s="130"/>
      <c r="C365" s="130"/>
      <c r="D365" s="131"/>
      <c r="E365" s="131"/>
      <c r="F365" s="131"/>
      <c r="G365" s="131"/>
      <c r="H365" s="131"/>
      <c r="I365" s="131"/>
      <c r="J365" s="131"/>
      <c r="K365" s="131"/>
      <c r="L365" s="131"/>
    </row>
    <row r="366" spans="2:12">
      <c r="B366" s="130"/>
      <c r="C366" s="130"/>
      <c r="D366" s="131"/>
      <c r="E366" s="131"/>
      <c r="F366" s="131"/>
      <c r="G366" s="131"/>
      <c r="H366" s="131"/>
      <c r="I366" s="131"/>
      <c r="J366" s="131"/>
      <c r="K366" s="131"/>
      <c r="L366" s="131"/>
    </row>
    <row r="367" spans="2:12">
      <c r="B367" s="130"/>
      <c r="C367" s="130"/>
      <c r="D367" s="131"/>
      <c r="E367" s="131"/>
      <c r="F367" s="131"/>
      <c r="G367" s="131"/>
      <c r="H367" s="131"/>
      <c r="I367" s="131"/>
      <c r="J367" s="131"/>
      <c r="K367" s="131"/>
      <c r="L367" s="131"/>
    </row>
    <row r="368" spans="2:12">
      <c r="B368" s="130"/>
      <c r="C368" s="130"/>
      <c r="D368" s="131"/>
      <c r="E368" s="131"/>
      <c r="F368" s="131"/>
      <c r="G368" s="131"/>
      <c r="H368" s="131"/>
      <c r="I368" s="131"/>
      <c r="J368" s="131"/>
      <c r="K368" s="131"/>
      <c r="L368" s="131"/>
    </row>
    <row r="369" spans="2:12">
      <c r="B369" s="130"/>
      <c r="C369" s="130"/>
      <c r="D369" s="131"/>
      <c r="E369" s="131"/>
      <c r="F369" s="131"/>
      <c r="G369" s="131"/>
      <c r="H369" s="131"/>
      <c r="I369" s="131"/>
      <c r="J369" s="131"/>
      <c r="K369" s="131"/>
      <c r="L369" s="131"/>
    </row>
    <row r="370" spans="2:12">
      <c r="B370" s="130"/>
      <c r="C370" s="130"/>
      <c r="D370" s="131"/>
      <c r="E370" s="131"/>
      <c r="F370" s="131"/>
      <c r="G370" s="131"/>
      <c r="H370" s="131"/>
      <c r="I370" s="131"/>
      <c r="J370" s="131"/>
      <c r="K370" s="131"/>
      <c r="L370" s="131"/>
    </row>
    <row r="371" spans="2:12">
      <c r="B371" s="130"/>
      <c r="C371" s="130"/>
      <c r="D371" s="131"/>
      <c r="E371" s="131"/>
      <c r="F371" s="131"/>
      <c r="G371" s="131"/>
      <c r="H371" s="131"/>
      <c r="I371" s="131"/>
      <c r="J371" s="131"/>
      <c r="K371" s="131"/>
      <c r="L371" s="131"/>
    </row>
    <row r="372" spans="2:12">
      <c r="B372" s="130"/>
      <c r="C372" s="130"/>
      <c r="D372" s="131"/>
      <c r="E372" s="131"/>
      <c r="F372" s="131"/>
      <c r="G372" s="131"/>
      <c r="H372" s="131"/>
      <c r="I372" s="131"/>
      <c r="J372" s="131"/>
      <c r="K372" s="131"/>
      <c r="L372" s="131"/>
    </row>
    <row r="373" spans="2:12">
      <c r="B373" s="130"/>
      <c r="C373" s="130"/>
      <c r="D373" s="131"/>
      <c r="E373" s="131"/>
      <c r="F373" s="131"/>
      <c r="G373" s="131"/>
      <c r="H373" s="131"/>
      <c r="I373" s="131"/>
      <c r="J373" s="131"/>
      <c r="K373" s="131"/>
      <c r="L373" s="131"/>
    </row>
    <row r="374" spans="2:12">
      <c r="B374" s="130"/>
      <c r="C374" s="130"/>
      <c r="D374" s="131"/>
      <c r="E374" s="131"/>
      <c r="F374" s="131"/>
      <c r="G374" s="131"/>
      <c r="H374" s="131"/>
      <c r="I374" s="131"/>
      <c r="J374" s="131"/>
      <c r="K374" s="131"/>
      <c r="L374" s="131"/>
    </row>
    <row r="375" spans="2:12">
      <c r="B375" s="130"/>
      <c r="C375" s="130"/>
      <c r="D375" s="131"/>
      <c r="E375" s="131"/>
      <c r="F375" s="131"/>
      <c r="G375" s="131"/>
      <c r="H375" s="131"/>
      <c r="I375" s="131"/>
      <c r="J375" s="131"/>
      <c r="K375" s="131"/>
      <c r="L375" s="131"/>
    </row>
    <row r="376" spans="2:12">
      <c r="B376" s="130"/>
      <c r="C376" s="130"/>
      <c r="D376" s="131"/>
      <c r="E376" s="131"/>
      <c r="F376" s="131"/>
      <c r="G376" s="131"/>
      <c r="H376" s="131"/>
      <c r="I376" s="131"/>
      <c r="J376" s="131"/>
      <c r="K376" s="131"/>
      <c r="L376" s="131"/>
    </row>
    <row r="377" spans="2:12">
      <c r="B377" s="130"/>
      <c r="C377" s="130"/>
      <c r="D377" s="131"/>
      <c r="E377" s="131"/>
      <c r="F377" s="131"/>
      <c r="G377" s="131"/>
      <c r="H377" s="131"/>
      <c r="I377" s="131"/>
      <c r="J377" s="131"/>
      <c r="K377" s="131"/>
      <c r="L377" s="131"/>
    </row>
    <row r="378" spans="2:12">
      <c r="B378" s="130"/>
      <c r="C378" s="130"/>
      <c r="D378" s="131"/>
      <c r="E378" s="131"/>
      <c r="F378" s="131"/>
      <c r="G378" s="131"/>
      <c r="H378" s="131"/>
      <c r="I378" s="131"/>
      <c r="J378" s="131"/>
      <c r="K378" s="131"/>
      <c r="L378" s="131"/>
    </row>
    <row r="379" spans="2:12">
      <c r="B379" s="130"/>
      <c r="C379" s="130"/>
      <c r="D379" s="131"/>
      <c r="E379" s="131"/>
      <c r="F379" s="131"/>
      <c r="G379" s="131"/>
      <c r="H379" s="131"/>
      <c r="I379" s="131"/>
      <c r="J379" s="131"/>
      <c r="K379" s="131"/>
      <c r="L379" s="131"/>
    </row>
    <row r="380" spans="2:12">
      <c r="B380" s="130"/>
      <c r="C380" s="130"/>
      <c r="D380" s="131"/>
      <c r="E380" s="131"/>
      <c r="F380" s="131"/>
      <c r="G380" s="131"/>
      <c r="H380" s="131"/>
      <c r="I380" s="131"/>
      <c r="J380" s="131"/>
      <c r="K380" s="131"/>
      <c r="L380" s="131"/>
    </row>
    <row r="381" spans="2:12">
      <c r="B381" s="130"/>
      <c r="C381" s="130"/>
      <c r="D381" s="131"/>
      <c r="E381" s="131"/>
      <c r="F381" s="131"/>
      <c r="G381" s="131"/>
      <c r="H381" s="131"/>
      <c r="I381" s="131"/>
      <c r="J381" s="131"/>
      <c r="K381" s="131"/>
      <c r="L381" s="131"/>
    </row>
    <row r="382" spans="2:12">
      <c r="B382" s="130"/>
      <c r="C382" s="130"/>
      <c r="D382" s="131"/>
      <c r="E382" s="131"/>
      <c r="F382" s="131"/>
      <c r="G382" s="131"/>
      <c r="H382" s="131"/>
      <c r="I382" s="131"/>
      <c r="J382" s="131"/>
      <c r="K382" s="131"/>
      <c r="L382" s="131"/>
    </row>
    <row r="383" spans="2:12">
      <c r="B383" s="130"/>
      <c r="C383" s="130"/>
      <c r="D383" s="131"/>
      <c r="E383" s="131"/>
      <c r="F383" s="131"/>
      <c r="G383" s="131"/>
      <c r="H383" s="131"/>
      <c r="I383" s="131"/>
      <c r="J383" s="131"/>
      <c r="K383" s="131"/>
      <c r="L383" s="131"/>
    </row>
    <row r="384" spans="2:12">
      <c r="B384" s="130"/>
      <c r="C384" s="130"/>
      <c r="D384" s="131"/>
      <c r="E384" s="131"/>
      <c r="F384" s="131"/>
      <c r="G384" s="131"/>
      <c r="H384" s="131"/>
      <c r="I384" s="131"/>
      <c r="J384" s="131"/>
      <c r="K384" s="131"/>
      <c r="L384" s="131"/>
    </row>
    <row r="385" spans="2:12">
      <c r="B385" s="130"/>
      <c r="C385" s="130"/>
      <c r="D385" s="131"/>
      <c r="E385" s="131"/>
      <c r="F385" s="131"/>
      <c r="G385" s="131"/>
      <c r="H385" s="131"/>
      <c r="I385" s="131"/>
      <c r="J385" s="131"/>
      <c r="K385" s="131"/>
      <c r="L385" s="131"/>
    </row>
    <row r="386" spans="2:12">
      <c r="B386" s="130"/>
      <c r="C386" s="130"/>
      <c r="D386" s="131"/>
      <c r="E386" s="131"/>
      <c r="F386" s="131"/>
      <c r="G386" s="131"/>
      <c r="H386" s="131"/>
      <c r="I386" s="131"/>
      <c r="J386" s="131"/>
      <c r="K386" s="131"/>
      <c r="L386" s="131"/>
    </row>
    <row r="387" spans="2:12">
      <c r="B387" s="130"/>
      <c r="C387" s="130"/>
      <c r="D387" s="131"/>
      <c r="E387" s="131"/>
      <c r="F387" s="131"/>
      <c r="G387" s="131"/>
      <c r="H387" s="131"/>
      <c r="I387" s="131"/>
      <c r="J387" s="131"/>
      <c r="K387" s="131"/>
      <c r="L387" s="131"/>
    </row>
    <row r="388" spans="2:12">
      <c r="B388" s="130"/>
      <c r="C388" s="130"/>
      <c r="D388" s="131"/>
      <c r="E388" s="131"/>
      <c r="F388" s="131"/>
      <c r="G388" s="131"/>
      <c r="H388" s="131"/>
      <c r="I388" s="131"/>
      <c r="J388" s="131"/>
      <c r="K388" s="131"/>
      <c r="L388" s="131"/>
    </row>
    <row r="389" spans="2:12">
      <c r="B389" s="130"/>
      <c r="C389" s="130"/>
      <c r="D389" s="131"/>
      <c r="E389" s="131"/>
      <c r="F389" s="131"/>
      <c r="G389" s="131"/>
      <c r="H389" s="131"/>
      <c r="I389" s="131"/>
      <c r="J389" s="131"/>
      <c r="K389" s="131"/>
      <c r="L389" s="131"/>
    </row>
    <row r="390" spans="2:12">
      <c r="B390" s="130"/>
      <c r="C390" s="130"/>
      <c r="D390" s="131"/>
      <c r="E390" s="131"/>
      <c r="F390" s="131"/>
      <c r="G390" s="131"/>
      <c r="H390" s="131"/>
      <c r="I390" s="131"/>
      <c r="J390" s="131"/>
      <c r="K390" s="131"/>
      <c r="L390" s="131"/>
    </row>
    <row r="391" spans="2:12">
      <c r="B391" s="130"/>
      <c r="C391" s="130"/>
      <c r="D391" s="131"/>
      <c r="E391" s="131"/>
      <c r="F391" s="131"/>
      <c r="G391" s="131"/>
      <c r="H391" s="131"/>
      <c r="I391" s="131"/>
      <c r="J391" s="131"/>
      <c r="K391" s="131"/>
      <c r="L391" s="131"/>
    </row>
    <row r="392" spans="2:12">
      <c r="B392" s="130"/>
      <c r="C392" s="130"/>
      <c r="D392" s="131"/>
      <c r="E392" s="131"/>
      <c r="F392" s="131"/>
      <c r="G392" s="131"/>
      <c r="H392" s="131"/>
      <c r="I392" s="131"/>
      <c r="J392" s="131"/>
      <c r="K392" s="131"/>
      <c r="L392" s="131"/>
    </row>
    <row r="393" spans="2:12">
      <c r="B393" s="130"/>
      <c r="C393" s="130"/>
      <c r="D393" s="131"/>
      <c r="E393" s="131"/>
      <c r="F393" s="131"/>
      <c r="G393" s="131"/>
      <c r="H393" s="131"/>
      <c r="I393" s="131"/>
      <c r="J393" s="131"/>
      <c r="K393" s="131"/>
      <c r="L393" s="131"/>
    </row>
    <row r="394" spans="2:12">
      <c r="B394" s="130"/>
      <c r="C394" s="130"/>
      <c r="D394" s="131"/>
      <c r="E394" s="131"/>
      <c r="F394" s="131"/>
      <c r="G394" s="131"/>
      <c r="H394" s="131"/>
      <c r="I394" s="131"/>
      <c r="J394" s="131"/>
      <c r="K394" s="131"/>
      <c r="L394" s="131"/>
    </row>
    <row r="395" spans="2:12">
      <c r="B395" s="130"/>
      <c r="C395" s="130"/>
      <c r="D395" s="131"/>
      <c r="E395" s="131"/>
      <c r="F395" s="131"/>
      <c r="G395" s="131"/>
      <c r="H395" s="131"/>
      <c r="I395" s="131"/>
      <c r="J395" s="131"/>
      <c r="K395" s="131"/>
      <c r="L395" s="131"/>
    </row>
    <row r="396" spans="2:12">
      <c r="B396" s="130"/>
      <c r="C396" s="130"/>
      <c r="D396" s="131"/>
      <c r="E396" s="131"/>
      <c r="F396" s="131"/>
      <c r="G396" s="131"/>
      <c r="H396" s="131"/>
      <c r="I396" s="131"/>
      <c r="J396" s="131"/>
      <c r="K396" s="131"/>
      <c r="L396" s="131"/>
    </row>
    <row r="397" spans="2:12">
      <c r="B397" s="130"/>
      <c r="C397" s="130"/>
      <c r="D397" s="131"/>
      <c r="E397" s="131"/>
      <c r="F397" s="131"/>
      <c r="G397" s="131"/>
      <c r="H397" s="131"/>
      <c r="I397" s="131"/>
      <c r="J397" s="131"/>
      <c r="K397" s="131"/>
      <c r="L397" s="131"/>
    </row>
    <row r="398" spans="2:12">
      <c r="B398" s="130"/>
      <c r="C398" s="130"/>
      <c r="D398" s="131"/>
      <c r="E398" s="131"/>
      <c r="F398" s="131"/>
      <c r="G398" s="131"/>
      <c r="H398" s="131"/>
      <c r="I398" s="131"/>
      <c r="J398" s="131"/>
      <c r="K398" s="131"/>
      <c r="L398" s="131"/>
    </row>
    <row r="399" spans="2:12">
      <c r="B399" s="130"/>
      <c r="C399" s="130"/>
      <c r="D399" s="131"/>
      <c r="E399" s="131"/>
      <c r="F399" s="131"/>
      <c r="G399" s="131"/>
      <c r="H399" s="131"/>
      <c r="I399" s="131"/>
      <c r="J399" s="131"/>
      <c r="K399" s="131"/>
      <c r="L399" s="131"/>
    </row>
    <row r="400" spans="2:12">
      <c r="B400" s="130"/>
      <c r="C400" s="130"/>
      <c r="D400" s="131"/>
      <c r="E400" s="131"/>
      <c r="F400" s="131"/>
      <c r="G400" s="131"/>
      <c r="H400" s="131"/>
      <c r="I400" s="131"/>
      <c r="J400" s="131"/>
      <c r="K400" s="131"/>
      <c r="L400" s="131"/>
    </row>
    <row r="401" spans="2:12">
      <c r="B401" s="130"/>
      <c r="C401" s="130"/>
      <c r="D401" s="131"/>
      <c r="E401" s="131"/>
      <c r="F401" s="131"/>
      <c r="G401" s="131"/>
      <c r="H401" s="131"/>
      <c r="I401" s="131"/>
      <c r="J401" s="131"/>
      <c r="K401" s="131"/>
      <c r="L401" s="131"/>
    </row>
    <row r="402" spans="2:12">
      <c r="B402" s="130"/>
      <c r="C402" s="130"/>
      <c r="D402" s="131"/>
      <c r="E402" s="131"/>
      <c r="F402" s="131"/>
      <c r="G402" s="131"/>
      <c r="H402" s="131"/>
      <c r="I402" s="131"/>
      <c r="J402" s="131"/>
      <c r="K402" s="131"/>
      <c r="L402" s="131"/>
    </row>
    <row r="403" spans="2:12">
      <c r="B403" s="130"/>
      <c r="C403" s="130"/>
      <c r="D403" s="131"/>
      <c r="E403" s="131"/>
      <c r="F403" s="131"/>
      <c r="G403" s="131"/>
      <c r="H403" s="131"/>
      <c r="I403" s="131"/>
      <c r="J403" s="131"/>
      <c r="K403" s="131"/>
      <c r="L403" s="131"/>
    </row>
    <row r="404" spans="2:12">
      <c r="B404" s="130"/>
      <c r="C404" s="130"/>
      <c r="D404" s="131"/>
      <c r="E404" s="131"/>
      <c r="F404" s="131"/>
      <c r="G404" s="131"/>
      <c r="H404" s="131"/>
      <c r="I404" s="131"/>
      <c r="J404" s="131"/>
      <c r="K404" s="131"/>
      <c r="L404" s="131"/>
    </row>
    <row r="405" spans="2:12">
      <c r="B405" s="130"/>
      <c r="C405" s="130"/>
      <c r="D405" s="131"/>
      <c r="E405" s="131"/>
      <c r="F405" s="131"/>
      <c r="G405" s="131"/>
      <c r="H405" s="131"/>
      <c r="I405" s="131"/>
      <c r="J405" s="131"/>
      <c r="K405" s="131"/>
      <c r="L405" s="131"/>
    </row>
    <row r="406" spans="2:12">
      <c r="B406" s="130"/>
      <c r="C406" s="130"/>
      <c r="D406" s="131"/>
      <c r="E406" s="131"/>
      <c r="F406" s="131"/>
      <c r="G406" s="131"/>
      <c r="H406" s="131"/>
      <c r="I406" s="131"/>
      <c r="J406" s="131"/>
      <c r="K406" s="131"/>
      <c r="L406" s="131"/>
    </row>
    <row r="407" spans="2:12">
      <c r="B407" s="130"/>
      <c r="C407" s="130"/>
      <c r="D407" s="131"/>
      <c r="E407" s="131"/>
      <c r="F407" s="131"/>
      <c r="G407" s="131"/>
      <c r="H407" s="131"/>
      <c r="I407" s="131"/>
      <c r="J407" s="131"/>
      <c r="K407" s="131"/>
      <c r="L407" s="131"/>
    </row>
    <row r="408" spans="2:12">
      <c r="B408" s="130"/>
      <c r="C408" s="130"/>
      <c r="D408" s="131"/>
      <c r="E408" s="131"/>
      <c r="F408" s="131"/>
      <c r="G408" s="131"/>
      <c r="H408" s="131"/>
      <c r="I408" s="131"/>
      <c r="J408" s="131"/>
      <c r="K408" s="131"/>
      <c r="L408" s="131"/>
    </row>
    <row r="409" spans="2:12">
      <c r="B409" s="130"/>
      <c r="C409" s="130"/>
      <c r="D409" s="131"/>
      <c r="E409" s="131"/>
      <c r="F409" s="131"/>
      <c r="G409" s="131"/>
      <c r="H409" s="131"/>
      <c r="I409" s="131"/>
      <c r="J409" s="131"/>
      <c r="K409" s="131"/>
      <c r="L409" s="131"/>
    </row>
    <row r="410" spans="2:12">
      <c r="B410" s="130"/>
      <c r="C410" s="130"/>
      <c r="D410" s="131"/>
      <c r="E410" s="131"/>
      <c r="F410" s="131"/>
      <c r="G410" s="131"/>
      <c r="H410" s="131"/>
      <c r="I410" s="131"/>
      <c r="J410" s="131"/>
      <c r="K410" s="131"/>
      <c r="L410" s="131"/>
    </row>
    <row r="411" spans="2:12">
      <c r="B411" s="130"/>
      <c r="C411" s="130"/>
      <c r="D411" s="131"/>
      <c r="E411" s="131"/>
      <c r="F411" s="131"/>
      <c r="G411" s="131"/>
      <c r="H411" s="131"/>
      <c r="I411" s="131"/>
      <c r="J411" s="131"/>
      <c r="K411" s="131"/>
      <c r="L411" s="131"/>
    </row>
    <row r="412" spans="2:12">
      <c r="B412" s="130"/>
      <c r="C412" s="130"/>
      <c r="D412" s="131"/>
      <c r="E412" s="131"/>
      <c r="F412" s="131"/>
      <c r="G412" s="131"/>
      <c r="H412" s="131"/>
      <c r="I412" s="131"/>
      <c r="J412" s="131"/>
      <c r="K412" s="131"/>
      <c r="L412" s="131"/>
    </row>
    <row r="413" spans="2:12">
      <c r="B413" s="130"/>
      <c r="C413" s="130"/>
      <c r="D413" s="131"/>
      <c r="E413" s="131"/>
      <c r="F413" s="131"/>
      <c r="G413" s="131"/>
      <c r="H413" s="131"/>
      <c r="I413" s="131"/>
      <c r="J413" s="131"/>
      <c r="K413" s="131"/>
      <c r="L413" s="131"/>
    </row>
    <row r="414" spans="2:12">
      <c r="B414" s="130"/>
      <c r="C414" s="130"/>
      <c r="D414" s="131"/>
      <c r="E414" s="131"/>
      <c r="F414" s="131"/>
      <c r="G414" s="131"/>
      <c r="H414" s="131"/>
      <c r="I414" s="131"/>
      <c r="J414" s="131"/>
      <c r="K414" s="131"/>
      <c r="L414" s="131"/>
    </row>
    <row r="415" spans="2:12">
      <c r="B415" s="130"/>
      <c r="C415" s="130"/>
      <c r="D415" s="131"/>
      <c r="E415" s="131"/>
      <c r="F415" s="131"/>
      <c r="G415" s="131"/>
      <c r="H415" s="131"/>
      <c r="I415" s="131"/>
      <c r="J415" s="131"/>
      <c r="K415" s="131"/>
      <c r="L415" s="131"/>
    </row>
    <row r="416" spans="2:12">
      <c r="B416" s="130"/>
      <c r="C416" s="130"/>
      <c r="D416" s="131"/>
      <c r="E416" s="131"/>
      <c r="F416" s="131"/>
      <c r="G416" s="131"/>
      <c r="H416" s="131"/>
      <c r="I416" s="131"/>
      <c r="J416" s="131"/>
      <c r="K416" s="131"/>
      <c r="L416" s="131"/>
    </row>
    <row r="417" spans="2:12">
      <c r="B417" s="130"/>
      <c r="C417" s="130"/>
      <c r="D417" s="131"/>
      <c r="E417" s="131"/>
      <c r="F417" s="131"/>
      <c r="G417" s="131"/>
      <c r="H417" s="131"/>
      <c r="I417" s="131"/>
      <c r="J417" s="131"/>
      <c r="K417" s="131"/>
      <c r="L417" s="131"/>
    </row>
    <row r="418" spans="2:12">
      <c r="B418" s="130"/>
      <c r="C418" s="130"/>
      <c r="D418" s="131"/>
      <c r="E418" s="131"/>
      <c r="F418" s="131"/>
      <c r="G418" s="131"/>
      <c r="H418" s="131"/>
      <c r="I418" s="131"/>
      <c r="J418" s="131"/>
      <c r="K418" s="131"/>
      <c r="L418" s="131"/>
    </row>
    <row r="419" spans="2:12">
      <c r="B419" s="130"/>
      <c r="C419" s="130"/>
      <c r="D419" s="131"/>
      <c r="E419" s="131"/>
      <c r="F419" s="131"/>
      <c r="G419" s="131"/>
      <c r="H419" s="131"/>
      <c r="I419" s="131"/>
      <c r="J419" s="131"/>
      <c r="K419" s="131"/>
      <c r="L419" s="131"/>
    </row>
    <row r="420" spans="2:12">
      <c r="B420" s="130"/>
      <c r="C420" s="130"/>
      <c r="D420" s="131"/>
      <c r="E420" s="131"/>
      <c r="F420" s="131"/>
      <c r="G420" s="131"/>
      <c r="H420" s="131"/>
      <c r="I420" s="131"/>
      <c r="J420" s="131"/>
      <c r="K420" s="131"/>
      <c r="L420" s="131"/>
    </row>
    <row r="421" spans="2:12">
      <c r="B421" s="130"/>
      <c r="C421" s="130"/>
      <c r="D421" s="131"/>
      <c r="E421" s="131"/>
      <c r="F421" s="131"/>
      <c r="G421" s="131"/>
      <c r="H421" s="131"/>
      <c r="I421" s="131"/>
      <c r="J421" s="131"/>
      <c r="K421" s="131"/>
      <c r="L421" s="131"/>
    </row>
    <row r="422" spans="2:12">
      <c r="B422" s="130"/>
      <c r="C422" s="130"/>
      <c r="D422" s="131"/>
      <c r="E422" s="131"/>
      <c r="F422" s="131"/>
      <c r="G422" s="131"/>
      <c r="H422" s="131"/>
      <c r="I422" s="131"/>
      <c r="J422" s="131"/>
      <c r="K422" s="131"/>
      <c r="L422" s="131"/>
    </row>
    <row r="423" spans="2:12">
      <c r="B423" s="130"/>
      <c r="C423" s="130"/>
      <c r="D423" s="131"/>
      <c r="E423" s="131"/>
      <c r="F423" s="131"/>
      <c r="G423" s="131"/>
      <c r="H423" s="131"/>
      <c r="I423" s="131"/>
      <c r="J423" s="131"/>
      <c r="K423" s="131"/>
      <c r="L423" s="131"/>
    </row>
    <row r="424" spans="2:12">
      <c r="B424" s="130"/>
      <c r="C424" s="130"/>
      <c r="D424" s="131"/>
      <c r="E424" s="131"/>
      <c r="F424" s="131"/>
      <c r="G424" s="131"/>
      <c r="H424" s="131"/>
      <c r="I424" s="131"/>
      <c r="J424" s="131"/>
      <c r="K424" s="131"/>
      <c r="L424" s="131"/>
    </row>
    <row r="425" spans="2:12">
      <c r="B425" s="130"/>
      <c r="C425" s="130"/>
      <c r="D425" s="131"/>
      <c r="E425" s="131"/>
      <c r="F425" s="131"/>
      <c r="G425" s="131"/>
      <c r="H425" s="131"/>
      <c r="I425" s="131"/>
      <c r="J425" s="131"/>
      <c r="K425" s="131"/>
      <c r="L425" s="131"/>
    </row>
    <row r="426" spans="2:12">
      <c r="B426" s="130"/>
      <c r="C426" s="130"/>
      <c r="D426" s="131"/>
      <c r="E426" s="131"/>
      <c r="F426" s="131"/>
      <c r="G426" s="131"/>
      <c r="H426" s="131"/>
      <c r="I426" s="131"/>
      <c r="J426" s="131"/>
      <c r="K426" s="131"/>
      <c r="L426" s="131"/>
    </row>
    <row r="427" spans="2:12">
      <c r="B427" s="130"/>
      <c r="C427" s="130"/>
      <c r="D427" s="131"/>
      <c r="E427" s="131"/>
      <c r="F427" s="131"/>
      <c r="G427" s="131"/>
      <c r="H427" s="131"/>
      <c r="I427" s="131"/>
      <c r="J427" s="131"/>
      <c r="K427" s="131"/>
      <c r="L427" s="131"/>
    </row>
    <row r="428" spans="2:12">
      <c r="B428" s="130"/>
      <c r="C428" s="130"/>
      <c r="D428" s="131"/>
      <c r="E428" s="131"/>
      <c r="F428" s="131"/>
      <c r="G428" s="131"/>
      <c r="H428" s="131"/>
      <c r="I428" s="131"/>
      <c r="J428" s="131"/>
      <c r="K428" s="131"/>
      <c r="L428" s="131"/>
    </row>
    <row r="429" spans="2:12">
      <c r="B429" s="130"/>
      <c r="C429" s="130"/>
      <c r="D429" s="131"/>
      <c r="E429" s="131"/>
      <c r="F429" s="131"/>
      <c r="G429" s="131"/>
      <c r="H429" s="131"/>
      <c r="I429" s="131"/>
      <c r="J429" s="131"/>
      <c r="K429" s="131"/>
      <c r="L429" s="131"/>
    </row>
    <row r="430" spans="2:12">
      <c r="B430" s="130"/>
      <c r="C430" s="130"/>
      <c r="D430" s="131"/>
      <c r="E430" s="131"/>
      <c r="F430" s="131"/>
      <c r="G430" s="131"/>
      <c r="H430" s="131"/>
      <c r="I430" s="131"/>
      <c r="J430" s="131"/>
      <c r="K430" s="131"/>
      <c r="L430" s="131"/>
    </row>
    <row r="431" spans="2:12">
      <c r="B431" s="130"/>
      <c r="C431" s="130"/>
      <c r="D431" s="131"/>
      <c r="E431" s="131"/>
      <c r="F431" s="131"/>
      <c r="G431" s="131"/>
      <c r="H431" s="131"/>
      <c r="I431" s="131"/>
      <c r="J431" s="131"/>
      <c r="K431" s="131"/>
      <c r="L431" s="131"/>
    </row>
    <row r="432" spans="2:12">
      <c r="B432" s="130"/>
      <c r="C432" s="130"/>
      <c r="D432" s="131"/>
      <c r="E432" s="131"/>
      <c r="F432" s="131"/>
      <c r="G432" s="131"/>
      <c r="H432" s="131"/>
      <c r="I432" s="131"/>
      <c r="J432" s="131"/>
      <c r="K432" s="131"/>
      <c r="L432" s="131"/>
    </row>
    <row r="433" spans="2:12">
      <c r="B433" s="130"/>
      <c r="C433" s="130"/>
      <c r="D433" s="131"/>
      <c r="E433" s="131"/>
      <c r="F433" s="131"/>
      <c r="G433" s="131"/>
      <c r="H433" s="131"/>
      <c r="I433" s="131"/>
      <c r="J433" s="131"/>
      <c r="K433" s="131"/>
      <c r="L433" s="131"/>
    </row>
    <row r="434" spans="2:12">
      <c r="B434" s="130"/>
      <c r="C434" s="130"/>
      <c r="D434" s="131"/>
      <c r="E434" s="131"/>
      <c r="F434" s="131"/>
      <c r="G434" s="131"/>
      <c r="H434" s="131"/>
      <c r="I434" s="131"/>
      <c r="J434" s="131"/>
      <c r="K434" s="131"/>
      <c r="L434" s="131"/>
    </row>
    <row r="435" spans="2:12">
      <c r="B435" s="130"/>
      <c r="C435" s="130"/>
      <c r="D435" s="131"/>
      <c r="E435" s="131"/>
      <c r="F435" s="131"/>
      <c r="G435" s="131"/>
      <c r="H435" s="131"/>
      <c r="I435" s="131"/>
      <c r="J435" s="131"/>
      <c r="K435" s="131"/>
      <c r="L435" s="131"/>
    </row>
    <row r="436" spans="2:12">
      <c r="B436" s="130"/>
      <c r="C436" s="130"/>
      <c r="D436" s="131"/>
      <c r="E436" s="131"/>
      <c r="F436" s="131"/>
      <c r="G436" s="131"/>
      <c r="H436" s="131"/>
      <c r="I436" s="131"/>
      <c r="J436" s="131"/>
      <c r="K436" s="131"/>
      <c r="L436" s="131"/>
    </row>
    <row r="437" spans="2:12">
      <c r="B437" s="130"/>
      <c r="C437" s="130"/>
      <c r="D437" s="131"/>
      <c r="E437" s="131"/>
      <c r="F437" s="131"/>
      <c r="G437" s="131"/>
      <c r="H437" s="131"/>
      <c r="I437" s="131"/>
      <c r="J437" s="131"/>
      <c r="K437" s="131"/>
      <c r="L437" s="131"/>
    </row>
    <row r="438" spans="2:12">
      <c r="B438" s="130"/>
      <c r="C438" s="130"/>
      <c r="D438" s="131"/>
      <c r="E438" s="131"/>
      <c r="F438" s="131"/>
      <c r="G438" s="131"/>
      <c r="H438" s="131"/>
      <c r="I438" s="131"/>
      <c r="J438" s="131"/>
      <c r="K438" s="131"/>
      <c r="L438" s="131"/>
    </row>
    <row r="439" spans="2:12">
      <c r="B439" s="130"/>
      <c r="C439" s="130"/>
      <c r="D439" s="131"/>
      <c r="E439" s="131"/>
      <c r="F439" s="131"/>
      <c r="G439" s="131"/>
      <c r="H439" s="131"/>
      <c r="I439" s="131"/>
      <c r="J439" s="131"/>
      <c r="K439" s="131"/>
      <c r="L439" s="131"/>
    </row>
    <row r="440" spans="2:12">
      <c r="B440" s="130"/>
      <c r="C440" s="130"/>
      <c r="D440" s="131"/>
      <c r="E440" s="131"/>
      <c r="F440" s="131"/>
      <c r="G440" s="131"/>
      <c r="H440" s="131"/>
      <c r="I440" s="131"/>
      <c r="J440" s="131"/>
      <c r="K440" s="131"/>
      <c r="L440" s="131"/>
    </row>
    <row r="441" spans="2:12">
      <c r="B441" s="130"/>
      <c r="C441" s="130"/>
      <c r="D441" s="131"/>
      <c r="E441" s="131"/>
      <c r="F441" s="131"/>
      <c r="G441" s="131"/>
      <c r="H441" s="131"/>
      <c r="I441" s="131"/>
      <c r="J441" s="131"/>
      <c r="K441" s="131"/>
      <c r="L441" s="131"/>
    </row>
    <row r="442" spans="2:12">
      <c r="B442" s="130"/>
      <c r="C442" s="130"/>
      <c r="D442" s="131"/>
      <c r="E442" s="131"/>
      <c r="F442" s="131"/>
      <c r="G442" s="131"/>
      <c r="H442" s="131"/>
      <c r="I442" s="131"/>
      <c r="J442" s="131"/>
      <c r="K442" s="131"/>
      <c r="L442" s="131"/>
    </row>
    <row r="443" spans="2:12">
      <c r="B443" s="130"/>
      <c r="C443" s="130"/>
      <c r="D443" s="131"/>
      <c r="E443" s="131"/>
      <c r="F443" s="131"/>
      <c r="G443" s="131"/>
      <c r="H443" s="131"/>
      <c r="I443" s="131"/>
      <c r="J443" s="131"/>
      <c r="K443" s="131"/>
      <c r="L443" s="131"/>
    </row>
    <row r="444" spans="2:12">
      <c r="B444" s="130"/>
      <c r="C444" s="130"/>
      <c r="D444" s="131"/>
      <c r="E444" s="131"/>
      <c r="F444" s="131"/>
      <c r="G444" s="131"/>
      <c r="H444" s="131"/>
      <c r="I444" s="131"/>
      <c r="J444" s="131"/>
      <c r="K444" s="131"/>
      <c r="L444" s="131"/>
    </row>
    <row r="445" spans="2:12">
      <c r="B445" s="130"/>
      <c r="C445" s="130"/>
      <c r="D445" s="131"/>
      <c r="E445" s="131"/>
      <c r="F445" s="131"/>
      <c r="G445" s="131"/>
      <c r="H445" s="131"/>
      <c r="I445" s="131"/>
      <c r="J445" s="131"/>
      <c r="K445" s="131"/>
      <c r="L445" s="131"/>
    </row>
    <row r="446" spans="2:12">
      <c r="B446" s="130"/>
      <c r="C446" s="130"/>
      <c r="D446" s="131"/>
      <c r="E446" s="131"/>
      <c r="F446" s="131"/>
      <c r="G446" s="131"/>
      <c r="H446" s="131"/>
      <c r="I446" s="131"/>
      <c r="J446" s="131"/>
      <c r="K446" s="131"/>
      <c r="L446" s="131"/>
    </row>
    <row r="447" spans="2:12">
      <c r="B447" s="130"/>
      <c r="C447" s="130"/>
      <c r="D447" s="131"/>
      <c r="E447" s="131"/>
      <c r="F447" s="131"/>
      <c r="G447" s="131"/>
      <c r="H447" s="131"/>
      <c r="I447" s="131"/>
      <c r="J447" s="131"/>
      <c r="K447" s="131"/>
      <c r="L447" s="131"/>
    </row>
    <row r="448" spans="2:12">
      <c r="B448" s="130"/>
      <c r="C448" s="130"/>
      <c r="D448" s="131"/>
      <c r="E448" s="131"/>
      <c r="F448" s="131"/>
      <c r="G448" s="131"/>
      <c r="H448" s="131"/>
      <c r="I448" s="131"/>
      <c r="J448" s="131"/>
      <c r="K448" s="131"/>
      <c r="L448" s="131"/>
    </row>
    <row r="449" spans="2:12">
      <c r="B449" s="130"/>
      <c r="C449" s="130"/>
      <c r="D449" s="131"/>
      <c r="E449" s="131"/>
      <c r="F449" s="131"/>
      <c r="G449" s="131"/>
      <c r="H449" s="131"/>
      <c r="I449" s="131"/>
      <c r="J449" s="131"/>
      <c r="K449" s="131"/>
      <c r="L449" s="131"/>
    </row>
    <row r="450" spans="2:12">
      <c r="B450" s="130"/>
      <c r="C450" s="130"/>
      <c r="D450" s="131"/>
      <c r="E450" s="131"/>
      <c r="F450" s="131"/>
      <c r="G450" s="131"/>
      <c r="H450" s="131"/>
      <c r="I450" s="131"/>
      <c r="J450" s="131"/>
      <c r="K450" s="131"/>
      <c r="L450" s="131"/>
    </row>
    <row r="451" spans="2:12">
      <c r="B451" s="130"/>
      <c r="C451" s="130"/>
      <c r="D451" s="131"/>
      <c r="E451" s="131"/>
      <c r="F451" s="131"/>
      <c r="G451" s="131"/>
      <c r="H451" s="131"/>
      <c r="I451" s="131"/>
      <c r="J451" s="131"/>
      <c r="K451" s="131"/>
      <c r="L451" s="131"/>
    </row>
    <row r="452" spans="2:12">
      <c r="B452" s="130"/>
      <c r="C452" s="130"/>
      <c r="D452" s="131"/>
      <c r="E452" s="131"/>
      <c r="F452" s="131"/>
      <c r="G452" s="131"/>
      <c r="H452" s="131"/>
      <c r="I452" s="131"/>
      <c r="J452" s="131"/>
      <c r="K452" s="131"/>
      <c r="L452" s="131"/>
    </row>
    <row r="453" spans="2:12">
      <c r="B453" s="130"/>
      <c r="C453" s="130"/>
      <c r="D453" s="131"/>
      <c r="E453" s="131"/>
      <c r="F453" s="131"/>
      <c r="G453" s="131"/>
      <c r="H453" s="131"/>
      <c r="I453" s="131"/>
      <c r="J453" s="131"/>
      <c r="K453" s="131"/>
      <c r="L453" s="131"/>
    </row>
    <row r="454" spans="2:12">
      <c r="B454" s="130"/>
      <c r="C454" s="130"/>
      <c r="D454" s="131"/>
      <c r="E454" s="131"/>
      <c r="F454" s="131"/>
      <c r="G454" s="131"/>
      <c r="H454" s="131"/>
      <c r="I454" s="131"/>
      <c r="J454" s="131"/>
      <c r="K454" s="131"/>
      <c r="L454" s="131"/>
    </row>
    <row r="455" spans="2:12">
      <c r="B455" s="130"/>
      <c r="C455" s="130"/>
      <c r="D455" s="131"/>
      <c r="E455" s="131"/>
      <c r="F455" s="131"/>
      <c r="G455" s="131"/>
      <c r="H455" s="131"/>
      <c r="I455" s="131"/>
      <c r="J455" s="131"/>
      <c r="K455" s="131"/>
      <c r="L455" s="131"/>
    </row>
    <row r="456" spans="2:12">
      <c r="B456" s="130"/>
      <c r="C456" s="130"/>
      <c r="D456" s="131"/>
      <c r="E456" s="131"/>
      <c r="F456" s="131"/>
      <c r="G456" s="131"/>
      <c r="H456" s="131"/>
      <c r="I456" s="131"/>
      <c r="J456" s="131"/>
      <c r="K456" s="131"/>
      <c r="L456" s="131"/>
    </row>
    <row r="457" spans="2:12">
      <c r="B457" s="130"/>
      <c r="C457" s="130"/>
      <c r="D457" s="131"/>
      <c r="E457" s="131"/>
      <c r="F457" s="131"/>
      <c r="G457" s="131"/>
      <c r="H457" s="131"/>
      <c r="I457" s="131"/>
      <c r="J457" s="131"/>
      <c r="K457" s="131"/>
      <c r="L457" s="131"/>
    </row>
    <row r="458" spans="2:12">
      <c r="B458" s="130"/>
      <c r="C458" s="130"/>
      <c r="D458" s="131"/>
      <c r="E458" s="131"/>
      <c r="F458" s="131"/>
      <c r="G458" s="131"/>
      <c r="H458" s="131"/>
      <c r="I458" s="131"/>
      <c r="J458" s="131"/>
      <c r="K458" s="131"/>
      <c r="L458" s="131"/>
    </row>
    <row r="459" spans="2:12">
      <c r="B459" s="130"/>
      <c r="C459" s="130"/>
      <c r="D459" s="131"/>
      <c r="E459" s="131"/>
      <c r="F459" s="131"/>
      <c r="G459" s="131"/>
      <c r="H459" s="131"/>
      <c r="I459" s="131"/>
      <c r="J459" s="131"/>
      <c r="K459" s="131"/>
      <c r="L459" s="131"/>
    </row>
    <row r="460" spans="2:12">
      <c r="B460" s="130"/>
      <c r="C460" s="130"/>
      <c r="D460" s="131"/>
      <c r="E460" s="131"/>
      <c r="F460" s="131"/>
      <c r="G460" s="131"/>
      <c r="H460" s="131"/>
      <c r="I460" s="131"/>
      <c r="J460" s="131"/>
      <c r="K460" s="131"/>
      <c r="L460" s="131"/>
    </row>
    <row r="461" spans="2:12">
      <c r="B461" s="130"/>
      <c r="C461" s="130"/>
      <c r="D461" s="131"/>
      <c r="E461" s="131"/>
      <c r="F461" s="131"/>
      <c r="G461" s="131"/>
      <c r="H461" s="131"/>
      <c r="I461" s="131"/>
      <c r="J461" s="131"/>
      <c r="K461" s="131"/>
      <c r="L461" s="131"/>
    </row>
    <row r="462" spans="2:12">
      <c r="B462" s="130"/>
      <c r="C462" s="130"/>
      <c r="D462" s="131"/>
      <c r="E462" s="131"/>
      <c r="F462" s="131"/>
      <c r="G462" s="131"/>
      <c r="H462" s="131"/>
      <c r="I462" s="131"/>
      <c r="J462" s="131"/>
      <c r="K462" s="131"/>
      <c r="L462" s="131"/>
    </row>
    <row r="463" spans="2:12">
      <c r="B463" s="130"/>
      <c r="C463" s="130"/>
      <c r="D463" s="131"/>
      <c r="E463" s="131"/>
      <c r="F463" s="131"/>
      <c r="G463" s="131"/>
      <c r="H463" s="131"/>
      <c r="I463" s="131"/>
      <c r="J463" s="131"/>
      <c r="K463" s="131"/>
      <c r="L463" s="131"/>
    </row>
    <row r="464" spans="2:12">
      <c r="B464" s="130"/>
      <c r="C464" s="130"/>
      <c r="D464" s="131"/>
      <c r="E464" s="131"/>
      <c r="F464" s="131"/>
      <c r="G464" s="131"/>
      <c r="H464" s="131"/>
      <c r="I464" s="131"/>
      <c r="J464" s="131"/>
      <c r="K464" s="131"/>
      <c r="L464" s="131"/>
    </row>
    <row r="465" spans="2:12">
      <c r="B465" s="130"/>
      <c r="C465" s="130"/>
      <c r="D465" s="131"/>
      <c r="E465" s="131"/>
      <c r="F465" s="131"/>
      <c r="G465" s="131"/>
      <c r="H465" s="131"/>
      <c r="I465" s="131"/>
      <c r="J465" s="131"/>
      <c r="K465" s="131"/>
      <c r="L465" s="131"/>
    </row>
    <row r="466" spans="2:12">
      <c r="B466" s="130"/>
      <c r="C466" s="130"/>
      <c r="D466" s="131"/>
      <c r="E466" s="131"/>
      <c r="F466" s="131"/>
      <c r="G466" s="131"/>
      <c r="H466" s="131"/>
      <c r="I466" s="131"/>
      <c r="J466" s="131"/>
      <c r="K466" s="131"/>
      <c r="L466" s="131"/>
    </row>
    <row r="467" spans="2:12">
      <c r="B467" s="130"/>
      <c r="C467" s="130"/>
      <c r="D467" s="131"/>
      <c r="E467" s="131"/>
      <c r="F467" s="131"/>
      <c r="G467" s="131"/>
      <c r="H467" s="131"/>
      <c r="I467" s="131"/>
      <c r="J467" s="131"/>
      <c r="K467" s="131"/>
      <c r="L467" s="131"/>
    </row>
    <row r="468" spans="2:12">
      <c r="B468" s="130"/>
      <c r="C468" s="130"/>
      <c r="D468" s="131"/>
      <c r="E468" s="131"/>
      <c r="F468" s="131"/>
      <c r="G468" s="131"/>
      <c r="H468" s="131"/>
      <c r="I468" s="131"/>
      <c r="J468" s="131"/>
      <c r="K468" s="131"/>
      <c r="L468" s="131"/>
    </row>
    <row r="469" spans="2:12">
      <c r="B469" s="130"/>
      <c r="C469" s="130"/>
      <c r="D469" s="131"/>
      <c r="E469" s="131"/>
      <c r="F469" s="131"/>
      <c r="G469" s="131"/>
      <c r="H469" s="131"/>
      <c r="I469" s="131"/>
      <c r="J469" s="131"/>
      <c r="K469" s="131"/>
      <c r="L469" s="131"/>
    </row>
    <row r="470" spans="2:12">
      <c r="B470" s="130"/>
      <c r="C470" s="130"/>
      <c r="D470" s="131"/>
      <c r="E470" s="131"/>
      <c r="F470" s="131"/>
      <c r="G470" s="131"/>
      <c r="H470" s="131"/>
      <c r="I470" s="131"/>
      <c r="J470" s="131"/>
      <c r="K470" s="131"/>
      <c r="L470" s="131"/>
    </row>
    <row r="471" spans="2:12">
      <c r="B471" s="130"/>
      <c r="C471" s="130"/>
      <c r="D471" s="131"/>
      <c r="E471" s="131"/>
      <c r="F471" s="131"/>
      <c r="G471" s="131"/>
      <c r="H471" s="131"/>
      <c r="I471" s="131"/>
      <c r="J471" s="131"/>
      <c r="K471" s="131"/>
      <c r="L471" s="131"/>
    </row>
    <row r="472" spans="2:12">
      <c r="B472" s="130"/>
      <c r="C472" s="130"/>
      <c r="D472" s="131"/>
      <c r="E472" s="131"/>
      <c r="F472" s="131"/>
      <c r="G472" s="131"/>
      <c r="H472" s="131"/>
      <c r="I472" s="131"/>
      <c r="J472" s="131"/>
      <c r="K472" s="131"/>
      <c r="L472" s="131"/>
    </row>
    <row r="473" spans="2:12">
      <c r="B473" s="130"/>
      <c r="C473" s="130"/>
      <c r="D473" s="131"/>
      <c r="E473" s="131"/>
      <c r="F473" s="131"/>
      <c r="G473" s="131"/>
      <c r="H473" s="131"/>
      <c r="I473" s="131"/>
      <c r="J473" s="131"/>
      <c r="K473" s="131"/>
      <c r="L473" s="131"/>
    </row>
    <row r="474" spans="2:12">
      <c r="B474" s="130"/>
      <c r="C474" s="130"/>
      <c r="D474" s="131"/>
      <c r="E474" s="131"/>
      <c r="F474" s="131"/>
      <c r="G474" s="131"/>
      <c r="H474" s="131"/>
      <c r="I474" s="131"/>
      <c r="J474" s="131"/>
      <c r="K474" s="131"/>
      <c r="L474" s="131"/>
    </row>
    <row r="475" spans="2:12">
      <c r="B475" s="130"/>
      <c r="C475" s="130"/>
      <c r="D475" s="131"/>
      <c r="E475" s="131"/>
      <c r="F475" s="131"/>
      <c r="G475" s="131"/>
      <c r="H475" s="131"/>
      <c r="I475" s="131"/>
      <c r="J475" s="131"/>
      <c r="K475" s="131"/>
      <c r="L475" s="131"/>
    </row>
    <row r="476" spans="2:12">
      <c r="B476" s="130"/>
      <c r="C476" s="130"/>
      <c r="D476" s="131"/>
      <c r="E476" s="131"/>
      <c r="F476" s="131"/>
      <c r="G476" s="131"/>
      <c r="H476" s="131"/>
      <c r="I476" s="131"/>
      <c r="J476" s="131"/>
      <c r="K476" s="131"/>
      <c r="L476" s="131"/>
    </row>
    <row r="477" spans="2:12">
      <c r="B477" s="130"/>
      <c r="C477" s="130"/>
      <c r="D477" s="131"/>
      <c r="E477" s="131"/>
      <c r="F477" s="131"/>
      <c r="G477" s="131"/>
      <c r="H477" s="131"/>
      <c r="I477" s="131"/>
      <c r="J477" s="131"/>
      <c r="K477" s="131"/>
      <c r="L477" s="131"/>
    </row>
    <row r="478" spans="2:12">
      <c r="B478" s="130"/>
      <c r="C478" s="130"/>
      <c r="D478" s="131"/>
      <c r="E478" s="131"/>
      <c r="F478" s="131"/>
      <c r="G478" s="131"/>
      <c r="H478" s="131"/>
      <c r="I478" s="131"/>
      <c r="J478" s="131"/>
      <c r="K478" s="131"/>
      <c r="L478" s="131"/>
    </row>
    <row r="479" spans="2:12">
      <c r="B479" s="130"/>
      <c r="C479" s="130"/>
      <c r="D479" s="131"/>
      <c r="E479" s="131"/>
      <c r="F479" s="131"/>
      <c r="G479" s="131"/>
      <c r="H479" s="131"/>
      <c r="I479" s="131"/>
      <c r="J479" s="131"/>
      <c r="K479" s="131"/>
      <c r="L479" s="131"/>
    </row>
    <row r="480" spans="2:12">
      <c r="B480" s="130"/>
      <c r="C480" s="130"/>
      <c r="D480" s="131"/>
      <c r="E480" s="131"/>
      <c r="F480" s="131"/>
      <c r="G480" s="131"/>
      <c r="H480" s="131"/>
      <c r="I480" s="131"/>
      <c r="J480" s="131"/>
      <c r="K480" s="131"/>
      <c r="L480" s="131"/>
    </row>
    <row r="481" spans="2:12">
      <c r="B481" s="130"/>
      <c r="C481" s="130"/>
      <c r="D481" s="131"/>
      <c r="E481" s="131"/>
      <c r="F481" s="131"/>
      <c r="G481" s="131"/>
      <c r="H481" s="131"/>
      <c r="I481" s="131"/>
      <c r="J481" s="131"/>
      <c r="K481" s="131"/>
      <c r="L481" s="131"/>
    </row>
    <row r="482" spans="2:12">
      <c r="B482" s="130"/>
      <c r="C482" s="130"/>
      <c r="D482" s="131"/>
      <c r="E482" s="131"/>
      <c r="F482" s="131"/>
      <c r="G482" s="131"/>
      <c r="H482" s="131"/>
      <c r="I482" s="131"/>
      <c r="J482" s="131"/>
      <c r="K482" s="131"/>
      <c r="L482" s="131"/>
    </row>
    <row r="483" spans="2:12">
      <c r="B483" s="130"/>
      <c r="C483" s="130"/>
      <c r="D483" s="131"/>
      <c r="E483" s="131"/>
      <c r="F483" s="131"/>
      <c r="G483" s="131"/>
      <c r="H483" s="131"/>
      <c r="I483" s="131"/>
      <c r="J483" s="131"/>
      <c r="K483" s="131"/>
      <c r="L483" s="131"/>
    </row>
    <row r="484" spans="2:12">
      <c r="B484" s="130"/>
      <c r="C484" s="130"/>
      <c r="D484" s="131"/>
      <c r="E484" s="131"/>
      <c r="F484" s="131"/>
      <c r="G484" s="131"/>
      <c r="H484" s="131"/>
      <c r="I484" s="131"/>
      <c r="J484" s="131"/>
      <c r="K484" s="131"/>
      <c r="L484" s="131"/>
    </row>
    <row r="485" spans="2:12">
      <c r="B485" s="130"/>
      <c r="C485" s="130"/>
      <c r="D485" s="131"/>
      <c r="E485" s="131"/>
      <c r="F485" s="131"/>
      <c r="G485" s="131"/>
      <c r="H485" s="131"/>
      <c r="I485" s="131"/>
      <c r="J485" s="131"/>
      <c r="K485" s="131"/>
      <c r="L485" s="131"/>
    </row>
    <row r="486" spans="2:12">
      <c r="B486" s="130"/>
      <c r="C486" s="130"/>
      <c r="D486" s="131"/>
      <c r="E486" s="131"/>
      <c r="F486" s="131"/>
      <c r="G486" s="131"/>
      <c r="H486" s="131"/>
      <c r="I486" s="131"/>
      <c r="J486" s="131"/>
      <c r="K486" s="131"/>
      <c r="L486" s="131"/>
    </row>
    <row r="487" spans="2:12">
      <c r="B487" s="130"/>
      <c r="C487" s="130"/>
      <c r="D487" s="131"/>
      <c r="E487" s="131"/>
      <c r="F487" s="131"/>
      <c r="G487" s="131"/>
      <c r="H487" s="131"/>
      <c r="I487" s="131"/>
      <c r="J487" s="131"/>
      <c r="K487" s="131"/>
      <c r="L487" s="131"/>
    </row>
    <row r="488" spans="2:12">
      <c r="B488" s="130"/>
      <c r="C488" s="130"/>
      <c r="D488" s="131"/>
      <c r="E488" s="131"/>
      <c r="F488" s="131"/>
      <c r="G488" s="131"/>
      <c r="H488" s="131"/>
      <c r="I488" s="131"/>
      <c r="J488" s="131"/>
      <c r="K488" s="131"/>
      <c r="L488" s="131"/>
    </row>
    <row r="489" spans="2:12">
      <c r="B489" s="130"/>
      <c r="C489" s="130"/>
      <c r="D489" s="131"/>
      <c r="E489" s="131"/>
      <c r="F489" s="131"/>
      <c r="G489" s="131"/>
      <c r="H489" s="131"/>
      <c r="I489" s="131"/>
      <c r="J489" s="131"/>
      <c r="K489" s="131"/>
      <c r="L489" s="131"/>
    </row>
    <row r="490" spans="2:12">
      <c r="B490" s="130"/>
      <c r="C490" s="130"/>
      <c r="D490" s="131"/>
      <c r="E490" s="131"/>
      <c r="F490" s="131"/>
      <c r="G490" s="131"/>
      <c r="H490" s="131"/>
      <c r="I490" s="131"/>
      <c r="J490" s="131"/>
      <c r="K490" s="131"/>
      <c r="L490" s="131"/>
    </row>
    <row r="491" spans="2:12">
      <c r="B491" s="130"/>
      <c r="C491" s="130"/>
      <c r="D491" s="131"/>
      <c r="E491" s="131"/>
      <c r="F491" s="131"/>
      <c r="G491" s="131"/>
      <c r="H491" s="131"/>
      <c r="I491" s="131"/>
      <c r="J491" s="131"/>
      <c r="K491" s="131"/>
      <c r="L491" s="131"/>
    </row>
    <row r="492" spans="2:12">
      <c r="B492" s="130"/>
      <c r="C492" s="130"/>
      <c r="D492" s="131"/>
      <c r="E492" s="131"/>
      <c r="F492" s="131"/>
      <c r="G492" s="131"/>
      <c r="H492" s="131"/>
      <c r="I492" s="131"/>
      <c r="J492" s="131"/>
      <c r="K492" s="131"/>
      <c r="L492" s="131"/>
    </row>
    <row r="493" spans="2:12">
      <c r="B493" s="130"/>
      <c r="C493" s="130"/>
      <c r="D493" s="131"/>
      <c r="E493" s="131"/>
      <c r="F493" s="131"/>
      <c r="G493" s="131"/>
      <c r="H493" s="131"/>
      <c r="I493" s="131"/>
      <c r="J493" s="131"/>
      <c r="K493" s="131"/>
      <c r="L493" s="131"/>
    </row>
    <row r="494" spans="2:12">
      <c r="B494" s="130"/>
      <c r="C494" s="130"/>
      <c r="D494" s="131"/>
      <c r="E494" s="131"/>
      <c r="F494" s="131"/>
      <c r="G494" s="131"/>
      <c r="H494" s="131"/>
      <c r="I494" s="131"/>
      <c r="J494" s="131"/>
      <c r="K494" s="131"/>
      <c r="L494" s="131"/>
    </row>
    <row r="495" spans="2:12">
      <c r="B495" s="130"/>
      <c r="C495" s="130"/>
      <c r="D495" s="131"/>
      <c r="E495" s="131"/>
      <c r="F495" s="131"/>
      <c r="G495" s="131"/>
      <c r="H495" s="131"/>
      <c r="I495" s="131"/>
      <c r="J495" s="131"/>
      <c r="K495" s="131"/>
      <c r="L495" s="131"/>
    </row>
    <row r="496" spans="2:12">
      <c r="B496" s="130"/>
      <c r="C496" s="130"/>
      <c r="D496" s="131"/>
      <c r="E496" s="131"/>
      <c r="F496" s="131"/>
      <c r="G496" s="131"/>
      <c r="H496" s="131"/>
      <c r="I496" s="131"/>
      <c r="J496" s="131"/>
      <c r="K496" s="131"/>
      <c r="L496" s="131"/>
    </row>
    <row r="497" spans="2:12">
      <c r="B497" s="130"/>
      <c r="C497" s="130"/>
      <c r="D497" s="131"/>
      <c r="E497" s="131"/>
      <c r="F497" s="131"/>
      <c r="G497" s="131"/>
      <c r="H497" s="131"/>
      <c r="I497" s="131"/>
      <c r="J497" s="131"/>
      <c r="K497" s="131"/>
      <c r="L497" s="131"/>
    </row>
    <row r="498" spans="2:12">
      <c r="B498" s="130"/>
      <c r="C498" s="130"/>
      <c r="D498" s="131"/>
      <c r="E498" s="131"/>
      <c r="F498" s="131"/>
      <c r="G498" s="131"/>
      <c r="H498" s="131"/>
      <c r="I498" s="131"/>
      <c r="J498" s="131"/>
      <c r="K498" s="131"/>
      <c r="L498" s="131"/>
    </row>
    <row r="499" spans="2:12">
      <c r="B499" s="130"/>
      <c r="C499" s="130"/>
      <c r="D499" s="131"/>
      <c r="E499" s="131"/>
      <c r="F499" s="131"/>
      <c r="G499" s="131"/>
      <c r="H499" s="131"/>
      <c r="I499" s="131"/>
      <c r="J499" s="131"/>
      <c r="K499" s="131"/>
      <c r="L499" s="131"/>
    </row>
    <row r="500" spans="2:12">
      <c r="B500" s="130"/>
      <c r="C500" s="130"/>
      <c r="D500" s="131"/>
      <c r="E500" s="131"/>
      <c r="F500" s="131"/>
      <c r="G500" s="131"/>
      <c r="H500" s="131"/>
      <c r="I500" s="131"/>
      <c r="J500" s="131"/>
      <c r="K500" s="131"/>
      <c r="L500" s="131"/>
    </row>
    <row r="501" spans="2:12">
      <c r="B501" s="130"/>
      <c r="C501" s="130"/>
      <c r="D501" s="131"/>
      <c r="E501" s="131"/>
      <c r="F501" s="131"/>
      <c r="G501" s="131"/>
      <c r="H501" s="131"/>
      <c r="I501" s="131"/>
      <c r="J501" s="131"/>
      <c r="K501" s="131"/>
      <c r="L501" s="131"/>
    </row>
    <row r="502" spans="2:12">
      <c r="B502" s="130"/>
      <c r="C502" s="130"/>
      <c r="D502" s="131"/>
      <c r="E502" s="131"/>
      <c r="F502" s="131"/>
      <c r="G502" s="131"/>
      <c r="H502" s="131"/>
      <c r="I502" s="131"/>
      <c r="J502" s="131"/>
      <c r="K502" s="131"/>
      <c r="L502" s="131"/>
    </row>
    <row r="503" spans="2:12">
      <c r="B503" s="130"/>
      <c r="C503" s="130"/>
      <c r="D503" s="131"/>
      <c r="E503" s="131"/>
      <c r="F503" s="131"/>
      <c r="G503" s="131"/>
      <c r="H503" s="131"/>
      <c r="I503" s="131"/>
      <c r="J503" s="131"/>
      <c r="K503" s="131"/>
      <c r="L503" s="131"/>
    </row>
    <row r="504" spans="2:12">
      <c r="B504" s="130"/>
      <c r="C504" s="130"/>
      <c r="D504" s="131"/>
      <c r="E504" s="131"/>
      <c r="F504" s="131"/>
      <c r="G504" s="131"/>
      <c r="H504" s="131"/>
      <c r="I504" s="131"/>
      <c r="J504" s="131"/>
      <c r="K504" s="131"/>
      <c r="L504" s="131"/>
    </row>
    <row r="505" spans="2:12">
      <c r="B505" s="130"/>
      <c r="C505" s="130"/>
      <c r="D505" s="131"/>
      <c r="E505" s="131"/>
      <c r="F505" s="131"/>
      <c r="G505" s="131"/>
      <c r="H505" s="131"/>
      <c r="I505" s="131"/>
      <c r="J505" s="131"/>
      <c r="K505" s="131"/>
      <c r="L505" s="131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D510" s="1"/>
    </row>
    <row r="511" spans="2:12">
      <c r="D511" s="1"/>
    </row>
    <row r="512" spans="2:12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56" t="s">
        <v>146</v>
      </c>
      <c r="C1" s="77" t="s" vm="1">
        <v>224</v>
      </c>
    </row>
    <row r="2" spans="2:16">
      <c r="B2" s="56" t="s">
        <v>145</v>
      </c>
      <c r="C2" s="77" t="s">
        <v>225</v>
      </c>
    </row>
    <row r="3" spans="2:16">
      <c r="B3" s="56" t="s">
        <v>147</v>
      </c>
      <c r="C3" s="77" t="s">
        <v>226</v>
      </c>
    </row>
    <row r="4" spans="2:16">
      <c r="B4" s="56" t="s">
        <v>148</v>
      </c>
      <c r="C4" s="77">
        <v>9455</v>
      </c>
    </row>
    <row r="6" spans="2:16" ht="26.25" customHeight="1">
      <c r="B6" s="157" t="s">
        <v>185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9"/>
    </row>
    <row r="7" spans="2:16" s="3" customFormat="1" ht="78.75">
      <c r="B7" s="22" t="s">
        <v>116</v>
      </c>
      <c r="C7" s="30" t="s">
        <v>46</v>
      </c>
      <c r="D7" s="30" t="s">
        <v>67</v>
      </c>
      <c r="E7" s="30" t="s">
        <v>15</v>
      </c>
      <c r="F7" s="30" t="s">
        <v>68</v>
      </c>
      <c r="G7" s="30" t="s">
        <v>102</v>
      </c>
      <c r="H7" s="30" t="s">
        <v>18</v>
      </c>
      <c r="I7" s="30" t="s">
        <v>101</v>
      </c>
      <c r="J7" s="30" t="s">
        <v>17</v>
      </c>
      <c r="K7" s="30" t="s">
        <v>182</v>
      </c>
      <c r="L7" s="30" t="s">
        <v>200</v>
      </c>
      <c r="M7" s="30" t="s">
        <v>183</v>
      </c>
      <c r="N7" s="30" t="s">
        <v>61</v>
      </c>
      <c r="O7" s="30" t="s">
        <v>149</v>
      </c>
      <c r="P7" s="31" t="s">
        <v>151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207</v>
      </c>
      <c r="M8" s="32" t="s">
        <v>203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19" t="s">
        <v>13</v>
      </c>
      <c r="P9" s="20" t="s">
        <v>14</v>
      </c>
    </row>
    <row r="10" spans="2:16" s="4" customFormat="1" ht="18" customHeight="1"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</row>
    <row r="11" spans="2:16" ht="20.25" customHeight="1">
      <c r="B11" s="132" t="s">
        <v>216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</row>
    <row r="12" spans="2:16">
      <c r="B12" s="132" t="s">
        <v>112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</row>
    <row r="13" spans="2:16">
      <c r="B13" s="132" t="s">
        <v>206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</row>
    <row r="14" spans="2:16"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</row>
    <row r="15" spans="2:16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</row>
    <row r="16" spans="2:16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</row>
    <row r="17" spans="2:16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</row>
    <row r="18" spans="2:16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</row>
    <row r="19" spans="2:16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</row>
    <row r="20" spans="2:16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</row>
    <row r="21" spans="2:16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</row>
    <row r="22" spans="2:16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</row>
    <row r="23" spans="2:16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</row>
    <row r="24" spans="2:16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</row>
    <row r="25" spans="2:16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</row>
    <row r="26" spans="2:16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</row>
    <row r="27" spans="2:16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</row>
    <row r="28" spans="2:16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</row>
    <row r="29" spans="2:16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</row>
    <row r="30" spans="2:16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</row>
    <row r="31" spans="2:16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</row>
    <row r="32" spans="2:16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</row>
    <row r="33" spans="2:16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</row>
    <row r="34" spans="2:16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</row>
    <row r="35" spans="2:16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</row>
    <row r="36" spans="2:16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</row>
    <row r="37" spans="2:16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</row>
    <row r="38" spans="2:16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</row>
    <row r="39" spans="2:16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</row>
    <row r="40" spans="2:16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</row>
    <row r="41" spans="2:16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</row>
    <row r="42" spans="2:16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</row>
    <row r="43" spans="2:16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</row>
    <row r="44" spans="2:16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</row>
    <row r="45" spans="2:16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</row>
    <row r="46" spans="2:16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</row>
    <row r="47" spans="2:16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</row>
    <row r="48" spans="2:16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</row>
    <row r="49" spans="2:16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</row>
    <row r="50" spans="2:16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</row>
    <row r="51" spans="2:16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</row>
    <row r="52" spans="2:16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</row>
    <row r="53" spans="2:16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</row>
    <row r="54" spans="2:16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</row>
    <row r="55" spans="2:16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</row>
    <row r="56" spans="2:16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</row>
    <row r="57" spans="2:16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</row>
    <row r="58" spans="2:16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</row>
    <row r="59" spans="2:16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</row>
    <row r="60" spans="2:16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</row>
    <row r="61" spans="2:16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</row>
    <row r="62" spans="2:16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</row>
    <row r="63" spans="2:16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</row>
    <row r="64" spans="2:16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</row>
    <row r="65" spans="2:16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</row>
    <row r="66" spans="2:16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</row>
    <row r="67" spans="2:16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</row>
    <row r="68" spans="2:16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</row>
    <row r="69" spans="2:16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</row>
    <row r="70" spans="2:16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</row>
    <row r="71" spans="2:16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</row>
    <row r="72" spans="2:16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</row>
    <row r="73" spans="2:16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</row>
    <row r="74" spans="2:16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</row>
    <row r="75" spans="2:16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</row>
    <row r="76" spans="2:16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</row>
    <row r="77" spans="2:16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</row>
    <row r="78" spans="2:16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</row>
    <row r="79" spans="2:16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</row>
    <row r="80" spans="2:16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</row>
    <row r="81" spans="2:16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</row>
    <row r="82" spans="2:16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</row>
    <row r="83" spans="2:16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</row>
    <row r="84" spans="2:16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</row>
    <row r="85" spans="2:16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</row>
    <row r="86" spans="2:16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</row>
    <row r="87" spans="2:16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</row>
    <row r="88" spans="2:16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</row>
    <row r="89" spans="2:16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</row>
    <row r="90" spans="2:16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</row>
    <row r="91" spans="2:16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</row>
    <row r="92" spans="2:16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</row>
    <row r="93" spans="2:16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</row>
    <row r="94" spans="2:16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</row>
    <row r="95" spans="2:16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</row>
    <row r="96" spans="2:16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</row>
    <row r="97" spans="2:16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</row>
    <row r="98" spans="2:16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</row>
    <row r="99" spans="2:16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</row>
    <row r="100" spans="2:16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</row>
    <row r="101" spans="2:16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</row>
    <row r="102" spans="2:16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</row>
    <row r="103" spans="2:16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</row>
    <row r="104" spans="2:16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</row>
    <row r="105" spans="2:16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</row>
    <row r="106" spans="2:16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</row>
    <row r="107" spans="2:16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</row>
    <row r="108" spans="2:16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</row>
    <row r="109" spans="2:16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</row>
    <row r="110" spans="2:16">
      <c r="B110" s="130"/>
      <c r="C110" s="130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</row>
    <row r="111" spans="2:16">
      <c r="B111" s="130"/>
      <c r="C111" s="130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</row>
    <row r="112" spans="2:16">
      <c r="B112" s="130"/>
      <c r="C112" s="130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</row>
    <row r="113" spans="2:16">
      <c r="B113" s="130"/>
      <c r="C113" s="130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</row>
    <row r="114" spans="2:16">
      <c r="B114" s="130"/>
      <c r="C114" s="130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</row>
    <row r="115" spans="2:16">
      <c r="B115" s="130"/>
      <c r="C115" s="130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</row>
    <row r="116" spans="2:16">
      <c r="B116" s="130"/>
      <c r="C116" s="130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</row>
    <row r="117" spans="2:16">
      <c r="B117" s="130"/>
      <c r="C117" s="130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</row>
    <row r="118" spans="2:16">
      <c r="B118" s="130"/>
      <c r="C118" s="130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</row>
    <row r="119" spans="2:16">
      <c r="B119" s="130"/>
      <c r="C119" s="130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</row>
    <row r="120" spans="2:16">
      <c r="B120" s="130"/>
      <c r="C120" s="130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</row>
    <row r="121" spans="2:16">
      <c r="B121" s="130"/>
      <c r="C121" s="130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</row>
    <row r="122" spans="2:16">
      <c r="B122" s="130"/>
      <c r="C122" s="130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</row>
    <row r="123" spans="2:16">
      <c r="B123" s="130"/>
      <c r="C123" s="130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</row>
    <row r="124" spans="2:16">
      <c r="B124" s="130"/>
      <c r="C124" s="130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</row>
    <row r="125" spans="2:16">
      <c r="B125" s="130"/>
      <c r="C125" s="130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</row>
    <row r="126" spans="2:16">
      <c r="B126" s="130"/>
      <c r="C126" s="130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</row>
    <row r="127" spans="2:16">
      <c r="B127" s="130"/>
      <c r="C127" s="130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</row>
    <row r="128" spans="2:16">
      <c r="B128" s="130"/>
      <c r="C128" s="130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</row>
    <row r="129" spans="2:16">
      <c r="B129" s="130"/>
      <c r="C129" s="130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</row>
    <row r="130" spans="2:16">
      <c r="B130" s="130"/>
      <c r="C130" s="130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</row>
    <row r="131" spans="2:16">
      <c r="B131" s="130"/>
      <c r="C131" s="130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</row>
    <row r="132" spans="2:16">
      <c r="B132" s="130"/>
      <c r="C132" s="130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</row>
    <row r="133" spans="2:16">
      <c r="B133" s="130"/>
      <c r="C133" s="130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</row>
    <row r="134" spans="2:16">
      <c r="B134" s="130"/>
      <c r="C134" s="130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</row>
    <row r="135" spans="2:16">
      <c r="B135" s="130"/>
      <c r="C135" s="130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</row>
    <row r="136" spans="2:16">
      <c r="B136" s="130"/>
      <c r="C136" s="130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</row>
    <row r="137" spans="2:16">
      <c r="B137" s="130"/>
      <c r="C137" s="130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</row>
    <row r="138" spans="2:16">
      <c r="B138" s="130"/>
      <c r="C138" s="130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</row>
    <row r="139" spans="2:16">
      <c r="B139" s="130"/>
      <c r="C139" s="130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</row>
    <row r="140" spans="2:16">
      <c r="B140" s="130"/>
      <c r="C140" s="130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</row>
    <row r="141" spans="2:16">
      <c r="B141" s="130"/>
      <c r="C141" s="130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</row>
    <row r="142" spans="2:16">
      <c r="B142" s="130"/>
      <c r="C142" s="130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</row>
    <row r="143" spans="2:16">
      <c r="B143" s="130"/>
      <c r="C143" s="130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</row>
    <row r="144" spans="2:16">
      <c r="B144" s="130"/>
      <c r="C144" s="130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</row>
    <row r="145" spans="2:16">
      <c r="B145" s="130"/>
      <c r="C145" s="130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</row>
    <row r="146" spans="2:16">
      <c r="B146" s="130"/>
      <c r="C146" s="130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</row>
    <row r="147" spans="2:16">
      <c r="B147" s="130"/>
      <c r="C147" s="130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</row>
    <row r="148" spans="2:16">
      <c r="B148" s="130"/>
      <c r="C148" s="130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</row>
    <row r="149" spans="2:16">
      <c r="B149" s="130"/>
      <c r="C149" s="130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</row>
    <row r="150" spans="2:16">
      <c r="B150" s="130"/>
      <c r="C150" s="130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</row>
    <row r="151" spans="2:16">
      <c r="B151" s="130"/>
      <c r="C151" s="130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</row>
    <row r="152" spans="2:16">
      <c r="B152" s="130"/>
      <c r="C152" s="130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</row>
    <row r="153" spans="2:16">
      <c r="B153" s="130"/>
      <c r="C153" s="130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</row>
    <row r="154" spans="2:16">
      <c r="B154" s="130"/>
      <c r="C154" s="130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</row>
    <row r="155" spans="2:16">
      <c r="B155" s="130"/>
      <c r="C155" s="130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</row>
    <row r="156" spans="2:16">
      <c r="B156" s="130"/>
      <c r="C156" s="130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</row>
    <row r="157" spans="2:16">
      <c r="B157" s="130"/>
      <c r="C157" s="130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</row>
    <row r="158" spans="2:16">
      <c r="B158" s="130"/>
      <c r="C158" s="130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</row>
    <row r="159" spans="2:16">
      <c r="B159" s="130"/>
      <c r="C159" s="130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</row>
    <row r="160" spans="2:16">
      <c r="B160" s="130"/>
      <c r="C160" s="130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</row>
    <row r="161" spans="2:16">
      <c r="B161" s="130"/>
      <c r="C161" s="130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</row>
    <row r="162" spans="2:16">
      <c r="B162" s="130"/>
      <c r="C162" s="130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</row>
    <row r="163" spans="2:16">
      <c r="B163" s="130"/>
      <c r="C163" s="130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</row>
    <row r="164" spans="2:16">
      <c r="B164" s="130"/>
      <c r="C164" s="130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</row>
    <row r="165" spans="2:16">
      <c r="B165" s="130"/>
      <c r="C165" s="130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</row>
    <row r="166" spans="2:16">
      <c r="B166" s="130"/>
      <c r="C166" s="130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</row>
    <row r="167" spans="2:16">
      <c r="B167" s="130"/>
      <c r="C167" s="130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</row>
    <row r="168" spans="2:16">
      <c r="B168" s="130"/>
      <c r="C168" s="130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</row>
    <row r="169" spans="2:16">
      <c r="B169" s="130"/>
      <c r="C169" s="130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</row>
    <row r="170" spans="2:16">
      <c r="B170" s="130"/>
      <c r="C170" s="130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</row>
    <row r="171" spans="2:16">
      <c r="B171" s="130"/>
      <c r="C171" s="130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</row>
    <row r="172" spans="2:16">
      <c r="B172" s="130"/>
      <c r="C172" s="130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</row>
    <row r="173" spans="2:16">
      <c r="B173" s="130"/>
      <c r="C173" s="130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</row>
    <row r="174" spans="2:16">
      <c r="B174" s="130"/>
      <c r="C174" s="130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</row>
    <row r="175" spans="2:16">
      <c r="B175" s="130"/>
      <c r="C175" s="130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</row>
    <row r="176" spans="2:16">
      <c r="B176" s="130"/>
      <c r="C176" s="130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</row>
    <row r="177" spans="2:16">
      <c r="B177" s="130"/>
      <c r="C177" s="130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  <c r="P177" s="131"/>
    </row>
    <row r="178" spans="2:16">
      <c r="B178" s="130"/>
      <c r="C178" s="130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</row>
    <row r="179" spans="2:16">
      <c r="B179" s="130"/>
      <c r="C179" s="130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</row>
    <row r="180" spans="2:16">
      <c r="B180" s="130"/>
      <c r="C180" s="130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</row>
    <row r="181" spans="2:16">
      <c r="B181" s="130"/>
      <c r="C181" s="130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</row>
    <row r="182" spans="2:16">
      <c r="B182" s="130"/>
      <c r="C182" s="130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</row>
    <row r="183" spans="2:16">
      <c r="B183" s="130"/>
      <c r="C183" s="130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  <c r="P183" s="131"/>
    </row>
    <row r="184" spans="2:16">
      <c r="B184" s="130"/>
      <c r="C184" s="130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  <c r="P184" s="131"/>
    </row>
    <row r="185" spans="2:16">
      <c r="B185" s="130"/>
      <c r="C185" s="130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  <c r="P185" s="131"/>
    </row>
    <row r="186" spans="2:16">
      <c r="B186" s="130"/>
      <c r="C186" s="130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  <c r="P186" s="131"/>
    </row>
    <row r="187" spans="2:16">
      <c r="B187" s="130"/>
      <c r="C187" s="130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  <c r="P187" s="131"/>
    </row>
    <row r="188" spans="2:16">
      <c r="B188" s="130"/>
      <c r="C188" s="130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  <c r="P188" s="131"/>
    </row>
    <row r="189" spans="2:16">
      <c r="B189" s="130"/>
      <c r="C189" s="130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  <c r="P189" s="131"/>
    </row>
    <row r="190" spans="2:16">
      <c r="B190" s="130"/>
      <c r="C190" s="130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  <c r="P190" s="131"/>
    </row>
    <row r="191" spans="2:16">
      <c r="B191" s="130"/>
      <c r="C191" s="130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  <c r="P191" s="131"/>
    </row>
    <row r="192" spans="2:16">
      <c r="B192" s="130"/>
      <c r="C192" s="130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</row>
    <row r="193" spans="2:16">
      <c r="B193" s="130"/>
      <c r="C193" s="130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  <c r="P193" s="131"/>
    </row>
    <row r="194" spans="2:16">
      <c r="B194" s="130"/>
      <c r="C194" s="130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  <c r="P194" s="131"/>
    </row>
    <row r="195" spans="2:16">
      <c r="B195" s="130"/>
      <c r="C195" s="130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  <c r="P195" s="131"/>
    </row>
    <row r="196" spans="2:16">
      <c r="B196" s="130"/>
      <c r="C196" s="130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  <c r="P196" s="131"/>
    </row>
    <row r="197" spans="2:16">
      <c r="B197" s="130"/>
      <c r="C197" s="130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</row>
    <row r="198" spans="2:16">
      <c r="B198" s="130"/>
      <c r="C198" s="130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</row>
    <row r="199" spans="2:16">
      <c r="B199" s="130"/>
      <c r="C199" s="130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  <c r="P199" s="131"/>
    </row>
    <row r="200" spans="2:16">
      <c r="B200" s="130"/>
      <c r="C200" s="130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  <c r="P200" s="131"/>
    </row>
    <row r="201" spans="2:16">
      <c r="B201" s="130"/>
      <c r="C201" s="130"/>
      <c r="D201" s="131"/>
      <c r="E201" s="131"/>
      <c r="F201" s="131"/>
      <c r="G201" s="131"/>
      <c r="H201" s="131"/>
      <c r="I201" s="131"/>
      <c r="J201" s="131"/>
      <c r="K201" s="131"/>
      <c r="L201" s="131"/>
      <c r="M201" s="131"/>
      <c r="N201" s="131"/>
      <c r="O201" s="131"/>
      <c r="P201" s="131"/>
    </row>
    <row r="202" spans="2:16">
      <c r="B202" s="130"/>
      <c r="C202" s="130"/>
      <c r="D202" s="131"/>
      <c r="E202" s="131"/>
      <c r="F202" s="131"/>
      <c r="G202" s="131"/>
      <c r="H202" s="131"/>
      <c r="I202" s="131"/>
      <c r="J202" s="131"/>
      <c r="K202" s="131"/>
      <c r="L202" s="131"/>
      <c r="M202" s="131"/>
      <c r="N202" s="131"/>
      <c r="O202" s="131"/>
      <c r="P202" s="131"/>
    </row>
    <row r="203" spans="2:16">
      <c r="B203" s="130"/>
      <c r="C203" s="130"/>
      <c r="D203" s="131"/>
      <c r="E203" s="131"/>
      <c r="F203" s="131"/>
      <c r="G203" s="131"/>
      <c r="H203" s="131"/>
      <c r="I203" s="131"/>
      <c r="J203" s="131"/>
      <c r="K203" s="131"/>
      <c r="L203" s="131"/>
      <c r="M203" s="131"/>
      <c r="N203" s="131"/>
      <c r="O203" s="131"/>
      <c r="P203" s="131"/>
    </row>
    <row r="204" spans="2:16">
      <c r="B204" s="130"/>
      <c r="C204" s="130"/>
      <c r="D204" s="131"/>
      <c r="E204" s="131"/>
      <c r="F204" s="131"/>
      <c r="G204" s="131"/>
      <c r="H204" s="131"/>
      <c r="I204" s="131"/>
      <c r="J204" s="131"/>
      <c r="K204" s="131"/>
      <c r="L204" s="131"/>
      <c r="M204" s="131"/>
      <c r="N204" s="131"/>
      <c r="O204" s="131"/>
      <c r="P204" s="131"/>
    </row>
    <row r="205" spans="2:16">
      <c r="B205" s="130"/>
      <c r="C205" s="130"/>
      <c r="D205" s="131"/>
      <c r="E205" s="131"/>
      <c r="F205" s="131"/>
      <c r="G205" s="131"/>
      <c r="H205" s="131"/>
      <c r="I205" s="131"/>
      <c r="J205" s="131"/>
      <c r="K205" s="131"/>
      <c r="L205" s="131"/>
      <c r="M205" s="131"/>
      <c r="N205" s="131"/>
      <c r="O205" s="131"/>
      <c r="P205" s="131"/>
    </row>
    <row r="206" spans="2:16">
      <c r="B206" s="130"/>
      <c r="C206" s="130"/>
      <c r="D206" s="131"/>
      <c r="E206" s="131"/>
      <c r="F206" s="131"/>
      <c r="G206" s="131"/>
      <c r="H206" s="131"/>
      <c r="I206" s="131"/>
      <c r="J206" s="131"/>
      <c r="K206" s="131"/>
      <c r="L206" s="131"/>
      <c r="M206" s="131"/>
      <c r="N206" s="131"/>
      <c r="O206" s="131"/>
      <c r="P206" s="131"/>
    </row>
    <row r="207" spans="2:16">
      <c r="B207" s="130"/>
      <c r="C207" s="130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  <c r="P207" s="131"/>
    </row>
    <row r="208" spans="2:16">
      <c r="B208" s="130"/>
      <c r="C208" s="130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  <c r="O208" s="131"/>
      <c r="P208" s="131"/>
    </row>
    <row r="209" spans="2:16">
      <c r="B209" s="130"/>
      <c r="C209" s="130"/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  <c r="N209" s="131"/>
      <c r="O209" s="131"/>
      <c r="P209" s="131"/>
    </row>
    <row r="210" spans="2:16">
      <c r="B210" s="130"/>
      <c r="C210" s="130"/>
      <c r="D210" s="131"/>
      <c r="E210" s="131"/>
      <c r="F210" s="131"/>
      <c r="G210" s="131"/>
      <c r="H210" s="131"/>
      <c r="I210" s="131"/>
      <c r="J210" s="131"/>
      <c r="K210" s="131"/>
      <c r="L210" s="131"/>
      <c r="M210" s="131"/>
      <c r="N210" s="131"/>
      <c r="O210" s="131"/>
      <c r="P210" s="131"/>
    </row>
    <row r="211" spans="2:16">
      <c r="B211" s="130"/>
      <c r="C211" s="130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  <c r="P211" s="131"/>
    </row>
    <row r="212" spans="2:16">
      <c r="B212" s="130"/>
      <c r="C212" s="130"/>
      <c r="D212" s="131"/>
      <c r="E212" s="131"/>
      <c r="F212" s="131"/>
      <c r="G212" s="131"/>
      <c r="H212" s="131"/>
      <c r="I212" s="131"/>
      <c r="J212" s="131"/>
      <c r="K212" s="131"/>
      <c r="L212" s="131"/>
      <c r="M212" s="131"/>
      <c r="N212" s="131"/>
      <c r="O212" s="131"/>
      <c r="P212" s="131"/>
    </row>
    <row r="213" spans="2:16">
      <c r="B213" s="130"/>
      <c r="C213" s="130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  <c r="N213" s="131"/>
      <c r="O213" s="131"/>
      <c r="P213" s="131"/>
    </row>
    <row r="214" spans="2:16">
      <c r="B214" s="130"/>
      <c r="C214" s="130"/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  <c r="N214" s="131"/>
      <c r="O214" s="131"/>
      <c r="P214" s="131"/>
    </row>
    <row r="215" spans="2:16">
      <c r="B215" s="130"/>
      <c r="C215" s="130"/>
      <c r="D215" s="131"/>
      <c r="E215" s="131"/>
      <c r="F215" s="131"/>
      <c r="G215" s="131"/>
      <c r="H215" s="131"/>
      <c r="I215" s="131"/>
      <c r="J215" s="131"/>
      <c r="K215" s="131"/>
      <c r="L215" s="131"/>
      <c r="M215" s="131"/>
      <c r="N215" s="131"/>
      <c r="O215" s="131"/>
      <c r="P215" s="131"/>
    </row>
    <row r="216" spans="2:16">
      <c r="B216" s="130"/>
      <c r="C216" s="130"/>
      <c r="D216" s="131"/>
      <c r="E216" s="131"/>
      <c r="F216" s="131"/>
      <c r="G216" s="131"/>
      <c r="H216" s="131"/>
      <c r="I216" s="131"/>
      <c r="J216" s="131"/>
      <c r="K216" s="131"/>
      <c r="L216" s="131"/>
      <c r="M216" s="131"/>
      <c r="N216" s="131"/>
      <c r="O216" s="131"/>
      <c r="P216" s="131"/>
    </row>
    <row r="217" spans="2:16">
      <c r="B217" s="130"/>
      <c r="C217" s="130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  <c r="O217" s="131"/>
      <c r="P217" s="131"/>
    </row>
    <row r="218" spans="2:16">
      <c r="B218" s="130"/>
      <c r="C218" s="130"/>
      <c r="D218" s="131"/>
      <c r="E218" s="131"/>
      <c r="F218" s="131"/>
      <c r="G218" s="131"/>
      <c r="H218" s="131"/>
      <c r="I218" s="131"/>
      <c r="J218" s="131"/>
      <c r="K218" s="131"/>
      <c r="L218" s="131"/>
      <c r="M218" s="131"/>
      <c r="N218" s="131"/>
      <c r="O218" s="131"/>
      <c r="P218" s="131"/>
    </row>
    <row r="219" spans="2:16">
      <c r="B219" s="130"/>
      <c r="C219" s="130"/>
      <c r="D219" s="131"/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  <c r="P219" s="131"/>
    </row>
    <row r="220" spans="2:16">
      <c r="B220" s="130"/>
      <c r="C220" s="130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  <c r="P220" s="131"/>
    </row>
    <row r="221" spans="2:16">
      <c r="B221" s="130"/>
      <c r="C221" s="130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  <c r="O221" s="131"/>
      <c r="P221" s="131"/>
    </row>
    <row r="222" spans="2:16">
      <c r="B222" s="130"/>
      <c r="C222" s="130"/>
      <c r="D222" s="131"/>
      <c r="E222" s="131"/>
      <c r="F222" s="131"/>
      <c r="G222" s="131"/>
      <c r="H222" s="131"/>
      <c r="I222" s="131"/>
      <c r="J222" s="131"/>
      <c r="K222" s="131"/>
      <c r="L222" s="131"/>
      <c r="M222" s="131"/>
      <c r="N222" s="131"/>
      <c r="O222" s="131"/>
      <c r="P222" s="131"/>
    </row>
    <row r="223" spans="2:16">
      <c r="B223" s="130"/>
      <c r="C223" s="130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  <c r="P223" s="131"/>
    </row>
    <row r="224" spans="2:16">
      <c r="B224" s="130"/>
      <c r="C224" s="130"/>
      <c r="D224" s="131"/>
      <c r="E224" s="131"/>
      <c r="F224" s="131"/>
      <c r="G224" s="131"/>
      <c r="H224" s="131"/>
      <c r="I224" s="131"/>
      <c r="J224" s="131"/>
      <c r="K224" s="131"/>
      <c r="L224" s="131"/>
      <c r="M224" s="131"/>
      <c r="N224" s="131"/>
      <c r="O224" s="131"/>
      <c r="P224" s="131"/>
    </row>
    <row r="225" spans="2:16">
      <c r="B225" s="130"/>
      <c r="C225" s="130"/>
      <c r="D225" s="131"/>
      <c r="E225" s="131"/>
      <c r="F225" s="131"/>
      <c r="G225" s="131"/>
      <c r="H225" s="131"/>
      <c r="I225" s="131"/>
      <c r="J225" s="131"/>
      <c r="K225" s="131"/>
      <c r="L225" s="131"/>
      <c r="M225" s="131"/>
      <c r="N225" s="131"/>
      <c r="O225" s="131"/>
      <c r="P225" s="131"/>
    </row>
    <row r="226" spans="2:16">
      <c r="B226" s="130"/>
      <c r="C226" s="130"/>
      <c r="D226" s="131"/>
      <c r="E226" s="131"/>
      <c r="F226" s="131"/>
      <c r="G226" s="131"/>
      <c r="H226" s="131"/>
      <c r="I226" s="131"/>
      <c r="J226" s="131"/>
      <c r="K226" s="131"/>
      <c r="L226" s="131"/>
      <c r="M226" s="131"/>
      <c r="N226" s="131"/>
      <c r="O226" s="131"/>
      <c r="P226" s="131"/>
    </row>
    <row r="227" spans="2:16">
      <c r="B227" s="130"/>
      <c r="C227" s="130"/>
      <c r="D227" s="131"/>
      <c r="E227" s="131"/>
      <c r="F227" s="131"/>
      <c r="G227" s="131"/>
      <c r="H227" s="131"/>
      <c r="I227" s="131"/>
      <c r="J227" s="131"/>
      <c r="K227" s="131"/>
      <c r="L227" s="131"/>
      <c r="M227" s="131"/>
      <c r="N227" s="131"/>
      <c r="O227" s="131"/>
      <c r="P227" s="131"/>
    </row>
    <row r="228" spans="2:16">
      <c r="B228" s="130"/>
      <c r="C228" s="130"/>
      <c r="D228" s="131"/>
      <c r="E228" s="131"/>
      <c r="F228" s="131"/>
      <c r="G228" s="131"/>
      <c r="H228" s="131"/>
      <c r="I228" s="131"/>
      <c r="J228" s="131"/>
      <c r="K228" s="131"/>
      <c r="L228" s="131"/>
      <c r="M228" s="131"/>
      <c r="N228" s="131"/>
      <c r="O228" s="131"/>
      <c r="P228" s="131"/>
    </row>
    <row r="229" spans="2:16">
      <c r="B229" s="130"/>
      <c r="C229" s="130"/>
      <c r="D229" s="131"/>
      <c r="E229" s="131"/>
      <c r="F229" s="131"/>
      <c r="G229" s="131"/>
      <c r="H229" s="131"/>
      <c r="I229" s="131"/>
      <c r="J229" s="131"/>
      <c r="K229" s="131"/>
      <c r="L229" s="131"/>
      <c r="M229" s="131"/>
      <c r="N229" s="131"/>
      <c r="O229" s="131"/>
      <c r="P229" s="131"/>
    </row>
    <row r="230" spans="2:16">
      <c r="B230" s="130"/>
      <c r="C230" s="130"/>
      <c r="D230" s="131"/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  <c r="O230" s="131"/>
      <c r="P230" s="131"/>
    </row>
    <row r="231" spans="2:16">
      <c r="B231" s="130"/>
      <c r="C231" s="130"/>
      <c r="D231" s="131"/>
      <c r="E231" s="131"/>
      <c r="F231" s="131"/>
      <c r="G231" s="131"/>
      <c r="H231" s="131"/>
      <c r="I231" s="131"/>
      <c r="J231" s="131"/>
      <c r="K231" s="131"/>
      <c r="L231" s="131"/>
      <c r="M231" s="131"/>
      <c r="N231" s="131"/>
      <c r="O231" s="131"/>
      <c r="P231" s="131"/>
    </row>
    <row r="232" spans="2:16">
      <c r="B232" s="130"/>
      <c r="C232" s="130"/>
      <c r="D232" s="131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  <c r="O232" s="131"/>
      <c r="P232" s="131"/>
    </row>
    <row r="233" spans="2:16">
      <c r="B233" s="130"/>
      <c r="C233" s="130"/>
      <c r="D233" s="131"/>
      <c r="E233" s="131"/>
      <c r="F233" s="131"/>
      <c r="G233" s="131"/>
      <c r="H233" s="131"/>
      <c r="I233" s="131"/>
      <c r="J233" s="131"/>
      <c r="K233" s="131"/>
      <c r="L233" s="131"/>
      <c r="M233" s="131"/>
      <c r="N233" s="131"/>
      <c r="O233" s="131"/>
      <c r="P233" s="131"/>
    </row>
    <row r="234" spans="2:16">
      <c r="B234" s="130"/>
      <c r="C234" s="130"/>
      <c r="D234" s="131"/>
      <c r="E234" s="131"/>
      <c r="F234" s="131"/>
      <c r="G234" s="131"/>
      <c r="H234" s="131"/>
      <c r="I234" s="131"/>
      <c r="J234" s="131"/>
      <c r="K234" s="131"/>
      <c r="L234" s="131"/>
      <c r="M234" s="131"/>
      <c r="N234" s="131"/>
      <c r="O234" s="131"/>
      <c r="P234" s="131"/>
    </row>
    <row r="235" spans="2:16">
      <c r="B235" s="130"/>
      <c r="C235" s="130"/>
      <c r="D235" s="131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  <c r="O235" s="131"/>
      <c r="P235" s="131"/>
    </row>
    <row r="236" spans="2:16">
      <c r="B236" s="130"/>
      <c r="C236" s="130"/>
      <c r="D236" s="131"/>
      <c r="E236" s="131"/>
      <c r="F236" s="131"/>
      <c r="G236" s="131"/>
      <c r="H236" s="131"/>
      <c r="I236" s="131"/>
      <c r="J236" s="131"/>
      <c r="K236" s="131"/>
      <c r="L236" s="131"/>
      <c r="M236" s="131"/>
      <c r="N236" s="131"/>
      <c r="O236" s="131"/>
      <c r="P236" s="131"/>
    </row>
    <row r="237" spans="2:16">
      <c r="B237" s="130"/>
      <c r="C237" s="130"/>
      <c r="D237" s="131"/>
      <c r="E237" s="131"/>
      <c r="F237" s="131"/>
      <c r="G237" s="131"/>
      <c r="H237" s="131"/>
      <c r="I237" s="131"/>
      <c r="J237" s="131"/>
      <c r="K237" s="131"/>
      <c r="L237" s="131"/>
      <c r="M237" s="131"/>
      <c r="N237" s="131"/>
      <c r="O237" s="131"/>
      <c r="P237" s="131"/>
    </row>
    <row r="238" spans="2:16">
      <c r="B238" s="130"/>
      <c r="C238" s="130"/>
      <c r="D238" s="131"/>
      <c r="E238" s="131"/>
      <c r="F238" s="131"/>
      <c r="G238" s="131"/>
      <c r="H238" s="131"/>
      <c r="I238" s="131"/>
      <c r="J238" s="131"/>
      <c r="K238" s="131"/>
      <c r="L238" s="131"/>
      <c r="M238" s="131"/>
      <c r="N238" s="131"/>
      <c r="O238" s="131"/>
      <c r="P238" s="131"/>
    </row>
    <row r="239" spans="2:16">
      <c r="B239" s="130"/>
      <c r="C239" s="130"/>
      <c r="D239" s="131"/>
      <c r="E239" s="131"/>
      <c r="F239" s="131"/>
      <c r="G239" s="131"/>
      <c r="H239" s="131"/>
      <c r="I239" s="131"/>
      <c r="J239" s="131"/>
      <c r="K239" s="131"/>
      <c r="L239" s="131"/>
      <c r="M239" s="131"/>
      <c r="N239" s="131"/>
      <c r="O239" s="131"/>
      <c r="P239" s="131"/>
    </row>
    <row r="240" spans="2:16">
      <c r="B240" s="130"/>
      <c r="C240" s="130"/>
      <c r="D240" s="131"/>
      <c r="E240" s="131"/>
      <c r="F240" s="131"/>
      <c r="G240" s="131"/>
      <c r="H240" s="131"/>
      <c r="I240" s="131"/>
      <c r="J240" s="131"/>
      <c r="K240" s="131"/>
      <c r="L240" s="131"/>
      <c r="M240" s="131"/>
      <c r="N240" s="131"/>
      <c r="O240" s="131"/>
      <c r="P240" s="131"/>
    </row>
    <row r="241" spans="2:16">
      <c r="B241" s="130"/>
      <c r="C241" s="130"/>
      <c r="D241" s="131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  <c r="O241" s="131"/>
      <c r="P241" s="131"/>
    </row>
    <row r="242" spans="2:16">
      <c r="B242" s="130"/>
      <c r="C242" s="130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  <c r="P242" s="131"/>
    </row>
    <row r="243" spans="2:16">
      <c r="B243" s="130"/>
      <c r="C243" s="130"/>
      <c r="D243" s="131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  <c r="O243" s="131"/>
      <c r="P243" s="131"/>
    </row>
    <row r="244" spans="2:16">
      <c r="B244" s="130"/>
      <c r="C244" s="130"/>
      <c r="D244" s="131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  <c r="P244" s="131"/>
    </row>
    <row r="245" spans="2:16">
      <c r="B245" s="130"/>
      <c r="C245" s="130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  <c r="P245" s="131"/>
    </row>
    <row r="246" spans="2:16">
      <c r="B246" s="130"/>
      <c r="C246" s="130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</row>
    <row r="247" spans="2:16">
      <c r="B247" s="130"/>
      <c r="C247" s="130"/>
      <c r="D247" s="131"/>
      <c r="E247" s="131"/>
      <c r="F247" s="131"/>
      <c r="G247" s="131"/>
      <c r="H247" s="131"/>
      <c r="I247" s="131"/>
      <c r="J247" s="131"/>
      <c r="K247" s="131"/>
      <c r="L247" s="131"/>
      <c r="M247" s="131"/>
      <c r="N247" s="131"/>
      <c r="O247" s="131"/>
      <c r="P247" s="131"/>
    </row>
    <row r="248" spans="2:16">
      <c r="B248" s="130"/>
      <c r="C248" s="130"/>
      <c r="D248" s="131"/>
      <c r="E248" s="131"/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  <c r="P248" s="131"/>
    </row>
    <row r="249" spans="2:16">
      <c r="B249" s="130"/>
      <c r="C249" s="130"/>
      <c r="D249" s="131"/>
      <c r="E249" s="131"/>
      <c r="F249" s="131"/>
      <c r="G249" s="131"/>
      <c r="H249" s="131"/>
      <c r="I249" s="131"/>
      <c r="J249" s="131"/>
      <c r="K249" s="131"/>
      <c r="L249" s="131"/>
      <c r="M249" s="131"/>
      <c r="N249" s="131"/>
      <c r="O249" s="131"/>
      <c r="P249" s="131"/>
    </row>
    <row r="250" spans="2:16">
      <c r="B250" s="130"/>
      <c r="C250" s="130"/>
      <c r="D250" s="131"/>
      <c r="E250" s="131"/>
      <c r="F250" s="131"/>
      <c r="G250" s="131"/>
      <c r="H250" s="131"/>
      <c r="I250" s="131"/>
      <c r="J250" s="131"/>
      <c r="K250" s="131"/>
      <c r="L250" s="131"/>
      <c r="M250" s="131"/>
      <c r="N250" s="131"/>
      <c r="O250" s="131"/>
      <c r="P250" s="131"/>
    </row>
    <row r="251" spans="2:16">
      <c r="B251" s="130"/>
      <c r="C251" s="130"/>
      <c r="D251" s="131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  <c r="P251" s="131"/>
    </row>
    <row r="252" spans="2:16">
      <c r="B252" s="130"/>
      <c r="C252" s="130"/>
      <c r="D252" s="131"/>
      <c r="E252" s="131"/>
      <c r="F252" s="131"/>
      <c r="G252" s="131"/>
      <c r="H252" s="131"/>
      <c r="I252" s="131"/>
      <c r="J252" s="131"/>
      <c r="K252" s="131"/>
      <c r="L252" s="131"/>
      <c r="M252" s="131"/>
      <c r="N252" s="131"/>
      <c r="O252" s="131"/>
      <c r="P252" s="131"/>
    </row>
    <row r="253" spans="2:16">
      <c r="B253" s="130"/>
      <c r="C253" s="130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  <c r="P253" s="131"/>
    </row>
    <row r="254" spans="2:16">
      <c r="B254" s="130"/>
      <c r="C254" s="130"/>
      <c r="D254" s="131"/>
      <c r="E254" s="131"/>
      <c r="F254" s="131"/>
      <c r="G254" s="131"/>
      <c r="H254" s="131"/>
      <c r="I254" s="131"/>
      <c r="J254" s="131"/>
      <c r="K254" s="131"/>
      <c r="L254" s="131"/>
      <c r="M254" s="131"/>
      <c r="N254" s="131"/>
      <c r="O254" s="131"/>
      <c r="P254" s="131"/>
    </row>
    <row r="255" spans="2:16">
      <c r="B255" s="130"/>
      <c r="C255" s="130"/>
      <c r="D255" s="131"/>
      <c r="E255" s="131"/>
      <c r="F255" s="131"/>
      <c r="G255" s="131"/>
      <c r="H255" s="131"/>
      <c r="I255" s="131"/>
      <c r="J255" s="131"/>
      <c r="K255" s="131"/>
      <c r="L255" s="131"/>
      <c r="M255" s="131"/>
      <c r="N255" s="131"/>
      <c r="O255" s="131"/>
      <c r="P255" s="131"/>
    </row>
    <row r="256" spans="2:16">
      <c r="B256" s="130"/>
      <c r="C256" s="130"/>
      <c r="D256" s="131"/>
      <c r="E256" s="131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  <c r="P256" s="131"/>
    </row>
    <row r="257" spans="2:16">
      <c r="B257" s="130"/>
      <c r="C257" s="130"/>
      <c r="D257" s="131"/>
      <c r="E257" s="131"/>
      <c r="F257" s="131"/>
      <c r="G257" s="131"/>
      <c r="H257" s="131"/>
      <c r="I257" s="131"/>
      <c r="J257" s="131"/>
      <c r="K257" s="131"/>
      <c r="L257" s="131"/>
      <c r="M257" s="131"/>
      <c r="N257" s="131"/>
      <c r="O257" s="131"/>
      <c r="P257" s="131"/>
    </row>
    <row r="258" spans="2:16">
      <c r="B258" s="130"/>
      <c r="C258" s="130"/>
      <c r="D258" s="131"/>
      <c r="E258" s="131"/>
      <c r="F258" s="131"/>
      <c r="G258" s="131"/>
      <c r="H258" s="131"/>
      <c r="I258" s="131"/>
      <c r="J258" s="131"/>
      <c r="K258" s="131"/>
      <c r="L258" s="131"/>
      <c r="M258" s="131"/>
      <c r="N258" s="131"/>
      <c r="O258" s="131"/>
      <c r="P258" s="131"/>
    </row>
    <row r="259" spans="2:16">
      <c r="B259" s="130"/>
      <c r="C259" s="130"/>
      <c r="D259" s="131"/>
      <c r="E259" s="131"/>
      <c r="F259" s="131"/>
      <c r="G259" s="131"/>
      <c r="H259" s="131"/>
      <c r="I259" s="131"/>
      <c r="J259" s="131"/>
      <c r="K259" s="131"/>
      <c r="L259" s="131"/>
      <c r="M259" s="131"/>
      <c r="N259" s="131"/>
      <c r="O259" s="131"/>
      <c r="P259" s="131"/>
    </row>
    <row r="260" spans="2:16">
      <c r="B260" s="130"/>
      <c r="C260" s="130"/>
      <c r="D260" s="131"/>
      <c r="E260" s="131"/>
      <c r="F260" s="131"/>
      <c r="G260" s="131"/>
      <c r="H260" s="131"/>
      <c r="I260" s="131"/>
      <c r="J260" s="131"/>
      <c r="K260" s="131"/>
      <c r="L260" s="131"/>
      <c r="M260" s="131"/>
      <c r="N260" s="131"/>
      <c r="O260" s="131"/>
      <c r="P260" s="131"/>
    </row>
    <row r="261" spans="2:16">
      <c r="B261" s="130"/>
      <c r="C261" s="130"/>
      <c r="D261" s="131"/>
      <c r="E261" s="131"/>
      <c r="F261" s="131"/>
      <c r="G261" s="131"/>
      <c r="H261" s="131"/>
      <c r="I261" s="131"/>
      <c r="J261" s="131"/>
      <c r="K261" s="131"/>
      <c r="L261" s="131"/>
      <c r="M261" s="131"/>
      <c r="N261" s="131"/>
      <c r="O261" s="131"/>
      <c r="P261" s="131"/>
    </row>
    <row r="262" spans="2:16">
      <c r="B262" s="130"/>
      <c r="C262" s="130"/>
      <c r="D262" s="131"/>
      <c r="E262" s="131"/>
      <c r="F262" s="131"/>
      <c r="G262" s="131"/>
      <c r="H262" s="131"/>
      <c r="I262" s="131"/>
      <c r="J262" s="131"/>
      <c r="K262" s="131"/>
      <c r="L262" s="131"/>
      <c r="M262" s="131"/>
      <c r="N262" s="131"/>
      <c r="O262" s="131"/>
      <c r="P262" s="131"/>
    </row>
    <row r="263" spans="2:16">
      <c r="B263" s="130"/>
      <c r="C263" s="130"/>
      <c r="D263" s="131"/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/>
      <c r="P263" s="131"/>
    </row>
    <row r="264" spans="2:16">
      <c r="B264" s="130"/>
      <c r="C264" s="130"/>
      <c r="D264" s="131"/>
      <c r="E264" s="131"/>
      <c r="F264" s="131"/>
      <c r="G264" s="131"/>
      <c r="H264" s="131"/>
      <c r="I264" s="131"/>
      <c r="J264" s="131"/>
      <c r="K264" s="131"/>
      <c r="L264" s="131"/>
      <c r="M264" s="131"/>
      <c r="N264" s="131"/>
      <c r="O264" s="131"/>
      <c r="P264" s="131"/>
    </row>
    <row r="265" spans="2:16">
      <c r="B265" s="130"/>
      <c r="C265" s="130"/>
      <c r="D265" s="131"/>
      <c r="E265" s="131"/>
      <c r="F265" s="131"/>
      <c r="G265" s="131"/>
      <c r="H265" s="131"/>
      <c r="I265" s="131"/>
      <c r="J265" s="131"/>
      <c r="K265" s="131"/>
      <c r="L265" s="131"/>
      <c r="M265" s="131"/>
      <c r="N265" s="131"/>
      <c r="O265" s="131"/>
      <c r="P265" s="131"/>
    </row>
    <row r="266" spans="2:16">
      <c r="B266" s="130"/>
      <c r="C266" s="130"/>
      <c r="D266" s="131"/>
      <c r="E266" s="131"/>
      <c r="F266" s="131"/>
      <c r="G266" s="131"/>
      <c r="H266" s="131"/>
      <c r="I266" s="131"/>
      <c r="J266" s="131"/>
      <c r="K266" s="131"/>
      <c r="L266" s="131"/>
      <c r="M266" s="131"/>
      <c r="N266" s="131"/>
      <c r="O266" s="131"/>
      <c r="P266" s="131"/>
    </row>
    <row r="267" spans="2:16">
      <c r="B267" s="130"/>
      <c r="C267" s="130"/>
      <c r="D267" s="131"/>
      <c r="E267" s="131"/>
      <c r="F267" s="131"/>
      <c r="G267" s="131"/>
      <c r="H267" s="131"/>
      <c r="I267" s="131"/>
      <c r="J267" s="131"/>
      <c r="K267" s="131"/>
      <c r="L267" s="131"/>
      <c r="M267" s="131"/>
      <c r="N267" s="131"/>
      <c r="O267" s="131"/>
      <c r="P267" s="131"/>
    </row>
    <row r="268" spans="2:16">
      <c r="B268" s="130"/>
      <c r="C268" s="130"/>
      <c r="D268" s="131"/>
      <c r="E268" s="131"/>
      <c r="F268" s="131"/>
      <c r="G268" s="131"/>
      <c r="H268" s="131"/>
      <c r="I268" s="131"/>
      <c r="J268" s="131"/>
      <c r="K268" s="131"/>
      <c r="L268" s="131"/>
      <c r="M268" s="131"/>
      <c r="N268" s="131"/>
      <c r="O268" s="131"/>
      <c r="P268" s="131"/>
    </row>
    <row r="269" spans="2:16">
      <c r="B269" s="130"/>
      <c r="C269" s="130"/>
      <c r="D269" s="131"/>
      <c r="E269" s="131"/>
      <c r="F269" s="131"/>
      <c r="G269" s="131"/>
      <c r="H269" s="131"/>
      <c r="I269" s="131"/>
      <c r="J269" s="131"/>
      <c r="K269" s="131"/>
      <c r="L269" s="131"/>
      <c r="M269" s="131"/>
      <c r="N269" s="131"/>
      <c r="O269" s="131"/>
      <c r="P269" s="131"/>
    </row>
    <row r="270" spans="2:16">
      <c r="B270" s="130"/>
      <c r="C270" s="130"/>
      <c r="D270" s="131"/>
      <c r="E270" s="131"/>
      <c r="F270" s="131"/>
      <c r="G270" s="131"/>
      <c r="H270" s="131"/>
      <c r="I270" s="131"/>
      <c r="J270" s="131"/>
      <c r="K270" s="131"/>
      <c r="L270" s="131"/>
      <c r="M270" s="131"/>
      <c r="N270" s="131"/>
      <c r="O270" s="131"/>
      <c r="P270" s="131"/>
    </row>
    <row r="271" spans="2:16">
      <c r="B271" s="130"/>
      <c r="C271" s="130"/>
      <c r="D271" s="131"/>
      <c r="E271" s="131"/>
      <c r="F271" s="131"/>
      <c r="G271" s="131"/>
      <c r="H271" s="131"/>
      <c r="I271" s="131"/>
      <c r="J271" s="131"/>
      <c r="K271" s="131"/>
      <c r="L271" s="131"/>
      <c r="M271" s="131"/>
      <c r="N271" s="131"/>
      <c r="O271" s="131"/>
      <c r="P271" s="131"/>
    </row>
    <row r="272" spans="2:16">
      <c r="B272" s="130"/>
      <c r="C272" s="130"/>
      <c r="D272" s="131"/>
      <c r="E272" s="131"/>
      <c r="F272" s="131"/>
      <c r="G272" s="131"/>
      <c r="H272" s="131"/>
      <c r="I272" s="131"/>
      <c r="J272" s="131"/>
      <c r="K272" s="131"/>
      <c r="L272" s="131"/>
      <c r="M272" s="131"/>
      <c r="N272" s="131"/>
      <c r="O272" s="131"/>
      <c r="P272" s="131"/>
    </row>
    <row r="273" spans="2:16">
      <c r="B273" s="130"/>
      <c r="C273" s="130"/>
      <c r="D273" s="131"/>
      <c r="E273" s="131"/>
      <c r="F273" s="131"/>
      <c r="G273" s="131"/>
      <c r="H273" s="131"/>
      <c r="I273" s="131"/>
      <c r="J273" s="131"/>
      <c r="K273" s="131"/>
      <c r="L273" s="131"/>
      <c r="M273" s="131"/>
      <c r="N273" s="131"/>
      <c r="O273" s="131"/>
      <c r="P273" s="131"/>
    </row>
    <row r="274" spans="2:16">
      <c r="B274" s="130"/>
      <c r="C274" s="130"/>
      <c r="D274" s="131"/>
      <c r="E274" s="131"/>
      <c r="F274" s="131"/>
      <c r="G274" s="131"/>
      <c r="H274" s="131"/>
      <c r="I274" s="131"/>
      <c r="J274" s="131"/>
      <c r="K274" s="131"/>
      <c r="L274" s="131"/>
      <c r="M274" s="131"/>
      <c r="N274" s="131"/>
      <c r="O274" s="131"/>
      <c r="P274" s="131"/>
    </row>
    <row r="275" spans="2:16">
      <c r="B275" s="130"/>
      <c r="C275" s="130"/>
      <c r="D275" s="131"/>
      <c r="E275" s="131"/>
      <c r="F275" s="131"/>
      <c r="G275" s="131"/>
      <c r="H275" s="131"/>
      <c r="I275" s="131"/>
      <c r="J275" s="131"/>
      <c r="K275" s="131"/>
      <c r="L275" s="131"/>
      <c r="M275" s="131"/>
      <c r="N275" s="131"/>
      <c r="O275" s="131"/>
      <c r="P275" s="131"/>
    </row>
    <row r="276" spans="2:16">
      <c r="B276" s="130"/>
      <c r="C276" s="130"/>
      <c r="D276" s="131"/>
      <c r="E276" s="131"/>
      <c r="F276" s="131"/>
      <c r="G276" s="131"/>
      <c r="H276" s="131"/>
      <c r="I276" s="131"/>
      <c r="J276" s="131"/>
      <c r="K276" s="131"/>
      <c r="L276" s="131"/>
      <c r="M276" s="131"/>
      <c r="N276" s="131"/>
      <c r="O276" s="131"/>
      <c r="P276" s="131"/>
    </row>
    <row r="277" spans="2:16">
      <c r="B277" s="130"/>
      <c r="C277" s="130"/>
      <c r="D277" s="131"/>
      <c r="E277" s="131"/>
      <c r="F277" s="131"/>
      <c r="G277" s="131"/>
      <c r="H277" s="131"/>
      <c r="I277" s="131"/>
      <c r="J277" s="131"/>
      <c r="K277" s="131"/>
      <c r="L277" s="131"/>
      <c r="M277" s="131"/>
      <c r="N277" s="131"/>
      <c r="O277" s="131"/>
      <c r="P277" s="131"/>
    </row>
    <row r="278" spans="2:16">
      <c r="B278" s="130"/>
      <c r="C278" s="130"/>
      <c r="D278" s="131"/>
      <c r="E278" s="131"/>
      <c r="F278" s="131"/>
      <c r="G278" s="131"/>
      <c r="H278" s="131"/>
      <c r="I278" s="131"/>
      <c r="J278" s="131"/>
      <c r="K278" s="131"/>
      <c r="L278" s="131"/>
      <c r="M278" s="131"/>
      <c r="N278" s="131"/>
      <c r="O278" s="131"/>
      <c r="P278" s="131"/>
    </row>
    <row r="279" spans="2:16">
      <c r="B279" s="130"/>
      <c r="C279" s="130"/>
      <c r="D279" s="131"/>
      <c r="E279" s="131"/>
      <c r="F279" s="131"/>
      <c r="G279" s="131"/>
      <c r="H279" s="131"/>
      <c r="I279" s="131"/>
      <c r="J279" s="131"/>
      <c r="K279" s="131"/>
      <c r="L279" s="131"/>
      <c r="M279" s="131"/>
      <c r="N279" s="131"/>
      <c r="O279" s="131"/>
      <c r="P279" s="131"/>
    </row>
    <row r="280" spans="2:16">
      <c r="B280" s="130"/>
      <c r="C280" s="130"/>
      <c r="D280" s="131"/>
      <c r="E280" s="131"/>
      <c r="F280" s="131"/>
      <c r="G280" s="131"/>
      <c r="H280" s="131"/>
      <c r="I280" s="131"/>
      <c r="J280" s="131"/>
      <c r="K280" s="131"/>
      <c r="L280" s="131"/>
      <c r="M280" s="131"/>
      <c r="N280" s="131"/>
      <c r="O280" s="131"/>
      <c r="P280" s="131"/>
    </row>
    <row r="281" spans="2:16">
      <c r="B281" s="130"/>
      <c r="C281" s="130"/>
      <c r="D281" s="131"/>
      <c r="E281" s="131"/>
      <c r="F281" s="131"/>
      <c r="G281" s="131"/>
      <c r="H281" s="131"/>
      <c r="I281" s="131"/>
      <c r="J281" s="131"/>
      <c r="K281" s="131"/>
      <c r="L281" s="131"/>
      <c r="M281" s="131"/>
      <c r="N281" s="131"/>
      <c r="O281" s="131"/>
      <c r="P281" s="131"/>
    </row>
    <row r="282" spans="2:16">
      <c r="B282" s="130"/>
      <c r="C282" s="130"/>
      <c r="D282" s="131"/>
      <c r="E282" s="131"/>
      <c r="F282" s="131"/>
      <c r="G282" s="131"/>
      <c r="H282" s="131"/>
      <c r="I282" s="131"/>
      <c r="J282" s="131"/>
      <c r="K282" s="131"/>
      <c r="L282" s="131"/>
      <c r="M282" s="131"/>
      <c r="N282" s="131"/>
      <c r="O282" s="131"/>
      <c r="P282" s="131"/>
    </row>
    <row r="283" spans="2:16">
      <c r="B283" s="130"/>
      <c r="C283" s="130"/>
      <c r="D283" s="131"/>
      <c r="E283" s="131"/>
      <c r="F283" s="131"/>
      <c r="G283" s="131"/>
      <c r="H283" s="131"/>
      <c r="I283" s="131"/>
      <c r="J283" s="131"/>
      <c r="K283" s="131"/>
      <c r="L283" s="131"/>
      <c r="M283" s="131"/>
      <c r="N283" s="131"/>
      <c r="O283" s="131"/>
      <c r="P283" s="131"/>
    </row>
    <row r="284" spans="2:16">
      <c r="B284" s="130"/>
      <c r="C284" s="130"/>
      <c r="D284" s="131"/>
      <c r="E284" s="131"/>
      <c r="F284" s="131"/>
      <c r="G284" s="131"/>
      <c r="H284" s="131"/>
      <c r="I284" s="131"/>
      <c r="J284" s="131"/>
      <c r="K284" s="131"/>
      <c r="L284" s="131"/>
      <c r="M284" s="131"/>
      <c r="N284" s="131"/>
      <c r="O284" s="131"/>
      <c r="P284" s="131"/>
    </row>
    <row r="285" spans="2:16">
      <c r="B285" s="130"/>
      <c r="C285" s="130"/>
      <c r="D285" s="131"/>
      <c r="E285" s="131"/>
      <c r="F285" s="131"/>
      <c r="G285" s="131"/>
      <c r="H285" s="131"/>
      <c r="I285" s="131"/>
      <c r="J285" s="131"/>
      <c r="K285" s="131"/>
      <c r="L285" s="131"/>
      <c r="M285" s="131"/>
      <c r="N285" s="131"/>
      <c r="O285" s="131"/>
      <c r="P285" s="131"/>
    </row>
    <row r="286" spans="2:16">
      <c r="B286" s="130"/>
      <c r="C286" s="130"/>
      <c r="D286" s="131"/>
      <c r="E286" s="131"/>
      <c r="F286" s="131"/>
      <c r="G286" s="131"/>
      <c r="H286" s="131"/>
      <c r="I286" s="131"/>
      <c r="J286" s="131"/>
      <c r="K286" s="131"/>
      <c r="L286" s="131"/>
      <c r="M286" s="131"/>
      <c r="N286" s="131"/>
      <c r="O286" s="131"/>
      <c r="P286" s="131"/>
    </row>
    <row r="287" spans="2:16">
      <c r="B287" s="130"/>
      <c r="C287" s="130"/>
      <c r="D287" s="131"/>
      <c r="E287" s="131"/>
      <c r="F287" s="131"/>
      <c r="G287" s="131"/>
      <c r="H287" s="131"/>
      <c r="I287" s="131"/>
      <c r="J287" s="131"/>
      <c r="K287" s="131"/>
      <c r="L287" s="131"/>
      <c r="M287" s="131"/>
      <c r="N287" s="131"/>
      <c r="O287" s="131"/>
      <c r="P287" s="131"/>
    </row>
    <row r="288" spans="2:16">
      <c r="B288" s="130"/>
      <c r="C288" s="130"/>
      <c r="D288" s="131"/>
      <c r="E288" s="131"/>
      <c r="F288" s="131"/>
      <c r="G288" s="131"/>
      <c r="H288" s="131"/>
      <c r="I288" s="131"/>
      <c r="J288" s="131"/>
      <c r="K288" s="131"/>
      <c r="L288" s="131"/>
      <c r="M288" s="131"/>
      <c r="N288" s="131"/>
      <c r="O288" s="131"/>
      <c r="P288" s="131"/>
    </row>
    <row r="289" spans="2:16">
      <c r="B289" s="130"/>
      <c r="C289" s="130"/>
      <c r="D289" s="131"/>
      <c r="E289" s="131"/>
      <c r="F289" s="131"/>
      <c r="G289" s="131"/>
      <c r="H289" s="131"/>
      <c r="I289" s="131"/>
      <c r="J289" s="131"/>
      <c r="K289" s="131"/>
      <c r="L289" s="131"/>
      <c r="M289" s="131"/>
      <c r="N289" s="131"/>
      <c r="O289" s="131"/>
      <c r="P289" s="131"/>
    </row>
    <row r="290" spans="2:16">
      <c r="B290" s="130"/>
      <c r="C290" s="130"/>
      <c r="D290" s="131"/>
      <c r="E290" s="131"/>
      <c r="F290" s="131"/>
      <c r="G290" s="131"/>
      <c r="H290" s="131"/>
      <c r="I290" s="131"/>
      <c r="J290" s="131"/>
      <c r="K290" s="131"/>
      <c r="L290" s="131"/>
      <c r="M290" s="131"/>
      <c r="N290" s="131"/>
      <c r="O290" s="131"/>
      <c r="P290" s="131"/>
    </row>
    <row r="291" spans="2:16">
      <c r="B291" s="130"/>
      <c r="C291" s="130"/>
      <c r="D291" s="131"/>
      <c r="E291" s="131"/>
      <c r="F291" s="131"/>
      <c r="G291" s="131"/>
      <c r="H291" s="131"/>
      <c r="I291" s="131"/>
      <c r="J291" s="131"/>
      <c r="K291" s="131"/>
      <c r="L291" s="131"/>
      <c r="M291" s="131"/>
      <c r="N291" s="131"/>
      <c r="O291" s="131"/>
      <c r="P291" s="131"/>
    </row>
    <row r="292" spans="2:16">
      <c r="B292" s="130"/>
      <c r="C292" s="130"/>
      <c r="D292" s="131"/>
      <c r="E292" s="131"/>
      <c r="F292" s="131"/>
      <c r="G292" s="131"/>
      <c r="H292" s="131"/>
      <c r="I292" s="131"/>
      <c r="J292" s="131"/>
      <c r="K292" s="131"/>
      <c r="L292" s="131"/>
      <c r="M292" s="131"/>
      <c r="N292" s="131"/>
      <c r="O292" s="131"/>
      <c r="P292" s="131"/>
    </row>
    <row r="293" spans="2:16">
      <c r="B293" s="130"/>
      <c r="C293" s="130"/>
      <c r="D293" s="131"/>
      <c r="E293" s="131"/>
      <c r="F293" s="131"/>
      <c r="G293" s="131"/>
      <c r="H293" s="131"/>
      <c r="I293" s="131"/>
      <c r="J293" s="131"/>
      <c r="K293" s="131"/>
      <c r="L293" s="131"/>
      <c r="M293" s="131"/>
      <c r="N293" s="131"/>
      <c r="O293" s="131"/>
      <c r="P293" s="131"/>
    </row>
    <row r="294" spans="2:16">
      <c r="B294" s="130"/>
      <c r="C294" s="130"/>
      <c r="D294" s="131"/>
      <c r="E294" s="131"/>
      <c r="F294" s="131"/>
      <c r="G294" s="131"/>
      <c r="H294" s="131"/>
      <c r="I294" s="131"/>
      <c r="J294" s="131"/>
      <c r="K294" s="131"/>
      <c r="L294" s="131"/>
      <c r="M294" s="131"/>
      <c r="N294" s="131"/>
      <c r="O294" s="131"/>
      <c r="P294" s="131"/>
    </row>
    <row r="295" spans="2:16">
      <c r="B295" s="130"/>
      <c r="C295" s="130"/>
      <c r="D295" s="131"/>
      <c r="E295" s="131"/>
      <c r="F295" s="131"/>
      <c r="G295" s="131"/>
      <c r="H295" s="131"/>
      <c r="I295" s="131"/>
      <c r="J295" s="131"/>
      <c r="K295" s="131"/>
      <c r="L295" s="131"/>
      <c r="M295" s="131"/>
      <c r="N295" s="131"/>
      <c r="O295" s="131"/>
      <c r="P295" s="131"/>
    </row>
    <row r="296" spans="2:16">
      <c r="B296" s="130"/>
      <c r="C296" s="130"/>
      <c r="D296" s="131"/>
      <c r="E296" s="131"/>
      <c r="F296" s="131"/>
      <c r="G296" s="131"/>
      <c r="H296" s="131"/>
      <c r="I296" s="131"/>
      <c r="J296" s="131"/>
      <c r="K296" s="131"/>
      <c r="L296" s="131"/>
      <c r="M296" s="131"/>
      <c r="N296" s="131"/>
      <c r="O296" s="131"/>
      <c r="P296" s="131"/>
    </row>
    <row r="297" spans="2:16">
      <c r="B297" s="130"/>
      <c r="C297" s="130"/>
      <c r="D297" s="131"/>
      <c r="E297" s="131"/>
      <c r="F297" s="131"/>
      <c r="G297" s="131"/>
      <c r="H297" s="131"/>
      <c r="I297" s="131"/>
      <c r="J297" s="131"/>
      <c r="K297" s="131"/>
      <c r="L297" s="131"/>
      <c r="M297" s="131"/>
      <c r="N297" s="131"/>
      <c r="O297" s="131"/>
      <c r="P297" s="131"/>
    </row>
    <row r="298" spans="2:16">
      <c r="B298" s="130"/>
      <c r="C298" s="130"/>
      <c r="D298" s="131"/>
      <c r="E298" s="131"/>
      <c r="F298" s="131"/>
      <c r="G298" s="131"/>
      <c r="H298" s="131"/>
      <c r="I298" s="131"/>
      <c r="J298" s="131"/>
      <c r="K298" s="131"/>
      <c r="L298" s="131"/>
      <c r="M298" s="131"/>
      <c r="N298" s="131"/>
      <c r="O298" s="131"/>
      <c r="P298" s="131"/>
    </row>
    <row r="299" spans="2:16">
      <c r="B299" s="130"/>
      <c r="C299" s="130"/>
      <c r="D299" s="131"/>
      <c r="E299" s="131"/>
      <c r="F299" s="131"/>
      <c r="G299" s="131"/>
      <c r="H299" s="131"/>
      <c r="I299" s="131"/>
      <c r="J299" s="131"/>
      <c r="K299" s="131"/>
      <c r="L299" s="131"/>
      <c r="M299" s="131"/>
      <c r="N299" s="131"/>
      <c r="O299" s="131"/>
      <c r="P299" s="131"/>
    </row>
    <row r="300" spans="2:16">
      <c r="B300" s="130"/>
      <c r="C300" s="130"/>
      <c r="D300" s="131"/>
      <c r="E300" s="131"/>
      <c r="F300" s="131"/>
      <c r="G300" s="131"/>
      <c r="H300" s="131"/>
      <c r="I300" s="131"/>
      <c r="J300" s="131"/>
      <c r="K300" s="131"/>
      <c r="L300" s="131"/>
      <c r="M300" s="131"/>
      <c r="N300" s="131"/>
      <c r="O300" s="131"/>
      <c r="P300" s="131"/>
    </row>
    <row r="301" spans="2:16">
      <c r="B301" s="130"/>
      <c r="C301" s="130"/>
      <c r="D301" s="131"/>
      <c r="E301" s="131"/>
      <c r="F301" s="131"/>
      <c r="G301" s="131"/>
      <c r="H301" s="131"/>
      <c r="I301" s="131"/>
      <c r="J301" s="131"/>
      <c r="K301" s="131"/>
      <c r="L301" s="131"/>
      <c r="M301" s="131"/>
      <c r="N301" s="131"/>
      <c r="O301" s="131"/>
      <c r="P301" s="131"/>
    </row>
    <row r="302" spans="2:16">
      <c r="B302" s="130"/>
      <c r="C302" s="130"/>
      <c r="D302" s="131"/>
      <c r="E302" s="131"/>
      <c r="F302" s="131"/>
      <c r="G302" s="131"/>
      <c r="H302" s="131"/>
      <c r="I302" s="131"/>
      <c r="J302" s="131"/>
      <c r="K302" s="131"/>
      <c r="L302" s="131"/>
      <c r="M302" s="131"/>
      <c r="N302" s="131"/>
      <c r="O302" s="131"/>
      <c r="P302" s="131"/>
    </row>
    <row r="303" spans="2:16">
      <c r="B303" s="130"/>
      <c r="C303" s="130"/>
      <c r="D303" s="131"/>
      <c r="E303" s="131"/>
      <c r="F303" s="131"/>
      <c r="G303" s="131"/>
      <c r="H303" s="131"/>
      <c r="I303" s="131"/>
      <c r="J303" s="131"/>
      <c r="K303" s="131"/>
      <c r="L303" s="131"/>
      <c r="M303" s="131"/>
      <c r="N303" s="131"/>
      <c r="O303" s="131"/>
      <c r="P303" s="131"/>
    </row>
    <row r="304" spans="2:16">
      <c r="B304" s="130"/>
      <c r="C304" s="130"/>
      <c r="D304" s="131"/>
      <c r="E304" s="131"/>
      <c r="F304" s="131"/>
      <c r="G304" s="131"/>
      <c r="H304" s="131"/>
      <c r="I304" s="131"/>
      <c r="J304" s="131"/>
      <c r="K304" s="131"/>
      <c r="L304" s="131"/>
      <c r="M304" s="131"/>
      <c r="N304" s="131"/>
      <c r="O304" s="131"/>
      <c r="P304" s="131"/>
    </row>
    <row r="305" spans="2:16">
      <c r="B305" s="130"/>
      <c r="C305" s="130"/>
      <c r="D305" s="131"/>
      <c r="E305" s="131"/>
      <c r="F305" s="131"/>
      <c r="G305" s="131"/>
      <c r="H305" s="131"/>
      <c r="I305" s="131"/>
      <c r="J305" s="131"/>
      <c r="K305" s="131"/>
      <c r="L305" s="131"/>
      <c r="M305" s="131"/>
      <c r="N305" s="131"/>
      <c r="O305" s="131"/>
      <c r="P305" s="131"/>
    </row>
    <row r="306" spans="2:16">
      <c r="B306" s="130"/>
      <c r="C306" s="130"/>
      <c r="D306" s="131"/>
      <c r="E306" s="131"/>
      <c r="F306" s="131"/>
      <c r="G306" s="131"/>
      <c r="H306" s="131"/>
      <c r="I306" s="131"/>
      <c r="J306" s="131"/>
      <c r="K306" s="131"/>
      <c r="L306" s="131"/>
      <c r="M306" s="131"/>
      <c r="N306" s="131"/>
      <c r="O306" s="131"/>
      <c r="P306" s="131"/>
    </row>
    <row r="307" spans="2:16">
      <c r="B307" s="130"/>
      <c r="C307" s="130"/>
      <c r="D307" s="131"/>
      <c r="E307" s="131"/>
      <c r="F307" s="131"/>
      <c r="G307" s="131"/>
      <c r="H307" s="131"/>
      <c r="I307" s="131"/>
      <c r="J307" s="131"/>
      <c r="K307" s="131"/>
      <c r="L307" s="131"/>
      <c r="M307" s="131"/>
      <c r="N307" s="131"/>
      <c r="O307" s="131"/>
      <c r="P307" s="131"/>
    </row>
    <row r="308" spans="2:16">
      <c r="B308" s="130"/>
      <c r="C308" s="130"/>
      <c r="D308" s="131"/>
      <c r="E308" s="131"/>
      <c r="F308" s="131"/>
      <c r="G308" s="131"/>
      <c r="H308" s="131"/>
      <c r="I308" s="131"/>
      <c r="J308" s="131"/>
      <c r="K308" s="131"/>
      <c r="L308" s="131"/>
      <c r="M308" s="131"/>
      <c r="N308" s="131"/>
      <c r="O308" s="131"/>
      <c r="P308" s="131"/>
    </row>
    <row r="309" spans="2:16">
      <c r="B309" s="130"/>
      <c r="C309" s="130"/>
      <c r="D309" s="131"/>
      <c r="E309" s="131"/>
      <c r="F309" s="131"/>
      <c r="G309" s="131"/>
      <c r="H309" s="131"/>
      <c r="I309" s="131"/>
      <c r="J309" s="131"/>
      <c r="K309" s="131"/>
      <c r="L309" s="131"/>
      <c r="M309" s="131"/>
      <c r="N309" s="131"/>
      <c r="O309" s="131"/>
      <c r="P309" s="131"/>
    </row>
    <row r="310" spans="2:16">
      <c r="B310" s="130"/>
      <c r="C310" s="130"/>
      <c r="D310" s="131"/>
      <c r="E310" s="131"/>
      <c r="F310" s="131"/>
      <c r="G310" s="131"/>
      <c r="H310" s="131"/>
      <c r="I310" s="131"/>
      <c r="J310" s="131"/>
      <c r="K310" s="131"/>
      <c r="L310" s="131"/>
      <c r="M310" s="131"/>
      <c r="N310" s="131"/>
      <c r="O310" s="131"/>
      <c r="P310" s="131"/>
    </row>
    <row r="311" spans="2:16">
      <c r="B311" s="130"/>
      <c r="C311" s="130"/>
      <c r="D311" s="131"/>
      <c r="E311" s="131"/>
      <c r="F311" s="131"/>
      <c r="G311" s="131"/>
      <c r="H311" s="131"/>
      <c r="I311" s="131"/>
      <c r="J311" s="131"/>
      <c r="K311" s="131"/>
      <c r="L311" s="131"/>
      <c r="M311" s="131"/>
      <c r="N311" s="131"/>
      <c r="O311" s="131"/>
      <c r="P311" s="131"/>
    </row>
    <row r="312" spans="2:16">
      <c r="B312" s="130"/>
      <c r="C312" s="130"/>
      <c r="D312" s="131"/>
      <c r="E312" s="131"/>
      <c r="F312" s="131"/>
      <c r="G312" s="131"/>
      <c r="H312" s="131"/>
      <c r="I312" s="131"/>
      <c r="J312" s="131"/>
      <c r="K312" s="131"/>
      <c r="L312" s="131"/>
      <c r="M312" s="131"/>
      <c r="N312" s="131"/>
      <c r="O312" s="131"/>
      <c r="P312" s="131"/>
    </row>
    <row r="313" spans="2:16">
      <c r="B313" s="130"/>
      <c r="C313" s="130"/>
      <c r="D313" s="131"/>
      <c r="E313" s="131"/>
      <c r="F313" s="131"/>
      <c r="G313" s="131"/>
      <c r="H313" s="131"/>
      <c r="I313" s="131"/>
      <c r="J313" s="131"/>
      <c r="K313" s="131"/>
      <c r="L313" s="131"/>
      <c r="M313" s="131"/>
      <c r="N313" s="131"/>
      <c r="O313" s="131"/>
      <c r="P313" s="131"/>
    </row>
    <row r="314" spans="2:16">
      <c r="B314" s="130"/>
      <c r="C314" s="130"/>
      <c r="D314" s="131"/>
      <c r="E314" s="131"/>
      <c r="F314" s="131"/>
      <c r="G314" s="131"/>
      <c r="H314" s="131"/>
      <c r="I314" s="131"/>
      <c r="J314" s="131"/>
      <c r="K314" s="131"/>
      <c r="L314" s="131"/>
      <c r="M314" s="131"/>
      <c r="N314" s="131"/>
      <c r="O314" s="131"/>
      <c r="P314" s="131"/>
    </row>
    <row r="315" spans="2:16">
      <c r="B315" s="130"/>
      <c r="C315" s="130"/>
      <c r="D315" s="131"/>
      <c r="E315" s="131"/>
      <c r="F315" s="131"/>
      <c r="G315" s="131"/>
      <c r="H315" s="131"/>
      <c r="I315" s="131"/>
      <c r="J315" s="131"/>
      <c r="K315" s="131"/>
      <c r="L315" s="131"/>
      <c r="M315" s="131"/>
      <c r="N315" s="131"/>
      <c r="O315" s="131"/>
      <c r="P315" s="131"/>
    </row>
    <row r="316" spans="2:16">
      <c r="B316" s="130"/>
      <c r="C316" s="130"/>
      <c r="D316" s="131"/>
      <c r="E316" s="131"/>
      <c r="F316" s="131"/>
      <c r="G316" s="131"/>
      <c r="H316" s="131"/>
      <c r="I316" s="131"/>
      <c r="J316" s="131"/>
      <c r="K316" s="131"/>
      <c r="L316" s="131"/>
      <c r="M316" s="131"/>
      <c r="N316" s="131"/>
      <c r="O316" s="131"/>
      <c r="P316" s="131"/>
    </row>
    <row r="317" spans="2:16">
      <c r="B317" s="130"/>
      <c r="C317" s="130"/>
      <c r="D317" s="131"/>
      <c r="E317" s="131"/>
      <c r="F317" s="131"/>
      <c r="G317" s="131"/>
      <c r="H317" s="131"/>
      <c r="I317" s="131"/>
      <c r="J317" s="131"/>
      <c r="K317" s="131"/>
      <c r="L317" s="131"/>
      <c r="M317" s="131"/>
      <c r="N317" s="131"/>
      <c r="O317" s="131"/>
      <c r="P317" s="131"/>
    </row>
    <row r="318" spans="2:16">
      <c r="B318" s="130"/>
      <c r="C318" s="130"/>
      <c r="D318" s="131"/>
      <c r="E318" s="131"/>
      <c r="F318" s="131"/>
      <c r="G318" s="131"/>
      <c r="H318" s="131"/>
      <c r="I318" s="131"/>
      <c r="J318" s="131"/>
      <c r="K318" s="131"/>
      <c r="L318" s="131"/>
      <c r="M318" s="131"/>
      <c r="N318" s="131"/>
      <c r="O318" s="131"/>
      <c r="P318" s="131"/>
    </row>
    <row r="319" spans="2:16">
      <c r="B319" s="130"/>
      <c r="C319" s="130"/>
      <c r="D319" s="131"/>
      <c r="E319" s="131"/>
      <c r="F319" s="131"/>
      <c r="G319" s="131"/>
      <c r="H319" s="131"/>
      <c r="I319" s="131"/>
      <c r="J319" s="131"/>
      <c r="K319" s="131"/>
      <c r="L319" s="131"/>
      <c r="M319" s="131"/>
      <c r="N319" s="131"/>
      <c r="O319" s="131"/>
      <c r="P319" s="131"/>
    </row>
    <row r="320" spans="2:16">
      <c r="B320" s="130"/>
      <c r="C320" s="130"/>
      <c r="D320" s="131"/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</row>
    <row r="321" spans="2:16">
      <c r="B321" s="130"/>
      <c r="C321" s="130"/>
      <c r="D321" s="131"/>
      <c r="E321" s="131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</row>
    <row r="322" spans="2:16">
      <c r="B322" s="130"/>
      <c r="C322" s="130"/>
      <c r="D322" s="131"/>
      <c r="E322" s="131"/>
      <c r="F322" s="131"/>
      <c r="G322" s="131"/>
      <c r="H322" s="131"/>
      <c r="I322" s="131"/>
      <c r="J322" s="131"/>
      <c r="K322" s="131"/>
      <c r="L322" s="131"/>
      <c r="M322" s="131"/>
      <c r="N322" s="131"/>
      <c r="O322" s="131"/>
      <c r="P322" s="131"/>
    </row>
    <row r="323" spans="2:16">
      <c r="B323" s="130"/>
      <c r="C323" s="130"/>
      <c r="D323" s="131"/>
      <c r="E323" s="131"/>
      <c r="F323" s="131"/>
      <c r="G323" s="131"/>
      <c r="H323" s="131"/>
      <c r="I323" s="131"/>
      <c r="J323" s="131"/>
      <c r="K323" s="131"/>
      <c r="L323" s="131"/>
      <c r="M323" s="131"/>
      <c r="N323" s="131"/>
      <c r="O323" s="131"/>
      <c r="P323" s="131"/>
    </row>
    <row r="324" spans="2:16">
      <c r="B324" s="130"/>
      <c r="C324" s="130"/>
      <c r="D324" s="131"/>
      <c r="E324" s="131"/>
      <c r="F324" s="131"/>
      <c r="G324" s="131"/>
      <c r="H324" s="131"/>
      <c r="I324" s="131"/>
      <c r="J324" s="131"/>
      <c r="K324" s="131"/>
      <c r="L324" s="131"/>
      <c r="M324" s="131"/>
      <c r="N324" s="131"/>
      <c r="O324" s="131"/>
      <c r="P324" s="131"/>
    </row>
    <row r="325" spans="2:16">
      <c r="B325" s="130"/>
      <c r="C325" s="130"/>
      <c r="D325" s="131"/>
      <c r="E325" s="131"/>
      <c r="F325" s="131"/>
      <c r="G325" s="131"/>
      <c r="H325" s="131"/>
      <c r="I325" s="131"/>
      <c r="J325" s="131"/>
      <c r="K325" s="131"/>
      <c r="L325" s="131"/>
      <c r="M325" s="131"/>
      <c r="N325" s="131"/>
      <c r="O325" s="131"/>
      <c r="P325" s="131"/>
    </row>
    <row r="326" spans="2:16">
      <c r="B326" s="130"/>
      <c r="C326" s="130"/>
      <c r="D326" s="131"/>
      <c r="E326" s="131"/>
      <c r="F326" s="131"/>
      <c r="G326" s="131"/>
      <c r="H326" s="131"/>
      <c r="I326" s="131"/>
      <c r="J326" s="131"/>
      <c r="K326" s="131"/>
      <c r="L326" s="131"/>
      <c r="M326" s="131"/>
      <c r="N326" s="131"/>
      <c r="O326" s="131"/>
      <c r="P326" s="131"/>
    </row>
    <row r="327" spans="2:16">
      <c r="B327" s="130"/>
      <c r="C327" s="130"/>
      <c r="D327" s="131"/>
      <c r="E327" s="131"/>
      <c r="F327" s="131"/>
      <c r="G327" s="131"/>
      <c r="H327" s="131"/>
      <c r="I327" s="131"/>
      <c r="J327" s="131"/>
      <c r="K327" s="131"/>
      <c r="L327" s="131"/>
      <c r="M327" s="131"/>
      <c r="N327" s="131"/>
      <c r="O327" s="131"/>
      <c r="P327" s="131"/>
    </row>
    <row r="328" spans="2:16">
      <c r="B328" s="130"/>
      <c r="C328" s="130"/>
      <c r="D328" s="131"/>
      <c r="E328" s="131"/>
      <c r="F328" s="131"/>
      <c r="G328" s="131"/>
      <c r="H328" s="131"/>
      <c r="I328" s="131"/>
      <c r="J328" s="131"/>
      <c r="K328" s="131"/>
      <c r="L328" s="131"/>
      <c r="M328" s="131"/>
      <c r="N328" s="131"/>
      <c r="O328" s="131"/>
      <c r="P328" s="131"/>
    </row>
    <row r="329" spans="2:16">
      <c r="B329" s="130"/>
      <c r="C329" s="130"/>
      <c r="D329" s="131"/>
      <c r="E329" s="131"/>
      <c r="F329" s="131"/>
      <c r="G329" s="131"/>
      <c r="H329" s="131"/>
      <c r="I329" s="131"/>
      <c r="J329" s="131"/>
      <c r="K329" s="131"/>
      <c r="L329" s="131"/>
      <c r="M329" s="131"/>
      <c r="N329" s="131"/>
      <c r="O329" s="131"/>
      <c r="P329" s="131"/>
    </row>
    <row r="330" spans="2:16">
      <c r="B330" s="130"/>
      <c r="C330" s="130"/>
      <c r="D330" s="131"/>
      <c r="E330" s="131"/>
      <c r="F330" s="131"/>
      <c r="G330" s="131"/>
      <c r="H330" s="131"/>
      <c r="I330" s="131"/>
      <c r="J330" s="131"/>
      <c r="K330" s="131"/>
      <c r="L330" s="131"/>
      <c r="M330" s="131"/>
      <c r="N330" s="131"/>
      <c r="O330" s="131"/>
      <c r="P330" s="131"/>
    </row>
    <row r="331" spans="2:16">
      <c r="B331" s="130"/>
      <c r="C331" s="130"/>
      <c r="D331" s="131"/>
      <c r="E331" s="131"/>
      <c r="F331" s="131"/>
      <c r="G331" s="131"/>
      <c r="H331" s="131"/>
      <c r="I331" s="131"/>
      <c r="J331" s="131"/>
      <c r="K331" s="131"/>
      <c r="L331" s="131"/>
      <c r="M331" s="131"/>
      <c r="N331" s="131"/>
      <c r="O331" s="131"/>
      <c r="P331" s="131"/>
    </row>
    <row r="332" spans="2:16">
      <c r="B332" s="130"/>
      <c r="C332" s="130"/>
      <c r="D332" s="131"/>
      <c r="E332" s="131"/>
      <c r="F332" s="131"/>
      <c r="G332" s="131"/>
      <c r="H332" s="131"/>
      <c r="I332" s="131"/>
      <c r="J332" s="131"/>
      <c r="K332" s="131"/>
      <c r="L332" s="131"/>
      <c r="M332" s="131"/>
      <c r="N332" s="131"/>
      <c r="O332" s="131"/>
      <c r="P332" s="131"/>
    </row>
    <row r="333" spans="2:16">
      <c r="B333" s="130"/>
      <c r="C333" s="130"/>
      <c r="D333" s="131"/>
      <c r="E333" s="131"/>
      <c r="F333" s="131"/>
      <c r="G333" s="131"/>
      <c r="H333" s="131"/>
      <c r="I333" s="131"/>
      <c r="J333" s="131"/>
      <c r="K333" s="131"/>
      <c r="L333" s="131"/>
      <c r="M333" s="131"/>
      <c r="N333" s="131"/>
      <c r="O333" s="131"/>
      <c r="P333" s="131"/>
    </row>
    <row r="334" spans="2:16">
      <c r="B334" s="130"/>
      <c r="C334" s="130"/>
      <c r="D334" s="131"/>
      <c r="E334" s="131"/>
      <c r="F334" s="131"/>
      <c r="G334" s="131"/>
      <c r="H334" s="131"/>
      <c r="I334" s="131"/>
      <c r="J334" s="131"/>
      <c r="K334" s="131"/>
      <c r="L334" s="131"/>
      <c r="M334" s="131"/>
      <c r="N334" s="131"/>
      <c r="O334" s="131"/>
      <c r="P334" s="131"/>
    </row>
    <row r="335" spans="2:16">
      <c r="B335" s="130"/>
      <c r="C335" s="130"/>
      <c r="D335" s="131"/>
      <c r="E335" s="131"/>
      <c r="F335" s="131"/>
      <c r="G335" s="131"/>
      <c r="H335" s="131"/>
      <c r="I335" s="131"/>
      <c r="J335" s="131"/>
      <c r="K335" s="131"/>
      <c r="L335" s="131"/>
      <c r="M335" s="131"/>
      <c r="N335" s="131"/>
      <c r="O335" s="131"/>
      <c r="P335" s="131"/>
    </row>
    <row r="336" spans="2:16">
      <c r="B336" s="130"/>
      <c r="C336" s="130"/>
      <c r="D336" s="131"/>
      <c r="E336" s="131"/>
      <c r="F336" s="131"/>
      <c r="G336" s="131"/>
      <c r="H336" s="131"/>
      <c r="I336" s="131"/>
      <c r="J336" s="131"/>
      <c r="K336" s="131"/>
      <c r="L336" s="131"/>
      <c r="M336" s="131"/>
      <c r="N336" s="131"/>
      <c r="O336" s="131"/>
      <c r="P336" s="131"/>
    </row>
    <row r="337" spans="2:16">
      <c r="B337" s="130"/>
      <c r="C337" s="130"/>
      <c r="D337" s="131"/>
      <c r="E337" s="131"/>
      <c r="F337" s="131"/>
      <c r="G337" s="131"/>
      <c r="H337" s="131"/>
      <c r="I337" s="131"/>
      <c r="J337" s="131"/>
      <c r="K337" s="131"/>
      <c r="L337" s="131"/>
      <c r="M337" s="131"/>
      <c r="N337" s="131"/>
      <c r="O337" s="131"/>
      <c r="P337" s="131"/>
    </row>
    <row r="338" spans="2:16">
      <c r="B338" s="130"/>
      <c r="C338" s="130"/>
      <c r="D338" s="131"/>
      <c r="E338" s="131"/>
      <c r="F338" s="131"/>
      <c r="G338" s="131"/>
      <c r="H338" s="131"/>
      <c r="I338" s="131"/>
      <c r="J338" s="131"/>
      <c r="K338" s="131"/>
      <c r="L338" s="131"/>
      <c r="M338" s="131"/>
      <c r="N338" s="131"/>
      <c r="O338" s="131"/>
      <c r="P338" s="131"/>
    </row>
    <row r="339" spans="2:16">
      <c r="B339" s="130"/>
      <c r="C339" s="130"/>
      <c r="D339" s="131"/>
      <c r="E339" s="131"/>
      <c r="F339" s="131"/>
      <c r="G339" s="131"/>
      <c r="H339" s="131"/>
      <c r="I339" s="131"/>
      <c r="J339" s="131"/>
      <c r="K339" s="131"/>
      <c r="L339" s="131"/>
      <c r="M339" s="131"/>
      <c r="N339" s="131"/>
      <c r="O339" s="131"/>
      <c r="P339" s="131"/>
    </row>
    <row r="340" spans="2:16">
      <c r="B340" s="130"/>
      <c r="C340" s="130"/>
      <c r="D340" s="131"/>
      <c r="E340" s="131"/>
      <c r="F340" s="131"/>
      <c r="G340" s="131"/>
      <c r="H340" s="131"/>
      <c r="I340" s="131"/>
      <c r="J340" s="131"/>
      <c r="K340" s="131"/>
      <c r="L340" s="131"/>
      <c r="M340" s="131"/>
      <c r="N340" s="131"/>
      <c r="O340" s="131"/>
      <c r="P340" s="131"/>
    </row>
    <row r="341" spans="2:16">
      <c r="B341" s="130"/>
      <c r="C341" s="130"/>
      <c r="D341" s="131"/>
      <c r="E341" s="131"/>
      <c r="F341" s="131"/>
      <c r="G341" s="131"/>
      <c r="H341" s="131"/>
      <c r="I341" s="131"/>
      <c r="J341" s="131"/>
      <c r="K341" s="131"/>
      <c r="L341" s="131"/>
      <c r="M341" s="131"/>
      <c r="N341" s="131"/>
      <c r="O341" s="131"/>
      <c r="P341" s="131"/>
    </row>
    <row r="342" spans="2:16">
      <c r="B342" s="130"/>
      <c r="C342" s="130"/>
      <c r="D342" s="131"/>
      <c r="E342" s="131"/>
      <c r="F342" s="131"/>
      <c r="G342" s="131"/>
      <c r="H342" s="131"/>
      <c r="I342" s="131"/>
      <c r="J342" s="131"/>
      <c r="K342" s="131"/>
      <c r="L342" s="131"/>
      <c r="M342" s="131"/>
      <c r="N342" s="131"/>
      <c r="O342" s="131"/>
      <c r="P342" s="131"/>
    </row>
    <row r="343" spans="2:16">
      <c r="B343" s="130"/>
      <c r="C343" s="130"/>
      <c r="D343" s="131"/>
      <c r="E343" s="131"/>
      <c r="F343" s="131"/>
      <c r="G343" s="131"/>
      <c r="H343" s="131"/>
      <c r="I343" s="131"/>
      <c r="J343" s="131"/>
      <c r="K343" s="131"/>
      <c r="L343" s="131"/>
      <c r="M343" s="131"/>
      <c r="N343" s="131"/>
      <c r="O343" s="131"/>
      <c r="P343" s="131"/>
    </row>
    <row r="344" spans="2:16">
      <c r="B344" s="130"/>
      <c r="C344" s="130"/>
      <c r="D344" s="131"/>
      <c r="E344" s="131"/>
      <c r="F344" s="131"/>
      <c r="G344" s="131"/>
      <c r="H344" s="131"/>
      <c r="I344" s="131"/>
      <c r="J344" s="131"/>
      <c r="K344" s="131"/>
      <c r="L344" s="131"/>
      <c r="M344" s="131"/>
      <c r="N344" s="131"/>
      <c r="O344" s="131"/>
      <c r="P344" s="131"/>
    </row>
    <row r="345" spans="2:16">
      <c r="B345" s="130"/>
      <c r="C345" s="130"/>
      <c r="D345" s="131"/>
      <c r="E345" s="131"/>
      <c r="F345" s="131"/>
      <c r="G345" s="131"/>
      <c r="H345" s="131"/>
      <c r="I345" s="131"/>
      <c r="J345" s="131"/>
      <c r="K345" s="131"/>
      <c r="L345" s="131"/>
      <c r="M345" s="131"/>
      <c r="N345" s="131"/>
      <c r="O345" s="131"/>
      <c r="P345" s="131"/>
    </row>
    <row r="346" spans="2:16">
      <c r="B346" s="130"/>
      <c r="C346" s="130"/>
      <c r="D346" s="131"/>
      <c r="E346" s="131"/>
      <c r="F346" s="131"/>
      <c r="G346" s="131"/>
      <c r="H346" s="131"/>
      <c r="I346" s="131"/>
      <c r="J346" s="131"/>
      <c r="K346" s="131"/>
      <c r="L346" s="131"/>
      <c r="M346" s="131"/>
      <c r="N346" s="131"/>
      <c r="O346" s="131"/>
      <c r="P346" s="131"/>
    </row>
    <row r="347" spans="2:16">
      <c r="B347" s="130"/>
      <c r="C347" s="130"/>
      <c r="D347" s="131"/>
      <c r="E347" s="131"/>
      <c r="F347" s="131"/>
      <c r="G347" s="131"/>
      <c r="H347" s="131"/>
      <c r="I347" s="131"/>
      <c r="J347" s="131"/>
      <c r="K347" s="131"/>
      <c r="L347" s="131"/>
      <c r="M347" s="131"/>
      <c r="N347" s="131"/>
      <c r="O347" s="131"/>
      <c r="P347" s="131"/>
    </row>
    <row r="348" spans="2:16">
      <c r="B348" s="130"/>
      <c r="C348" s="130"/>
      <c r="D348" s="131"/>
      <c r="E348" s="131"/>
      <c r="F348" s="131"/>
      <c r="G348" s="131"/>
      <c r="H348" s="131"/>
      <c r="I348" s="131"/>
      <c r="J348" s="131"/>
      <c r="K348" s="131"/>
      <c r="L348" s="131"/>
      <c r="M348" s="131"/>
      <c r="N348" s="131"/>
      <c r="O348" s="131"/>
      <c r="P348" s="131"/>
    </row>
    <row r="349" spans="2:16">
      <c r="B349" s="130"/>
      <c r="C349" s="130"/>
      <c r="D349" s="131"/>
      <c r="E349" s="131"/>
      <c r="F349" s="131"/>
      <c r="G349" s="131"/>
      <c r="H349" s="131"/>
      <c r="I349" s="131"/>
      <c r="J349" s="131"/>
      <c r="K349" s="131"/>
      <c r="L349" s="131"/>
      <c r="M349" s="131"/>
      <c r="N349" s="131"/>
      <c r="O349" s="131"/>
      <c r="P349" s="131"/>
    </row>
    <row r="350" spans="2:16">
      <c r="B350" s="130"/>
      <c r="C350" s="130"/>
      <c r="D350" s="131"/>
      <c r="E350" s="131"/>
      <c r="F350" s="131"/>
      <c r="G350" s="131"/>
      <c r="H350" s="131"/>
      <c r="I350" s="131"/>
      <c r="J350" s="131"/>
      <c r="K350" s="131"/>
      <c r="L350" s="131"/>
      <c r="M350" s="131"/>
      <c r="N350" s="131"/>
      <c r="O350" s="131"/>
      <c r="P350" s="131"/>
    </row>
    <row r="351" spans="2:16">
      <c r="B351" s="130"/>
      <c r="C351" s="130"/>
      <c r="D351" s="131"/>
      <c r="E351" s="131"/>
      <c r="F351" s="131"/>
      <c r="G351" s="131"/>
      <c r="H351" s="131"/>
      <c r="I351" s="131"/>
      <c r="J351" s="131"/>
      <c r="K351" s="131"/>
      <c r="L351" s="131"/>
      <c r="M351" s="131"/>
      <c r="N351" s="131"/>
      <c r="O351" s="131"/>
      <c r="P351" s="131"/>
    </row>
    <row r="352" spans="2:16">
      <c r="B352" s="130"/>
      <c r="C352" s="130"/>
      <c r="D352" s="131"/>
      <c r="E352" s="131"/>
      <c r="F352" s="131"/>
      <c r="G352" s="131"/>
      <c r="H352" s="131"/>
      <c r="I352" s="131"/>
      <c r="J352" s="131"/>
      <c r="K352" s="131"/>
      <c r="L352" s="131"/>
      <c r="M352" s="131"/>
      <c r="N352" s="131"/>
      <c r="O352" s="131"/>
      <c r="P352" s="131"/>
    </row>
    <row r="353" spans="2:16">
      <c r="B353" s="130"/>
      <c r="C353" s="130"/>
      <c r="D353" s="131"/>
      <c r="E353" s="131"/>
      <c r="F353" s="131"/>
      <c r="G353" s="131"/>
      <c r="H353" s="131"/>
      <c r="I353" s="131"/>
      <c r="J353" s="131"/>
      <c r="K353" s="131"/>
      <c r="L353" s="131"/>
      <c r="M353" s="131"/>
      <c r="N353" s="131"/>
      <c r="O353" s="131"/>
      <c r="P353" s="131"/>
    </row>
    <row r="354" spans="2:16">
      <c r="B354" s="130"/>
      <c r="C354" s="130"/>
      <c r="D354" s="131"/>
      <c r="E354" s="131"/>
      <c r="F354" s="131"/>
      <c r="G354" s="131"/>
      <c r="H354" s="131"/>
      <c r="I354" s="131"/>
      <c r="J354" s="131"/>
      <c r="K354" s="131"/>
      <c r="L354" s="131"/>
      <c r="M354" s="131"/>
      <c r="N354" s="131"/>
      <c r="O354" s="131"/>
      <c r="P354" s="131"/>
    </row>
    <row r="355" spans="2:16">
      <c r="B355" s="130"/>
      <c r="C355" s="130"/>
      <c r="D355" s="131"/>
      <c r="E355" s="131"/>
      <c r="F355" s="131"/>
      <c r="G355" s="131"/>
      <c r="H355" s="131"/>
      <c r="I355" s="131"/>
      <c r="J355" s="131"/>
      <c r="K355" s="131"/>
      <c r="L355" s="131"/>
      <c r="M355" s="131"/>
      <c r="N355" s="131"/>
      <c r="O355" s="131"/>
      <c r="P355" s="131"/>
    </row>
    <row r="356" spans="2:16">
      <c r="B356" s="130"/>
      <c r="C356" s="130"/>
      <c r="D356" s="131"/>
      <c r="E356" s="131"/>
      <c r="F356" s="131"/>
      <c r="G356" s="131"/>
      <c r="H356" s="131"/>
      <c r="I356" s="131"/>
      <c r="J356" s="131"/>
      <c r="K356" s="131"/>
      <c r="L356" s="131"/>
      <c r="M356" s="131"/>
      <c r="N356" s="131"/>
      <c r="O356" s="131"/>
      <c r="P356" s="131"/>
    </row>
    <row r="357" spans="2:16">
      <c r="B357" s="130"/>
      <c r="C357" s="130"/>
      <c r="D357" s="131"/>
      <c r="E357" s="131"/>
      <c r="F357" s="131"/>
      <c r="G357" s="131"/>
      <c r="H357" s="131"/>
      <c r="I357" s="131"/>
      <c r="J357" s="131"/>
      <c r="K357" s="131"/>
      <c r="L357" s="131"/>
      <c r="M357" s="131"/>
      <c r="N357" s="131"/>
      <c r="O357" s="131"/>
      <c r="P357" s="131"/>
    </row>
    <row r="358" spans="2:16">
      <c r="B358" s="130"/>
      <c r="C358" s="130"/>
      <c r="D358" s="131"/>
      <c r="E358" s="131"/>
      <c r="F358" s="131"/>
      <c r="G358" s="131"/>
      <c r="H358" s="131"/>
      <c r="I358" s="131"/>
      <c r="J358" s="131"/>
      <c r="K358" s="131"/>
      <c r="L358" s="131"/>
      <c r="M358" s="131"/>
      <c r="N358" s="131"/>
      <c r="O358" s="131"/>
      <c r="P358" s="131"/>
    </row>
    <row r="359" spans="2:16">
      <c r="B359" s="130"/>
      <c r="C359" s="130"/>
      <c r="D359" s="131"/>
      <c r="E359" s="131"/>
      <c r="F359" s="131"/>
      <c r="G359" s="131"/>
      <c r="H359" s="131"/>
      <c r="I359" s="131"/>
      <c r="J359" s="131"/>
      <c r="K359" s="131"/>
      <c r="L359" s="131"/>
      <c r="M359" s="131"/>
      <c r="N359" s="131"/>
      <c r="O359" s="131"/>
      <c r="P359" s="131"/>
    </row>
    <row r="360" spans="2:16">
      <c r="B360" s="130"/>
      <c r="C360" s="130"/>
      <c r="D360" s="131"/>
      <c r="E360" s="131"/>
      <c r="F360" s="131"/>
      <c r="G360" s="131"/>
      <c r="H360" s="131"/>
      <c r="I360" s="131"/>
      <c r="J360" s="131"/>
      <c r="K360" s="131"/>
      <c r="L360" s="131"/>
      <c r="M360" s="131"/>
      <c r="N360" s="131"/>
      <c r="O360" s="131"/>
      <c r="P360" s="131"/>
    </row>
    <row r="361" spans="2:16">
      <c r="B361" s="130"/>
      <c r="C361" s="130"/>
      <c r="D361" s="131"/>
      <c r="E361" s="131"/>
      <c r="F361" s="131"/>
      <c r="G361" s="131"/>
      <c r="H361" s="131"/>
      <c r="I361" s="131"/>
      <c r="J361" s="131"/>
      <c r="K361" s="131"/>
      <c r="L361" s="131"/>
      <c r="M361" s="131"/>
      <c r="N361" s="131"/>
      <c r="O361" s="131"/>
      <c r="P361" s="131"/>
    </row>
    <row r="362" spans="2:16">
      <c r="B362" s="130"/>
      <c r="C362" s="130"/>
      <c r="D362" s="131"/>
      <c r="E362" s="131"/>
      <c r="F362" s="131"/>
      <c r="G362" s="131"/>
      <c r="H362" s="131"/>
      <c r="I362" s="131"/>
      <c r="J362" s="131"/>
      <c r="K362" s="131"/>
      <c r="L362" s="131"/>
      <c r="M362" s="131"/>
      <c r="N362" s="131"/>
      <c r="O362" s="131"/>
      <c r="P362" s="131"/>
    </row>
    <row r="363" spans="2:16">
      <c r="B363" s="130"/>
      <c r="C363" s="130"/>
      <c r="D363" s="131"/>
      <c r="E363" s="131"/>
      <c r="F363" s="131"/>
      <c r="G363" s="131"/>
      <c r="H363" s="131"/>
      <c r="I363" s="131"/>
      <c r="J363" s="131"/>
      <c r="K363" s="131"/>
      <c r="L363" s="131"/>
      <c r="M363" s="131"/>
      <c r="N363" s="131"/>
      <c r="O363" s="131"/>
      <c r="P363" s="131"/>
    </row>
    <row r="364" spans="2:16">
      <c r="B364" s="130"/>
      <c r="C364" s="130"/>
      <c r="D364" s="131"/>
      <c r="E364" s="131"/>
      <c r="F364" s="131"/>
      <c r="G364" s="131"/>
      <c r="H364" s="131"/>
      <c r="I364" s="131"/>
      <c r="J364" s="131"/>
      <c r="K364" s="131"/>
      <c r="L364" s="131"/>
      <c r="M364" s="131"/>
      <c r="N364" s="131"/>
      <c r="O364" s="131"/>
      <c r="P364" s="131"/>
    </row>
    <row r="365" spans="2:16">
      <c r="B365" s="130"/>
      <c r="C365" s="130"/>
      <c r="D365" s="131"/>
      <c r="E365" s="131"/>
      <c r="F365" s="131"/>
      <c r="G365" s="131"/>
      <c r="H365" s="131"/>
      <c r="I365" s="131"/>
      <c r="J365" s="131"/>
      <c r="K365" s="131"/>
      <c r="L365" s="131"/>
      <c r="M365" s="131"/>
      <c r="N365" s="131"/>
      <c r="O365" s="131"/>
      <c r="P365" s="131"/>
    </row>
    <row r="366" spans="2:16">
      <c r="B366" s="130"/>
      <c r="C366" s="130"/>
      <c r="D366" s="131"/>
      <c r="E366" s="131"/>
      <c r="F366" s="131"/>
      <c r="G366" s="131"/>
      <c r="H366" s="131"/>
      <c r="I366" s="131"/>
      <c r="J366" s="131"/>
      <c r="K366" s="131"/>
      <c r="L366" s="131"/>
      <c r="M366" s="131"/>
      <c r="N366" s="131"/>
      <c r="O366" s="131"/>
      <c r="P366" s="131"/>
    </row>
    <row r="367" spans="2:16">
      <c r="B367" s="130"/>
      <c r="C367" s="130"/>
      <c r="D367" s="131"/>
      <c r="E367" s="131"/>
      <c r="F367" s="131"/>
      <c r="G367" s="131"/>
      <c r="H367" s="131"/>
      <c r="I367" s="131"/>
      <c r="J367" s="131"/>
      <c r="K367" s="131"/>
      <c r="L367" s="131"/>
      <c r="M367" s="131"/>
      <c r="N367" s="131"/>
      <c r="O367" s="131"/>
      <c r="P367" s="131"/>
    </row>
    <row r="368" spans="2:16">
      <c r="B368" s="130"/>
      <c r="C368" s="130"/>
      <c r="D368" s="131"/>
      <c r="E368" s="131"/>
      <c r="F368" s="131"/>
      <c r="G368" s="131"/>
      <c r="H368" s="131"/>
      <c r="I368" s="131"/>
      <c r="J368" s="131"/>
      <c r="K368" s="131"/>
      <c r="L368" s="131"/>
      <c r="M368" s="131"/>
      <c r="N368" s="131"/>
      <c r="O368" s="131"/>
      <c r="P368" s="131"/>
    </row>
    <row r="369" spans="2:16">
      <c r="B369" s="130"/>
      <c r="C369" s="130"/>
      <c r="D369" s="131"/>
      <c r="E369" s="131"/>
      <c r="F369" s="131"/>
      <c r="G369" s="131"/>
      <c r="H369" s="131"/>
      <c r="I369" s="131"/>
      <c r="J369" s="131"/>
      <c r="K369" s="131"/>
      <c r="L369" s="131"/>
      <c r="M369" s="131"/>
      <c r="N369" s="131"/>
      <c r="O369" s="131"/>
      <c r="P369" s="131"/>
    </row>
    <row r="370" spans="2:16">
      <c r="B370" s="130"/>
      <c r="C370" s="130"/>
      <c r="D370" s="131"/>
      <c r="E370" s="131"/>
      <c r="F370" s="131"/>
      <c r="G370" s="131"/>
      <c r="H370" s="131"/>
      <c r="I370" s="131"/>
      <c r="J370" s="131"/>
      <c r="K370" s="131"/>
      <c r="L370" s="131"/>
      <c r="M370" s="131"/>
      <c r="N370" s="131"/>
      <c r="O370" s="131"/>
      <c r="P370" s="131"/>
    </row>
    <row r="371" spans="2:16">
      <c r="B371" s="130"/>
      <c r="C371" s="130"/>
      <c r="D371" s="131"/>
      <c r="E371" s="131"/>
      <c r="F371" s="131"/>
      <c r="G371" s="131"/>
      <c r="H371" s="131"/>
      <c r="I371" s="131"/>
      <c r="J371" s="131"/>
      <c r="K371" s="131"/>
      <c r="L371" s="131"/>
      <c r="M371" s="131"/>
      <c r="N371" s="131"/>
      <c r="O371" s="131"/>
      <c r="P371" s="131"/>
    </row>
    <row r="372" spans="2:16">
      <c r="B372" s="130"/>
      <c r="C372" s="130"/>
      <c r="D372" s="131"/>
      <c r="E372" s="131"/>
      <c r="F372" s="131"/>
      <c r="G372" s="131"/>
      <c r="H372" s="131"/>
      <c r="I372" s="131"/>
      <c r="J372" s="131"/>
      <c r="K372" s="131"/>
      <c r="L372" s="131"/>
      <c r="M372" s="131"/>
      <c r="N372" s="131"/>
      <c r="O372" s="131"/>
      <c r="P372" s="131"/>
    </row>
    <row r="373" spans="2:16">
      <c r="B373" s="130"/>
      <c r="C373" s="130"/>
      <c r="D373" s="131"/>
      <c r="E373" s="131"/>
      <c r="F373" s="131"/>
      <c r="G373" s="131"/>
      <c r="H373" s="131"/>
      <c r="I373" s="131"/>
      <c r="J373" s="131"/>
      <c r="K373" s="131"/>
      <c r="L373" s="131"/>
      <c r="M373" s="131"/>
      <c r="N373" s="131"/>
      <c r="O373" s="131"/>
      <c r="P373" s="131"/>
    </row>
    <row r="374" spans="2:16">
      <c r="B374" s="130"/>
      <c r="C374" s="130"/>
      <c r="D374" s="131"/>
      <c r="E374" s="131"/>
      <c r="F374" s="131"/>
      <c r="G374" s="131"/>
      <c r="H374" s="131"/>
      <c r="I374" s="131"/>
      <c r="J374" s="131"/>
      <c r="K374" s="131"/>
      <c r="L374" s="131"/>
      <c r="M374" s="131"/>
      <c r="N374" s="131"/>
      <c r="O374" s="131"/>
      <c r="P374" s="131"/>
    </row>
    <row r="375" spans="2:16">
      <c r="B375" s="130"/>
      <c r="C375" s="130"/>
      <c r="D375" s="131"/>
      <c r="E375" s="131"/>
      <c r="F375" s="131"/>
      <c r="G375" s="131"/>
      <c r="H375" s="131"/>
      <c r="I375" s="131"/>
      <c r="J375" s="131"/>
      <c r="K375" s="131"/>
      <c r="L375" s="131"/>
      <c r="M375" s="131"/>
      <c r="N375" s="131"/>
      <c r="O375" s="131"/>
      <c r="P375" s="131"/>
    </row>
    <row r="376" spans="2:16">
      <c r="B376" s="130"/>
      <c r="C376" s="130"/>
      <c r="D376" s="131"/>
      <c r="E376" s="131"/>
      <c r="F376" s="131"/>
      <c r="G376" s="131"/>
      <c r="H376" s="131"/>
      <c r="I376" s="131"/>
      <c r="J376" s="131"/>
      <c r="K376" s="131"/>
      <c r="L376" s="131"/>
      <c r="M376" s="131"/>
      <c r="N376" s="131"/>
      <c r="O376" s="131"/>
      <c r="P376" s="131"/>
    </row>
    <row r="377" spans="2:16">
      <c r="B377" s="130"/>
      <c r="C377" s="130"/>
      <c r="D377" s="131"/>
      <c r="E377" s="131"/>
      <c r="F377" s="131"/>
      <c r="G377" s="131"/>
      <c r="H377" s="131"/>
      <c r="I377" s="131"/>
      <c r="J377" s="131"/>
      <c r="K377" s="131"/>
      <c r="L377" s="131"/>
      <c r="M377" s="131"/>
      <c r="N377" s="131"/>
      <c r="O377" s="131"/>
      <c r="P377" s="131"/>
    </row>
    <row r="378" spans="2:16">
      <c r="B378" s="130"/>
      <c r="C378" s="130"/>
      <c r="D378" s="131"/>
      <c r="E378" s="131"/>
      <c r="F378" s="131"/>
      <c r="G378" s="131"/>
      <c r="H378" s="131"/>
      <c r="I378" s="131"/>
      <c r="J378" s="131"/>
      <c r="K378" s="131"/>
      <c r="L378" s="131"/>
      <c r="M378" s="131"/>
      <c r="N378" s="131"/>
      <c r="O378" s="131"/>
      <c r="P378" s="131"/>
    </row>
    <row r="379" spans="2:16">
      <c r="B379" s="130"/>
      <c r="C379" s="130"/>
      <c r="D379" s="131"/>
      <c r="E379" s="131"/>
      <c r="F379" s="131"/>
      <c r="G379" s="131"/>
      <c r="H379" s="131"/>
      <c r="I379" s="131"/>
      <c r="J379" s="131"/>
      <c r="K379" s="131"/>
      <c r="L379" s="131"/>
      <c r="M379" s="131"/>
      <c r="N379" s="131"/>
      <c r="O379" s="131"/>
      <c r="P379" s="131"/>
    </row>
    <row r="380" spans="2:16">
      <c r="B380" s="130"/>
      <c r="C380" s="130"/>
      <c r="D380" s="131"/>
      <c r="E380" s="131"/>
      <c r="F380" s="131"/>
      <c r="G380" s="131"/>
      <c r="H380" s="131"/>
      <c r="I380" s="131"/>
      <c r="J380" s="131"/>
      <c r="K380" s="131"/>
      <c r="L380" s="131"/>
      <c r="M380" s="131"/>
      <c r="N380" s="131"/>
      <c r="O380" s="131"/>
      <c r="P380" s="131"/>
    </row>
    <row r="381" spans="2:16">
      <c r="B381" s="130"/>
      <c r="C381" s="130"/>
      <c r="D381" s="131"/>
      <c r="E381" s="131"/>
      <c r="F381" s="131"/>
      <c r="G381" s="131"/>
      <c r="H381" s="131"/>
      <c r="I381" s="131"/>
      <c r="J381" s="131"/>
      <c r="K381" s="131"/>
      <c r="L381" s="131"/>
      <c r="M381" s="131"/>
      <c r="N381" s="131"/>
      <c r="O381" s="131"/>
      <c r="P381" s="131"/>
    </row>
    <row r="382" spans="2:16">
      <c r="B382" s="130"/>
      <c r="C382" s="130"/>
      <c r="D382" s="131"/>
      <c r="E382" s="131"/>
      <c r="F382" s="131"/>
      <c r="G382" s="131"/>
      <c r="H382" s="131"/>
      <c r="I382" s="131"/>
      <c r="J382" s="131"/>
      <c r="K382" s="131"/>
      <c r="L382" s="131"/>
      <c r="M382" s="131"/>
      <c r="N382" s="131"/>
      <c r="O382" s="131"/>
      <c r="P382" s="131"/>
    </row>
    <row r="383" spans="2:16">
      <c r="B383" s="130"/>
      <c r="C383" s="130"/>
      <c r="D383" s="131"/>
      <c r="E383" s="131"/>
      <c r="F383" s="131"/>
      <c r="G383" s="131"/>
      <c r="H383" s="131"/>
      <c r="I383" s="131"/>
      <c r="J383" s="131"/>
      <c r="K383" s="131"/>
      <c r="L383" s="131"/>
      <c r="M383" s="131"/>
      <c r="N383" s="131"/>
      <c r="O383" s="131"/>
      <c r="P383" s="131"/>
    </row>
    <row r="384" spans="2:16">
      <c r="B384" s="130"/>
      <c r="C384" s="130"/>
      <c r="D384" s="131"/>
      <c r="E384" s="131"/>
      <c r="F384" s="131"/>
      <c r="G384" s="131"/>
      <c r="H384" s="131"/>
      <c r="I384" s="131"/>
      <c r="J384" s="131"/>
      <c r="K384" s="131"/>
      <c r="L384" s="131"/>
      <c r="M384" s="131"/>
      <c r="N384" s="131"/>
      <c r="O384" s="131"/>
      <c r="P384" s="131"/>
    </row>
    <row r="385" spans="2:16">
      <c r="B385" s="130"/>
      <c r="C385" s="130"/>
      <c r="D385" s="131"/>
      <c r="E385" s="131"/>
      <c r="F385" s="131"/>
      <c r="G385" s="131"/>
      <c r="H385" s="131"/>
      <c r="I385" s="131"/>
      <c r="J385" s="131"/>
      <c r="K385" s="131"/>
      <c r="L385" s="131"/>
      <c r="M385" s="131"/>
      <c r="N385" s="131"/>
      <c r="O385" s="131"/>
      <c r="P385" s="131"/>
    </row>
    <row r="386" spans="2:16">
      <c r="B386" s="130"/>
      <c r="C386" s="130"/>
      <c r="D386" s="131"/>
      <c r="E386" s="131"/>
      <c r="F386" s="131"/>
      <c r="G386" s="131"/>
      <c r="H386" s="131"/>
      <c r="I386" s="131"/>
      <c r="J386" s="131"/>
      <c r="K386" s="131"/>
      <c r="L386" s="131"/>
      <c r="M386" s="131"/>
      <c r="N386" s="131"/>
      <c r="O386" s="131"/>
      <c r="P386" s="131"/>
    </row>
    <row r="387" spans="2:16">
      <c r="B387" s="130"/>
      <c r="C387" s="130"/>
      <c r="D387" s="131"/>
      <c r="E387" s="131"/>
      <c r="F387" s="131"/>
      <c r="G387" s="131"/>
      <c r="H387" s="131"/>
      <c r="I387" s="131"/>
      <c r="J387" s="131"/>
      <c r="K387" s="131"/>
      <c r="L387" s="131"/>
      <c r="M387" s="131"/>
      <c r="N387" s="131"/>
      <c r="O387" s="131"/>
      <c r="P387" s="131"/>
    </row>
    <row r="388" spans="2:16">
      <c r="B388" s="130"/>
      <c r="C388" s="130"/>
      <c r="D388" s="131"/>
      <c r="E388" s="131"/>
      <c r="F388" s="131"/>
      <c r="G388" s="131"/>
      <c r="H388" s="131"/>
      <c r="I388" s="131"/>
      <c r="J388" s="131"/>
      <c r="K388" s="131"/>
      <c r="L388" s="131"/>
      <c r="M388" s="131"/>
      <c r="N388" s="131"/>
      <c r="O388" s="131"/>
      <c r="P388" s="131"/>
    </row>
    <row r="389" spans="2:16">
      <c r="B389" s="130"/>
      <c r="C389" s="130"/>
      <c r="D389" s="131"/>
      <c r="E389" s="131"/>
      <c r="F389" s="131"/>
      <c r="G389" s="131"/>
      <c r="H389" s="131"/>
      <c r="I389" s="131"/>
      <c r="J389" s="131"/>
      <c r="K389" s="131"/>
      <c r="L389" s="131"/>
      <c r="M389" s="131"/>
      <c r="N389" s="131"/>
      <c r="O389" s="131"/>
      <c r="P389" s="131"/>
    </row>
    <row r="390" spans="2:16">
      <c r="B390" s="130"/>
      <c r="C390" s="130"/>
      <c r="D390" s="131"/>
      <c r="E390" s="131"/>
      <c r="F390" s="131"/>
      <c r="G390" s="131"/>
      <c r="H390" s="131"/>
      <c r="I390" s="131"/>
      <c r="J390" s="131"/>
      <c r="K390" s="131"/>
      <c r="L390" s="131"/>
      <c r="M390" s="131"/>
      <c r="N390" s="131"/>
      <c r="O390" s="131"/>
      <c r="P390" s="131"/>
    </row>
    <row r="391" spans="2:16">
      <c r="B391" s="130"/>
      <c r="C391" s="130"/>
      <c r="D391" s="131"/>
      <c r="E391" s="131"/>
      <c r="F391" s="131"/>
      <c r="G391" s="131"/>
      <c r="H391" s="131"/>
      <c r="I391" s="131"/>
      <c r="J391" s="131"/>
      <c r="K391" s="131"/>
      <c r="L391" s="131"/>
      <c r="M391" s="131"/>
      <c r="N391" s="131"/>
      <c r="O391" s="131"/>
      <c r="P391" s="131"/>
    </row>
    <row r="392" spans="2:16">
      <c r="B392" s="130"/>
      <c r="C392" s="130"/>
      <c r="D392" s="131"/>
      <c r="E392" s="131"/>
      <c r="F392" s="131"/>
      <c r="G392" s="131"/>
      <c r="H392" s="131"/>
      <c r="I392" s="131"/>
      <c r="J392" s="131"/>
      <c r="K392" s="131"/>
      <c r="L392" s="131"/>
      <c r="M392" s="131"/>
      <c r="N392" s="131"/>
      <c r="O392" s="131"/>
      <c r="P392" s="131"/>
    </row>
    <row r="393" spans="2:16">
      <c r="B393" s="130"/>
      <c r="C393" s="130"/>
      <c r="D393" s="131"/>
      <c r="E393" s="131"/>
      <c r="F393" s="131"/>
      <c r="G393" s="131"/>
      <c r="H393" s="131"/>
      <c r="I393" s="131"/>
      <c r="J393" s="131"/>
      <c r="K393" s="131"/>
      <c r="L393" s="131"/>
      <c r="M393" s="131"/>
      <c r="N393" s="131"/>
      <c r="O393" s="131"/>
      <c r="P393" s="131"/>
    </row>
    <row r="394" spans="2:16">
      <c r="B394" s="130"/>
      <c r="C394" s="130"/>
      <c r="D394" s="131"/>
      <c r="E394" s="131"/>
      <c r="F394" s="131"/>
      <c r="G394" s="131"/>
      <c r="H394" s="131"/>
      <c r="I394" s="131"/>
      <c r="J394" s="131"/>
      <c r="K394" s="131"/>
      <c r="L394" s="131"/>
      <c r="M394" s="131"/>
      <c r="N394" s="131"/>
      <c r="O394" s="131"/>
      <c r="P394" s="131"/>
    </row>
    <row r="395" spans="2:16">
      <c r="B395" s="130"/>
      <c r="C395" s="130"/>
      <c r="D395" s="131"/>
      <c r="E395" s="131"/>
      <c r="F395" s="131"/>
      <c r="G395" s="131"/>
      <c r="H395" s="131"/>
      <c r="I395" s="131"/>
      <c r="J395" s="131"/>
      <c r="K395" s="131"/>
      <c r="L395" s="131"/>
      <c r="M395" s="131"/>
      <c r="N395" s="131"/>
      <c r="O395" s="131"/>
      <c r="P395" s="131"/>
    </row>
    <row r="396" spans="2:16">
      <c r="B396" s="130"/>
      <c r="C396" s="130"/>
      <c r="D396" s="131"/>
      <c r="E396" s="131"/>
      <c r="F396" s="131"/>
      <c r="G396" s="131"/>
      <c r="H396" s="131"/>
      <c r="I396" s="131"/>
      <c r="J396" s="131"/>
      <c r="K396" s="131"/>
      <c r="L396" s="131"/>
      <c r="M396" s="131"/>
      <c r="N396" s="131"/>
      <c r="O396" s="131"/>
      <c r="P396" s="131"/>
    </row>
    <row r="397" spans="2:16">
      <c r="B397" s="135"/>
      <c r="C397" s="130"/>
      <c r="D397" s="131"/>
      <c r="E397" s="131"/>
      <c r="F397" s="131"/>
      <c r="G397" s="131"/>
      <c r="H397" s="131"/>
      <c r="I397" s="131"/>
      <c r="J397" s="131"/>
      <c r="K397" s="131"/>
      <c r="L397" s="131"/>
      <c r="M397" s="131"/>
      <c r="N397" s="131"/>
      <c r="O397" s="131"/>
      <c r="P397" s="131"/>
    </row>
    <row r="398" spans="2:16">
      <c r="B398" s="135"/>
      <c r="C398" s="130"/>
      <c r="D398" s="131"/>
      <c r="E398" s="131"/>
      <c r="F398" s="131"/>
      <c r="G398" s="131"/>
      <c r="H398" s="131"/>
      <c r="I398" s="131"/>
      <c r="J398" s="131"/>
      <c r="K398" s="131"/>
      <c r="L398" s="131"/>
      <c r="M398" s="131"/>
      <c r="N398" s="131"/>
      <c r="O398" s="131"/>
      <c r="P398" s="131"/>
    </row>
    <row r="399" spans="2:16">
      <c r="B399" s="136"/>
      <c r="C399" s="130"/>
      <c r="D399" s="131"/>
      <c r="E399" s="131"/>
      <c r="F399" s="131"/>
      <c r="G399" s="131"/>
      <c r="H399" s="131"/>
      <c r="I399" s="131"/>
      <c r="J399" s="131"/>
      <c r="K399" s="131"/>
      <c r="L399" s="131"/>
      <c r="M399" s="131"/>
      <c r="N399" s="131"/>
      <c r="O399" s="131"/>
      <c r="P399" s="131"/>
    </row>
    <row r="400" spans="2:16">
      <c r="B400" s="130"/>
      <c r="C400" s="130"/>
      <c r="D400" s="131"/>
      <c r="E400" s="131"/>
      <c r="F400" s="131"/>
      <c r="G400" s="131"/>
      <c r="H400" s="131"/>
      <c r="I400" s="131"/>
      <c r="J400" s="131"/>
      <c r="K400" s="131"/>
      <c r="L400" s="131"/>
      <c r="M400" s="131"/>
      <c r="N400" s="131"/>
      <c r="O400" s="131"/>
      <c r="P400" s="131"/>
    </row>
    <row r="401" spans="2:16">
      <c r="B401" s="130"/>
      <c r="C401" s="130"/>
      <c r="D401" s="131"/>
      <c r="E401" s="131"/>
      <c r="F401" s="131"/>
      <c r="G401" s="131"/>
      <c r="H401" s="131"/>
      <c r="I401" s="131"/>
      <c r="J401" s="131"/>
      <c r="K401" s="131"/>
      <c r="L401" s="131"/>
      <c r="M401" s="131"/>
      <c r="N401" s="131"/>
      <c r="O401" s="131"/>
      <c r="P401" s="131"/>
    </row>
    <row r="402" spans="2:16">
      <c r="B402" s="130"/>
      <c r="C402" s="130"/>
      <c r="D402" s="131"/>
      <c r="E402" s="131"/>
      <c r="F402" s="131"/>
      <c r="G402" s="131"/>
      <c r="H402" s="131"/>
      <c r="I402" s="131"/>
      <c r="J402" s="131"/>
      <c r="K402" s="131"/>
      <c r="L402" s="131"/>
      <c r="M402" s="131"/>
      <c r="N402" s="131"/>
      <c r="O402" s="131"/>
      <c r="P402" s="131"/>
    </row>
    <row r="403" spans="2:16">
      <c r="B403" s="130"/>
      <c r="C403" s="130"/>
      <c r="D403" s="131"/>
      <c r="E403" s="131"/>
      <c r="F403" s="131"/>
      <c r="G403" s="131"/>
      <c r="H403" s="131"/>
      <c r="I403" s="131"/>
      <c r="J403" s="131"/>
      <c r="K403" s="131"/>
      <c r="L403" s="131"/>
      <c r="M403" s="131"/>
      <c r="N403" s="131"/>
      <c r="O403" s="131"/>
      <c r="P403" s="131"/>
    </row>
    <row r="404" spans="2:16">
      <c r="B404" s="130"/>
      <c r="C404" s="130"/>
      <c r="D404" s="131"/>
      <c r="E404" s="131"/>
      <c r="F404" s="131"/>
      <c r="G404" s="131"/>
      <c r="H404" s="131"/>
      <c r="I404" s="131"/>
      <c r="J404" s="131"/>
      <c r="K404" s="131"/>
      <c r="L404" s="131"/>
      <c r="M404" s="131"/>
      <c r="N404" s="131"/>
      <c r="O404" s="131"/>
      <c r="P404" s="131"/>
    </row>
    <row r="405" spans="2:16">
      <c r="B405" s="130"/>
      <c r="C405" s="130"/>
      <c r="D405" s="131"/>
      <c r="E405" s="131"/>
      <c r="F405" s="131"/>
      <c r="G405" s="131"/>
      <c r="H405" s="131"/>
      <c r="I405" s="131"/>
      <c r="J405" s="131"/>
      <c r="K405" s="131"/>
      <c r="L405" s="131"/>
      <c r="M405" s="131"/>
      <c r="N405" s="131"/>
      <c r="O405" s="131"/>
      <c r="P405" s="131"/>
    </row>
    <row r="406" spans="2:16">
      <c r="B406" s="130"/>
      <c r="C406" s="130"/>
      <c r="D406" s="131"/>
      <c r="E406" s="131"/>
      <c r="F406" s="131"/>
      <c r="G406" s="131"/>
      <c r="H406" s="131"/>
      <c r="I406" s="131"/>
      <c r="J406" s="131"/>
      <c r="K406" s="131"/>
      <c r="L406" s="131"/>
      <c r="M406" s="131"/>
      <c r="N406" s="131"/>
      <c r="O406" s="131"/>
      <c r="P406" s="131"/>
    </row>
    <row r="407" spans="2:16">
      <c r="B407" s="130"/>
      <c r="C407" s="130"/>
      <c r="D407" s="131"/>
      <c r="E407" s="131"/>
      <c r="F407" s="131"/>
      <c r="G407" s="131"/>
      <c r="H407" s="131"/>
      <c r="I407" s="131"/>
      <c r="J407" s="131"/>
      <c r="K407" s="131"/>
      <c r="L407" s="131"/>
      <c r="M407" s="131"/>
      <c r="N407" s="131"/>
      <c r="O407" s="131"/>
      <c r="P407" s="131"/>
    </row>
    <row r="408" spans="2:16">
      <c r="B408" s="130"/>
      <c r="C408" s="130"/>
      <c r="D408" s="131"/>
      <c r="E408" s="131"/>
      <c r="F408" s="131"/>
      <c r="G408" s="131"/>
      <c r="H408" s="131"/>
      <c r="I408" s="131"/>
      <c r="J408" s="131"/>
      <c r="K408" s="131"/>
      <c r="L408" s="131"/>
      <c r="M408" s="131"/>
      <c r="N408" s="131"/>
      <c r="O408" s="131"/>
      <c r="P408" s="131"/>
    </row>
    <row r="409" spans="2:16">
      <c r="B409" s="130"/>
      <c r="C409" s="130"/>
      <c r="D409" s="131"/>
      <c r="E409" s="131"/>
      <c r="F409" s="131"/>
      <c r="G409" s="131"/>
      <c r="H409" s="131"/>
      <c r="I409" s="131"/>
      <c r="J409" s="131"/>
      <c r="K409" s="131"/>
      <c r="L409" s="131"/>
      <c r="M409" s="131"/>
      <c r="N409" s="131"/>
      <c r="O409" s="131"/>
      <c r="P409" s="131"/>
    </row>
    <row r="410" spans="2:16">
      <c r="B410" s="130"/>
      <c r="C410" s="130"/>
      <c r="D410" s="130"/>
      <c r="E410" s="131"/>
      <c r="F410" s="131"/>
      <c r="G410" s="131"/>
      <c r="H410" s="131"/>
      <c r="I410" s="131"/>
      <c r="J410" s="131"/>
      <c r="K410" s="131"/>
      <c r="L410" s="131"/>
      <c r="M410" s="131"/>
      <c r="N410" s="131"/>
      <c r="O410" s="131"/>
      <c r="P410" s="131"/>
    </row>
    <row r="411" spans="2:16">
      <c r="B411" s="130"/>
      <c r="C411" s="130"/>
      <c r="D411" s="130"/>
      <c r="E411" s="131"/>
      <c r="F411" s="131"/>
      <c r="G411" s="131"/>
      <c r="H411" s="131"/>
      <c r="I411" s="131"/>
      <c r="J411" s="131"/>
      <c r="K411" s="131"/>
      <c r="L411" s="131"/>
      <c r="M411" s="131"/>
      <c r="N411" s="131"/>
      <c r="O411" s="131"/>
      <c r="P411" s="13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56" t="s">
        <v>146</v>
      </c>
      <c r="C1" s="77" t="s" vm="1">
        <v>224</v>
      </c>
    </row>
    <row r="2" spans="2:16">
      <c r="B2" s="56" t="s">
        <v>145</v>
      </c>
      <c r="C2" s="77" t="s">
        <v>225</v>
      </c>
    </row>
    <row r="3" spans="2:16">
      <c r="B3" s="56" t="s">
        <v>147</v>
      </c>
      <c r="C3" s="77" t="s">
        <v>226</v>
      </c>
    </row>
    <row r="4" spans="2:16">
      <c r="B4" s="56" t="s">
        <v>148</v>
      </c>
      <c r="C4" s="77">
        <v>9455</v>
      </c>
    </row>
    <row r="6" spans="2:16" ht="26.25" customHeight="1">
      <c r="B6" s="157" t="s">
        <v>187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9"/>
    </row>
    <row r="7" spans="2:16" s="3" customFormat="1" ht="78.75">
      <c r="B7" s="22" t="s">
        <v>116</v>
      </c>
      <c r="C7" s="30" t="s">
        <v>46</v>
      </c>
      <c r="D7" s="30" t="s">
        <v>67</v>
      </c>
      <c r="E7" s="30" t="s">
        <v>15</v>
      </c>
      <c r="F7" s="30" t="s">
        <v>68</v>
      </c>
      <c r="G7" s="30" t="s">
        <v>102</v>
      </c>
      <c r="H7" s="30" t="s">
        <v>18</v>
      </c>
      <c r="I7" s="30" t="s">
        <v>101</v>
      </c>
      <c r="J7" s="30" t="s">
        <v>17</v>
      </c>
      <c r="K7" s="30" t="s">
        <v>182</v>
      </c>
      <c r="L7" s="30" t="s">
        <v>200</v>
      </c>
      <c r="M7" s="30" t="s">
        <v>183</v>
      </c>
      <c r="N7" s="30" t="s">
        <v>61</v>
      </c>
      <c r="O7" s="30" t="s">
        <v>149</v>
      </c>
      <c r="P7" s="31" t="s">
        <v>151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207</v>
      </c>
      <c r="M8" s="32" t="s">
        <v>203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19" t="s">
        <v>13</v>
      </c>
      <c r="P9" s="20" t="s">
        <v>14</v>
      </c>
    </row>
    <row r="10" spans="2:16" s="4" customFormat="1" ht="18" customHeight="1"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</row>
    <row r="11" spans="2:16" ht="20.25" customHeight="1">
      <c r="B11" s="132" t="s">
        <v>216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</row>
    <row r="12" spans="2:16">
      <c r="B12" s="132" t="s">
        <v>112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</row>
    <row r="13" spans="2:16">
      <c r="B13" s="132" t="s">
        <v>206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</row>
    <row r="14" spans="2:16"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</row>
    <row r="15" spans="2:16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</row>
    <row r="16" spans="2:16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</row>
    <row r="17" spans="2:16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</row>
    <row r="18" spans="2:16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</row>
    <row r="19" spans="2:16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</row>
    <row r="20" spans="2:16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</row>
    <row r="21" spans="2:16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</row>
    <row r="22" spans="2:16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</row>
    <row r="23" spans="2:16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</row>
    <row r="24" spans="2:16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</row>
    <row r="25" spans="2:16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</row>
    <row r="26" spans="2:16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</row>
    <row r="27" spans="2:16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</row>
    <row r="28" spans="2:16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</row>
    <row r="29" spans="2:16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</row>
    <row r="30" spans="2:16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</row>
    <row r="31" spans="2:16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</row>
    <row r="32" spans="2:16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</row>
    <row r="33" spans="2:16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</row>
    <row r="34" spans="2:16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</row>
    <row r="35" spans="2:16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</row>
    <row r="36" spans="2:16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</row>
    <row r="37" spans="2:16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</row>
    <row r="38" spans="2:16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</row>
    <row r="39" spans="2:16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</row>
    <row r="40" spans="2:16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</row>
    <row r="41" spans="2:16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</row>
    <row r="42" spans="2:16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</row>
    <row r="43" spans="2:16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</row>
    <row r="44" spans="2:16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</row>
    <row r="45" spans="2:16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</row>
    <row r="46" spans="2:16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</row>
    <row r="47" spans="2:16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</row>
    <row r="48" spans="2:16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</row>
    <row r="49" spans="2:16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</row>
    <row r="50" spans="2:16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</row>
    <row r="51" spans="2:16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</row>
    <row r="52" spans="2:16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</row>
    <row r="53" spans="2:16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</row>
    <row r="54" spans="2:16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</row>
    <row r="55" spans="2:16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</row>
    <row r="56" spans="2:16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</row>
    <row r="57" spans="2:16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</row>
    <row r="58" spans="2:16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</row>
    <row r="59" spans="2:16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</row>
    <row r="60" spans="2:16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</row>
    <row r="61" spans="2:16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</row>
    <row r="62" spans="2:16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</row>
    <row r="63" spans="2:16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</row>
    <row r="64" spans="2:16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</row>
    <row r="65" spans="2:16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</row>
    <row r="66" spans="2:16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</row>
    <row r="67" spans="2:16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</row>
    <row r="68" spans="2:16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</row>
    <row r="69" spans="2:16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</row>
    <row r="70" spans="2:16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</row>
    <row r="71" spans="2:16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</row>
    <row r="72" spans="2:16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</row>
    <row r="73" spans="2:16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</row>
    <row r="74" spans="2:16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</row>
    <row r="75" spans="2:16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</row>
    <row r="76" spans="2:16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</row>
    <row r="77" spans="2:16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</row>
    <row r="78" spans="2:16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</row>
    <row r="79" spans="2:16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</row>
    <row r="80" spans="2:16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</row>
    <row r="81" spans="2:16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</row>
    <row r="82" spans="2:16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</row>
    <row r="83" spans="2:16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</row>
    <row r="84" spans="2:16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</row>
    <row r="85" spans="2:16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</row>
    <row r="86" spans="2:16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</row>
    <row r="87" spans="2:16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</row>
    <row r="88" spans="2:16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</row>
    <row r="89" spans="2:16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</row>
    <row r="90" spans="2:16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</row>
    <row r="91" spans="2:16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</row>
    <row r="92" spans="2:16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</row>
    <row r="93" spans="2:16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</row>
    <row r="94" spans="2:16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</row>
    <row r="95" spans="2:16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</row>
    <row r="96" spans="2:16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</row>
    <row r="97" spans="2:16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</row>
    <row r="98" spans="2:16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</row>
    <row r="99" spans="2:16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</row>
    <row r="100" spans="2:16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</row>
    <row r="101" spans="2:16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</row>
    <row r="102" spans="2:16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</row>
    <row r="103" spans="2:16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</row>
    <row r="104" spans="2:16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</row>
    <row r="105" spans="2:16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</row>
    <row r="106" spans="2:16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</row>
    <row r="107" spans="2:16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</row>
    <row r="108" spans="2:16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</row>
    <row r="109" spans="2:16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</row>
    <row r="110" spans="2:16">
      <c r="B110" s="130"/>
      <c r="C110" s="130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</row>
    <row r="111" spans="2:16">
      <c r="B111" s="130"/>
      <c r="C111" s="130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</row>
    <row r="112" spans="2:16">
      <c r="B112" s="130"/>
      <c r="C112" s="130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</row>
    <row r="113" spans="2:16">
      <c r="B113" s="130"/>
      <c r="C113" s="130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</row>
    <row r="114" spans="2:16">
      <c r="B114" s="130"/>
      <c r="C114" s="130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</row>
    <row r="115" spans="2:16">
      <c r="B115" s="130"/>
      <c r="C115" s="130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</row>
    <row r="116" spans="2:16">
      <c r="B116" s="130"/>
      <c r="C116" s="130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</row>
    <row r="117" spans="2:16">
      <c r="B117" s="130"/>
      <c r="C117" s="130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</row>
    <row r="118" spans="2:16">
      <c r="B118" s="130"/>
      <c r="C118" s="130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</row>
    <row r="119" spans="2:16">
      <c r="B119" s="130"/>
      <c r="C119" s="130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</row>
    <row r="120" spans="2:16">
      <c r="B120" s="130"/>
      <c r="C120" s="130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</row>
    <row r="121" spans="2:16">
      <c r="B121" s="130"/>
      <c r="C121" s="130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</row>
    <row r="122" spans="2:16">
      <c r="B122" s="130"/>
      <c r="C122" s="130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</row>
    <row r="123" spans="2:16">
      <c r="B123" s="130"/>
      <c r="C123" s="130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</row>
    <row r="124" spans="2:16">
      <c r="B124" s="130"/>
      <c r="C124" s="130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</row>
    <row r="125" spans="2:16">
      <c r="B125" s="130"/>
      <c r="C125" s="130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</row>
    <row r="126" spans="2:16">
      <c r="B126" s="130"/>
      <c r="C126" s="130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</row>
    <row r="127" spans="2:16">
      <c r="B127" s="130"/>
      <c r="C127" s="130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</row>
    <row r="128" spans="2:16">
      <c r="B128" s="130"/>
      <c r="C128" s="130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</row>
    <row r="129" spans="2:16">
      <c r="B129" s="130"/>
      <c r="C129" s="130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</row>
    <row r="130" spans="2:16">
      <c r="B130" s="130"/>
      <c r="C130" s="130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</row>
    <row r="131" spans="2:16">
      <c r="B131" s="130"/>
      <c r="C131" s="130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</row>
    <row r="132" spans="2:16">
      <c r="B132" s="130"/>
      <c r="C132" s="130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</row>
    <row r="133" spans="2:16">
      <c r="B133" s="130"/>
      <c r="C133" s="130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</row>
    <row r="134" spans="2:16">
      <c r="B134" s="130"/>
      <c r="C134" s="130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</row>
    <row r="135" spans="2:16">
      <c r="B135" s="130"/>
      <c r="C135" s="130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</row>
    <row r="136" spans="2:16">
      <c r="B136" s="130"/>
      <c r="C136" s="130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</row>
    <row r="137" spans="2:16">
      <c r="B137" s="130"/>
      <c r="C137" s="130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</row>
    <row r="138" spans="2:16">
      <c r="B138" s="130"/>
      <c r="C138" s="130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</row>
    <row r="139" spans="2:16">
      <c r="B139" s="130"/>
      <c r="C139" s="130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</row>
    <row r="140" spans="2:16">
      <c r="B140" s="130"/>
      <c r="C140" s="130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</row>
    <row r="141" spans="2:16">
      <c r="B141" s="130"/>
      <c r="C141" s="130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</row>
    <row r="142" spans="2:16">
      <c r="B142" s="130"/>
      <c r="C142" s="130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</row>
    <row r="143" spans="2:16">
      <c r="B143" s="130"/>
      <c r="C143" s="130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</row>
    <row r="144" spans="2:16">
      <c r="B144" s="130"/>
      <c r="C144" s="130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</row>
    <row r="145" spans="2:16">
      <c r="B145" s="130"/>
      <c r="C145" s="130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</row>
    <row r="146" spans="2:16">
      <c r="B146" s="130"/>
      <c r="C146" s="130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</row>
    <row r="147" spans="2:16">
      <c r="B147" s="130"/>
      <c r="C147" s="130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</row>
    <row r="148" spans="2:16">
      <c r="B148" s="130"/>
      <c r="C148" s="130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</row>
    <row r="149" spans="2:16">
      <c r="B149" s="130"/>
      <c r="C149" s="130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</row>
    <row r="150" spans="2:16">
      <c r="B150" s="130"/>
      <c r="C150" s="130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</row>
    <row r="151" spans="2:16">
      <c r="B151" s="130"/>
      <c r="C151" s="130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</row>
    <row r="152" spans="2:16">
      <c r="B152" s="130"/>
      <c r="C152" s="130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</row>
    <row r="153" spans="2:16">
      <c r="B153" s="130"/>
      <c r="C153" s="130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</row>
    <row r="154" spans="2:16">
      <c r="B154" s="130"/>
      <c r="C154" s="130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</row>
    <row r="155" spans="2:16">
      <c r="B155" s="130"/>
      <c r="C155" s="130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</row>
    <row r="156" spans="2:16">
      <c r="B156" s="130"/>
      <c r="C156" s="130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</row>
    <row r="157" spans="2:16">
      <c r="B157" s="130"/>
      <c r="C157" s="130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</row>
    <row r="158" spans="2:16">
      <c r="B158" s="130"/>
      <c r="C158" s="130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</row>
    <row r="159" spans="2:16">
      <c r="B159" s="130"/>
      <c r="C159" s="130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</row>
    <row r="160" spans="2:16">
      <c r="B160" s="130"/>
      <c r="C160" s="130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</row>
    <row r="161" spans="2:16">
      <c r="B161" s="130"/>
      <c r="C161" s="130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</row>
    <row r="162" spans="2:16">
      <c r="B162" s="130"/>
      <c r="C162" s="130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</row>
    <row r="163" spans="2:16">
      <c r="B163" s="130"/>
      <c r="C163" s="130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</row>
    <row r="164" spans="2:16">
      <c r="B164" s="130"/>
      <c r="C164" s="130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</row>
    <row r="165" spans="2:16">
      <c r="B165" s="130"/>
      <c r="C165" s="130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</row>
    <row r="166" spans="2:16">
      <c r="B166" s="130"/>
      <c r="C166" s="130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</row>
    <row r="167" spans="2:16">
      <c r="B167" s="130"/>
      <c r="C167" s="130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</row>
    <row r="168" spans="2:16">
      <c r="B168" s="130"/>
      <c r="C168" s="130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</row>
    <row r="169" spans="2:16">
      <c r="B169" s="130"/>
      <c r="C169" s="130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</row>
    <row r="170" spans="2:16">
      <c r="B170" s="130"/>
      <c r="C170" s="130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</row>
    <row r="171" spans="2:16">
      <c r="B171" s="130"/>
      <c r="C171" s="130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</row>
    <row r="172" spans="2:16">
      <c r="B172" s="130"/>
      <c r="C172" s="130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</row>
    <row r="173" spans="2:16">
      <c r="B173" s="130"/>
      <c r="C173" s="130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</row>
    <row r="174" spans="2:16">
      <c r="B174" s="130"/>
      <c r="C174" s="130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</row>
    <row r="175" spans="2:16">
      <c r="B175" s="130"/>
      <c r="C175" s="130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</row>
    <row r="176" spans="2:16">
      <c r="B176" s="130"/>
      <c r="C176" s="130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</row>
    <row r="177" spans="2:16">
      <c r="B177" s="130"/>
      <c r="C177" s="130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  <c r="P177" s="131"/>
    </row>
    <row r="178" spans="2:16">
      <c r="B178" s="130"/>
      <c r="C178" s="130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</row>
    <row r="179" spans="2:16">
      <c r="B179" s="130"/>
      <c r="C179" s="130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</row>
    <row r="180" spans="2:16">
      <c r="B180" s="130"/>
      <c r="C180" s="130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</row>
    <row r="181" spans="2:16">
      <c r="B181" s="130"/>
      <c r="C181" s="130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</row>
    <row r="182" spans="2:16">
      <c r="B182" s="130"/>
      <c r="C182" s="130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</row>
    <row r="183" spans="2:16">
      <c r="B183" s="130"/>
      <c r="C183" s="130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  <c r="P183" s="131"/>
    </row>
    <row r="184" spans="2:16">
      <c r="B184" s="130"/>
      <c r="C184" s="130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  <c r="P184" s="131"/>
    </row>
    <row r="185" spans="2:16">
      <c r="B185" s="130"/>
      <c r="C185" s="130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  <c r="P185" s="131"/>
    </row>
    <row r="186" spans="2:16">
      <c r="B186" s="130"/>
      <c r="C186" s="130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  <c r="P186" s="131"/>
    </row>
    <row r="187" spans="2:16">
      <c r="B187" s="130"/>
      <c r="C187" s="130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  <c r="P187" s="131"/>
    </row>
    <row r="188" spans="2:16">
      <c r="B188" s="130"/>
      <c r="C188" s="130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  <c r="P188" s="131"/>
    </row>
    <row r="189" spans="2:16">
      <c r="B189" s="130"/>
      <c r="C189" s="130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  <c r="P189" s="131"/>
    </row>
    <row r="190" spans="2:16">
      <c r="B190" s="130"/>
      <c r="C190" s="130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  <c r="P190" s="131"/>
    </row>
    <row r="191" spans="2:16">
      <c r="B191" s="130"/>
      <c r="C191" s="130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  <c r="P191" s="131"/>
    </row>
    <row r="192" spans="2:16">
      <c r="B192" s="130"/>
      <c r="C192" s="130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</row>
    <row r="193" spans="2:16">
      <c r="B193" s="130"/>
      <c r="C193" s="130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  <c r="P193" s="131"/>
    </row>
    <row r="194" spans="2:16">
      <c r="B194" s="130"/>
      <c r="C194" s="130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  <c r="P194" s="131"/>
    </row>
    <row r="195" spans="2:16">
      <c r="B195" s="130"/>
      <c r="C195" s="130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  <c r="P195" s="131"/>
    </row>
    <row r="196" spans="2:16">
      <c r="B196" s="130"/>
      <c r="C196" s="130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  <c r="P196" s="131"/>
    </row>
    <row r="197" spans="2:16">
      <c r="B197" s="130"/>
      <c r="C197" s="130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</row>
    <row r="198" spans="2:16">
      <c r="B198" s="130"/>
      <c r="C198" s="130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</row>
    <row r="199" spans="2:16">
      <c r="B199" s="130"/>
      <c r="C199" s="130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  <c r="P199" s="131"/>
    </row>
    <row r="200" spans="2:16">
      <c r="B200" s="130"/>
      <c r="C200" s="130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  <c r="P200" s="131"/>
    </row>
    <row r="201" spans="2:16">
      <c r="B201" s="130"/>
      <c r="C201" s="130"/>
      <c r="D201" s="131"/>
      <c r="E201" s="131"/>
      <c r="F201" s="131"/>
      <c r="G201" s="131"/>
      <c r="H201" s="131"/>
      <c r="I201" s="131"/>
      <c r="J201" s="131"/>
      <c r="K201" s="131"/>
      <c r="L201" s="131"/>
      <c r="M201" s="131"/>
      <c r="N201" s="131"/>
      <c r="O201" s="131"/>
      <c r="P201" s="131"/>
    </row>
    <row r="202" spans="2:16">
      <c r="B202" s="130"/>
      <c r="C202" s="130"/>
      <c r="D202" s="131"/>
      <c r="E202" s="131"/>
      <c r="F202" s="131"/>
      <c r="G202" s="131"/>
      <c r="H202" s="131"/>
      <c r="I202" s="131"/>
      <c r="J202" s="131"/>
      <c r="K202" s="131"/>
      <c r="L202" s="131"/>
      <c r="M202" s="131"/>
      <c r="N202" s="131"/>
      <c r="O202" s="131"/>
      <c r="P202" s="131"/>
    </row>
    <row r="203" spans="2:16">
      <c r="B203" s="130"/>
      <c r="C203" s="130"/>
      <c r="D203" s="131"/>
      <c r="E203" s="131"/>
      <c r="F203" s="131"/>
      <c r="G203" s="131"/>
      <c r="H203" s="131"/>
      <c r="I203" s="131"/>
      <c r="J203" s="131"/>
      <c r="K203" s="131"/>
      <c r="L203" s="131"/>
      <c r="M203" s="131"/>
      <c r="N203" s="131"/>
      <c r="O203" s="131"/>
      <c r="P203" s="131"/>
    </row>
    <row r="204" spans="2:16">
      <c r="B204" s="130"/>
      <c r="C204" s="130"/>
      <c r="D204" s="131"/>
      <c r="E204" s="131"/>
      <c r="F204" s="131"/>
      <c r="G204" s="131"/>
      <c r="H204" s="131"/>
      <c r="I204" s="131"/>
      <c r="J204" s="131"/>
      <c r="K204" s="131"/>
      <c r="L204" s="131"/>
      <c r="M204" s="131"/>
      <c r="N204" s="131"/>
      <c r="O204" s="131"/>
      <c r="P204" s="131"/>
    </row>
    <row r="205" spans="2:16">
      <c r="B205" s="130"/>
      <c r="C205" s="130"/>
      <c r="D205" s="131"/>
      <c r="E205" s="131"/>
      <c r="F205" s="131"/>
      <c r="G205" s="131"/>
      <c r="H205" s="131"/>
      <c r="I205" s="131"/>
      <c r="J205" s="131"/>
      <c r="K205" s="131"/>
      <c r="L205" s="131"/>
      <c r="M205" s="131"/>
      <c r="N205" s="131"/>
      <c r="O205" s="131"/>
      <c r="P205" s="131"/>
    </row>
    <row r="206" spans="2:16">
      <c r="B206" s="130"/>
      <c r="C206" s="130"/>
      <c r="D206" s="131"/>
      <c r="E206" s="131"/>
      <c r="F206" s="131"/>
      <c r="G206" s="131"/>
      <c r="H206" s="131"/>
      <c r="I206" s="131"/>
      <c r="J206" s="131"/>
      <c r="K206" s="131"/>
      <c r="L206" s="131"/>
      <c r="M206" s="131"/>
      <c r="N206" s="131"/>
      <c r="O206" s="131"/>
      <c r="P206" s="131"/>
    </row>
    <row r="207" spans="2:16">
      <c r="B207" s="130"/>
      <c r="C207" s="130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  <c r="P207" s="131"/>
    </row>
    <row r="208" spans="2:16">
      <c r="B208" s="130"/>
      <c r="C208" s="130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  <c r="O208" s="131"/>
      <c r="P208" s="131"/>
    </row>
    <row r="209" spans="2:16">
      <c r="B209" s="130"/>
      <c r="C209" s="130"/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  <c r="N209" s="131"/>
      <c r="O209" s="131"/>
      <c r="P209" s="131"/>
    </row>
    <row r="210" spans="2:16">
      <c r="B210" s="130"/>
      <c r="C210" s="130"/>
      <c r="D210" s="131"/>
      <c r="E210" s="131"/>
      <c r="F210" s="131"/>
      <c r="G210" s="131"/>
      <c r="H210" s="131"/>
      <c r="I210" s="131"/>
      <c r="J210" s="131"/>
      <c r="K210" s="131"/>
      <c r="L210" s="131"/>
      <c r="M210" s="131"/>
      <c r="N210" s="131"/>
      <c r="O210" s="131"/>
      <c r="P210" s="131"/>
    </row>
    <row r="211" spans="2:16">
      <c r="B211" s="130"/>
      <c r="C211" s="130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  <c r="P211" s="131"/>
    </row>
    <row r="212" spans="2:16">
      <c r="B212" s="130"/>
      <c r="C212" s="130"/>
      <c r="D212" s="131"/>
      <c r="E212" s="131"/>
      <c r="F212" s="131"/>
      <c r="G212" s="131"/>
      <c r="H212" s="131"/>
      <c r="I212" s="131"/>
      <c r="J212" s="131"/>
      <c r="K212" s="131"/>
      <c r="L212" s="131"/>
      <c r="M212" s="131"/>
      <c r="N212" s="131"/>
      <c r="O212" s="131"/>
      <c r="P212" s="131"/>
    </row>
    <row r="213" spans="2:16">
      <c r="B213" s="130"/>
      <c r="C213" s="130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  <c r="N213" s="131"/>
      <c r="O213" s="131"/>
      <c r="P213" s="131"/>
    </row>
    <row r="214" spans="2:16">
      <c r="B214" s="130"/>
      <c r="C214" s="130"/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  <c r="N214" s="131"/>
      <c r="O214" s="131"/>
      <c r="P214" s="131"/>
    </row>
    <row r="215" spans="2:16">
      <c r="B215" s="130"/>
      <c r="C215" s="130"/>
      <c r="D215" s="131"/>
      <c r="E215" s="131"/>
      <c r="F215" s="131"/>
      <c r="G215" s="131"/>
      <c r="H215" s="131"/>
      <c r="I215" s="131"/>
      <c r="J215" s="131"/>
      <c r="K215" s="131"/>
      <c r="L215" s="131"/>
      <c r="M215" s="131"/>
      <c r="N215" s="131"/>
      <c r="O215" s="131"/>
      <c r="P215" s="131"/>
    </row>
    <row r="216" spans="2:16">
      <c r="B216" s="130"/>
      <c r="C216" s="130"/>
      <c r="D216" s="131"/>
      <c r="E216" s="131"/>
      <c r="F216" s="131"/>
      <c r="G216" s="131"/>
      <c r="H216" s="131"/>
      <c r="I216" s="131"/>
      <c r="J216" s="131"/>
      <c r="K216" s="131"/>
      <c r="L216" s="131"/>
      <c r="M216" s="131"/>
      <c r="N216" s="131"/>
      <c r="O216" s="131"/>
      <c r="P216" s="131"/>
    </row>
    <row r="217" spans="2:16">
      <c r="B217" s="130"/>
      <c r="C217" s="130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  <c r="O217" s="131"/>
      <c r="P217" s="131"/>
    </row>
    <row r="218" spans="2:16">
      <c r="B218" s="130"/>
      <c r="C218" s="130"/>
      <c r="D218" s="131"/>
      <c r="E218" s="131"/>
      <c r="F218" s="131"/>
      <c r="G218" s="131"/>
      <c r="H218" s="131"/>
      <c r="I218" s="131"/>
      <c r="J218" s="131"/>
      <c r="K218" s="131"/>
      <c r="L218" s="131"/>
      <c r="M218" s="131"/>
      <c r="N218" s="131"/>
      <c r="O218" s="131"/>
      <c r="P218" s="131"/>
    </row>
    <row r="219" spans="2:16">
      <c r="B219" s="130"/>
      <c r="C219" s="130"/>
      <c r="D219" s="131"/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  <c r="P219" s="131"/>
    </row>
    <row r="220" spans="2:16">
      <c r="B220" s="130"/>
      <c r="C220" s="130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  <c r="P220" s="131"/>
    </row>
    <row r="221" spans="2:16">
      <c r="B221" s="130"/>
      <c r="C221" s="130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  <c r="O221" s="131"/>
      <c r="P221" s="131"/>
    </row>
    <row r="222" spans="2:16">
      <c r="B222" s="130"/>
      <c r="C222" s="130"/>
      <c r="D222" s="131"/>
      <c r="E222" s="131"/>
      <c r="F222" s="131"/>
      <c r="G222" s="131"/>
      <c r="H222" s="131"/>
      <c r="I222" s="131"/>
      <c r="J222" s="131"/>
      <c r="K222" s="131"/>
      <c r="L222" s="131"/>
      <c r="M222" s="131"/>
      <c r="N222" s="131"/>
      <c r="O222" s="131"/>
      <c r="P222" s="131"/>
    </row>
    <row r="223" spans="2:16">
      <c r="B223" s="130"/>
      <c r="C223" s="130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  <c r="P223" s="131"/>
    </row>
    <row r="224" spans="2:16">
      <c r="B224" s="130"/>
      <c r="C224" s="130"/>
      <c r="D224" s="131"/>
      <c r="E224" s="131"/>
      <c r="F224" s="131"/>
      <c r="G224" s="131"/>
      <c r="H224" s="131"/>
      <c r="I224" s="131"/>
      <c r="J224" s="131"/>
      <c r="K224" s="131"/>
      <c r="L224" s="131"/>
      <c r="M224" s="131"/>
      <c r="N224" s="131"/>
      <c r="O224" s="131"/>
      <c r="P224" s="131"/>
    </row>
    <row r="225" spans="2:16">
      <c r="B225" s="130"/>
      <c r="C225" s="130"/>
      <c r="D225" s="131"/>
      <c r="E225" s="131"/>
      <c r="F225" s="131"/>
      <c r="G225" s="131"/>
      <c r="H225" s="131"/>
      <c r="I225" s="131"/>
      <c r="J225" s="131"/>
      <c r="K225" s="131"/>
      <c r="L225" s="131"/>
      <c r="M225" s="131"/>
      <c r="N225" s="131"/>
      <c r="O225" s="131"/>
      <c r="P225" s="131"/>
    </row>
    <row r="226" spans="2:16">
      <c r="B226" s="130"/>
      <c r="C226" s="130"/>
      <c r="D226" s="131"/>
      <c r="E226" s="131"/>
      <c r="F226" s="131"/>
      <c r="G226" s="131"/>
      <c r="H226" s="131"/>
      <c r="I226" s="131"/>
      <c r="J226" s="131"/>
      <c r="K226" s="131"/>
      <c r="L226" s="131"/>
      <c r="M226" s="131"/>
      <c r="N226" s="131"/>
      <c r="O226" s="131"/>
      <c r="P226" s="131"/>
    </row>
    <row r="227" spans="2:16">
      <c r="B227" s="130"/>
      <c r="C227" s="130"/>
      <c r="D227" s="131"/>
      <c r="E227" s="131"/>
      <c r="F227" s="131"/>
      <c r="G227" s="131"/>
      <c r="H227" s="131"/>
      <c r="I227" s="131"/>
      <c r="J227" s="131"/>
      <c r="K227" s="131"/>
      <c r="L227" s="131"/>
      <c r="M227" s="131"/>
      <c r="N227" s="131"/>
      <c r="O227" s="131"/>
      <c r="P227" s="131"/>
    </row>
    <row r="228" spans="2:16">
      <c r="B228" s="130"/>
      <c r="C228" s="130"/>
      <c r="D228" s="131"/>
      <c r="E228" s="131"/>
      <c r="F228" s="131"/>
      <c r="G228" s="131"/>
      <c r="H228" s="131"/>
      <c r="I228" s="131"/>
      <c r="J228" s="131"/>
      <c r="K228" s="131"/>
      <c r="L228" s="131"/>
      <c r="M228" s="131"/>
      <c r="N228" s="131"/>
      <c r="O228" s="131"/>
      <c r="P228" s="131"/>
    </row>
    <row r="229" spans="2:16">
      <c r="B229" s="130"/>
      <c r="C229" s="130"/>
      <c r="D229" s="131"/>
      <c r="E229" s="131"/>
      <c r="F229" s="131"/>
      <c r="G229" s="131"/>
      <c r="H229" s="131"/>
      <c r="I229" s="131"/>
      <c r="J229" s="131"/>
      <c r="K229" s="131"/>
      <c r="L229" s="131"/>
      <c r="M229" s="131"/>
      <c r="N229" s="131"/>
      <c r="O229" s="131"/>
      <c r="P229" s="131"/>
    </row>
    <row r="230" spans="2:16">
      <c r="B230" s="130"/>
      <c r="C230" s="130"/>
      <c r="D230" s="131"/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  <c r="O230" s="131"/>
      <c r="P230" s="131"/>
    </row>
    <row r="231" spans="2:16">
      <c r="B231" s="130"/>
      <c r="C231" s="130"/>
      <c r="D231" s="131"/>
      <c r="E231" s="131"/>
      <c r="F231" s="131"/>
      <c r="G231" s="131"/>
      <c r="H231" s="131"/>
      <c r="I231" s="131"/>
      <c r="J231" s="131"/>
      <c r="K231" s="131"/>
      <c r="L231" s="131"/>
      <c r="M231" s="131"/>
      <c r="N231" s="131"/>
      <c r="O231" s="131"/>
      <c r="P231" s="131"/>
    </row>
    <row r="232" spans="2:16">
      <c r="B232" s="130"/>
      <c r="C232" s="130"/>
      <c r="D232" s="131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  <c r="O232" s="131"/>
      <c r="P232" s="131"/>
    </row>
    <row r="233" spans="2:16">
      <c r="B233" s="130"/>
      <c r="C233" s="130"/>
      <c r="D233" s="131"/>
      <c r="E233" s="131"/>
      <c r="F233" s="131"/>
      <c r="G233" s="131"/>
      <c r="H233" s="131"/>
      <c r="I233" s="131"/>
      <c r="J233" s="131"/>
      <c r="K233" s="131"/>
      <c r="L233" s="131"/>
      <c r="M233" s="131"/>
      <c r="N233" s="131"/>
      <c r="O233" s="131"/>
      <c r="P233" s="131"/>
    </row>
    <row r="234" spans="2:16">
      <c r="B234" s="130"/>
      <c r="C234" s="130"/>
      <c r="D234" s="131"/>
      <c r="E234" s="131"/>
      <c r="F234" s="131"/>
      <c r="G234" s="131"/>
      <c r="H234" s="131"/>
      <c r="I234" s="131"/>
      <c r="J234" s="131"/>
      <c r="K234" s="131"/>
      <c r="L234" s="131"/>
      <c r="M234" s="131"/>
      <c r="N234" s="131"/>
      <c r="O234" s="131"/>
      <c r="P234" s="131"/>
    </row>
    <row r="235" spans="2:16">
      <c r="B235" s="130"/>
      <c r="C235" s="130"/>
      <c r="D235" s="131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  <c r="O235" s="131"/>
      <c r="P235" s="131"/>
    </row>
    <row r="236" spans="2:16">
      <c r="B236" s="130"/>
      <c r="C236" s="130"/>
      <c r="D236" s="131"/>
      <c r="E236" s="131"/>
      <c r="F236" s="131"/>
      <c r="G236" s="131"/>
      <c r="H236" s="131"/>
      <c r="I236" s="131"/>
      <c r="J236" s="131"/>
      <c r="K236" s="131"/>
      <c r="L236" s="131"/>
      <c r="M236" s="131"/>
      <c r="N236" s="131"/>
      <c r="O236" s="131"/>
      <c r="P236" s="131"/>
    </row>
    <row r="237" spans="2:16">
      <c r="B237" s="130"/>
      <c r="C237" s="130"/>
      <c r="D237" s="131"/>
      <c r="E237" s="131"/>
      <c r="F237" s="131"/>
      <c r="G237" s="131"/>
      <c r="H237" s="131"/>
      <c r="I237" s="131"/>
      <c r="J237" s="131"/>
      <c r="K237" s="131"/>
      <c r="L237" s="131"/>
      <c r="M237" s="131"/>
      <c r="N237" s="131"/>
      <c r="O237" s="131"/>
      <c r="P237" s="131"/>
    </row>
    <row r="238" spans="2:16">
      <c r="B238" s="130"/>
      <c r="C238" s="130"/>
      <c r="D238" s="131"/>
      <c r="E238" s="131"/>
      <c r="F238" s="131"/>
      <c r="G238" s="131"/>
      <c r="H238" s="131"/>
      <c r="I238" s="131"/>
      <c r="J238" s="131"/>
      <c r="K238" s="131"/>
      <c r="L238" s="131"/>
      <c r="M238" s="131"/>
      <c r="N238" s="131"/>
      <c r="O238" s="131"/>
      <c r="P238" s="131"/>
    </row>
    <row r="239" spans="2:16">
      <c r="B239" s="130"/>
      <c r="C239" s="130"/>
      <c r="D239" s="131"/>
      <c r="E239" s="131"/>
      <c r="F239" s="131"/>
      <c r="G239" s="131"/>
      <c r="H239" s="131"/>
      <c r="I239" s="131"/>
      <c r="J239" s="131"/>
      <c r="K239" s="131"/>
      <c r="L239" s="131"/>
      <c r="M239" s="131"/>
      <c r="N239" s="131"/>
      <c r="O239" s="131"/>
      <c r="P239" s="131"/>
    </row>
    <row r="240" spans="2:16">
      <c r="B240" s="130"/>
      <c r="C240" s="130"/>
      <c r="D240" s="131"/>
      <c r="E240" s="131"/>
      <c r="F240" s="131"/>
      <c r="G240" s="131"/>
      <c r="H240" s="131"/>
      <c r="I240" s="131"/>
      <c r="J240" s="131"/>
      <c r="K240" s="131"/>
      <c r="L240" s="131"/>
      <c r="M240" s="131"/>
      <c r="N240" s="131"/>
      <c r="O240" s="131"/>
      <c r="P240" s="131"/>
    </row>
    <row r="241" spans="2:16">
      <c r="B241" s="130"/>
      <c r="C241" s="130"/>
      <c r="D241" s="131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  <c r="O241" s="131"/>
      <c r="P241" s="131"/>
    </row>
    <row r="242" spans="2:16">
      <c r="B242" s="130"/>
      <c r="C242" s="130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  <c r="P242" s="131"/>
    </row>
    <row r="243" spans="2:16">
      <c r="B243" s="130"/>
      <c r="C243" s="130"/>
      <c r="D243" s="131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  <c r="O243" s="131"/>
      <c r="P243" s="131"/>
    </row>
    <row r="244" spans="2:16">
      <c r="B244" s="130"/>
      <c r="C244" s="130"/>
      <c r="D244" s="131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  <c r="P244" s="131"/>
    </row>
    <row r="245" spans="2:16">
      <c r="B245" s="130"/>
      <c r="C245" s="130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  <c r="P245" s="131"/>
    </row>
    <row r="246" spans="2:16">
      <c r="B246" s="130"/>
      <c r="C246" s="130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</row>
    <row r="247" spans="2:16">
      <c r="B247" s="130"/>
      <c r="C247" s="130"/>
      <c r="D247" s="131"/>
      <c r="E247" s="131"/>
      <c r="F247" s="131"/>
      <c r="G247" s="131"/>
      <c r="H247" s="131"/>
      <c r="I247" s="131"/>
      <c r="J247" s="131"/>
      <c r="K247" s="131"/>
      <c r="L247" s="131"/>
      <c r="M247" s="131"/>
      <c r="N247" s="131"/>
      <c r="O247" s="131"/>
      <c r="P247" s="131"/>
    </row>
    <row r="248" spans="2:16">
      <c r="B248" s="130"/>
      <c r="C248" s="130"/>
      <c r="D248" s="131"/>
      <c r="E248" s="131"/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  <c r="P248" s="131"/>
    </row>
    <row r="249" spans="2:16">
      <c r="B249" s="130"/>
      <c r="C249" s="130"/>
      <c r="D249" s="131"/>
      <c r="E249" s="131"/>
      <c r="F249" s="131"/>
      <c r="G249" s="131"/>
      <c r="H249" s="131"/>
      <c r="I249" s="131"/>
      <c r="J249" s="131"/>
      <c r="K249" s="131"/>
      <c r="L249" s="131"/>
      <c r="M249" s="131"/>
      <c r="N249" s="131"/>
      <c r="O249" s="131"/>
      <c r="P249" s="131"/>
    </row>
    <row r="250" spans="2:16">
      <c r="B250" s="130"/>
      <c r="C250" s="130"/>
      <c r="D250" s="131"/>
      <c r="E250" s="131"/>
      <c r="F250" s="131"/>
      <c r="G250" s="131"/>
      <c r="H250" s="131"/>
      <c r="I250" s="131"/>
      <c r="J250" s="131"/>
      <c r="K250" s="131"/>
      <c r="L250" s="131"/>
      <c r="M250" s="131"/>
      <c r="N250" s="131"/>
      <c r="O250" s="131"/>
      <c r="P250" s="131"/>
    </row>
    <row r="251" spans="2:16">
      <c r="B251" s="130"/>
      <c r="C251" s="130"/>
      <c r="D251" s="131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  <c r="P251" s="131"/>
    </row>
    <row r="252" spans="2:16">
      <c r="B252" s="130"/>
      <c r="C252" s="130"/>
      <c r="D252" s="131"/>
      <c r="E252" s="131"/>
      <c r="F252" s="131"/>
      <c r="G252" s="131"/>
      <c r="H252" s="131"/>
      <c r="I252" s="131"/>
      <c r="J252" s="131"/>
      <c r="K252" s="131"/>
      <c r="L252" s="131"/>
      <c r="M252" s="131"/>
      <c r="N252" s="131"/>
      <c r="O252" s="131"/>
      <c r="P252" s="131"/>
    </row>
    <row r="253" spans="2:16">
      <c r="B253" s="130"/>
      <c r="C253" s="130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  <c r="P253" s="131"/>
    </row>
    <row r="254" spans="2:16">
      <c r="B254" s="130"/>
      <c r="C254" s="130"/>
      <c r="D254" s="131"/>
      <c r="E254" s="131"/>
      <c r="F254" s="131"/>
      <c r="G254" s="131"/>
      <c r="H254" s="131"/>
      <c r="I254" s="131"/>
      <c r="J254" s="131"/>
      <c r="K254" s="131"/>
      <c r="L254" s="131"/>
      <c r="M254" s="131"/>
      <c r="N254" s="131"/>
      <c r="O254" s="131"/>
      <c r="P254" s="131"/>
    </row>
    <row r="255" spans="2:16">
      <c r="B255" s="130"/>
      <c r="C255" s="130"/>
      <c r="D255" s="131"/>
      <c r="E255" s="131"/>
      <c r="F255" s="131"/>
      <c r="G255" s="131"/>
      <c r="H255" s="131"/>
      <c r="I255" s="131"/>
      <c r="J255" s="131"/>
      <c r="K255" s="131"/>
      <c r="L255" s="131"/>
      <c r="M255" s="131"/>
      <c r="N255" s="131"/>
      <c r="O255" s="131"/>
      <c r="P255" s="131"/>
    </row>
    <row r="256" spans="2:16">
      <c r="B256" s="130"/>
      <c r="C256" s="130"/>
      <c r="D256" s="131"/>
      <c r="E256" s="131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  <c r="P256" s="131"/>
    </row>
    <row r="257" spans="2:16">
      <c r="B257" s="130"/>
      <c r="C257" s="130"/>
      <c r="D257" s="131"/>
      <c r="E257" s="131"/>
      <c r="F257" s="131"/>
      <c r="G257" s="131"/>
      <c r="H257" s="131"/>
      <c r="I257" s="131"/>
      <c r="J257" s="131"/>
      <c r="K257" s="131"/>
      <c r="L257" s="131"/>
      <c r="M257" s="131"/>
      <c r="N257" s="131"/>
      <c r="O257" s="131"/>
      <c r="P257" s="131"/>
    </row>
    <row r="258" spans="2:16">
      <c r="B258" s="130"/>
      <c r="C258" s="130"/>
      <c r="D258" s="131"/>
      <c r="E258" s="131"/>
      <c r="F258" s="131"/>
      <c r="G258" s="131"/>
      <c r="H258" s="131"/>
      <c r="I258" s="131"/>
      <c r="J258" s="131"/>
      <c r="K258" s="131"/>
      <c r="L258" s="131"/>
      <c r="M258" s="131"/>
      <c r="N258" s="131"/>
      <c r="O258" s="131"/>
      <c r="P258" s="131"/>
    </row>
    <row r="259" spans="2:16">
      <c r="B259" s="130"/>
      <c r="C259" s="130"/>
      <c r="D259" s="131"/>
      <c r="E259" s="131"/>
      <c r="F259" s="131"/>
      <c r="G259" s="131"/>
      <c r="H259" s="131"/>
      <c r="I259" s="131"/>
      <c r="J259" s="131"/>
      <c r="K259" s="131"/>
      <c r="L259" s="131"/>
      <c r="M259" s="131"/>
      <c r="N259" s="131"/>
      <c r="O259" s="131"/>
      <c r="P259" s="131"/>
    </row>
    <row r="260" spans="2:16">
      <c r="B260" s="130"/>
      <c r="C260" s="130"/>
      <c r="D260" s="131"/>
      <c r="E260" s="131"/>
      <c r="F260" s="131"/>
      <c r="G260" s="131"/>
      <c r="H260" s="131"/>
      <c r="I260" s="131"/>
      <c r="J260" s="131"/>
      <c r="K260" s="131"/>
      <c r="L260" s="131"/>
      <c r="M260" s="131"/>
      <c r="N260" s="131"/>
      <c r="O260" s="131"/>
      <c r="P260" s="131"/>
    </row>
    <row r="261" spans="2:16">
      <c r="B261" s="130"/>
      <c r="C261" s="130"/>
      <c r="D261" s="131"/>
      <c r="E261" s="131"/>
      <c r="F261" s="131"/>
      <c r="G261" s="131"/>
      <c r="H261" s="131"/>
      <c r="I261" s="131"/>
      <c r="J261" s="131"/>
      <c r="K261" s="131"/>
      <c r="L261" s="131"/>
      <c r="M261" s="131"/>
      <c r="N261" s="131"/>
      <c r="O261" s="131"/>
      <c r="P261" s="131"/>
    </row>
    <row r="262" spans="2:16">
      <c r="B262" s="130"/>
      <c r="C262" s="130"/>
      <c r="D262" s="131"/>
      <c r="E262" s="131"/>
      <c r="F262" s="131"/>
      <c r="G262" s="131"/>
      <c r="H262" s="131"/>
      <c r="I262" s="131"/>
      <c r="J262" s="131"/>
      <c r="K262" s="131"/>
      <c r="L262" s="131"/>
      <c r="M262" s="131"/>
      <c r="N262" s="131"/>
      <c r="O262" s="131"/>
      <c r="P262" s="131"/>
    </row>
    <row r="263" spans="2:16">
      <c r="B263" s="130"/>
      <c r="C263" s="130"/>
      <c r="D263" s="131"/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/>
      <c r="P263" s="131"/>
    </row>
    <row r="264" spans="2:16">
      <c r="B264" s="130"/>
      <c r="C264" s="130"/>
      <c r="D264" s="131"/>
      <c r="E264" s="131"/>
      <c r="F264" s="131"/>
      <c r="G264" s="131"/>
      <c r="H264" s="131"/>
      <c r="I264" s="131"/>
      <c r="J264" s="131"/>
      <c r="K264" s="131"/>
      <c r="L264" s="131"/>
      <c r="M264" s="131"/>
      <c r="N264" s="131"/>
      <c r="O264" s="131"/>
      <c r="P264" s="131"/>
    </row>
    <row r="265" spans="2:16">
      <c r="B265" s="130"/>
      <c r="C265" s="130"/>
      <c r="D265" s="131"/>
      <c r="E265" s="131"/>
      <c r="F265" s="131"/>
      <c r="G265" s="131"/>
      <c r="H265" s="131"/>
      <c r="I265" s="131"/>
      <c r="J265" s="131"/>
      <c r="K265" s="131"/>
      <c r="L265" s="131"/>
      <c r="M265" s="131"/>
      <c r="N265" s="131"/>
      <c r="O265" s="131"/>
      <c r="P265" s="131"/>
    </row>
    <row r="266" spans="2:16">
      <c r="B266" s="130"/>
      <c r="C266" s="130"/>
      <c r="D266" s="131"/>
      <c r="E266" s="131"/>
      <c r="F266" s="131"/>
      <c r="G266" s="131"/>
      <c r="H266" s="131"/>
      <c r="I266" s="131"/>
      <c r="J266" s="131"/>
      <c r="K266" s="131"/>
      <c r="L266" s="131"/>
      <c r="M266" s="131"/>
      <c r="N266" s="131"/>
      <c r="O266" s="131"/>
      <c r="P266" s="131"/>
    </row>
    <row r="267" spans="2:16">
      <c r="B267" s="130"/>
      <c r="C267" s="130"/>
      <c r="D267" s="131"/>
      <c r="E267" s="131"/>
      <c r="F267" s="131"/>
      <c r="G267" s="131"/>
      <c r="H267" s="131"/>
      <c r="I267" s="131"/>
      <c r="J267" s="131"/>
      <c r="K267" s="131"/>
      <c r="L267" s="131"/>
      <c r="M267" s="131"/>
      <c r="N267" s="131"/>
      <c r="O267" s="131"/>
      <c r="P267" s="131"/>
    </row>
    <row r="268" spans="2:16">
      <c r="B268" s="130"/>
      <c r="C268" s="130"/>
      <c r="D268" s="131"/>
      <c r="E268" s="131"/>
      <c r="F268" s="131"/>
      <c r="G268" s="131"/>
      <c r="H268" s="131"/>
      <c r="I268" s="131"/>
      <c r="J268" s="131"/>
      <c r="K268" s="131"/>
      <c r="L268" s="131"/>
      <c r="M268" s="131"/>
      <c r="N268" s="131"/>
      <c r="O268" s="131"/>
      <c r="P268" s="131"/>
    </row>
    <row r="269" spans="2:16">
      <c r="B269" s="130"/>
      <c r="C269" s="130"/>
      <c r="D269" s="131"/>
      <c r="E269" s="131"/>
      <c r="F269" s="131"/>
      <c r="G269" s="131"/>
      <c r="H269" s="131"/>
      <c r="I269" s="131"/>
      <c r="J269" s="131"/>
      <c r="K269" s="131"/>
      <c r="L269" s="131"/>
      <c r="M269" s="131"/>
      <c r="N269" s="131"/>
      <c r="O269" s="131"/>
      <c r="P269" s="131"/>
    </row>
    <row r="270" spans="2:16">
      <c r="B270" s="130"/>
      <c r="C270" s="130"/>
      <c r="D270" s="131"/>
      <c r="E270" s="131"/>
      <c r="F270" s="131"/>
      <c r="G270" s="131"/>
      <c r="H270" s="131"/>
      <c r="I270" s="131"/>
      <c r="J270" s="131"/>
      <c r="K270" s="131"/>
      <c r="L270" s="131"/>
      <c r="M270" s="131"/>
      <c r="N270" s="131"/>
      <c r="O270" s="131"/>
      <c r="P270" s="131"/>
    </row>
    <row r="271" spans="2:16">
      <c r="B271" s="130"/>
      <c r="C271" s="130"/>
      <c r="D271" s="131"/>
      <c r="E271" s="131"/>
      <c r="F271" s="131"/>
      <c r="G271" s="131"/>
      <c r="H271" s="131"/>
      <c r="I271" s="131"/>
      <c r="J271" s="131"/>
      <c r="K271" s="131"/>
      <c r="L271" s="131"/>
      <c r="M271" s="131"/>
      <c r="N271" s="131"/>
      <c r="O271" s="131"/>
      <c r="P271" s="131"/>
    </row>
    <row r="272" spans="2:16">
      <c r="B272" s="130"/>
      <c r="C272" s="130"/>
      <c r="D272" s="131"/>
      <c r="E272" s="131"/>
      <c r="F272" s="131"/>
      <c r="G272" s="131"/>
      <c r="H272" s="131"/>
      <c r="I272" s="131"/>
      <c r="J272" s="131"/>
      <c r="K272" s="131"/>
      <c r="L272" s="131"/>
      <c r="M272" s="131"/>
      <c r="N272" s="131"/>
      <c r="O272" s="131"/>
      <c r="P272" s="131"/>
    </row>
    <row r="273" spans="2:16">
      <c r="B273" s="130"/>
      <c r="C273" s="130"/>
      <c r="D273" s="131"/>
      <c r="E273" s="131"/>
      <c r="F273" s="131"/>
      <c r="G273" s="131"/>
      <c r="H273" s="131"/>
      <c r="I273" s="131"/>
      <c r="J273" s="131"/>
      <c r="K273" s="131"/>
      <c r="L273" s="131"/>
      <c r="M273" s="131"/>
      <c r="N273" s="131"/>
      <c r="O273" s="131"/>
      <c r="P273" s="131"/>
    </row>
    <row r="274" spans="2:16">
      <c r="B274" s="130"/>
      <c r="C274" s="130"/>
      <c r="D274" s="131"/>
      <c r="E274" s="131"/>
      <c r="F274" s="131"/>
      <c r="G274" s="131"/>
      <c r="H274" s="131"/>
      <c r="I274" s="131"/>
      <c r="J274" s="131"/>
      <c r="K274" s="131"/>
      <c r="L274" s="131"/>
      <c r="M274" s="131"/>
      <c r="N274" s="131"/>
      <c r="O274" s="131"/>
      <c r="P274" s="131"/>
    </row>
    <row r="275" spans="2:16">
      <c r="B275" s="130"/>
      <c r="C275" s="130"/>
      <c r="D275" s="131"/>
      <c r="E275" s="131"/>
      <c r="F275" s="131"/>
      <c r="G275" s="131"/>
      <c r="H275" s="131"/>
      <c r="I275" s="131"/>
      <c r="J275" s="131"/>
      <c r="K275" s="131"/>
      <c r="L275" s="131"/>
      <c r="M275" s="131"/>
      <c r="N275" s="131"/>
      <c r="O275" s="131"/>
      <c r="P275" s="131"/>
    </row>
    <row r="276" spans="2:16">
      <c r="B276" s="130"/>
      <c r="C276" s="130"/>
      <c r="D276" s="131"/>
      <c r="E276" s="131"/>
      <c r="F276" s="131"/>
      <c r="G276" s="131"/>
      <c r="H276" s="131"/>
      <c r="I276" s="131"/>
      <c r="J276" s="131"/>
      <c r="K276" s="131"/>
      <c r="L276" s="131"/>
      <c r="M276" s="131"/>
      <c r="N276" s="131"/>
      <c r="O276" s="131"/>
      <c r="P276" s="131"/>
    </row>
    <row r="277" spans="2:16">
      <c r="B277" s="130"/>
      <c r="C277" s="130"/>
      <c r="D277" s="131"/>
      <c r="E277" s="131"/>
      <c r="F277" s="131"/>
      <c r="G277" s="131"/>
      <c r="H277" s="131"/>
      <c r="I277" s="131"/>
      <c r="J277" s="131"/>
      <c r="K277" s="131"/>
      <c r="L277" s="131"/>
      <c r="M277" s="131"/>
      <c r="N277" s="131"/>
      <c r="O277" s="131"/>
      <c r="P277" s="131"/>
    </row>
    <row r="278" spans="2:16">
      <c r="B278" s="130"/>
      <c r="C278" s="130"/>
      <c r="D278" s="131"/>
      <c r="E278" s="131"/>
      <c r="F278" s="131"/>
      <c r="G278" s="131"/>
      <c r="H278" s="131"/>
      <c r="I278" s="131"/>
      <c r="J278" s="131"/>
      <c r="K278" s="131"/>
      <c r="L278" s="131"/>
      <c r="M278" s="131"/>
      <c r="N278" s="131"/>
      <c r="O278" s="131"/>
      <c r="P278" s="131"/>
    </row>
    <row r="279" spans="2:16">
      <c r="B279" s="130"/>
      <c r="C279" s="130"/>
      <c r="D279" s="131"/>
      <c r="E279" s="131"/>
      <c r="F279" s="131"/>
      <c r="G279" s="131"/>
      <c r="H279" s="131"/>
      <c r="I279" s="131"/>
      <c r="J279" s="131"/>
      <c r="K279" s="131"/>
      <c r="L279" s="131"/>
      <c r="M279" s="131"/>
      <c r="N279" s="131"/>
      <c r="O279" s="131"/>
      <c r="P279" s="131"/>
    </row>
    <row r="280" spans="2:16">
      <c r="B280" s="130"/>
      <c r="C280" s="130"/>
      <c r="D280" s="131"/>
      <c r="E280" s="131"/>
      <c r="F280" s="131"/>
      <c r="G280" s="131"/>
      <c r="H280" s="131"/>
      <c r="I280" s="131"/>
      <c r="J280" s="131"/>
      <c r="K280" s="131"/>
      <c r="L280" s="131"/>
      <c r="M280" s="131"/>
      <c r="N280" s="131"/>
      <c r="O280" s="131"/>
      <c r="P280" s="131"/>
    </row>
    <row r="281" spans="2:16">
      <c r="B281" s="130"/>
      <c r="C281" s="130"/>
      <c r="D281" s="131"/>
      <c r="E281" s="131"/>
      <c r="F281" s="131"/>
      <c r="G281" s="131"/>
      <c r="H281" s="131"/>
      <c r="I281" s="131"/>
      <c r="J281" s="131"/>
      <c r="K281" s="131"/>
      <c r="L281" s="131"/>
      <c r="M281" s="131"/>
      <c r="N281" s="131"/>
      <c r="O281" s="131"/>
      <c r="P281" s="131"/>
    </row>
    <row r="282" spans="2:16">
      <c r="B282" s="130"/>
      <c r="C282" s="130"/>
      <c r="D282" s="131"/>
      <c r="E282" s="131"/>
      <c r="F282" s="131"/>
      <c r="G282" s="131"/>
      <c r="H282" s="131"/>
      <c r="I282" s="131"/>
      <c r="J282" s="131"/>
      <c r="K282" s="131"/>
      <c r="L282" s="131"/>
      <c r="M282" s="131"/>
      <c r="N282" s="131"/>
      <c r="O282" s="131"/>
      <c r="P282" s="131"/>
    </row>
    <row r="283" spans="2:16">
      <c r="B283" s="130"/>
      <c r="C283" s="130"/>
      <c r="D283" s="131"/>
      <c r="E283" s="131"/>
      <c r="F283" s="131"/>
      <c r="G283" s="131"/>
      <c r="H283" s="131"/>
      <c r="I283" s="131"/>
      <c r="J283" s="131"/>
      <c r="K283" s="131"/>
      <c r="L283" s="131"/>
      <c r="M283" s="131"/>
      <c r="N283" s="131"/>
      <c r="O283" s="131"/>
      <c r="P283" s="131"/>
    </row>
    <row r="284" spans="2:16">
      <c r="B284" s="130"/>
      <c r="C284" s="130"/>
      <c r="D284" s="131"/>
      <c r="E284" s="131"/>
      <c r="F284" s="131"/>
      <c r="G284" s="131"/>
      <c r="H284" s="131"/>
      <c r="I284" s="131"/>
      <c r="J284" s="131"/>
      <c r="K284" s="131"/>
      <c r="L284" s="131"/>
      <c r="M284" s="131"/>
      <c r="N284" s="131"/>
      <c r="O284" s="131"/>
      <c r="P284" s="131"/>
    </row>
    <row r="285" spans="2:16">
      <c r="B285" s="130"/>
      <c r="C285" s="130"/>
      <c r="D285" s="131"/>
      <c r="E285" s="131"/>
      <c r="F285" s="131"/>
      <c r="G285" s="131"/>
      <c r="H285" s="131"/>
      <c r="I285" s="131"/>
      <c r="J285" s="131"/>
      <c r="K285" s="131"/>
      <c r="L285" s="131"/>
      <c r="M285" s="131"/>
      <c r="N285" s="131"/>
      <c r="O285" s="131"/>
      <c r="P285" s="131"/>
    </row>
    <row r="286" spans="2:16">
      <c r="B286" s="130"/>
      <c r="C286" s="130"/>
      <c r="D286" s="131"/>
      <c r="E286" s="131"/>
      <c r="F286" s="131"/>
      <c r="G286" s="131"/>
      <c r="H286" s="131"/>
      <c r="I286" s="131"/>
      <c r="J286" s="131"/>
      <c r="K286" s="131"/>
      <c r="L286" s="131"/>
      <c r="M286" s="131"/>
      <c r="N286" s="131"/>
      <c r="O286" s="131"/>
      <c r="P286" s="131"/>
    </row>
    <row r="287" spans="2:16">
      <c r="B287" s="130"/>
      <c r="C287" s="130"/>
      <c r="D287" s="131"/>
      <c r="E287" s="131"/>
      <c r="F287" s="131"/>
      <c r="G287" s="131"/>
      <c r="H287" s="131"/>
      <c r="I287" s="131"/>
      <c r="J287" s="131"/>
      <c r="K287" s="131"/>
      <c r="L287" s="131"/>
      <c r="M287" s="131"/>
      <c r="N287" s="131"/>
      <c r="O287" s="131"/>
      <c r="P287" s="131"/>
    </row>
    <row r="288" spans="2:16">
      <c r="B288" s="130"/>
      <c r="C288" s="130"/>
      <c r="D288" s="131"/>
      <c r="E288" s="131"/>
      <c r="F288" s="131"/>
      <c r="G288" s="131"/>
      <c r="H288" s="131"/>
      <c r="I288" s="131"/>
      <c r="J288" s="131"/>
      <c r="K288" s="131"/>
      <c r="L288" s="131"/>
      <c r="M288" s="131"/>
      <c r="N288" s="131"/>
      <c r="O288" s="131"/>
      <c r="P288" s="131"/>
    </row>
    <row r="289" spans="2:16">
      <c r="B289" s="130"/>
      <c r="C289" s="130"/>
      <c r="D289" s="131"/>
      <c r="E289" s="131"/>
      <c r="F289" s="131"/>
      <c r="G289" s="131"/>
      <c r="H289" s="131"/>
      <c r="I289" s="131"/>
      <c r="J289" s="131"/>
      <c r="K289" s="131"/>
      <c r="L289" s="131"/>
      <c r="M289" s="131"/>
      <c r="N289" s="131"/>
      <c r="O289" s="131"/>
      <c r="P289" s="131"/>
    </row>
    <row r="290" spans="2:16">
      <c r="B290" s="130"/>
      <c r="C290" s="130"/>
      <c r="D290" s="131"/>
      <c r="E290" s="131"/>
      <c r="F290" s="131"/>
      <c r="G290" s="131"/>
      <c r="H290" s="131"/>
      <c r="I290" s="131"/>
      <c r="J290" s="131"/>
      <c r="K290" s="131"/>
      <c r="L290" s="131"/>
      <c r="M290" s="131"/>
      <c r="N290" s="131"/>
      <c r="O290" s="131"/>
      <c r="P290" s="131"/>
    </row>
    <row r="291" spans="2:16">
      <c r="B291" s="130"/>
      <c r="C291" s="130"/>
      <c r="D291" s="131"/>
      <c r="E291" s="131"/>
      <c r="F291" s="131"/>
      <c r="G291" s="131"/>
      <c r="H291" s="131"/>
      <c r="I291" s="131"/>
      <c r="J291" s="131"/>
      <c r="K291" s="131"/>
      <c r="L291" s="131"/>
      <c r="M291" s="131"/>
      <c r="N291" s="131"/>
      <c r="O291" s="131"/>
      <c r="P291" s="131"/>
    </row>
    <row r="292" spans="2:16">
      <c r="B292" s="130"/>
      <c r="C292" s="130"/>
      <c r="D292" s="131"/>
      <c r="E292" s="131"/>
      <c r="F292" s="131"/>
      <c r="G292" s="131"/>
      <c r="H292" s="131"/>
      <c r="I292" s="131"/>
      <c r="J292" s="131"/>
      <c r="K292" s="131"/>
      <c r="L292" s="131"/>
      <c r="M292" s="131"/>
      <c r="N292" s="131"/>
      <c r="O292" s="131"/>
      <c r="P292" s="131"/>
    </row>
    <row r="293" spans="2:16">
      <c r="B293" s="130"/>
      <c r="C293" s="130"/>
      <c r="D293" s="131"/>
      <c r="E293" s="131"/>
      <c r="F293" s="131"/>
      <c r="G293" s="131"/>
      <c r="H293" s="131"/>
      <c r="I293" s="131"/>
      <c r="J293" s="131"/>
      <c r="K293" s="131"/>
      <c r="L293" s="131"/>
      <c r="M293" s="131"/>
      <c r="N293" s="131"/>
      <c r="O293" s="131"/>
      <c r="P293" s="131"/>
    </row>
    <row r="294" spans="2:16">
      <c r="B294" s="130"/>
      <c r="C294" s="130"/>
      <c r="D294" s="131"/>
      <c r="E294" s="131"/>
      <c r="F294" s="131"/>
      <c r="G294" s="131"/>
      <c r="H294" s="131"/>
      <c r="I294" s="131"/>
      <c r="J294" s="131"/>
      <c r="K294" s="131"/>
      <c r="L294" s="131"/>
      <c r="M294" s="131"/>
      <c r="N294" s="131"/>
      <c r="O294" s="131"/>
      <c r="P294" s="131"/>
    </row>
    <row r="295" spans="2:16">
      <c r="B295" s="130"/>
      <c r="C295" s="130"/>
      <c r="D295" s="131"/>
      <c r="E295" s="131"/>
      <c r="F295" s="131"/>
      <c r="G295" s="131"/>
      <c r="H295" s="131"/>
      <c r="I295" s="131"/>
      <c r="J295" s="131"/>
      <c r="K295" s="131"/>
      <c r="L295" s="131"/>
      <c r="M295" s="131"/>
      <c r="N295" s="131"/>
      <c r="O295" s="131"/>
      <c r="P295" s="131"/>
    </row>
    <row r="296" spans="2:16">
      <c r="B296" s="130"/>
      <c r="C296" s="130"/>
      <c r="D296" s="131"/>
      <c r="E296" s="131"/>
      <c r="F296" s="131"/>
      <c r="G296" s="131"/>
      <c r="H296" s="131"/>
      <c r="I296" s="131"/>
      <c r="J296" s="131"/>
      <c r="K296" s="131"/>
      <c r="L296" s="131"/>
      <c r="M296" s="131"/>
      <c r="N296" s="131"/>
      <c r="O296" s="131"/>
      <c r="P296" s="131"/>
    </row>
    <row r="297" spans="2:16">
      <c r="B297" s="130"/>
      <c r="C297" s="130"/>
      <c r="D297" s="131"/>
      <c r="E297" s="131"/>
      <c r="F297" s="131"/>
      <c r="G297" s="131"/>
      <c r="H297" s="131"/>
      <c r="I297" s="131"/>
      <c r="J297" s="131"/>
      <c r="K297" s="131"/>
      <c r="L297" s="131"/>
      <c r="M297" s="131"/>
      <c r="N297" s="131"/>
      <c r="O297" s="131"/>
      <c r="P297" s="131"/>
    </row>
    <row r="298" spans="2:16">
      <c r="B298" s="130"/>
      <c r="C298" s="130"/>
      <c r="D298" s="131"/>
      <c r="E298" s="131"/>
      <c r="F298" s="131"/>
      <c r="G298" s="131"/>
      <c r="H298" s="131"/>
      <c r="I298" s="131"/>
      <c r="J298" s="131"/>
      <c r="K298" s="131"/>
      <c r="L298" s="131"/>
      <c r="M298" s="131"/>
      <c r="N298" s="131"/>
      <c r="O298" s="131"/>
      <c r="P298" s="131"/>
    </row>
    <row r="299" spans="2:16">
      <c r="B299" s="130"/>
      <c r="C299" s="130"/>
      <c r="D299" s="131"/>
      <c r="E299" s="131"/>
      <c r="F299" s="131"/>
      <c r="G299" s="131"/>
      <c r="H299" s="131"/>
      <c r="I299" s="131"/>
      <c r="J299" s="131"/>
      <c r="K299" s="131"/>
      <c r="L299" s="131"/>
      <c r="M299" s="131"/>
      <c r="N299" s="131"/>
      <c r="O299" s="131"/>
      <c r="P299" s="131"/>
    </row>
    <row r="300" spans="2:16">
      <c r="B300" s="130"/>
      <c r="C300" s="130"/>
      <c r="D300" s="131"/>
      <c r="E300" s="131"/>
      <c r="F300" s="131"/>
      <c r="G300" s="131"/>
      <c r="H300" s="131"/>
      <c r="I300" s="131"/>
      <c r="J300" s="131"/>
      <c r="K300" s="131"/>
      <c r="L300" s="131"/>
      <c r="M300" s="131"/>
      <c r="N300" s="131"/>
      <c r="O300" s="131"/>
      <c r="P300" s="131"/>
    </row>
    <row r="301" spans="2:16">
      <c r="B301" s="130"/>
      <c r="C301" s="130"/>
      <c r="D301" s="131"/>
      <c r="E301" s="131"/>
      <c r="F301" s="131"/>
      <c r="G301" s="131"/>
      <c r="H301" s="131"/>
      <c r="I301" s="131"/>
      <c r="J301" s="131"/>
      <c r="K301" s="131"/>
      <c r="L301" s="131"/>
      <c r="M301" s="131"/>
      <c r="N301" s="131"/>
      <c r="O301" s="131"/>
      <c r="P301" s="131"/>
    </row>
    <row r="302" spans="2:16">
      <c r="B302" s="130"/>
      <c r="C302" s="130"/>
      <c r="D302" s="131"/>
      <c r="E302" s="131"/>
      <c r="F302" s="131"/>
      <c r="G302" s="131"/>
      <c r="H302" s="131"/>
      <c r="I302" s="131"/>
      <c r="J302" s="131"/>
      <c r="K302" s="131"/>
      <c r="L302" s="131"/>
      <c r="M302" s="131"/>
      <c r="N302" s="131"/>
      <c r="O302" s="131"/>
      <c r="P302" s="131"/>
    </row>
    <row r="303" spans="2:16">
      <c r="B303" s="130"/>
      <c r="C303" s="130"/>
      <c r="D303" s="131"/>
      <c r="E303" s="131"/>
      <c r="F303" s="131"/>
      <c r="G303" s="131"/>
      <c r="H303" s="131"/>
      <c r="I303" s="131"/>
      <c r="J303" s="131"/>
      <c r="K303" s="131"/>
      <c r="L303" s="131"/>
      <c r="M303" s="131"/>
      <c r="N303" s="131"/>
      <c r="O303" s="131"/>
      <c r="P303" s="131"/>
    </row>
    <row r="304" spans="2:16">
      <c r="B304" s="130"/>
      <c r="C304" s="130"/>
      <c r="D304" s="131"/>
      <c r="E304" s="131"/>
      <c r="F304" s="131"/>
      <c r="G304" s="131"/>
      <c r="H304" s="131"/>
      <c r="I304" s="131"/>
      <c r="J304" s="131"/>
      <c r="K304" s="131"/>
      <c r="L304" s="131"/>
      <c r="M304" s="131"/>
      <c r="N304" s="131"/>
      <c r="O304" s="131"/>
      <c r="P304" s="131"/>
    </row>
    <row r="305" spans="2:16">
      <c r="B305" s="130"/>
      <c r="C305" s="130"/>
      <c r="D305" s="131"/>
      <c r="E305" s="131"/>
      <c r="F305" s="131"/>
      <c r="G305" s="131"/>
      <c r="H305" s="131"/>
      <c r="I305" s="131"/>
      <c r="J305" s="131"/>
      <c r="K305" s="131"/>
      <c r="L305" s="131"/>
      <c r="M305" s="131"/>
      <c r="N305" s="131"/>
      <c r="O305" s="131"/>
      <c r="P305" s="131"/>
    </row>
    <row r="306" spans="2:16">
      <c r="B306" s="130"/>
      <c r="C306" s="130"/>
      <c r="D306" s="131"/>
      <c r="E306" s="131"/>
      <c r="F306" s="131"/>
      <c r="G306" s="131"/>
      <c r="H306" s="131"/>
      <c r="I306" s="131"/>
      <c r="J306" s="131"/>
      <c r="K306" s="131"/>
      <c r="L306" s="131"/>
      <c r="M306" s="131"/>
      <c r="N306" s="131"/>
      <c r="O306" s="131"/>
      <c r="P306" s="131"/>
    </row>
    <row r="307" spans="2:16">
      <c r="B307" s="130"/>
      <c r="C307" s="130"/>
      <c r="D307" s="131"/>
      <c r="E307" s="131"/>
      <c r="F307" s="131"/>
      <c r="G307" s="131"/>
      <c r="H307" s="131"/>
      <c r="I307" s="131"/>
      <c r="J307" s="131"/>
      <c r="K307" s="131"/>
      <c r="L307" s="131"/>
      <c r="M307" s="131"/>
      <c r="N307" s="131"/>
      <c r="O307" s="131"/>
      <c r="P307" s="131"/>
    </row>
    <row r="308" spans="2:16">
      <c r="B308" s="130"/>
      <c r="C308" s="130"/>
      <c r="D308" s="131"/>
      <c r="E308" s="131"/>
      <c r="F308" s="131"/>
      <c r="G308" s="131"/>
      <c r="H308" s="131"/>
      <c r="I308" s="131"/>
      <c r="J308" s="131"/>
      <c r="K308" s="131"/>
      <c r="L308" s="131"/>
      <c r="M308" s="131"/>
      <c r="N308" s="131"/>
      <c r="O308" s="131"/>
      <c r="P308" s="131"/>
    </row>
    <row r="309" spans="2:16">
      <c r="B309" s="130"/>
      <c r="C309" s="130"/>
      <c r="D309" s="131"/>
      <c r="E309" s="131"/>
      <c r="F309" s="131"/>
      <c r="G309" s="131"/>
      <c r="H309" s="131"/>
      <c r="I309" s="131"/>
      <c r="J309" s="131"/>
      <c r="K309" s="131"/>
      <c r="L309" s="131"/>
      <c r="M309" s="131"/>
      <c r="N309" s="131"/>
      <c r="O309" s="131"/>
      <c r="P309" s="131"/>
    </row>
    <row r="310" spans="2:16">
      <c r="B310" s="130"/>
      <c r="C310" s="130"/>
      <c r="D310" s="131"/>
      <c r="E310" s="131"/>
      <c r="F310" s="131"/>
      <c r="G310" s="131"/>
      <c r="H310" s="131"/>
      <c r="I310" s="131"/>
      <c r="J310" s="131"/>
      <c r="K310" s="131"/>
      <c r="L310" s="131"/>
      <c r="M310" s="131"/>
      <c r="N310" s="131"/>
      <c r="O310" s="131"/>
      <c r="P310" s="131"/>
    </row>
    <row r="311" spans="2:16">
      <c r="B311" s="130"/>
      <c r="C311" s="130"/>
      <c r="D311" s="131"/>
      <c r="E311" s="131"/>
      <c r="F311" s="131"/>
      <c r="G311" s="131"/>
      <c r="H311" s="131"/>
      <c r="I311" s="131"/>
      <c r="J311" s="131"/>
      <c r="K311" s="131"/>
      <c r="L311" s="131"/>
      <c r="M311" s="131"/>
      <c r="N311" s="131"/>
      <c r="O311" s="131"/>
      <c r="P311" s="131"/>
    </row>
    <row r="312" spans="2:16">
      <c r="B312" s="130"/>
      <c r="C312" s="130"/>
      <c r="D312" s="131"/>
      <c r="E312" s="131"/>
      <c r="F312" s="131"/>
      <c r="G312" s="131"/>
      <c r="H312" s="131"/>
      <c r="I312" s="131"/>
      <c r="J312" s="131"/>
      <c r="K312" s="131"/>
      <c r="L312" s="131"/>
      <c r="M312" s="131"/>
      <c r="N312" s="131"/>
      <c r="O312" s="131"/>
      <c r="P312" s="131"/>
    </row>
    <row r="313" spans="2:16">
      <c r="B313" s="130"/>
      <c r="C313" s="130"/>
      <c r="D313" s="131"/>
      <c r="E313" s="131"/>
      <c r="F313" s="131"/>
      <c r="G313" s="131"/>
      <c r="H313" s="131"/>
      <c r="I313" s="131"/>
      <c r="J313" s="131"/>
      <c r="K313" s="131"/>
      <c r="L313" s="131"/>
      <c r="M313" s="131"/>
      <c r="N313" s="131"/>
      <c r="O313" s="131"/>
      <c r="P313" s="131"/>
    </row>
    <row r="314" spans="2:16">
      <c r="B314" s="130"/>
      <c r="C314" s="130"/>
      <c r="D314" s="131"/>
      <c r="E314" s="131"/>
      <c r="F314" s="131"/>
      <c r="G314" s="131"/>
      <c r="H314" s="131"/>
      <c r="I314" s="131"/>
      <c r="J314" s="131"/>
      <c r="K314" s="131"/>
      <c r="L314" s="131"/>
      <c r="M314" s="131"/>
      <c r="N314" s="131"/>
      <c r="O314" s="131"/>
      <c r="P314" s="131"/>
    </row>
    <row r="315" spans="2:16">
      <c r="B315" s="130"/>
      <c r="C315" s="130"/>
      <c r="D315" s="131"/>
      <c r="E315" s="131"/>
      <c r="F315" s="131"/>
      <c r="G315" s="131"/>
      <c r="H315" s="131"/>
      <c r="I315" s="131"/>
      <c r="J315" s="131"/>
      <c r="K315" s="131"/>
      <c r="L315" s="131"/>
      <c r="M315" s="131"/>
      <c r="N315" s="131"/>
      <c r="O315" s="131"/>
      <c r="P315" s="131"/>
    </row>
    <row r="316" spans="2:16">
      <c r="B316" s="130"/>
      <c r="C316" s="130"/>
      <c r="D316" s="131"/>
      <c r="E316" s="131"/>
      <c r="F316" s="131"/>
      <c r="G316" s="131"/>
      <c r="H316" s="131"/>
      <c r="I316" s="131"/>
      <c r="J316" s="131"/>
      <c r="K316" s="131"/>
      <c r="L316" s="131"/>
      <c r="M316" s="131"/>
      <c r="N316" s="131"/>
      <c r="O316" s="131"/>
      <c r="P316" s="131"/>
    </row>
    <row r="317" spans="2:16">
      <c r="B317" s="130"/>
      <c r="C317" s="130"/>
      <c r="D317" s="131"/>
      <c r="E317" s="131"/>
      <c r="F317" s="131"/>
      <c r="G317" s="131"/>
      <c r="H317" s="131"/>
      <c r="I317" s="131"/>
      <c r="J317" s="131"/>
      <c r="K317" s="131"/>
      <c r="L317" s="131"/>
      <c r="M317" s="131"/>
      <c r="N317" s="131"/>
      <c r="O317" s="131"/>
      <c r="P317" s="131"/>
    </row>
    <row r="318" spans="2:16">
      <c r="B318" s="130"/>
      <c r="C318" s="130"/>
      <c r="D318" s="131"/>
      <c r="E318" s="131"/>
      <c r="F318" s="131"/>
      <c r="G318" s="131"/>
      <c r="H318" s="131"/>
      <c r="I318" s="131"/>
      <c r="J318" s="131"/>
      <c r="K318" s="131"/>
      <c r="L318" s="131"/>
      <c r="M318" s="131"/>
      <c r="N318" s="131"/>
      <c r="O318" s="131"/>
      <c r="P318" s="131"/>
    </row>
    <row r="319" spans="2:16">
      <c r="B319" s="130"/>
      <c r="C319" s="130"/>
      <c r="D319" s="131"/>
      <c r="E319" s="131"/>
      <c r="F319" s="131"/>
      <c r="G319" s="131"/>
      <c r="H319" s="131"/>
      <c r="I319" s="131"/>
      <c r="J319" s="131"/>
      <c r="K319" s="131"/>
      <c r="L319" s="131"/>
      <c r="M319" s="131"/>
      <c r="N319" s="131"/>
      <c r="O319" s="131"/>
      <c r="P319" s="131"/>
    </row>
    <row r="320" spans="2:16">
      <c r="B320" s="130"/>
      <c r="C320" s="130"/>
      <c r="D320" s="131"/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</row>
    <row r="321" spans="2:16">
      <c r="B321" s="130"/>
      <c r="C321" s="130"/>
      <c r="D321" s="131"/>
      <c r="E321" s="131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</row>
    <row r="322" spans="2:16">
      <c r="B322" s="130"/>
      <c r="C322" s="130"/>
      <c r="D322" s="131"/>
      <c r="E322" s="131"/>
      <c r="F322" s="131"/>
      <c r="G322" s="131"/>
      <c r="H322" s="131"/>
      <c r="I322" s="131"/>
      <c r="J322" s="131"/>
      <c r="K322" s="131"/>
      <c r="L322" s="131"/>
      <c r="M322" s="131"/>
      <c r="N322" s="131"/>
      <c r="O322" s="131"/>
      <c r="P322" s="131"/>
    </row>
    <row r="323" spans="2:16">
      <c r="B323" s="130"/>
      <c r="C323" s="130"/>
      <c r="D323" s="131"/>
      <c r="E323" s="131"/>
      <c r="F323" s="131"/>
      <c r="G323" s="131"/>
      <c r="H323" s="131"/>
      <c r="I323" s="131"/>
      <c r="J323" s="131"/>
      <c r="K323" s="131"/>
      <c r="L323" s="131"/>
      <c r="M323" s="131"/>
      <c r="N323" s="131"/>
      <c r="O323" s="131"/>
      <c r="P323" s="131"/>
    </row>
    <row r="324" spans="2:16">
      <c r="B324" s="130"/>
      <c r="C324" s="130"/>
      <c r="D324" s="131"/>
      <c r="E324" s="131"/>
      <c r="F324" s="131"/>
      <c r="G324" s="131"/>
      <c r="H324" s="131"/>
      <c r="I324" s="131"/>
      <c r="J324" s="131"/>
      <c r="K324" s="131"/>
      <c r="L324" s="131"/>
      <c r="M324" s="131"/>
      <c r="N324" s="131"/>
      <c r="O324" s="131"/>
      <c r="P324" s="131"/>
    </row>
    <row r="325" spans="2:16">
      <c r="B325" s="130"/>
      <c r="C325" s="130"/>
      <c r="D325" s="131"/>
      <c r="E325" s="131"/>
      <c r="F325" s="131"/>
      <c r="G325" s="131"/>
      <c r="H325" s="131"/>
      <c r="I325" s="131"/>
      <c r="J325" s="131"/>
      <c r="K325" s="131"/>
      <c r="L325" s="131"/>
      <c r="M325" s="131"/>
      <c r="N325" s="131"/>
      <c r="O325" s="131"/>
      <c r="P325" s="131"/>
    </row>
    <row r="326" spans="2:16">
      <c r="B326" s="130"/>
      <c r="C326" s="130"/>
      <c r="D326" s="131"/>
      <c r="E326" s="131"/>
      <c r="F326" s="131"/>
      <c r="G326" s="131"/>
      <c r="H326" s="131"/>
      <c r="I326" s="131"/>
      <c r="J326" s="131"/>
      <c r="K326" s="131"/>
      <c r="L326" s="131"/>
      <c r="M326" s="131"/>
      <c r="N326" s="131"/>
      <c r="O326" s="131"/>
      <c r="P326" s="131"/>
    </row>
    <row r="327" spans="2:16">
      <c r="B327" s="130"/>
      <c r="C327" s="130"/>
      <c r="D327" s="131"/>
      <c r="E327" s="131"/>
      <c r="F327" s="131"/>
      <c r="G327" s="131"/>
      <c r="H327" s="131"/>
      <c r="I327" s="131"/>
      <c r="J327" s="131"/>
      <c r="K327" s="131"/>
      <c r="L327" s="131"/>
      <c r="M327" s="131"/>
      <c r="N327" s="131"/>
      <c r="O327" s="131"/>
      <c r="P327" s="131"/>
    </row>
    <row r="328" spans="2:16">
      <c r="B328" s="130"/>
      <c r="C328" s="130"/>
      <c r="D328" s="131"/>
      <c r="E328" s="131"/>
      <c r="F328" s="131"/>
      <c r="G328" s="131"/>
      <c r="H328" s="131"/>
      <c r="I328" s="131"/>
      <c r="J328" s="131"/>
      <c r="K328" s="131"/>
      <c r="L328" s="131"/>
      <c r="M328" s="131"/>
      <c r="N328" s="131"/>
      <c r="O328" s="131"/>
      <c r="P328" s="131"/>
    </row>
    <row r="329" spans="2:16">
      <c r="B329" s="130"/>
      <c r="C329" s="130"/>
      <c r="D329" s="131"/>
      <c r="E329" s="131"/>
      <c r="F329" s="131"/>
      <c r="G329" s="131"/>
      <c r="H329" s="131"/>
      <c r="I329" s="131"/>
      <c r="J329" s="131"/>
      <c r="K329" s="131"/>
      <c r="L329" s="131"/>
      <c r="M329" s="131"/>
      <c r="N329" s="131"/>
      <c r="O329" s="131"/>
      <c r="P329" s="131"/>
    </row>
    <row r="330" spans="2:16">
      <c r="B330" s="130"/>
      <c r="C330" s="130"/>
      <c r="D330" s="131"/>
      <c r="E330" s="131"/>
      <c r="F330" s="131"/>
      <c r="G330" s="131"/>
      <c r="H330" s="131"/>
      <c r="I330" s="131"/>
      <c r="J330" s="131"/>
      <c r="K330" s="131"/>
      <c r="L330" s="131"/>
      <c r="M330" s="131"/>
      <c r="N330" s="131"/>
      <c r="O330" s="131"/>
      <c r="P330" s="131"/>
    </row>
    <row r="331" spans="2:16">
      <c r="B331" s="130"/>
      <c r="C331" s="130"/>
      <c r="D331" s="131"/>
      <c r="E331" s="131"/>
      <c r="F331" s="131"/>
      <c r="G331" s="131"/>
      <c r="H331" s="131"/>
      <c r="I331" s="131"/>
      <c r="J331" s="131"/>
      <c r="K331" s="131"/>
      <c r="L331" s="131"/>
      <c r="M331" s="131"/>
      <c r="N331" s="131"/>
      <c r="O331" s="131"/>
      <c r="P331" s="131"/>
    </row>
    <row r="332" spans="2:16">
      <c r="B332" s="130"/>
      <c r="C332" s="130"/>
      <c r="D332" s="131"/>
      <c r="E332" s="131"/>
      <c r="F332" s="131"/>
      <c r="G332" s="131"/>
      <c r="H332" s="131"/>
      <c r="I332" s="131"/>
      <c r="J332" s="131"/>
      <c r="K332" s="131"/>
      <c r="L332" s="131"/>
      <c r="M332" s="131"/>
      <c r="N332" s="131"/>
      <c r="O332" s="131"/>
      <c r="P332" s="131"/>
    </row>
    <row r="333" spans="2:16">
      <c r="B333" s="130"/>
      <c r="C333" s="130"/>
      <c r="D333" s="131"/>
      <c r="E333" s="131"/>
      <c r="F333" s="131"/>
      <c r="G333" s="131"/>
      <c r="H333" s="131"/>
      <c r="I333" s="131"/>
      <c r="J333" s="131"/>
      <c r="K333" s="131"/>
      <c r="L333" s="131"/>
      <c r="M333" s="131"/>
      <c r="N333" s="131"/>
      <c r="O333" s="131"/>
      <c r="P333" s="131"/>
    </row>
    <row r="334" spans="2:16">
      <c r="B334" s="130"/>
      <c r="C334" s="130"/>
      <c r="D334" s="131"/>
      <c r="E334" s="131"/>
      <c r="F334" s="131"/>
      <c r="G334" s="131"/>
      <c r="H334" s="131"/>
      <c r="I334" s="131"/>
      <c r="J334" s="131"/>
      <c r="K334" s="131"/>
      <c r="L334" s="131"/>
      <c r="M334" s="131"/>
      <c r="N334" s="131"/>
      <c r="O334" s="131"/>
      <c r="P334" s="131"/>
    </row>
    <row r="335" spans="2:16">
      <c r="B335" s="130"/>
      <c r="C335" s="130"/>
      <c r="D335" s="131"/>
      <c r="E335" s="131"/>
      <c r="F335" s="131"/>
      <c r="G335" s="131"/>
      <c r="H335" s="131"/>
      <c r="I335" s="131"/>
      <c r="J335" s="131"/>
      <c r="K335" s="131"/>
      <c r="L335" s="131"/>
      <c r="M335" s="131"/>
      <c r="N335" s="131"/>
      <c r="O335" s="131"/>
      <c r="P335" s="131"/>
    </row>
    <row r="336" spans="2:16">
      <c r="B336" s="130"/>
      <c r="C336" s="130"/>
      <c r="D336" s="131"/>
      <c r="E336" s="131"/>
      <c r="F336" s="131"/>
      <c r="G336" s="131"/>
      <c r="H336" s="131"/>
      <c r="I336" s="131"/>
      <c r="J336" s="131"/>
      <c r="K336" s="131"/>
      <c r="L336" s="131"/>
      <c r="M336" s="131"/>
      <c r="N336" s="131"/>
      <c r="O336" s="131"/>
      <c r="P336" s="131"/>
    </row>
    <row r="337" spans="2:16">
      <c r="B337" s="130"/>
      <c r="C337" s="130"/>
      <c r="D337" s="131"/>
      <c r="E337" s="131"/>
      <c r="F337" s="131"/>
      <c r="G337" s="131"/>
      <c r="H337" s="131"/>
      <c r="I337" s="131"/>
      <c r="J337" s="131"/>
      <c r="K337" s="131"/>
      <c r="L337" s="131"/>
      <c r="M337" s="131"/>
      <c r="N337" s="131"/>
      <c r="O337" s="131"/>
      <c r="P337" s="131"/>
    </row>
    <row r="338" spans="2:16">
      <c r="B338" s="130"/>
      <c r="C338" s="130"/>
      <c r="D338" s="131"/>
      <c r="E338" s="131"/>
      <c r="F338" s="131"/>
      <c r="G338" s="131"/>
      <c r="H338" s="131"/>
      <c r="I338" s="131"/>
      <c r="J338" s="131"/>
      <c r="K338" s="131"/>
      <c r="L338" s="131"/>
      <c r="M338" s="131"/>
      <c r="N338" s="131"/>
      <c r="O338" s="131"/>
      <c r="P338" s="131"/>
    </row>
    <row r="339" spans="2:16">
      <c r="B339" s="130"/>
      <c r="C339" s="130"/>
      <c r="D339" s="131"/>
      <c r="E339" s="131"/>
      <c r="F339" s="131"/>
      <c r="G339" s="131"/>
      <c r="H339" s="131"/>
      <c r="I339" s="131"/>
      <c r="J339" s="131"/>
      <c r="K339" s="131"/>
      <c r="L339" s="131"/>
      <c r="M339" s="131"/>
      <c r="N339" s="131"/>
      <c r="O339" s="131"/>
      <c r="P339" s="131"/>
    </row>
    <row r="340" spans="2:16">
      <c r="B340" s="130"/>
      <c r="C340" s="130"/>
      <c r="D340" s="131"/>
      <c r="E340" s="131"/>
      <c r="F340" s="131"/>
      <c r="G340" s="131"/>
      <c r="H340" s="131"/>
      <c r="I340" s="131"/>
      <c r="J340" s="131"/>
      <c r="K340" s="131"/>
      <c r="L340" s="131"/>
      <c r="M340" s="131"/>
      <c r="N340" s="131"/>
      <c r="O340" s="131"/>
      <c r="P340" s="131"/>
    </row>
    <row r="341" spans="2:16">
      <c r="B341" s="130"/>
      <c r="C341" s="130"/>
      <c r="D341" s="131"/>
      <c r="E341" s="131"/>
      <c r="F341" s="131"/>
      <c r="G341" s="131"/>
      <c r="H341" s="131"/>
      <c r="I341" s="131"/>
      <c r="J341" s="131"/>
      <c r="K341" s="131"/>
      <c r="L341" s="131"/>
      <c r="M341" s="131"/>
      <c r="N341" s="131"/>
      <c r="O341" s="131"/>
      <c r="P341" s="131"/>
    </row>
    <row r="342" spans="2:16">
      <c r="B342" s="130"/>
      <c r="C342" s="130"/>
      <c r="D342" s="131"/>
      <c r="E342" s="131"/>
      <c r="F342" s="131"/>
      <c r="G342" s="131"/>
      <c r="H342" s="131"/>
      <c r="I342" s="131"/>
      <c r="J342" s="131"/>
      <c r="K342" s="131"/>
      <c r="L342" s="131"/>
      <c r="M342" s="131"/>
      <c r="N342" s="131"/>
      <c r="O342" s="131"/>
      <c r="P342" s="131"/>
    </row>
    <row r="343" spans="2:16">
      <c r="B343" s="130"/>
      <c r="C343" s="130"/>
      <c r="D343" s="131"/>
      <c r="E343" s="131"/>
      <c r="F343" s="131"/>
      <c r="G343" s="131"/>
      <c r="H343" s="131"/>
      <c r="I343" s="131"/>
      <c r="J343" s="131"/>
      <c r="K343" s="131"/>
      <c r="L343" s="131"/>
      <c r="M343" s="131"/>
      <c r="N343" s="131"/>
      <c r="O343" s="131"/>
      <c r="P343" s="131"/>
    </row>
    <row r="344" spans="2:16">
      <c r="B344" s="130"/>
      <c r="C344" s="130"/>
      <c r="D344" s="131"/>
      <c r="E344" s="131"/>
      <c r="F344" s="131"/>
      <c r="G344" s="131"/>
      <c r="H344" s="131"/>
      <c r="I344" s="131"/>
      <c r="J344" s="131"/>
      <c r="K344" s="131"/>
      <c r="L344" s="131"/>
      <c r="M344" s="131"/>
      <c r="N344" s="131"/>
      <c r="O344" s="131"/>
      <c r="P344" s="131"/>
    </row>
    <row r="345" spans="2:16">
      <c r="B345" s="130"/>
      <c r="C345" s="130"/>
      <c r="D345" s="131"/>
      <c r="E345" s="131"/>
      <c r="F345" s="131"/>
      <c r="G345" s="131"/>
      <c r="H345" s="131"/>
      <c r="I345" s="131"/>
      <c r="J345" s="131"/>
      <c r="K345" s="131"/>
      <c r="L345" s="131"/>
      <c r="M345" s="131"/>
      <c r="N345" s="131"/>
      <c r="O345" s="131"/>
      <c r="P345" s="131"/>
    </row>
    <row r="346" spans="2:16">
      <c r="B346" s="130"/>
      <c r="C346" s="130"/>
      <c r="D346" s="131"/>
      <c r="E346" s="131"/>
      <c r="F346" s="131"/>
      <c r="G346" s="131"/>
      <c r="H346" s="131"/>
      <c r="I346" s="131"/>
      <c r="J346" s="131"/>
      <c r="K346" s="131"/>
      <c r="L346" s="131"/>
      <c r="M346" s="131"/>
      <c r="N346" s="131"/>
      <c r="O346" s="131"/>
      <c r="P346" s="131"/>
    </row>
    <row r="347" spans="2:16">
      <c r="B347" s="130"/>
      <c r="C347" s="130"/>
      <c r="D347" s="131"/>
      <c r="E347" s="131"/>
      <c r="F347" s="131"/>
      <c r="G347" s="131"/>
      <c r="H347" s="131"/>
      <c r="I347" s="131"/>
      <c r="J347" s="131"/>
      <c r="K347" s="131"/>
      <c r="L347" s="131"/>
      <c r="M347" s="131"/>
      <c r="N347" s="131"/>
      <c r="O347" s="131"/>
      <c r="P347" s="131"/>
    </row>
    <row r="348" spans="2:16">
      <c r="B348" s="130"/>
      <c r="C348" s="130"/>
      <c r="D348" s="131"/>
      <c r="E348" s="131"/>
      <c r="F348" s="131"/>
      <c r="G348" s="131"/>
      <c r="H348" s="131"/>
      <c r="I348" s="131"/>
      <c r="J348" s="131"/>
      <c r="K348" s="131"/>
      <c r="L348" s="131"/>
      <c r="M348" s="131"/>
      <c r="N348" s="131"/>
      <c r="O348" s="131"/>
      <c r="P348" s="131"/>
    </row>
    <row r="349" spans="2:16">
      <c r="B349" s="130"/>
      <c r="C349" s="130"/>
      <c r="D349" s="131"/>
      <c r="E349" s="131"/>
      <c r="F349" s="131"/>
      <c r="G349" s="131"/>
      <c r="H349" s="131"/>
      <c r="I349" s="131"/>
      <c r="J349" s="131"/>
      <c r="K349" s="131"/>
      <c r="L349" s="131"/>
      <c r="M349" s="131"/>
      <c r="N349" s="131"/>
      <c r="O349" s="131"/>
      <c r="P349" s="131"/>
    </row>
    <row r="350" spans="2:16">
      <c r="B350" s="130"/>
      <c r="C350" s="130"/>
      <c r="D350" s="131"/>
      <c r="E350" s="131"/>
      <c r="F350" s="131"/>
      <c r="G350" s="131"/>
      <c r="H350" s="131"/>
      <c r="I350" s="131"/>
      <c r="J350" s="131"/>
      <c r="K350" s="131"/>
      <c r="L350" s="131"/>
      <c r="M350" s="131"/>
      <c r="N350" s="131"/>
      <c r="O350" s="131"/>
      <c r="P350" s="131"/>
    </row>
    <row r="351" spans="2:16">
      <c r="B351" s="130"/>
      <c r="C351" s="130"/>
      <c r="D351" s="131"/>
      <c r="E351" s="131"/>
      <c r="F351" s="131"/>
      <c r="G351" s="131"/>
      <c r="H351" s="131"/>
      <c r="I351" s="131"/>
      <c r="J351" s="131"/>
      <c r="K351" s="131"/>
      <c r="L351" s="131"/>
      <c r="M351" s="131"/>
      <c r="N351" s="131"/>
      <c r="O351" s="131"/>
      <c r="P351" s="131"/>
    </row>
    <row r="352" spans="2:16">
      <c r="B352" s="130"/>
      <c r="C352" s="130"/>
      <c r="D352" s="131"/>
      <c r="E352" s="131"/>
      <c r="F352" s="131"/>
      <c r="G352" s="131"/>
      <c r="H352" s="131"/>
      <c r="I352" s="131"/>
      <c r="J352" s="131"/>
      <c r="K352" s="131"/>
      <c r="L352" s="131"/>
      <c r="M352" s="131"/>
      <c r="N352" s="131"/>
      <c r="O352" s="131"/>
      <c r="P352" s="131"/>
    </row>
    <row r="353" spans="2:16">
      <c r="B353" s="130"/>
      <c r="C353" s="130"/>
      <c r="D353" s="131"/>
      <c r="E353" s="131"/>
      <c r="F353" s="131"/>
      <c r="G353" s="131"/>
      <c r="H353" s="131"/>
      <c r="I353" s="131"/>
      <c r="J353" s="131"/>
      <c r="K353" s="131"/>
      <c r="L353" s="131"/>
      <c r="M353" s="131"/>
      <c r="N353" s="131"/>
      <c r="O353" s="131"/>
      <c r="P353" s="131"/>
    </row>
    <row r="354" spans="2:16">
      <c r="B354" s="130"/>
      <c r="C354" s="130"/>
      <c r="D354" s="131"/>
      <c r="E354" s="131"/>
      <c r="F354" s="131"/>
      <c r="G354" s="131"/>
      <c r="H354" s="131"/>
      <c r="I354" s="131"/>
      <c r="J354" s="131"/>
      <c r="K354" s="131"/>
      <c r="L354" s="131"/>
      <c r="M354" s="131"/>
      <c r="N354" s="131"/>
      <c r="O354" s="131"/>
      <c r="P354" s="131"/>
    </row>
    <row r="355" spans="2:16">
      <c r="B355" s="130"/>
      <c r="C355" s="130"/>
      <c r="D355" s="131"/>
      <c r="E355" s="131"/>
      <c r="F355" s="131"/>
      <c r="G355" s="131"/>
      <c r="H355" s="131"/>
      <c r="I355" s="131"/>
      <c r="J355" s="131"/>
      <c r="K355" s="131"/>
      <c r="L355" s="131"/>
      <c r="M355" s="131"/>
      <c r="N355" s="131"/>
      <c r="O355" s="131"/>
      <c r="P355" s="131"/>
    </row>
    <row r="356" spans="2:16">
      <c r="B356" s="130"/>
      <c r="C356" s="130"/>
      <c r="D356" s="131"/>
      <c r="E356" s="131"/>
      <c r="F356" s="131"/>
      <c r="G356" s="131"/>
      <c r="H356" s="131"/>
      <c r="I356" s="131"/>
      <c r="J356" s="131"/>
      <c r="K356" s="131"/>
      <c r="L356" s="131"/>
      <c r="M356" s="131"/>
      <c r="N356" s="131"/>
      <c r="O356" s="131"/>
      <c r="P356" s="131"/>
    </row>
    <row r="357" spans="2:16">
      <c r="B357" s="130"/>
      <c r="C357" s="130"/>
      <c r="D357" s="131"/>
      <c r="E357" s="131"/>
      <c r="F357" s="131"/>
      <c r="G357" s="131"/>
      <c r="H357" s="131"/>
      <c r="I357" s="131"/>
      <c r="J357" s="131"/>
      <c r="K357" s="131"/>
      <c r="L357" s="131"/>
      <c r="M357" s="131"/>
      <c r="N357" s="131"/>
      <c r="O357" s="131"/>
      <c r="P357" s="131"/>
    </row>
    <row r="358" spans="2:16">
      <c r="B358" s="130"/>
      <c r="C358" s="130"/>
      <c r="D358" s="131"/>
      <c r="E358" s="131"/>
      <c r="F358" s="131"/>
      <c r="G358" s="131"/>
      <c r="H358" s="131"/>
      <c r="I358" s="131"/>
      <c r="J358" s="131"/>
      <c r="K358" s="131"/>
      <c r="L358" s="131"/>
      <c r="M358" s="131"/>
      <c r="N358" s="131"/>
      <c r="O358" s="131"/>
      <c r="P358" s="131"/>
    </row>
    <row r="359" spans="2:16">
      <c r="B359" s="130"/>
      <c r="C359" s="130"/>
      <c r="D359" s="131"/>
      <c r="E359" s="131"/>
      <c r="F359" s="131"/>
      <c r="G359" s="131"/>
      <c r="H359" s="131"/>
      <c r="I359" s="131"/>
      <c r="J359" s="131"/>
      <c r="K359" s="131"/>
      <c r="L359" s="131"/>
      <c r="M359" s="131"/>
      <c r="N359" s="131"/>
      <c r="O359" s="131"/>
      <c r="P359" s="131"/>
    </row>
    <row r="360" spans="2:16">
      <c r="B360" s="130"/>
      <c r="C360" s="130"/>
      <c r="D360" s="131"/>
      <c r="E360" s="131"/>
      <c r="F360" s="131"/>
      <c r="G360" s="131"/>
      <c r="H360" s="131"/>
      <c r="I360" s="131"/>
      <c r="J360" s="131"/>
      <c r="K360" s="131"/>
      <c r="L360" s="131"/>
      <c r="M360" s="131"/>
      <c r="N360" s="131"/>
      <c r="O360" s="131"/>
      <c r="P360" s="131"/>
    </row>
    <row r="361" spans="2:16">
      <c r="B361" s="130"/>
      <c r="C361" s="130"/>
      <c r="D361" s="131"/>
      <c r="E361" s="131"/>
      <c r="F361" s="131"/>
      <c r="G361" s="131"/>
      <c r="H361" s="131"/>
      <c r="I361" s="131"/>
      <c r="J361" s="131"/>
      <c r="K361" s="131"/>
      <c r="L361" s="131"/>
      <c r="M361" s="131"/>
      <c r="N361" s="131"/>
      <c r="O361" s="131"/>
      <c r="P361" s="131"/>
    </row>
    <row r="362" spans="2:16">
      <c r="B362" s="130"/>
      <c r="C362" s="130"/>
      <c r="D362" s="131"/>
      <c r="E362" s="131"/>
      <c r="F362" s="131"/>
      <c r="G362" s="131"/>
      <c r="H362" s="131"/>
      <c r="I362" s="131"/>
      <c r="J362" s="131"/>
      <c r="K362" s="131"/>
      <c r="L362" s="131"/>
      <c r="M362" s="131"/>
      <c r="N362" s="131"/>
      <c r="O362" s="131"/>
      <c r="P362" s="131"/>
    </row>
    <row r="363" spans="2:16">
      <c r="B363" s="130"/>
      <c r="C363" s="130"/>
      <c r="D363" s="131"/>
      <c r="E363" s="131"/>
      <c r="F363" s="131"/>
      <c r="G363" s="131"/>
      <c r="H363" s="131"/>
      <c r="I363" s="131"/>
      <c r="J363" s="131"/>
      <c r="K363" s="131"/>
      <c r="L363" s="131"/>
      <c r="M363" s="131"/>
      <c r="N363" s="131"/>
      <c r="O363" s="131"/>
      <c r="P363" s="131"/>
    </row>
    <row r="364" spans="2:16">
      <c r="B364" s="130"/>
      <c r="C364" s="130"/>
      <c r="D364" s="131"/>
      <c r="E364" s="131"/>
      <c r="F364" s="131"/>
      <c r="G364" s="131"/>
      <c r="H364" s="131"/>
      <c r="I364" s="131"/>
      <c r="J364" s="131"/>
      <c r="K364" s="131"/>
      <c r="L364" s="131"/>
      <c r="M364" s="131"/>
      <c r="N364" s="131"/>
      <c r="O364" s="131"/>
      <c r="P364" s="131"/>
    </row>
    <row r="365" spans="2:16">
      <c r="B365" s="130"/>
      <c r="C365" s="130"/>
      <c r="D365" s="131"/>
      <c r="E365" s="131"/>
      <c r="F365" s="131"/>
      <c r="G365" s="131"/>
      <c r="H365" s="131"/>
      <c r="I365" s="131"/>
      <c r="J365" s="131"/>
      <c r="K365" s="131"/>
      <c r="L365" s="131"/>
      <c r="M365" s="131"/>
      <c r="N365" s="131"/>
      <c r="O365" s="131"/>
      <c r="P365" s="131"/>
    </row>
    <row r="366" spans="2:16">
      <c r="B366" s="130"/>
      <c r="C366" s="130"/>
      <c r="D366" s="131"/>
      <c r="E366" s="131"/>
      <c r="F366" s="131"/>
      <c r="G366" s="131"/>
      <c r="H366" s="131"/>
      <c r="I366" s="131"/>
      <c r="J366" s="131"/>
      <c r="K366" s="131"/>
      <c r="L366" s="131"/>
      <c r="M366" s="131"/>
      <c r="N366" s="131"/>
      <c r="O366" s="131"/>
      <c r="P366" s="131"/>
    </row>
    <row r="367" spans="2:16">
      <c r="B367" s="130"/>
      <c r="C367" s="130"/>
      <c r="D367" s="131"/>
      <c r="E367" s="131"/>
      <c r="F367" s="131"/>
      <c r="G367" s="131"/>
      <c r="H367" s="131"/>
      <c r="I367" s="131"/>
      <c r="J367" s="131"/>
      <c r="K367" s="131"/>
      <c r="L367" s="131"/>
      <c r="M367" s="131"/>
      <c r="N367" s="131"/>
      <c r="O367" s="131"/>
      <c r="P367" s="131"/>
    </row>
    <row r="368" spans="2:16">
      <c r="B368" s="130"/>
      <c r="C368" s="130"/>
      <c r="D368" s="131"/>
      <c r="E368" s="131"/>
      <c r="F368" s="131"/>
      <c r="G368" s="131"/>
      <c r="H368" s="131"/>
      <c r="I368" s="131"/>
      <c r="J368" s="131"/>
      <c r="K368" s="131"/>
      <c r="L368" s="131"/>
      <c r="M368" s="131"/>
      <c r="N368" s="131"/>
      <c r="O368" s="131"/>
      <c r="P368" s="131"/>
    </row>
    <row r="369" spans="2:16">
      <c r="B369" s="130"/>
      <c r="C369" s="130"/>
      <c r="D369" s="131"/>
      <c r="E369" s="131"/>
      <c r="F369" s="131"/>
      <c r="G369" s="131"/>
      <c r="H369" s="131"/>
      <c r="I369" s="131"/>
      <c r="J369" s="131"/>
      <c r="K369" s="131"/>
      <c r="L369" s="131"/>
      <c r="M369" s="131"/>
      <c r="N369" s="131"/>
      <c r="O369" s="131"/>
      <c r="P369" s="131"/>
    </row>
    <row r="370" spans="2:16">
      <c r="B370" s="130"/>
      <c r="C370" s="130"/>
      <c r="D370" s="131"/>
      <c r="E370" s="131"/>
      <c r="F370" s="131"/>
      <c r="G370" s="131"/>
      <c r="H370" s="131"/>
      <c r="I370" s="131"/>
      <c r="J370" s="131"/>
      <c r="K370" s="131"/>
      <c r="L370" s="131"/>
      <c r="M370" s="131"/>
      <c r="N370" s="131"/>
      <c r="O370" s="131"/>
      <c r="P370" s="131"/>
    </row>
    <row r="371" spans="2:16">
      <c r="B371" s="130"/>
      <c r="C371" s="130"/>
      <c r="D371" s="131"/>
      <c r="E371" s="131"/>
      <c r="F371" s="131"/>
      <c r="G371" s="131"/>
      <c r="H371" s="131"/>
      <c r="I371" s="131"/>
      <c r="J371" s="131"/>
      <c r="K371" s="131"/>
      <c r="L371" s="131"/>
      <c r="M371" s="131"/>
      <c r="N371" s="131"/>
      <c r="O371" s="131"/>
      <c r="P371" s="131"/>
    </row>
    <row r="372" spans="2:16">
      <c r="B372" s="130"/>
      <c r="C372" s="130"/>
      <c r="D372" s="131"/>
      <c r="E372" s="131"/>
      <c r="F372" s="131"/>
      <c r="G372" s="131"/>
      <c r="H372" s="131"/>
      <c r="I372" s="131"/>
      <c r="J372" s="131"/>
      <c r="K372" s="131"/>
      <c r="L372" s="131"/>
      <c r="M372" s="131"/>
      <c r="N372" s="131"/>
      <c r="O372" s="131"/>
      <c r="P372" s="131"/>
    </row>
    <row r="373" spans="2:16">
      <c r="B373" s="130"/>
      <c r="C373" s="130"/>
      <c r="D373" s="131"/>
      <c r="E373" s="131"/>
      <c r="F373" s="131"/>
      <c r="G373" s="131"/>
      <c r="H373" s="131"/>
      <c r="I373" s="131"/>
      <c r="J373" s="131"/>
      <c r="K373" s="131"/>
      <c r="L373" s="131"/>
      <c r="M373" s="131"/>
      <c r="N373" s="131"/>
      <c r="O373" s="131"/>
      <c r="P373" s="131"/>
    </row>
    <row r="374" spans="2:16">
      <c r="B374" s="130"/>
      <c r="C374" s="130"/>
      <c r="D374" s="131"/>
      <c r="E374" s="131"/>
      <c r="F374" s="131"/>
      <c r="G374" s="131"/>
      <c r="H374" s="131"/>
      <c r="I374" s="131"/>
      <c r="J374" s="131"/>
      <c r="K374" s="131"/>
      <c r="L374" s="131"/>
      <c r="M374" s="131"/>
      <c r="N374" s="131"/>
      <c r="O374" s="131"/>
      <c r="P374" s="131"/>
    </row>
    <row r="375" spans="2:16">
      <c r="B375" s="130"/>
      <c r="C375" s="130"/>
      <c r="D375" s="131"/>
      <c r="E375" s="131"/>
      <c r="F375" s="131"/>
      <c r="G375" s="131"/>
      <c r="H375" s="131"/>
      <c r="I375" s="131"/>
      <c r="J375" s="131"/>
      <c r="K375" s="131"/>
      <c r="L375" s="131"/>
      <c r="M375" s="131"/>
      <c r="N375" s="131"/>
      <c r="O375" s="131"/>
      <c r="P375" s="131"/>
    </row>
    <row r="376" spans="2:16">
      <c r="B376" s="130"/>
      <c r="C376" s="130"/>
      <c r="D376" s="131"/>
      <c r="E376" s="131"/>
      <c r="F376" s="131"/>
      <c r="G376" s="131"/>
      <c r="H376" s="131"/>
      <c r="I376" s="131"/>
      <c r="J376" s="131"/>
      <c r="K376" s="131"/>
      <c r="L376" s="131"/>
      <c r="M376" s="131"/>
      <c r="N376" s="131"/>
      <c r="O376" s="131"/>
      <c r="P376" s="131"/>
    </row>
    <row r="377" spans="2:16">
      <c r="B377" s="130"/>
      <c r="C377" s="130"/>
      <c r="D377" s="131"/>
      <c r="E377" s="131"/>
      <c r="F377" s="131"/>
      <c r="G377" s="131"/>
      <c r="H377" s="131"/>
      <c r="I377" s="131"/>
      <c r="J377" s="131"/>
      <c r="K377" s="131"/>
      <c r="L377" s="131"/>
      <c r="M377" s="131"/>
      <c r="N377" s="131"/>
      <c r="O377" s="131"/>
      <c r="P377" s="131"/>
    </row>
    <row r="378" spans="2:16">
      <c r="B378" s="130"/>
      <c r="C378" s="130"/>
      <c r="D378" s="131"/>
      <c r="E378" s="131"/>
      <c r="F378" s="131"/>
      <c r="G378" s="131"/>
      <c r="H378" s="131"/>
      <c r="I378" s="131"/>
      <c r="J378" s="131"/>
      <c r="K378" s="131"/>
      <c r="L378" s="131"/>
      <c r="M378" s="131"/>
      <c r="N378" s="131"/>
      <c r="O378" s="131"/>
      <c r="P378" s="131"/>
    </row>
    <row r="379" spans="2:16">
      <c r="B379" s="130"/>
      <c r="C379" s="130"/>
      <c r="D379" s="131"/>
      <c r="E379" s="131"/>
      <c r="F379" s="131"/>
      <c r="G379" s="131"/>
      <c r="H379" s="131"/>
      <c r="I379" s="131"/>
      <c r="J379" s="131"/>
      <c r="K379" s="131"/>
      <c r="L379" s="131"/>
      <c r="M379" s="131"/>
      <c r="N379" s="131"/>
      <c r="O379" s="131"/>
      <c r="P379" s="131"/>
    </row>
    <row r="380" spans="2:16">
      <c r="B380" s="130"/>
      <c r="C380" s="130"/>
      <c r="D380" s="131"/>
      <c r="E380" s="131"/>
      <c r="F380" s="131"/>
      <c r="G380" s="131"/>
      <c r="H380" s="131"/>
      <c r="I380" s="131"/>
      <c r="J380" s="131"/>
      <c r="K380" s="131"/>
      <c r="L380" s="131"/>
      <c r="M380" s="131"/>
      <c r="N380" s="131"/>
      <c r="O380" s="131"/>
      <c r="P380" s="131"/>
    </row>
    <row r="381" spans="2:16">
      <c r="B381" s="130"/>
      <c r="C381" s="130"/>
      <c r="D381" s="131"/>
      <c r="E381" s="131"/>
      <c r="F381" s="131"/>
      <c r="G381" s="131"/>
      <c r="H381" s="131"/>
      <c r="I381" s="131"/>
      <c r="J381" s="131"/>
      <c r="K381" s="131"/>
      <c r="L381" s="131"/>
      <c r="M381" s="131"/>
      <c r="N381" s="131"/>
      <c r="O381" s="131"/>
      <c r="P381" s="131"/>
    </row>
    <row r="382" spans="2:16">
      <c r="B382" s="130"/>
      <c r="C382" s="130"/>
      <c r="D382" s="131"/>
      <c r="E382" s="131"/>
      <c r="F382" s="131"/>
      <c r="G382" s="131"/>
      <c r="H382" s="131"/>
      <c r="I382" s="131"/>
      <c r="J382" s="131"/>
      <c r="K382" s="131"/>
      <c r="L382" s="131"/>
      <c r="M382" s="131"/>
      <c r="N382" s="131"/>
      <c r="O382" s="131"/>
      <c r="P382" s="131"/>
    </row>
    <row r="383" spans="2:16">
      <c r="B383" s="130"/>
      <c r="C383" s="130"/>
      <c r="D383" s="131"/>
      <c r="E383" s="131"/>
      <c r="F383" s="131"/>
      <c r="G383" s="131"/>
      <c r="H383" s="131"/>
      <c r="I383" s="131"/>
      <c r="J383" s="131"/>
      <c r="K383" s="131"/>
      <c r="L383" s="131"/>
      <c r="M383" s="131"/>
      <c r="N383" s="131"/>
      <c r="O383" s="131"/>
      <c r="P383" s="131"/>
    </row>
    <row r="384" spans="2:16">
      <c r="B384" s="130"/>
      <c r="C384" s="130"/>
      <c r="D384" s="131"/>
      <c r="E384" s="131"/>
      <c r="F384" s="131"/>
      <c r="G384" s="131"/>
      <c r="H384" s="131"/>
      <c r="I384" s="131"/>
      <c r="J384" s="131"/>
      <c r="K384" s="131"/>
      <c r="L384" s="131"/>
      <c r="M384" s="131"/>
      <c r="N384" s="131"/>
      <c r="O384" s="131"/>
      <c r="P384" s="131"/>
    </row>
    <row r="385" spans="2:16">
      <c r="B385" s="130"/>
      <c r="C385" s="130"/>
      <c r="D385" s="131"/>
      <c r="E385" s="131"/>
      <c r="F385" s="131"/>
      <c r="G385" s="131"/>
      <c r="H385" s="131"/>
      <c r="I385" s="131"/>
      <c r="J385" s="131"/>
      <c r="K385" s="131"/>
      <c r="L385" s="131"/>
      <c r="M385" s="131"/>
      <c r="N385" s="131"/>
      <c r="O385" s="131"/>
      <c r="P385" s="131"/>
    </row>
    <row r="386" spans="2:16">
      <c r="B386" s="130"/>
      <c r="C386" s="130"/>
      <c r="D386" s="131"/>
      <c r="E386" s="131"/>
      <c r="F386" s="131"/>
      <c r="G386" s="131"/>
      <c r="H386" s="131"/>
      <c r="I386" s="131"/>
      <c r="J386" s="131"/>
      <c r="K386" s="131"/>
      <c r="L386" s="131"/>
      <c r="M386" s="131"/>
      <c r="N386" s="131"/>
      <c r="O386" s="131"/>
      <c r="P386" s="131"/>
    </row>
    <row r="387" spans="2:16">
      <c r="B387" s="130"/>
      <c r="C387" s="130"/>
      <c r="D387" s="131"/>
      <c r="E387" s="131"/>
      <c r="F387" s="131"/>
      <c r="G387" s="131"/>
      <c r="H387" s="131"/>
      <c r="I387" s="131"/>
      <c r="J387" s="131"/>
      <c r="K387" s="131"/>
      <c r="L387" s="131"/>
      <c r="M387" s="131"/>
      <c r="N387" s="131"/>
      <c r="O387" s="131"/>
      <c r="P387" s="131"/>
    </row>
    <row r="388" spans="2:16">
      <c r="B388" s="130"/>
      <c r="C388" s="130"/>
      <c r="D388" s="131"/>
      <c r="E388" s="131"/>
      <c r="F388" s="131"/>
      <c r="G388" s="131"/>
      <c r="H388" s="131"/>
      <c r="I388" s="131"/>
      <c r="J388" s="131"/>
      <c r="K388" s="131"/>
      <c r="L388" s="131"/>
      <c r="M388" s="131"/>
      <c r="N388" s="131"/>
      <c r="O388" s="131"/>
      <c r="P388" s="131"/>
    </row>
    <row r="389" spans="2:16">
      <c r="B389" s="130"/>
      <c r="C389" s="130"/>
      <c r="D389" s="131"/>
      <c r="E389" s="131"/>
      <c r="F389" s="131"/>
      <c r="G389" s="131"/>
      <c r="H389" s="131"/>
      <c r="I389" s="131"/>
      <c r="J389" s="131"/>
      <c r="K389" s="131"/>
      <c r="L389" s="131"/>
      <c r="M389" s="131"/>
      <c r="N389" s="131"/>
      <c r="O389" s="131"/>
      <c r="P389" s="131"/>
    </row>
    <row r="390" spans="2:16">
      <c r="B390" s="130"/>
      <c r="C390" s="130"/>
      <c r="D390" s="131"/>
      <c r="E390" s="131"/>
      <c r="F390" s="131"/>
      <c r="G390" s="131"/>
      <c r="H390" s="131"/>
      <c r="I390" s="131"/>
      <c r="J390" s="131"/>
      <c r="K390" s="131"/>
      <c r="L390" s="131"/>
      <c r="M390" s="131"/>
      <c r="N390" s="131"/>
      <c r="O390" s="131"/>
      <c r="P390" s="131"/>
    </row>
    <row r="391" spans="2:16">
      <c r="B391" s="130"/>
      <c r="C391" s="130"/>
      <c r="D391" s="131"/>
      <c r="E391" s="131"/>
      <c r="F391" s="131"/>
      <c r="G391" s="131"/>
      <c r="H391" s="131"/>
      <c r="I391" s="131"/>
      <c r="J391" s="131"/>
      <c r="K391" s="131"/>
      <c r="L391" s="131"/>
      <c r="M391" s="131"/>
      <c r="N391" s="131"/>
      <c r="O391" s="131"/>
      <c r="P391" s="131"/>
    </row>
    <row r="392" spans="2:16">
      <c r="B392" s="130"/>
      <c r="C392" s="130"/>
      <c r="D392" s="131"/>
      <c r="E392" s="131"/>
      <c r="F392" s="131"/>
      <c r="G392" s="131"/>
      <c r="H392" s="131"/>
      <c r="I392" s="131"/>
      <c r="J392" s="131"/>
      <c r="K392" s="131"/>
      <c r="L392" s="131"/>
      <c r="M392" s="131"/>
      <c r="N392" s="131"/>
      <c r="O392" s="131"/>
      <c r="P392" s="131"/>
    </row>
    <row r="393" spans="2:16">
      <c r="B393" s="130"/>
      <c r="C393" s="130"/>
      <c r="D393" s="131"/>
      <c r="E393" s="131"/>
      <c r="F393" s="131"/>
      <c r="G393" s="131"/>
      <c r="H393" s="131"/>
      <c r="I393" s="131"/>
      <c r="J393" s="131"/>
      <c r="K393" s="131"/>
      <c r="L393" s="131"/>
      <c r="M393" s="131"/>
      <c r="N393" s="131"/>
      <c r="O393" s="131"/>
      <c r="P393" s="131"/>
    </row>
    <row r="394" spans="2:16">
      <c r="B394" s="130"/>
      <c r="C394" s="130"/>
      <c r="D394" s="131"/>
      <c r="E394" s="131"/>
      <c r="F394" s="131"/>
      <c r="G394" s="131"/>
      <c r="H394" s="131"/>
      <c r="I394" s="131"/>
      <c r="J394" s="131"/>
      <c r="K394" s="131"/>
      <c r="L394" s="131"/>
      <c r="M394" s="131"/>
      <c r="N394" s="131"/>
      <c r="O394" s="131"/>
      <c r="P394" s="131"/>
    </row>
    <row r="395" spans="2:16">
      <c r="B395" s="130"/>
      <c r="C395" s="130"/>
      <c r="D395" s="131"/>
      <c r="E395" s="131"/>
      <c r="F395" s="131"/>
      <c r="G395" s="131"/>
      <c r="H395" s="131"/>
      <c r="I395" s="131"/>
      <c r="J395" s="131"/>
      <c r="K395" s="131"/>
      <c r="L395" s="131"/>
      <c r="M395" s="131"/>
      <c r="N395" s="131"/>
      <c r="O395" s="131"/>
      <c r="P395" s="131"/>
    </row>
    <row r="396" spans="2:16">
      <c r="B396" s="130"/>
      <c r="C396" s="130"/>
      <c r="D396" s="131"/>
      <c r="E396" s="131"/>
      <c r="F396" s="131"/>
      <c r="G396" s="131"/>
      <c r="H396" s="131"/>
      <c r="I396" s="131"/>
      <c r="J396" s="131"/>
      <c r="K396" s="131"/>
      <c r="L396" s="131"/>
      <c r="M396" s="131"/>
      <c r="N396" s="131"/>
      <c r="O396" s="131"/>
      <c r="P396" s="131"/>
    </row>
    <row r="397" spans="2:16">
      <c r="B397" s="135"/>
      <c r="C397" s="130"/>
      <c r="D397" s="131"/>
      <c r="E397" s="131"/>
      <c r="F397" s="131"/>
      <c r="G397" s="131"/>
      <c r="H397" s="131"/>
      <c r="I397" s="131"/>
      <c r="J397" s="131"/>
      <c r="K397" s="131"/>
      <c r="L397" s="131"/>
      <c r="M397" s="131"/>
      <c r="N397" s="131"/>
      <c r="O397" s="131"/>
      <c r="P397" s="131"/>
    </row>
    <row r="398" spans="2:16">
      <c r="B398" s="135"/>
      <c r="C398" s="130"/>
      <c r="D398" s="131"/>
      <c r="E398" s="131"/>
      <c r="F398" s="131"/>
      <c r="G398" s="131"/>
      <c r="H398" s="131"/>
      <c r="I398" s="131"/>
      <c r="J398" s="131"/>
      <c r="K398" s="131"/>
      <c r="L398" s="131"/>
      <c r="M398" s="131"/>
      <c r="N398" s="131"/>
      <c r="O398" s="131"/>
      <c r="P398" s="131"/>
    </row>
    <row r="399" spans="2:16">
      <c r="B399" s="136"/>
      <c r="C399" s="130"/>
      <c r="D399" s="131"/>
      <c r="E399" s="131"/>
      <c r="F399" s="131"/>
      <c r="G399" s="131"/>
      <c r="H399" s="131"/>
      <c r="I399" s="131"/>
      <c r="J399" s="131"/>
      <c r="K399" s="131"/>
      <c r="L399" s="131"/>
      <c r="M399" s="131"/>
      <c r="N399" s="131"/>
      <c r="O399" s="131"/>
      <c r="P399" s="131"/>
    </row>
    <row r="400" spans="2:16">
      <c r="B400" s="130"/>
      <c r="C400" s="130"/>
      <c r="D400" s="131"/>
      <c r="E400" s="131"/>
      <c r="F400" s="131"/>
      <c r="G400" s="131"/>
      <c r="H400" s="131"/>
      <c r="I400" s="131"/>
      <c r="J400" s="131"/>
      <c r="K400" s="131"/>
      <c r="L400" s="131"/>
      <c r="M400" s="131"/>
      <c r="N400" s="131"/>
      <c r="O400" s="131"/>
      <c r="P400" s="131"/>
    </row>
    <row r="401" spans="2:16">
      <c r="B401" s="130"/>
      <c r="C401" s="130"/>
      <c r="D401" s="131"/>
      <c r="E401" s="131"/>
      <c r="F401" s="131"/>
      <c r="G401" s="131"/>
      <c r="H401" s="131"/>
      <c r="I401" s="131"/>
      <c r="J401" s="131"/>
      <c r="K401" s="131"/>
      <c r="L401" s="131"/>
      <c r="M401" s="131"/>
      <c r="N401" s="131"/>
      <c r="O401" s="131"/>
      <c r="P401" s="131"/>
    </row>
    <row r="402" spans="2:16">
      <c r="B402" s="130"/>
      <c r="C402" s="130"/>
      <c r="D402" s="131"/>
      <c r="E402" s="131"/>
      <c r="F402" s="131"/>
      <c r="G402" s="131"/>
      <c r="H402" s="131"/>
      <c r="I402" s="131"/>
      <c r="J402" s="131"/>
      <c r="K402" s="131"/>
      <c r="L402" s="131"/>
      <c r="M402" s="131"/>
      <c r="N402" s="131"/>
      <c r="O402" s="131"/>
      <c r="P402" s="131"/>
    </row>
    <row r="403" spans="2:16">
      <c r="B403" s="130"/>
      <c r="C403" s="130"/>
      <c r="D403" s="131"/>
      <c r="E403" s="131"/>
      <c r="F403" s="131"/>
      <c r="G403" s="131"/>
      <c r="H403" s="131"/>
      <c r="I403" s="131"/>
      <c r="J403" s="131"/>
      <c r="K403" s="131"/>
      <c r="L403" s="131"/>
      <c r="M403" s="131"/>
      <c r="N403" s="131"/>
      <c r="O403" s="131"/>
      <c r="P403" s="131"/>
    </row>
    <row r="404" spans="2:16">
      <c r="B404" s="130"/>
      <c r="C404" s="130"/>
      <c r="D404" s="131"/>
      <c r="E404" s="131"/>
      <c r="F404" s="131"/>
      <c r="G404" s="131"/>
      <c r="H404" s="131"/>
      <c r="I404" s="131"/>
      <c r="J404" s="131"/>
      <c r="K404" s="131"/>
      <c r="L404" s="131"/>
      <c r="M404" s="131"/>
      <c r="N404" s="131"/>
      <c r="O404" s="131"/>
      <c r="P404" s="131"/>
    </row>
    <row r="405" spans="2:16">
      <c r="B405" s="130"/>
      <c r="C405" s="130"/>
      <c r="D405" s="131"/>
      <c r="E405" s="131"/>
      <c r="F405" s="131"/>
      <c r="G405" s="131"/>
      <c r="H405" s="131"/>
      <c r="I405" s="131"/>
      <c r="J405" s="131"/>
      <c r="K405" s="131"/>
      <c r="L405" s="131"/>
      <c r="M405" s="131"/>
      <c r="N405" s="131"/>
      <c r="O405" s="131"/>
      <c r="P405" s="131"/>
    </row>
    <row r="406" spans="2:16">
      <c r="B406" s="130"/>
      <c r="C406" s="130"/>
      <c r="D406" s="131"/>
      <c r="E406" s="131"/>
      <c r="F406" s="131"/>
      <c r="G406" s="131"/>
      <c r="H406" s="131"/>
      <c r="I406" s="131"/>
      <c r="J406" s="131"/>
      <c r="K406" s="131"/>
      <c r="L406" s="131"/>
      <c r="M406" s="131"/>
      <c r="N406" s="131"/>
      <c r="O406" s="131"/>
      <c r="P406" s="131"/>
    </row>
    <row r="407" spans="2:16">
      <c r="B407" s="130"/>
      <c r="C407" s="130"/>
      <c r="D407" s="131"/>
      <c r="E407" s="131"/>
      <c r="F407" s="131"/>
      <c r="G407" s="131"/>
      <c r="H407" s="131"/>
      <c r="I407" s="131"/>
      <c r="J407" s="131"/>
      <c r="K407" s="131"/>
      <c r="L407" s="131"/>
      <c r="M407" s="131"/>
      <c r="N407" s="131"/>
      <c r="O407" s="131"/>
      <c r="P407" s="131"/>
    </row>
    <row r="408" spans="2:16">
      <c r="B408" s="130"/>
      <c r="C408" s="130"/>
      <c r="D408" s="131"/>
      <c r="E408" s="131"/>
      <c r="F408" s="131"/>
      <c r="G408" s="131"/>
      <c r="H408" s="131"/>
      <c r="I408" s="131"/>
      <c r="J408" s="131"/>
      <c r="K408" s="131"/>
      <c r="L408" s="131"/>
      <c r="M408" s="131"/>
      <c r="N408" s="131"/>
      <c r="O408" s="131"/>
      <c r="P408" s="131"/>
    </row>
    <row r="409" spans="2:16">
      <c r="B409" s="130"/>
      <c r="C409" s="130"/>
      <c r="D409" s="131"/>
      <c r="E409" s="131"/>
      <c r="F409" s="131"/>
      <c r="G409" s="131"/>
      <c r="H409" s="131"/>
      <c r="I409" s="131"/>
      <c r="J409" s="131"/>
      <c r="K409" s="131"/>
      <c r="L409" s="131"/>
      <c r="M409" s="131"/>
      <c r="N409" s="131"/>
      <c r="O409" s="131"/>
      <c r="P409" s="131"/>
    </row>
    <row r="410" spans="2:16">
      <c r="B410" s="130"/>
      <c r="C410" s="130"/>
      <c r="D410" s="130"/>
      <c r="E410" s="131"/>
      <c r="F410" s="131"/>
      <c r="G410" s="131"/>
      <c r="H410" s="131"/>
      <c r="I410" s="131"/>
      <c r="J410" s="131"/>
      <c r="K410" s="131"/>
      <c r="L410" s="131"/>
      <c r="M410" s="131"/>
      <c r="N410" s="131"/>
      <c r="O410" s="131"/>
      <c r="P410" s="131"/>
    </row>
    <row r="411" spans="2:16">
      <c r="B411" s="130"/>
      <c r="C411" s="130"/>
      <c r="D411" s="130"/>
      <c r="E411" s="131"/>
      <c r="F411" s="131"/>
      <c r="G411" s="131"/>
      <c r="H411" s="131"/>
      <c r="I411" s="131"/>
      <c r="J411" s="131"/>
      <c r="K411" s="131"/>
      <c r="L411" s="131"/>
      <c r="M411" s="131"/>
      <c r="N411" s="131"/>
      <c r="O411" s="131"/>
      <c r="P411" s="131"/>
    </row>
    <row r="412" spans="2:16">
      <c r="B412" s="130"/>
      <c r="C412" s="130"/>
      <c r="D412" s="130"/>
      <c r="E412" s="131"/>
      <c r="F412" s="131"/>
      <c r="G412" s="131"/>
      <c r="H412" s="131"/>
      <c r="I412" s="131"/>
      <c r="J412" s="131"/>
      <c r="K412" s="131"/>
      <c r="L412" s="131"/>
      <c r="M412" s="131"/>
      <c r="N412" s="131"/>
      <c r="O412" s="131"/>
      <c r="P412" s="131"/>
    </row>
    <row r="413" spans="2:16">
      <c r="B413" s="130"/>
      <c r="C413" s="130"/>
      <c r="D413" s="130"/>
      <c r="E413" s="131"/>
      <c r="F413" s="131"/>
      <c r="G413" s="131"/>
      <c r="H413" s="131"/>
      <c r="I413" s="131"/>
      <c r="J413" s="131"/>
      <c r="K413" s="131"/>
      <c r="L413" s="131"/>
      <c r="M413" s="131"/>
      <c r="N413" s="131"/>
      <c r="O413" s="131"/>
      <c r="P413" s="131"/>
    </row>
    <row r="414" spans="2:16">
      <c r="B414" s="130"/>
      <c r="C414" s="130"/>
      <c r="D414" s="130"/>
      <c r="E414" s="131"/>
      <c r="F414" s="131"/>
      <c r="G414" s="131"/>
      <c r="H414" s="131"/>
      <c r="I414" s="131"/>
      <c r="J414" s="131"/>
      <c r="K414" s="131"/>
      <c r="L414" s="131"/>
      <c r="M414" s="131"/>
      <c r="N414" s="131"/>
      <c r="O414" s="131"/>
      <c r="P414" s="131"/>
    </row>
    <row r="415" spans="2:16">
      <c r="B415" s="130"/>
      <c r="C415" s="130"/>
      <c r="D415" s="130"/>
      <c r="E415" s="131"/>
      <c r="F415" s="131"/>
      <c r="G415" s="131"/>
      <c r="H415" s="131"/>
      <c r="I415" s="131"/>
      <c r="J415" s="131"/>
      <c r="K415" s="131"/>
      <c r="L415" s="131"/>
      <c r="M415" s="131"/>
      <c r="N415" s="131"/>
      <c r="O415" s="131"/>
      <c r="P415" s="131"/>
    </row>
    <row r="416" spans="2:16">
      <c r="B416" s="130"/>
      <c r="C416" s="130"/>
      <c r="D416" s="130"/>
      <c r="E416" s="131"/>
      <c r="F416" s="131"/>
      <c r="G416" s="131"/>
      <c r="H416" s="131"/>
      <c r="I416" s="131"/>
      <c r="J416" s="131"/>
      <c r="K416" s="131"/>
      <c r="L416" s="131"/>
      <c r="M416" s="131"/>
      <c r="N416" s="131"/>
      <c r="O416" s="131"/>
      <c r="P416" s="131"/>
    </row>
    <row r="417" spans="2:16">
      <c r="B417" s="130"/>
      <c r="C417" s="130"/>
      <c r="D417" s="130"/>
      <c r="E417" s="131"/>
      <c r="F417" s="131"/>
      <c r="G417" s="131"/>
      <c r="H417" s="131"/>
      <c r="I417" s="131"/>
      <c r="J417" s="131"/>
      <c r="K417" s="131"/>
      <c r="L417" s="131"/>
      <c r="M417" s="131"/>
      <c r="N417" s="131"/>
      <c r="O417" s="131"/>
      <c r="P417" s="131"/>
    </row>
    <row r="418" spans="2:16">
      <c r="B418" s="130"/>
      <c r="C418" s="130"/>
      <c r="D418" s="130"/>
      <c r="E418" s="131"/>
      <c r="F418" s="131"/>
      <c r="G418" s="131"/>
      <c r="H418" s="131"/>
      <c r="I418" s="131"/>
      <c r="J418" s="131"/>
      <c r="K418" s="131"/>
      <c r="L418" s="131"/>
      <c r="M418" s="131"/>
      <c r="N418" s="131"/>
      <c r="O418" s="131"/>
      <c r="P418" s="131"/>
    </row>
    <row r="419" spans="2:16">
      <c r="B419" s="130"/>
      <c r="C419" s="130"/>
      <c r="D419" s="130"/>
      <c r="E419" s="131"/>
      <c r="F419" s="131"/>
      <c r="G419" s="131"/>
      <c r="H419" s="131"/>
      <c r="I419" s="131"/>
      <c r="J419" s="131"/>
      <c r="K419" s="131"/>
      <c r="L419" s="131"/>
      <c r="M419" s="131"/>
      <c r="N419" s="131"/>
      <c r="O419" s="131"/>
      <c r="P419" s="131"/>
    </row>
    <row r="420" spans="2:16">
      <c r="B420" s="130"/>
      <c r="C420" s="130"/>
      <c r="D420" s="130"/>
      <c r="E420" s="131"/>
      <c r="F420" s="131"/>
      <c r="G420" s="131"/>
      <c r="H420" s="131"/>
      <c r="I420" s="131"/>
      <c r="J420" s="131"/>
      <c r="K420" s="131"/>
      <c r="L420" s="131"/>
      <c r="M420" s="131"/>
      <c r="N420" s="131"/>
      <c r="O420" s="131"/>
      <c r="P420" s="131"/>
    </row>
    <row r="421" spans="2:16">
      <c r="B421" s="130"/>
      <c r="C421" s="130"/>
      <c r="D421" s="130"/>
      <c r="E421" s="131"/>
      <c r="F421" s="131"/>
      <c r="G421" s="131"/>
      <c r="H421" s="131"/>
      <c r="I421" s="131"/>
      <c r="J421" s="131"/>
      <c r="K421" s="131"/>
      <c r="L421" s="131"/>
      <c r="M421" s="131"/>
      <c r="N421" s="131"/>
      <c r="O421" s="131"/>
      <c r="P421" s="131"/>
    </row>
    <row r="422" spans="2:16">
      <c r="B422" s="130"/>
      <c r="C422" s="130"/>
      <c r="D422" s="130"/>
      <c r="E422" s="131"/>
      <c r="F422" s="131"/>
      <c r="G422" s="131"/>
      <c r="H422" s="131"/>
      <c r="I422" s="131"/>
      <c r="J422" s="131"/>
      <c r="K422" s="131"/>
      <c r="L422" s="131"/>
      <c r="M422" s="131"/>
      <c r="N422" s="131"/>
      <c r="O422" s="131"/>
      <c r="P422" s="131"/>
    </row>
    <row r="423" spans="2:16">
      <c r="B423" s="130"/>
      <c r="C423" s="130"/>
      <c r="D423" s="130"/>
      <c r="E423" s="131"/>
      <c r="F423" s="131"/>
      <c r="G423" s="131"/>
      <c r="H423" s="131"/>
      <c r="I423" s="131"/>
      <c r="J423" s="131"/>
      <c r="K423" s="131"/>
      <c r="L423" s="131"/>
      <c r="M423" s="131"/>
      <c r="N423" s="131"/>
      <c r="O423" s="131"/>
      <c r="P423" s="131"/>
    </row>
    <row r="424" spans="2:16">
      <c r="B424" s="130"/>
      <c r="C424" s="130"/>
      <c r="D424" s="130"/>
      <c r="E424" s="131"/>
      <c r="F424" s="131"/>
      <c r="G424" s="131"/>
      <c r="H424" s="131"/>
      <c r="I424" s="131"/>
      <c r="J424" s="131"/>
      <c r="K424" s="131"/>
      <c r="L424" s="131"/>
      <c r="M424" s="131"/>
      <c r="N424" s="131"/>
      <c r="O424" s="131"/>
      <c r="P424" s="131"/>
    </row>
    <row r="425" spans="2:16">
      <c r="B425" s="130"/>
      <c r="C425" s="130"/>
      <c r="D425" s="130"/>
      <c r="E425" s="131"/>
      <c r="F425" s="131"/>
      <c r="G425" s="131"/>
      <c r="H425" s="131"/>
      <c r="I425" s="131"/>
      <c r="J425" s="131"/>
      <c r="K425" s="131"/>
      <c r="L425" s="131"/>
      <c r="M425" s="131"/>
      <c r="N425" s="131"/>
      <c r="O425" s="131"/>
      <c r="P425" s="131"/>
    </row>
    <row r="426" spans="2:16">
      <c r="B426" s="130"/>
      <c r="C426" s="130"/>
      <c r="D426" s="130"/>
      <c r="E426" s="131"/>
      <c r="F426" s="131"/>
      <c r="G426" s="131"/>
      <c r="H426" s="131"/>
      <c r="I426" s="131"/>
      <c r="J426" s="131"/>
      <c r="K426" s="131"/>
      <c r="L426" s="131"/>
      <c r="M426" s="131"/>
      <c r="N426" s="131"/>
      <c r="O426" s="131"/>
      <c r="P426" s="131"/>
    </row>
    <row r="427" spans="2:16">
      <c r="B427" s="130"/>
      <c r="C427" s="130"/>
      <c r="D427" s="130"/>
      <c r="E427" s="131"/>
      <c r="F427" s="131"/>
      <c r="G427" s="131"/>
      <c r="H427" s="131"/>
      <c r="I427" s="131"/>
      <c r="J427" s="131"/>
      <c r="K427" s="131"/>
      <c r="L427" s="131"/>
      <c r="M427" s="131"/>
      <c r="N427" s="131"/>
      <c r="O427" s="131"/>
      <c r="P427" s="131"/>
    </row>
    <row r="428" spans="2:16">
      <c r="B428" s="130"/>
      <c r="C428" s="130"/>
      <c r="D428" s="130"/>
      <c r="E428" s="131"/>
      <c r="F428" s="131"/>
      <c r="G428" s="131"/>
      <c r="H428" s="131"/>
      <c r="I428" s="131"/>
      <c r="J428" s="131"/>
      <c r="K428" s="131"/>
      <c r="L428" s="131"/>
      <c r="M428" s="131"/>
      <c r="N428" s="131"/>
      <c r="O428" s="131"/>
      <c r="P428" s="131"/>
    </row>
    <row r="429" spans="2:16">
      <c r="B429" s="130"/>
      <c r="C429" s="130"/>
      <c r="D429" s="130"/>
      <c r="E429" s="131"/>
      <c r="F429" s="131"/>
      <c r="G429" s="131"/>
      <c r="H429" s="131"/>
      <c r="I429" s="131"/>
      <c r="J429" s="131"/>
      <c r="K429" s="131"/>
      <c r="L429" s="131"/>
      <c r="M429" s="131"/>
      <c r="N429" s="131"/>
      <c r="O429" s="131"/>
      <c r="P429" s="131"/>
    </row>
    <row r="430" spans="2:16">
      <c r="B430" s="130"/>
      <c r="C430" s="130"/>
      <c r="D430" s="130"/>
      <c r="E430" s="131"/>
      <c r="F430" s="131"/>
      <c r="G430" s="131"/>
      <c r="H430" s="131"/>
      <c r="I430" s="131"/>
      <c r="J430" s="131"/>
      <c r="K430" s="131"/>
      <c r="L430" s="131"/>
      <c r="M430" s="131"/>
      <c r="N430" s="131"/>
      <c r="O430" s="131"/>
      <c r="P430" s="131"/>
    </row>
    <row r="431" spans="2:16">
      <c r="B431" s="130"/>
      <c r="C431" s="130"/>
      <c r="D431" s="130"/>
      <c r="E431" s="131"/>
      <c r="F431" s="131"/>
      <c r="G431" s="131"/>
      <c r="H431" s="131"/>
      <c r="I431" s="131"/>
      <c r="J431" s="131"/>
      <c r="K431" s="131"/>
      <c r="L431" s="131"/>
      <c r="M431" s="131"/>
      <c r="N431" s="131"/>
      <c r="O431" s="131"/>
      <c r="P431" s="131"/>
    </row>
    <row r="432" spans="2:16">
      <c r="B432" s="130"/>
      <c r="C432" s="130"/>
      <c r="D432" s="130"/>
      <c r="E432" s="131"/>
      <c r="F432" s="131"/>
      <c r="G432" s="131"/>
      <c r="H432" s="131"/>
      <c r="I432" s="131"/>
      <c r="J432" s="131"/>
      <c r="K432" s="131"/>
      <c r="L432" s="131"/>
      <c r="M432" s="131"/>
      <c r="N432" s="131"/>
      <c r="O432" s="131"/>
      <c r="P432" s="131"/>
    </row>
    <row r="433" spans="2:16">
      <c r="B433" s="130"/>
      <c r="C433" s="130"/>
      <c r="D433" s="130"/>
      <c r="E433" s="131"/>
      <c r="F433" s="131"/>
      <c r="G433" s="131"/>
      <c r="H433" s="131"/>
      <c r="I433" s="131"/>
      <c r="J433" s="131"/>
      <c r="K433" s="131"/>
      <c r="L433" s="131"/>
      <c r="M433" s="131"/>
      <c r="N433" s="131"/>
      <c r="O433" s="131"/>
      <c r="P433" s="131"/>
    </row>
    <row r="434" spans="2:16">
      <c r="B434" s="130"/>
      <c r="C434" s="130"/>
      <c r="D434" s="130"/>
      <c r="E434" s="131"/>
      <c r="F434" s="131"/>
      <c r="G434" s="131"/>
      <c r="H434" s="131"/>
      <c r="I434" s="131"/>
      <c r="J434" s="131"/>
      <c r="K434" s="131"/>
      <c r="L434" s="131"/>
      <c r="M434" s="131"/>
      <c r="N434" s="131"/>
      <c r="O434" s="131"/>
      <c r="P434" s="131"/>
    </row>
    <row r="435" spans="2:16">
      <c r="B435" s="130"/>
      <c r="C435" s="130"/>
      <c r="D435" s="130"/>
      <c r="E435" s="131"/>
      <c r="F435" s="131"/>
      <c r="G435" s="131"/>
      <c r="H435" s="131"/>
      <c r="I435" s="131"/>
      <c r="J435" s="131"/>
      <c r="K435" s="131"/>
      <c r="L435" s="131"/>
      <c r="M435" s="131"/>
      <c r="N435" s="131"/>
      <c r="O435" s="131"/>
      <c r="P435" s="131"/>
    </row>
    <row r="436" spans="2:16">
      <c r="B436" s="130"/>
      <c r="C436" s="130"/>
      <c r="D436" s="130"/>
      <c r="E436" s="131"/>
      <c r="F436" s="131"/>
      <c r="G436" s="131"/>
      <c r="H436" s="131"/>
      <c r="I436" s="131"/>
      <c r="J436" s="131"/>
      <c r="K436" s="131"/>
      <c r="L436" s="131"/>
      <c r="M436" s="131"/>
      <c r="N436" s="131"/>
      <c r="O436" s="131"/>
      <c r="P436" s="131"/>
    </row>
    <row r="437" spans="2:16">
      <c r="B437" s="130"/>
      <c r="C437" s="130"/>
      <c r="D437" s="130"/>
      <c r="E437" s="131"/>
      <c r="F437" s="131"/>
      <c r="G437" s="131"/>
      <c r="H437" s="131"/>
      <c r="I437" s="131"/>
      <c r="J437" s="131"/>
      <c r="K437" s="131"/>
      <c r="L437" s="131"/>
      <c r="M437" s="131"/>
      <c r="N437" s="131"/>
      <c r="O437" s="131"/>
      <c r="P437" s="131"/>
    </row>
    <row r="438" spans="2:16">
      <c r="B438" s="130"/>
      <c r="C438" s="130"/>
      <c r="D438" s="130"/>
      <c r="E438" s="131"/>
      <c r="F438" s="131"/>
      <c r="G438" s="131"/>
      <c r="H438" s="131"/>
      <c r="I438" s="131"/>
      <c r="J438" s="131"/>
      <c r="K438" s="131"/>
      <c r="L438" s="131"/>
      <c r="M438" s="131"/>
      <c r="N438" s="131"/>
      <c r="O438" s="131"/>
      <c r="P438" s="131"/>
    </row>
    <row r="439" spans="2:16">
      <c r="B439" s="130"/>
      <c r="C439" s="130"/>
      <c r="D439" s="130"/>
      <c r="E439" s="131"/>
      <c r="F439" s="131"/>
      <c r="G439" s="131"/>
      <c r="H439" s="131"/>
      <c r="I439" s="131"/>
      <c r="J439" s="131"/>
      <c r="K439" s="131"/>
      <c r="L439" s="131"/>
      <c r="M439" s="131"/>
      <c r="N439" s="131"/>
      <c r="O439" s="131"/>
      <c r="P439" s="131"/>
    </row>
    <row r="440" spans="2:16">
      <c r="B440" s="130"/>
      <c r="C440" s="130"/>
      <c r="D440" s="130"/>
      <c r="E440" s="131"/>
      <c r="F440" s="131"/>
      <c r="G440" s="131"/>
      <c r="H440" s="131"/>
      <c r="I440" s="131"/>
      <c r="J440" s="131"/>
      <c r="K440" s="131"/>
      <c r="L440" s="131"/>
      <c r="M440" s="131"/>
      <c r="N440" s="131"/>
      <c r="O440" s="131"/>
      <c r="P440" s="131"/>
    </row>
    <row r="441" spans="2:16">
      <c r="B441" s="130"/>
      <c r="C441" s="130"/>
      <c r="D441" s="130"/>
      <c r="E441" s="131"/>
      <c r="F441" s="131"/>
      <c r="G441" s="131"/>
      <c r="H441" s="131"/>
      <c r="I441" s="131"/>
      <c r="J441" s="131"/>
      <c r="K441" s="131"/>
      <c r="L441" s="131"/>
      <c r="M441" s="131"/>
      <c r="N441" s="131"/>
      <c r="O441" s="131"/>
      <c r="P441" s="131"/>
    </row>
    <row r="442" spans="2:16">
      <c r="B442" s="130"/>
      <c r="C442" s="130"/>
      <c r="D442" s="130"/>
      <c r="E442" s="131"/>
      <c r="F442" s="131"/>
      <c r="G442" s="131"/>
      <c r="H442" s="131"/>
      <c r="I442" s="131"/>
      <c r="J442" s="131"/>
      <c r="K442" s="131"/>
      <c r="L442" s="131"/>
      <c r="M442" s="131"/>
      <c r="N442" s="131"/>
      <c r="O442" s="131"/>
      <c r="P442" s="131"/>
    </row>
    <row r="443" spans="2:16">
      <c r="B443" s="130"/>
      <c r="C443" s="130"/>
      <c r="D443" s="130"/>
      <c r="E443" s="131"/>
      <c r="F443" s="131"/>
      <c r="G443" s="131"/>
      <c r="H443" s="131"/>
      <c r="I443" s="131"/>
      <c r="J443" s="131"/>
      <c r="K443" s="131"/>
      <c r="L443" s="131"/>
      <c r="M443" s="131"/>
      <c r="N443" s="131"/>
      <c r="O443" s="131"/>
      <c r="P443" s="131"/>
    </row>
    <row r="444" spans="2:16">
      <c r="B444" s="130"/>
      <c r="C444" s="130"/>
      <c r="D444" s="130"/>
      <c r="E444" s="131"/>
      <c r="F444" s="131"/>
      <c r="G444" s="131"/>
      <c r="H444" s="131"/>
      <c r="I444" s="131"/>
      <c r="J444" s="131"/>
      <c r="K444" s="131"/>
      <c r="L444" s="131"/>
      <c r="M444" s="131"/>
      <c r="N444" s="131"/>
      <c r="O444" s="131"/>
      <c r="P444" s="131"/>
    </row>
    <row r="445" spans="2:16">
      <c r="B445" s="130"/>
      <c r="C445" s="130"/>
      <c r="D445" s="130"/>
      <c r="E445" s="131"/>
      <c r="F445" s="131"/>
      <c r="G445" s="131"/>
      <c r="H445" s="131"/>
      <c r="I445" s="131"/>
      <c r="J445" s="131"/>
      <c r="K445" s="131"/>
      <c r="L445" s="131"/>
      <c r="M445" s="131"/>
      <c r="N445" s="131"/>
      <c r="O445" s="131"/>
      <c r="P445" s="131"/>
    </row>
    <row r="446" spans="2:16">
      <c r="B446" s="130"/>
      <c r="C446" s="130"/>
      <c r="D446" s="130"/>
      <c r="E446" s="131"/>
      <c r="F446" s="131"/>
      <c r="G446" s="131"/>
      <c r="H446" s="131"/>
      <c r="I446" s="131"/>
      <c r="J446" s="131"/>
      <c r="K446" s="131"/>
      <c r="L446" s="131"/>
      <c r="M446" s="131"/>
      <c r="N446" s="131"/>
      <c r="O446" s="131"/>
      <c r="P446" s="131"/>
    </row>
    <row r="447" spans="2:16">
      <c r="B447" s="130"/>
      <c r="C447" s="130"/>
      <c r="D447" s="130"/>
      <c r="E447" s="131"/>
      <c r="F447" s="131"/>
      <c r="G447" s="131"/>
      <c r="H447" s="131"/>
      <c r="I447" s="131"/>
      <c r="J447" s="131"/>
      <c r="K447" s="131"/>
      <c r="L447" s="131"/>
      <c r="M447" s="131"/>
      <c r="N447" s="131"/>
      <c r="O447" s="131"/>
      <c r="P447" s="131"/>
    </row>
    <row r="448" spans="2:16">
      <c r="B448" s="130"/>
      <c r="C448" s="130"/>
      <c r="D448" s="130"/>
      <c r="E448" s="131"/>
      <c r="F448" s="131"/>
      <c r="G448" s="131"/>
      <c r="H448" s="131"/>
      <c r="I448" s="131"/>
      <c r="J448" s="131"/>
      <c r="K448" s="131"/>
      <c r="L448" s="131"/>
      <c r="M448" s="131"/>
      <c r="N448" s="131"/>
      <c r="O448" s="131"/>
      <c r="P448" s="131"/>
    </row>
    <row r="449" spans="2:16">
      <c r="B449" s="130"/>
      <c r="C449" s="130"/>
      <c r="D449" s="130"/>
      <c r="E449" s="131"/>
      <c r="F449" s="131"/>
      <c r="G449" s="131"/>
      <c r="H449" s="131"/>
      <c r="I449" s="131"/>
      <c r="J449" s="131"/>
      <c r="K449" s="131"/>
      <c r="L449" s="131"/>
      <c r="M449" s="131"/>
      <c r="N449" s="131"/>
      <c r="O449" s="131"/>
      <c r="P449" s="131"/>
    </row>
    <row r="450" spans="2:16">
      <c r="B450" s="130"/>
      <c r="C450" s="130"/>
      <c r="D450" s="130"/>
      <c r="E450" s="131"/>
      <c r="F450" s="131"/>
      <c r="G450" s="131"/>
      <c r="H450" s="131"/>
      <c r="I450" s="131"/>
      <c r="J450" s="131"/>
      <c r="K450" s="131"/>
      <c r="L450" s="131"/>
      <c r="M450" s="131"/>
      <c r="N450" s="131"/>
      <c r="O450" s="131"/>
      <c r="P450" s="131"/>
    </row>
    <row r="451" spans="2:16">
      <c r="B451" s="130"/>
      <c r="C451" s="130"/>
      <c r="D451" s="130"/>
      <c r="E451" s="131"/>
      <c r="F451" s="131"/>
      <c r="G451" s="131"/>
      <c r="H451" s="131"/>
      <c r="I451" s="131"/>
      <c r="J451" s="131"/>
      <c r="K451" s="131"/>
      <c r="L451" s="131"/>
      <c r="M451" s="131"/>
      <c r="N451" s="131"/>
      <c r="O451" s="131"/>
      <c r="P451" s="131"/>
    </row>
    <row r="452" spans="2:16">
      <c r="B452" s="130"/>
      <c r="C452" s="130"/>
      <c r="D452" s="130"/>
      <c r="E452" s="131"/>
      <c r="F452" s="131"/>
      <c r="G452" s="131"/>
      <c r="H452" s="131"/>
      <c r="I452" s="131"/>
      <c r="J452" s="131"/>
      <c r="K452" s="131"/>
      <c r="L452" s="131"/>
      <c r="M452" s="131"/>
      <c r="N452" s="131"/>
      <c r="O452" s="131"/>
      <c r="P452" s="131"/>
    </row>
    <row r="453" spans="2:16">
      <c r="B453" s="130"/>
      <c r="C453" s="130"/>
      <c r="D453" s="130"/>
      <c r="E453" s="131"/>
      <c r="F453" s="131"/>
      <c r="G453" s="131"/>
      <c r="H453" s="131"/>
      <c r="I453" s="131"/>
      <c r="J453" s="131"/>
      <c r="K453" s="131"/>
      <c r="L453" s="131"/>
      <c r="M453" s="131"/>
      <c r="N453" s="131"/>
      <c r="O453" s="131"/>
      <c r="P453" s="131"/>
    </row>
    <row r="454" spans="2:16">
      <c r="B454" s="130"/>
      <c r="C454" s="130"/>
      <c r="D454" s="130"/>
      <c r="E454" s="131"/>
      <c r="F454" s="131"/>
      <c r="G454" s="131"/>
      <c r="H454" s="131"/>
      <c r="I454" s="131"/>
      <c r="J454" s="131"/>
      <c r="K454" s="131"/>
      <c r="L454" s="131"/>
      <c r="M454" s="131"/>
      <c r="N454" s="131"/>
      <c r="O454" s="131"/>
      <c r="P454" s="131"/>
    </row>
    <row r="455" spans="2:16">
      <c r="B455" s="130"/>
      <c r="C455" s="130"/>
      <c r="D455" s="130"/>
      <c r="E455" s="131"/>
      <c r="F455" s="131"/>
      <c r="G455" s="131"/>
      <c r="H455" s="131"/>
      <c r="I455" s="131"/>
      <c r="J455" s="131"/>
      <c r="K455" s="131"/>
      <c r="L455" s="131"/>
      <c r="M455" s="131"/>
      <c r="N455" s="131"/>
      <c r="O455" s="131"/>
      <c r="P455" s="131"/>
    </row>
    <row r="456" spans="2:16">
      <c r="B456" s="130"/>
      <c r="C456" s="130"/>
      <c r="D456" s="130"/>
      <c r="E456" s="131"/>
      <c r="F456" s="131"/>
      <c r="G456" s="131"/>
      <c r="H456" s="131"/>
      <c r="I456" s="131"/>
      <c r="J456" s="131"/>
      <c r="K456" s="131"/>
      <c r="L456" s="131"/>
      <c r="M456" s="131"/>
      <c r="N456" s="131"/>
      <c r="O456" s="131"/>
      <c r="P456" s="131"/>
    </row>
    <row r="457" spans="2:16">
      <c r="B457" s="130"/>
      <c r="C457" s="130"/>
      <c r="D457" s="130"/>
      <c r="E457" s="131"/>
      <c r="F457" s="131"/>
      <c r="G457" s="131"/>
      <c r="H457" s="131"/>
      <c r="I457" s="131"/>
      <c r="J457" s="131"/>
      <c r="K457" s="131"/>
      <c r="L457" s="131"/>
      <c r="M457" s="131"/>
      <c r="N457" s="131"/>
      <c r="O457" s="131"/>
      <c r="P457" s="131"/>
    </row>
    <row r="458" spans="2:16">
      <c r="B458" s="130"/>
      <c r="C458" s="130"/>
      <c r="D458" s="130"/>
      <c r="E458" s="131"/>
      <c r="F458" s="131"/>
      <c r="G458" s="131"/>
      <c r="H458" s="131"/>
      <c r="I458" s="131"/>
      <c r="J458" s="131"/>
      <c r="K458" s="131"/>
      <c r="L458" s="131"/>
      <c r="M458" s="131"/>
      <c r="N458" s="131"/>
      <c r="O458" s="131"/>
      <c r="P458" s="131"/>
    </row>
    <row r="459" spans="2:16">
      <c r="B459" s="130"/>
      <c r="C459" s="130"/>
      <c r="D459" s="130"/>
      <c r="E459" s="131"/>
      <c r="F459" s="131"/>
      <c r="G459" s="131"/>
      <c r="H459" s="131"/>
      <c r="I459" s="131"/>
      <c r="J459" s="131"/>
      <c r="K459" s="131"/>
      <c r="L459" s="131"/>
      <c r="M459" s="131"/>
      <c r="N459" s="131"/>
      <c r="O459" s="131"/>
      <c r="P459" s="131"/>
    </row>
    <row r="460" spans="2:16">
      <c r="B460" s="130"/>
      <c r="C460" s="130"/>
      <c r="D460" s="130"/>
      <c r="E460" s="131"/>
      <c r="F460" s="131"/>
      <c r="G460" s="131"/>
      <c r="H460" s="131"/>
      <c r="I460" s="131"/>
      <c r="J460" s="131"/>
      <c r="K460" s="131"/>
      <c r="L460" s="131"/>
      <c r="M460" s="131"/>
      <c r="N460" s="131"/>
      <c r="O460" s="131"/>
      <c r="P460" s="131"/>
    </row>
    <row r="461" spans="2:16">
      <c r="B461" s="130"/>
      <c r="C461" s="130"/>
      <c r="D461" s="130"/>
      <c r="E461" s="131"/>
      <c r="F461" s="131"/>
      <c r="G461" s="131"/>
      <c r="H461" s="131"/>
      <c r="I461" s="131"/>
      <c r="J461" s="131"/>
      <c r="K461" s="131"/>
      <c r="L461" s="131"/>
      <c r="M461" s="131"/>
      <c r="N461" s="131"/>
      <c r="O461" s="131"/>
      <c r="P461" s="131"/>
    </row>
    <row r="462" spans="2:16">
      <c r="B462" s="130"/>
      <c r="C462" s="130"/>
      <c r="D462" s="130"/>
      <c r="E462" s="131"/>
      <c r="F462" s="131"/>
      <c r="G462" s="131"/>
      <c r="H462" s="131"/>
      <c r="I462" s="131"/>
      <c r="J462" s="131"/>
      <c r="K462" s="131"/>
      <c r="L462" s="131"/>
      <c r="M462" s="131"/>
      <c r="N462" s="131"/>
      <c r="O462" s="131"/>
      <c r="P462" s="131"/>
    </row>
    <row r="463" spans="2:16">
      <c r="B463" s="130"/>
      <c r="C463" s="130"/>
      <c r="D463" s="130"/>
      <c r="E463" s="131"/>
      <c r="F463" s="131"/>
      <c r="G463" s="131"/>
      <c r="H463" s="131"/>
      <c r="I463" s="131"/>
      <c r="J463" s="131"/>
      <c r="K463" s="131"/>
      <c r="L463" s="131"/>
      <c r="M463" s="131"/>
      <c r="N463" s="131"/>
      <c r="O463" s="131"/>
      <c r="P463" s="13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R878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32" style="2" bestFit="1" customWidth="1"/>
    <col min="3" max="3" width="60.285156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4" style="1" customWidth="1"/>
    <col min="13" max="13" width="7.28515625" style="1" bestFit="1" customWidth="1"/>
    <col min="14" max="14" width="8.28515625" style="1" bestFit="1" customWidth="1"/>
    <col min="15" max="15" width="9.425781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56" t="s">
        <v>146</v>
      </c>
      <c r="C1" s="77" t="s" vm="1">
        <v>224</v>
      </c>
    </row>
    <row r="2" spans="2:18">
      <c r="B2" s="56" t="s">
        <v>145</v>
      </c>
      <c r="C2" s="77" t="s">
        <v>225</v>
      </c>
    </row>
    <row r="3" spans="2:18">
      <c r="B3" s="56" t="s">
        <v>147</v>
      </c>
      <c r="C3" s="77" t="s">
        <v>226</v>
      </c>
    </row>
    <row r="4" spans="2:18">
      <c r="B4" s="56" t="s">
        <v>148</v>
      </c>
      <c r="C4" s="77">
        <v>9455</v>
      </c>
    </row>
    <row r="6" spans="2:18" ht="21.75" customHeight="1">
      <c r="B6" s="148" t="s">
        <v>174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50"/>
    </row>
    <row r="7" spans="2:18" ht="27.75" customHeight="1">
      <c r="B7" s="151" t="s">
        <v>87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3"/>
    </row>
    <row r="8" spans="2:18" s="3" customFormat="1" ht="66" customHeight="1">
      <c r="B8" s="22" t="s">
        <v>115</v>
      </c>
      <c r="C8" s="30" t="s">
        <v>46</v>
      </c>
      <c r="D8" s="30" t="s">
        <v>119</v>
      </c>
      <c r="E8" s="30" t="s">
        <v>15</v>
      </c>
      <c r="F8" s="30" t="s">
        <v>68</v>
      </c>
      <c r="G8" s="30" t="s">
        <v>102</v>
      </c>
      <c r="H8" s="30" t="s">
        <v>18</v>
      </c>
      <c r="I8" s="30" t="s">
        <v>101</v>
      </c>
      <c r="J8" s="30" t="s">
        <v>17</v>
      </c>
      <c r="K8" s="30" t="s">
        <v>19</v>
      </c>
      <c r="L8" s="30" t="s">
        <v>200</v>
      </c>
      <c r="M8" s="30" t="s">
        <v>199</v>
      </c>
      <c r="N8" s="30" t="s">
        <v>215</v>
      </c>
      <c r="O8" s="30" t="s">
        <v>64</v>
      </c>
      <c r="P8" s="30" t="s">
        <v>202</v>
      </c>
      <c r="Q8" s="30" t="s">
        <v>149</v>
      </c>
      <c r="R8" s="71" t="s">
        <v>151</v>
      </c>
    </row>
    <row r="9" spans="2:18" s="3" customFormat="1" ht="21.75" customHeight="1">
      <c r="B9" s="15"/>
      <c r="C9" s="32"/>
      <c r="D9" s="32"/>
      <c r="E9" s="32"/>
      <c r="F9" s="32"/>
      <c r="G9" s="32" t="s">
        <v>22</v>
      </c>
      <c r="H9" s="32" t="s">
        <v>21</v>
      </c>
      <c r="I9" s="32"/>
      <c r="J9" s="32" t="s">
        <v>20</v>
      </c>
      <c r="K9" s="32" t="s">
        <v>20</v>
      </c>
      <c r="L9" s="32" t="s">
        <v>207</v>
      </c>
      <c r="M9" s="32"/>
      <c r="N9" s="16" t="s">
        <v>203</v>
      </c>
      <c r="O9" s="32" t="s">
        <v>208</v>
      </c>
      <c r="P9" s="32" t="s">
        <v>20</v>
      </c>
      <c r="Q9" s="32" t="s">
        <v>20</v>
      </c>
      <c r="R9" s="33" t="s">
        <v>20</v>
      </c>
    </row>
    <row r="10" spans="2:18" s="4" customFormat="1" ht="18" customHeight="1">
      <c r="B10" s="18"/>
      <c r="C10" s="34" t="s">
        <v>1</v>
      </c>
      <c r="D10" s="34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113</v>
      </c>
      <c r="R10" s="20" t="s">
        <v>114</v>
      </c>
    </row>
    <row r="11" spans="2:18" s="4" customFormat="1" ht="18" customHeight="1">
      <c r="B11" s="78" t="s">
        <v>29</v>
      </c>
      <c r="C11" s="79"/>
      <c r="D11" s="79"/>
      <c r="E11" s="79"/>
      <c r="F11" s="79"/>
      <c r="G11" s="79"/>
      <c r="H11" s="87">
        <v>5.1534737977694585</v>
      </c>
      <c r="I11" s="79"/>
      <c r="J11" s="79"/>
      <c r="K11" s="88">
        <v>1.1550343060367622E-3</v>
      </c>
      <c r="L11" s="87"/>
      <c r="M11" s="89"/>
      <c r="N11" s="79"/>
      <c r="O11" s="87">
        <v>9896.360888518002</v>
      </c>
      <c r="P11" s="79"/>
      <c r="Q11" s="88">
        <v>1</v>
      </c>
      <c r="R11" s="88">
        <f>O11/'סכום נכסי הקרן'!$C$42</f>
        <v>0.28060399273744246</v>
      </c>
    </row>
    <row r="12" spans="2:18" ht="22.5" customHeight="1">
      <c r="B12" s="80" t="s">
        <v>196</v>
      </c>
      <c r="C12" s="81"/>
      <c r="D12" s="81"/>
      <c r="E12" s="81"/>
      <c r="F12" s="81"/>
      <c r="G12" s="81"/>
      <c r="H12" s="90">
        <v>5.1534737977694594</v>
      </c>
      <c r="I12" s="81"/>
      <c r="J12" s="81"/>
      <c r="K12" s="91">
        <v>1.1550343060367624E-3</v>
      </c>
      <c r="L12" s="90"/>
      <c r="M12" s="92"/>
      <c r="N12" s="81"/>
      <c r="O12" s="90">
        <v>9896.3608885180001</v>
      </c>
      <c r="P12" s="81"/>
      <c r="Q12" s="91">
        <v>0.99999999999999978</v>
      </c>
      <c r="R12" s="91">
        <f>O12/'סכום נכסי הקרן'!$C$42</f>
        <v>0.28060399273744241</v>
      </c>
    </row>
    <row r="13" spans="2:18">
      <c r="B13" s="82" t="s">
        <v>27</v>
      </c>
      <c r="C13" s="83"/>
      <c r="D13" s="83"/>
      <c r="E13" s="83"/>
      <c r="F13" s="83"/>
      <c r="G13" s="83"/>
      <c r="H13" s="93">
        <v>6.4318367067051412</v>
      </c>
      <c r="I13" s="83"/>
      <c r="J13" s="83"/>
      <c r="K13" s="94">
        <v>-6.5391228295986932E-3</v>
      </c>
      <c r="L13" s="93"/>
      <c r="M13" s="95"/>
      <c r="N13" s="83"/>
      <c r="O13" s="93">
        <v>3255.2914428319996</v>
      </c>
      <c r="P13" s="83"/>
      <c r="Q13" s="94">
        <v>0.32893823088129981</v>
      </c>
      <c r="R13" s="94">
        <f>O13/'סכום נכסי הקרן'!$C$42</f>
        <v>9.2301380949283418E-2</v>
      </c>
    </row>
    <row r="14" spans="2:18">
      <c r="B14" s="84" t="s">
        <v>26</v>
      </c>
      <c r="C14" s="81"/>
      <c r="D14" s="81"/>
      <c r="E14" s="81"/>
      <c r="F14" s="81"/>
      <c r="G14" s="81"/>
      <c r="H14" s="90">
        <v>6.4318367067051412</v>
      </c>
      <c r="I14" s="81"/>
      <c r="J14" s="81"/>
      <c r="K14" s="91">
        <v>-6.5391228295986932E-3</v>
      </c>
      <c r="L14" s="90"/>
      <c r="M14" s="92"/>
      <c r="N14" s="81"/>
      <c r="O14" s="90">
        <v>3255.2914428319996</v>
      </c>
      <c r="P14" s="81"/>
      <c r="Q14" s="91">
        <v>0.32893823088129981</v>
      </c>
      <c r="R14" s="91">
        <f>O14/'סכום נכסי הקרן'!$C$42</f>
        <v>9.2301380949283418E-2</v>
      </c>
    </row>
    <row r="15" spans="2:18">
      <c r="B15" s="85" t="s">
        <v>227</v>
      </c>
      <c r="C15" s="83" t="s">
        <v>228</v>
      </c>
      <c r="D15" s="96" t="s">
        <v>120</v>
      </c>
      <c r="E15" s="83" t="s">
        <v>229</v>
      </c>
      <c r="F15" s="83"/>
      <c r="G15" s="83"/>
      <c r="H15" s="93">
        <v>1.540000000000497</v>
      </c>
      <c r="I15" s="96" t="s">
        <v>133</v>
      </c>
      <c r="J15" s="97">
        <v>0.04</v>
      </c>
      <c r="K15" s="94">
        <v>-9.5999999999950292E-3</v>
      </c>
      <c r="L15" s="93">
        <v>279534.90911200002</v>
      </c>
      <c r="M15" s="95">
        <v>143.96</v>
      </c>
      <c r="N15" s="83"/>
      <c r="O15" s="93">
        <v>402.41845082000003</v>
      </c>
      <c r="P15" s="94">
        <v>1.797905705364107E-5</v>
      </c>
      <c r="Q15" s="94">
        <v>4.0663275657913375E-2</v>
      </c>
      <c r="R15" s="94">
        <f>O15/'סכום נכסי הקרן'!$C$42</f>
        <v>1.1410277507393745E-2</v>
      </c>
    </row>
    <row r="16" spans="2:18">
      <c r="B16" s="85" t="s">
        <v>230</v>
      </c>
      <c r="C16" s="83" t="s">
        <v>231</v>
      </c>
      <c r="D16" s="96" t="s">
        <v>120</v>
      </c>
      <c r="E16" s="83" t="s">
        <v>229</v>
      </c>
      <c r="F16" s="83"/>
      <c r="G16" s="83"/>
      <c r="H16" s="93">
        <v>4.2600000000009262</v>
      </c>
      <c r="I16" s="96" t="s">
        <v>133</v>
      </c>
      <c r="J16" s="97">
        <v>0.04</v>
      </c>
      <c r="K16" s="94">
        <v>-8.6999999999953694E-3</v>
      </c>
      <c r="L16" s="93">
        <v>292766.494756</v>
      </c>
      <c r="M16" s="95">
        <v>154.88</v>
      </c>
      <c r="N16" s="83"/>
      <c r="O16" s="93">
        <v>453.43675098299997</v>
      </c>
      <c r="P16" s="94">
        <v>2.5199618343565536E-5</v>
      </c>
      <c r="Q16" s="94">
        <v>4.5818534316901104E-2</v>
      </c>
      <c r="R16" s="94">
        <f>O16/'סכום נכסי הקרן'!$C$42</f>
        <v>1.2856863670699976E-2</v>
      </c>
    </row>
    <row r="17" spans="2:18">
      <c r="B17" s="85" t="s">
        <v>232</v>
      </c>
      <c r="C17" s="83" t="s">
        <v>233</v>
      </c>
      <c r="D17" s="96" t="s">
        <v>120</v>
      </c>
      <c r="E17" s="83" t="s">
        <v>229</v>
      </c>
      <c r="F17" s="83"/>
      <c r="G17" s="83"/>
      <c r="H17" s="93">
        <v>7.2200000000157853</v>
      </c>
      <c r="I17" s="96" t="s">
        <v>133</v>
      </c>
      <c r="J17" s="97">
        <v>7.4999999999999997E-3</v>
      </c>
      <c r="K17" s="94">
        <v>-6.7000000000098656E-3</v>
      </c>
      <c r="L17" s="93">
        <v>107450.185617</v>
      </c>
      <c r="M17" s="95">
        <v>113.2</v>
      </c>
      <c r="N17" s="83"/>
      <c r="O17" s="93">
        <v>121.63360946399999</v>
      </c>
      <c r="P17" s="94">
        <v>7.5796998269957131E-6</v>
      </c>
      <c r="Q17" s="94">
        <v>1.2290741095054673E-2</v>
      </c>
      <c r="R17" s="94">
        <f>O17/'סכום נכסי הקרן'!$C$42</f>
        <v>3.4488310249745071E-3</v>
      </c>
    </row>
    <row r="18" spans="2:18">
      <c r="B18" s="85" t="s">
        <v>234</v>
      </c>
      <c r="C18" s="83" t="s">
        <v>235</v>
      </c>
      <c r="D18" s="96" t="s">
        <v>120</v>
      </c>
      <c r="E18" s="83" t="s">
        <v>229</v>
      </c>
      <c r="F18" s="83"/>
      <c r="G18" s="83"/>
      <c r="H18" s="93">
        <v>13.199999999992929</v>
      </c>
      <c r="I18" s="96" t="s">
        <v>133</v>
      </c>
      <c r="J18" s="97">
        <v>0.04</v>
      </c>
      <c r="K18" s="94">
        <v>-5.9999999999485758E-4</v>
      </c>
      <c r="L18" s="93">
        <v>153394.756337</v>
      </c>
      <c r="M18" s="95">
        <v>202.83</v>
      </c>
      <c r="N18" s="83"/>
      <c r="O18" s="93">
        <v>311.13058113599999</v>
      </c>
      <c r="P18" s="94">
        <v>9.456202098954092E-6</v>
      </c>
      <c r="Q18" s="94">
        <v>3.1438887954963447E-2</v>
      </c>
      <c r="R18" s="94">
        <f>O18/'סכום נכסי הקרן'!$C$42</f>
        <v>8.821877487387832E-3</v>
      </c>
    </row>
    <row r="19" spans="2:18">
      <c r="B19" s="85" t="s">
        <v>236</v>
      </c>
      <c r="C19" s="83" t="s">
        <v>237</v>
      </c>
      <c r="D19" s="96" t="s">
        <v>120</v>
      </c>
      <c r="E19" s="83" t="s">
        <v>229</v>
      </c>
      <c r="F19" s="83"/>
      <c r="G19" s="83"/>
      <c r="H19" s="93">
        <v>17.590000000031523</v>
      </c>
      <c r="I19" s="96" t="s">
        <v>133</v>
      </c>
      <c r="J19" s="97">
        <v>2.75E-2</v>
      </c>
      <c r="K19" s="94">
        <v>2.9000000000104168E-3</v>
      </c>
      <c r="L19" s="93">
        <v>157789.74295499999</v>
      </c>
      <c r="M19" s="95">
        <v>164.26</v>
      </c>
      <c r="N19" s="83"/>
      <c r="O19" s="93">
        <v>259.18542633700002</v>
      </c>
      <c r="P19" s="94">
        <v>8.9272500610605892E-6</v>
      </c>
      <c r="Q19" s="94">
        <v>2.6189973188802486E-2</v>
      </c>
      <c r="R19" s="94">
        <f>O19/'סכום נכסי הקרן'!$C$42</f>
        <v>7.3490110464645457E-3</v>
      </c>
    </row>
    <row r="20" spans="2:18">
      <c r="B20" s="85" t="s">
        <v>238</v>
      </c>
      <c r="C20" s="83" t="s">
        <v>239</v>
      </c>
      <c r="D20" s="96" t="s">
        <v>120</v>
      </c>
      <c r="E20" s="83" t="s">
        <v>229</v>
      </c>
      <c r="F20" s="83"/>
      <c r="G20" s="83"/>
      <c r="H20" s="93">
        <v>3.6499999999998143</v>
      </c>
      <c r="I20" s="96" t="s">
        <v>133</v>
      </c>
      <c r="J20" s="97">
        <v>1.7500000000000002E-2</v>
      </c>
      <c r="K20" s="94">
        <v>-9.0000000000074465E-3</v>
      </c>
      <c r="L20" s="93">
        <v>474303.64824000001</v>
      </c>
      <c r="M20" s="95">
        <v>113.25</v>
      </c>
      <c r="N20" s="83"/>
      <c r="O20" s="93">
        <v>537.14891777399998</v>
      </c>
      <c r="P20" s="94">
        <v>2.8278597203964028E-5</v>
      </c>
      <c r="Q20" s="94">
        <v>5.427741811610904E-2</v>
      </c>
      <c r="R20" s="94">
        <f>O20/'סכום נכסי הקרן'!$C$42</f>
        <v>1.5230460238859791E-2</v>
      </c>
    </row>
    <row r="21" spans="2:18">
      <c r="B21" s="85" t="s">
        <v>240</v>
      </c>
      <c r="C21" s="83" t="s">
        <v>241</v>
      </c>
      <c r="D21" s="96" t="s">
        <v>120</v>
      </c>
      <c r="E21" s="83" t="s">
        <v>229</v>
      </c>
      <c r="F21" s="83"/>
      <c r="G21" s="83"/>
      <c r="H21" s="93">
        <v>0.8300000000016482</v>
      </c>
      <c r="I21" s="96" t="s">
        <v>133</v>
      </c>
      <c r="J21" s="97">
        <v>1E-3</v>
      </c>
      <c r="K21" s="94">
        <v>-8.2000000000659306E-3</v>
      </c>
      <c r="L21" s="93">
        <v>94890.052893</v>
      </c>
      <c r="M21" s="95">
        <v>102.3</v>
      </c>
      <c r="N21" s="83"/>
      <c r="O21" s="93">
        <v>97.072520948000005</v>
      </c>
      <c r="P21" s="94">
        <v>6.261122023123184E-6</v>
      </c>
      <c r="Q21" s="94">
        <v>9.8089107745278261E-3</v>
      </c>
      <c r="R21" s="94">
        <f>O21/'סכום נכסי הקרן'!$C$42</f>
        <v>2.7524195277378273E-3</v>
      </c>
    </row>
    <row r="22" spans="2:18">
      <c r="B22" s="85" t="s">
        <v>242</v>
      </c>
      <c r="C22" s="83" t="s">
        <v>243</v>
      </c>
      <c r="D22" s="96" t="s">
        <v>120</v>
      </c>
      <c r="E22" s="83" t="s">
        <v>229</v>
      </c>
      <c r="F22" s="83"/>
      <c r="G22" s="83"/>
      <c r="H22" s="93">
        <v>5.7300000000047291</v>
      </c>
      <c r="I22" s="96" t="s">
        <v>133</v>
      </c>
      <c r="J22" s="97">
        <v>7.4999999999999997E-3</v>
      </c>
      <c r="K22" s="94">
        <v>-8.0000000000000002E-3</v>
      </c>
      <c r="L22" s="93">
        <v>267538.52899000002</v>
      </c>
      <c r="M22" s="95">
        <v>110.65</v>
      </c>
      <c r="N22" s="83"/>
      <c r="O22" s="93">
        <v>296.03138672</v>
      </c>
      <c r="P22" s="94">
        <v>1.9578134343027928E-5</v>
      </c>
      <c r="Q22" s="94">
        <v>2.9913155962558197E-2</v>
      </c>
      <c r="R22" s="94">
        <f>O22/'סכום נכסי הקרן'!$C$42</f>
        <v>8.3937509984716632E-3</v>
      </c>
    </row>
    <row r="23" spans="2:18">
      <c r="B23" s="85" t="s">
        <v>244</v>
      </c>
      <c r="C23" s="83" t="s">
        <v>245</v>
      </c>
      <c r="D23" s="96" t="s">
        <v>120</v>
      </c>
      <c r="E23" s="83" t="s">
        <v>229</v>
      </c>
      <c r="F23" s="83"/>
      <c r="G23" s="83"/>
      <c r="H23" s="93">
        <v>9.2099999999926858</v>
      </c>
      <c r="I23" s="96" t="s">
        <v>133</v>
      </c>
      <c r="J23" s="97">
        <v>5.0000000000000001E-3</v>
      </c>
      <c r="K23" s="94">
        <v>-5.2999999999614666E-3</v>
      </c>
      <c r="L23" s="93">
        <v>114562.03086200001</v>
      </c>
      <c r="M23" s="95">
        <v>111</v>
      </c>
      <c r="N23" s="83"/>
      <c r="O23" s="93">
        <v>127.163855133</v>
      </c>
      <c r="P23" s="94">
        <v>1.3372657329862918E-5</v>
      </c>
      <c r="Q23" s="94">
        <v>1.2849557182230348E-2</v>
      </c>
      <c r="R23" s="94">
        <f>O23/'סכום נכסי הקרן'!$C$42</f>
        <v>3.6056370502419162E-3</v>
      </c>
    </row>
    <row r="24" spans="2:18">
      <c r="B24" s="85" t="s">
        <v>246</v>
      </c>
      <c r="C24" s="83" t="s">
        <v>247</v>
      </c>
      <c r="D24" s="96" t="s">
        <v>120</v>
      </c>
      <c r="E24" s="83" t="s">
        <v>229</v>
      </c>
      <c r="F24" s="83"/>
      <c r="G24" s="83"/>
      <c r="H24" s="93">
        <v>22.630000000060669</v>
      </c>
      <c r="I24" s="96" t="s">
        <v>133</v>
      </c>
      <c r="J24" s="97">
        <v>0.01</v>
      </c>
      <c r="K24" s="94">
        <v>5.7000000000472281E-3</v>
      </c>
      <c r="L24" s="93">
        <v>97956.528697999995</v>
      </c>
      <c r="M24" s="95">
        <v>112.4</v>
      </c>
      <c r="N24" s="83"/>
      <c r="O24" s="93">
        <v>110.10313606400001</v>
      </c>
      <c r="P24" s="94">
        <v>6.6269573217213594E-6</v>
      </c>
      <c r="Q24" s="94">
        <v>1.1125618528296027E-2</v>
      </c>
      <c r="R24" s="94">
        <f>O24/'סכום נכסי הקרן'!$C$42</f>
        <v>3.1218929807135336E-3</v>
      </c>
    </row>
    <row r="25" spans="2:18">
      <c r="B25" s="85" t="s">
        <v>248</v>
      </c>
      <c r="C25" s="83" t="s">
        <v>249</v>
      </c>
      <c r="D25" s="96" t="s">
        <v>120</v>
      </c>
      <c r="E25" s="83" t="s">
        <v>229</v>
      </c>
      <c r="F25" s="83"/>
      <c r="G25" s="83"/>
      <c r="H25" s="93">
        <v>2.6700000000009076</v>
      </c>
      <c r="I25" s="96" t="s">
        <v>133</v>
      </c>
      <c r="J25" s="97">
        <v>2.75E-2</v>
      </c>
      <c r="K25" s="94">
        <v>-9.6000000000022231E-3</v>
      </c>
      <c r="L25" s="93">
        <v>466091.32927100005</v>
      </c>
      <c r="M25" s="95">
        <v>115.85</v>
      </c>
      <c r="N25" s="83"/>
      <c r="O25" s="93">
        <v>539.966807453</v>
      </c>
      <c r="P25" s="94">
        <v>2.8109558107294752E-5</v>
      </c>
      <c r="Q25" s="94">
        <v>5.4562158103943298E-2</v>
      </c>
      <c r="R25" s="94">
        <f>O25/'סכום נכסי הקרן'!$C$42</f>
        <v>1.5310359416338093E-2</v>
      </c>
    </row>
    <row r="26" spans="2:18">
      <c r="B26" s="86"/>
      <c r="C26" s="83"/>
      <c r="D26" s="83"/>
      <c r="E26" s="83"/>
      <c r="F26" s="83"/>
      <c r="G26" s="83"/>
      <c r="H26" s="83"/>
      <c r="I26" s="83"/>
      <c r="J26" s="83"/>
      <c r="K26" s="94"/>
      <c r="L26" s="93"/>
      <c r="M26" s="95"/>
      <c r="N26" s="83"/>
      <c r="O26" s="83"/>
      <c r="P26" s="83"/>
      <c r="Q26" s="94"/>
      <c r="R26" s="83"/>
    </row>
    <row r="27" spans="2:18">
      <c r="B27" s="82" t="s">
        <v>47</v>
      </c>
      <c r="C27" s="83"/>
      <c r="D27" s="83"/>
      <c r="E27" s="83"/>
      <c r="F27" s="83"/>
      <c r="G27" s="83"/>
      <c r="H27" s="93">
        <v>4.5268512526618485</v>
      </c>
      <c r="I27" s="83"/>
      <c r="J27" s="83"/>
      <c r="K27" s="94">
        <v>4.9337707043561295E-3</v>
      </c>
      <c r="L27" s="93"/>
      <c r="M27" s="95"/>
      <c r="N27" s="83"/>
      <c r="O27" s="93">
        <v>6641.069445686001</v>
      </c>
      <c r="P27" s="83"/>
      <c r="Q27" s="94">
        <v>0.67106176911870008</v>
      </c>
      <c r="R27" s="94">
        <f>O27/'סכום נכסי הקרן'!$C$42</f>
        <v>0.18830261178815902</v>
      </c>
    </row>
    <row r="28" spans="2:18">
      <c r="B28" s="84" t="s">
        <v>23</v>
      </c>
      <c r="C28" s="81"/>
      <c r="D28" s="81"/>
      <c r="E28" s="81"/>
      <c r="F28" s="81"/>
      <c r="G28" s="81"/>
      <c r="H28" s="90">
        <v>0.44721731127393716</v>
      </c>
      <c r="I28" s="81"/>
      <c r="J28" s="81"/>
      <c r="K28" s="91">
        <v>1.7484510466877997E-3</v>
      </c>
      <c r="L28" s="90"/>
      <c r="M28" s="92"/>
      <c r="N28" s="81"/>
      <c r="O28" s="90">
        <v>1741.191028274</v>
      </c>
      <c r="P28" s="81"/>
      <c r="Q28" s="91">
        <v>0.17594255584334764</v>
      </c>
      <c r="R28" s="91">
        <f>O28/'סכום נכסי הקרן'!$C$42</f>
        <v>4.937018366207379E-2</v>
      </c>
    </row>
    <row r="29" spans="2:18">
      <c r="B29" s="85" t="s">
        <v>250</v>
      </c>
      <c r="C29" s="83" t="s">
        <v>251</v>
      </c>
      <c r="D29" s="96" t="s">
        <v>120</v>
      </c>
      <c r="E29" s="83" t="s">
        <v>229</v>
      </c>
      <c r="F29" s="83"/>
      <c r="G29" s="83"/>
      <c r="H29" s="93">
        <v>0.78999999999750092</v>
      </c>
      <c r="I29" s="96" t="s">
        <v>133</v>
      </c>
      <c r="J29" s="97">
        <v>0</v>
      </c>
      <c r="K29" s="94">
        <v>1.399999999996343E-3</v>
      </c>
      <c r="L29" s="93">
        <v>164242.10999999999</v>
      </c>
      <c r="M29" s="95">
        <v>99.89</v>
      </c>
      <c r="N29" s="83"/>
      <c r="O29" s="93">
        <v>164.06144367899998</v>
      </c>
      <c r="P29" s="94">
        <v>1.824912333333333E-5</v>
      </c>
      <c r="Q29" s="94">
        <v>1.6577956839604349E-2</v>
      </c>
      <c r="R29" s="94">
        <f>O29/'סכום נכסי הקרן'!$C$42</f>
        <v>4.6518408806219729E-3</v>
      </c>
    </row>
    <row r="30" spans="2:18">
      <c r="B30" s="85" t="s">
        <v>252</v>
      </c>
      <c r="C30" s="83" t="s">
        <v>253</v>
      </c>
      <c r="D30" s="96" t="s">
        <v>120</v>
      </c>
      <c r="E30" s="83" t="s">
        <v>229</v>
      </c>
      <c r="F30" s="83"/>
      <c r="G30" s="83"/>
      <c r="H30" s="93">
        <v>0.84000000000228525</v>
      </c>
      <c r="I30" s="96" t="s">
        <v>133</v>
      </c>
      <c r="J30" s="97">
        <v>0</v>
      </c>
      <c r="K30" s="94">
        <v>1.399999999990206E-3</v>
      </c>
      <c r="L30" s="93">
        <v>122672.868</v>
      </c>
      <c r="M30" s="95">
        <v>99.88</v>
      </c>
      <c r="N30" s="83"/>
      <c r="O30" s="93">
        <v>122.525660558</v>
      </c>
      <c r="P30" s="94">
        <v>1.3630318666666666E-5</v>
      </c>
      <c r="Q30" s="94">
        <v>1.2380880400204205E-2</v>
      </c>
      <c r="R30" s="94">
        <f>O30/'סכום נכסי הקרן'!$C$42</f>
        <v>3.4741244739020447E-3</v>
      </c>
    </row>
    <row r="31" spans="2:18">
      <c r="B31" s="85" t="s">
        <v>254</v>
      </c>
      <c r="C31" s="83" t="s">
        <v>255</v>
      </c>
      <c r="D31" s="96" t="s">
        <v>120</v>
      </c>
      <c r="E31" s="83" t="s">
        <v>229</v>
      </c>
      <c r="F31" s="83"/>
      <c r="G31" s="83"/>
      <c r="H31" s="93">
        <v>1.9999999979585834E-2</v>
      </c>
      <c r="I31" s="96" t="s">
        <v>133</v>
      </c>
      <c r="J31" s="97">
        <v>0</v>
      </c>
      <c r="K31" s="94">
        <v>0</v>
      </c>
      <c r="L31" s="93">
        <v>12736.256163000002</v>
      </c>
      <c r="M31" s="95">
        <v>100</v>
      </c>
      <c r="N31" s="83"/>
      <c r="O31" s="93">
        <v>12.736256163000002</v>
      </c>
      <c r="P31" s="94">
        <v>1.0613546802500001E-6</v>
      </c>
      <c r="Q31" s="94">
        <v>1.286963592624933E-3</v>
      </c>
      <c r="R31" s="94">
        <f>O31/'סכום נכסי הקרן'!$C$42</f>
        <v>3.6112712259827955E-4</v>
      </c>
    </row>
    <row r="32" spans="2:18">
      <c r="B32" s="85" t="s">
        <v>256</v>
      </c>
      <c r="C32" s="83" t="s">
        <v>257</v>
      </c>
      <c r="D32" s="96" t="s">
        <v>120</v>
      </c>
      <c r="E32" s="83" t="s">
        <v>229</v>
      </c>
      <c r="F32" s="83"/>
      <c r="G32" s="83"/>
      <c r="H32" s="93">
        <v>0.92000000001837257</v>
      </c>
      <c r="I32" s="96" t="s">
        <v>133</v>
      </c>
      <c r="J32" s="97">
        <v>0</v>
      </c>
      <c r="K32" s="94">
        <v>1.5000000002296577E-3</v>
      </c>
      <c r="L32" s="93">
        <v>17441.64</v>
      </c>
      <c r="M32" s="95">
        <v>99.86</v>
      </c>
      <c r="N32" s="83"/>
      <c r="O32" s="93">
        <v>17.417221703999999</v>
      </c>
      <c r="P32" s="94">
        <v>1.9379600000000001E-6</v>
      </c>
      <c r="Q32" s="94">
        <v>1.7599622629170569E-3</v>
      </c>
      <c r="R32" s="94">
        <f>O32/'סכום נכסי הקרן'!$C$42</f>
        <v>4.9385243804175069E-4</v>
      </c>
    </row>
    <row r="33" spans="2:18">
      <c r="B33" s="85" t="s">
        <v>258</v>
      </c>
      <c r="C33" s="83" t="s">
        <v>259</v>
      </c>
      <c r="D33" s="96" t="s">
        <v>120</v>
      </c>
      <c r="E33" s="83" t="s">
        <v>229</v>
      </c>
      <c r="F33" s="83"/>
      <c r="G33" s="83"/>
      <c r="H33" s="93">
        <v>9.9999999999490594E-2</v>
      </c>
      <c r="I33" s="96" t="s">
        <v>133</v>
      </c>
      <c r="J33" s="97">
        <v>0</v>
      </c>
      <c r="K33" s="94">
        <v>3.1000000000045848E-3</v>
      </c>
      <c r="L33" s="93">
        <v>196363.79699999999</v>
      </c>
      <c r="M33" s="95">
        <v>99.97</v>
      </c>
      <c r="N33" s="83"/>
      <c r="O33" s="93">
        <v>196.304887861</v>
      </c>
      <c r="P33" s="94">
        <v>1.6363649749999998E-5</v>
      </c>
      <c r="Q33" s="94">
        <v>1.9836068032720765E-2</v>
      </c>
      <c r="R33" s="94">
        <f>O33/'סכום נכסי הקרן'!$C$42</f>
        <v>5.5660798901929921E-3</v>
      </c>
    </row>
    <row r="34" spans="2:18">
      <c r="B34" s="85" t="s">
        <v>260</v>
      </c>
      <c r="C34" s="83" t="s">
        <v>261</v>
      </c>
      <c r="D34" s="96" t="s">
        <v>120</v>
      </c>
      <c r="E34" s="83" t="s">
        <v>229</v>
      </c>
      <c r="F34" s="83"/>
      <c r="G34" s="83"/>
      <c r="H34" s="93">
        <v>0.16999999999820872</v>
      </c>
      <c r="I34" s="96" t="s">
        <v>133</v>
      </c>
      <c r="J34" s="97">
        <v>0</v>
      </c>
      <c r="K34" s="94">
        <v>1.6999999999820872E-3</v>
      </c>
      <c r="L34" s="93">
        <v>212206.62</v>
      </c>
      <c r="M34" s="95">
        <v>99.97</v>
      </c>
      <c r="N34" s="83"/>
      <c r="O34" s="93">
        <v>212.14295801400004</v>
      </c>
      <c r="P34" s="94">
        <v>1.7683885000000001E-5</v>
      </c>
      <c r="Q34" s="94">
        <v>2.1436461382500053E-2</v>
      </c>
      <c r="R34" s="94">
        <f>O34/'סכום נכסי הקרן'!$C$42</f>
        <v>6.0151566540915099E-3</v>
      </c>
    </row>
    <row r="35" spans="2:18">
      <c r="B35" s="85" t="s">
        <v>262</v>
      </c>
      <c r="C35" s="83" t="s">
        <v>263</v>
      </c>
      <c r="D35" s="96" t="s">
        <v>120</v>
      </c>
      <c r="E35" s="83" t="s">
        <v>229</v>
      </c>
      <c r="F35" s="83"/>
      <c r="G35" s="83"/>
      <c r="H35" s="93">
        <v>0.26999999999867952</v>
      </c>
      <c r="I35" s="96" t="s">
        <v>133</v>
      </c>
      <c r="J35" s="97">
        <v>0</v>
      </c>
      <c r="K35" s="94">
        <v>1.9000000000396159E-3</v>
      </c>
      <c r="L35" s="93">
        <v>83342.434909999996</v>
      </c>
      <c r="M35" s="95">
        <v>99.95</v>
      </c>
      <c r="N35" s="83"/>
      <c r="O35" s="93">
        <v>83.300763693000007</v>
      </c>
      <c r="P35" s="94">
        <v>8.3342434910000001E-6</v>
      </c>
      <c r="Q35" s="94">
        <v>8.4173126497081949E-3</v>
      </c>
      <c r="R35" s="94">
        <f>O35/'סכום נכסי הקרן'!$C$42</f>
        <v>2.361931537627501E-3</v>
      </c>
    </row>
    <row r="36" spans="2:18">
      <c r="B36" s="85" t="s">
        <v>264</v>
      </c>
      <c r="C36" s="83" t="s">
        <v>265</v>
      </c>
      <c r="D36" s="96" t="s">
        <v>120</v>
      </c>
      <c r="E36" s="83" t="s">
        <v>229</v>
      </c>
      <c r="F36" s="83"/>
      <c r="G36" s="83"/>
      <c r="H36" s="93">
        <v>0.34999999999928361</v>
      </c>
      <c r="I36" s="96" t="s">
        <v>133</v>
      </c>
      <c r="J36" s="97">
        <v>0</v>
      </c>
      <c r="K36" s="94">
        <v>1.7000000000071641E-3</v>
      </c>
      <c r="L36" s="93">
        <v>349171.31316299998</v>
      </c>
      <c r="M36" s="95">
        <v>99.94</v>
      </c>
      <c r="N36" s="83"/>
      <c r="O36" s="93">
        <v>348.96181037500003</v>
      </c>
      <c r="P36" s="94">
        <v>3.4917131316300002E-5</v>
      </c>
      <c r="Q36" s="94">
        <v>3.5261629431872679E-2</v>
      </c>
      <c r="R36" s="94">
        <f>O36/'סכום נכסי הקרן'!$C$42</f>
        <v>9.8945540090115882E-3</v>
      </c>
    </row>
    <row r="37" spans="2:18">
      <c r="B37" s="85" t="s">
        <v>266</v>
      </c>
      <c r="C37" s="83" t="s">
        <v>267</v>
      </c>
      <c r="D37" s="96" t="s">
        <v>120</v>
      </c>
      <c r="E37" s="83" t="s">
        <v>229</v>
      </c>
      <c r="F37" s="83"/>
      <c r="G37" s="83"/>
      <c r="H37" s="93">
        <v>0.4200000000012169</v>
      </c>
      <c r="I37" s="96" t="s">
        <v>133</v>
      </c>
      <c r="J37" s="97">
        <v>0</v>
      </c>
      <c r="K37" s="94">
        <v>1.6999999999952678E-3</v>
      </c>
      <c r="L37" s="93">
        <v>148026.439678</v>
      </c>
      <c r="M37" s="95">
        <v>99.93</v>
      </c>
      <c r="N37" s="83"/>
      <c r="O37" s="93">
        <v>147.92282117099998</v>
      </c>
      <c r="P37" s="94">
        <v>1.48026439678E-5</v>
      </c>
      <c r="Q37" s="94">
        <v>1.4947193502474594E-2</v>
      </c>
      <c r="R37" s="94">
        <f>O37/'סכום נכסי הקרן'!$C$42</f>
        <v>4.1942421770135279E-3</v>
      </c>
    </row>
    <row r="38" spans="2:18">
      <c r="B38" s="85" t="s">
        <v>268</v>
      </c>
      <c r="C38" s="83" t="s">
        <v>269</v>
      </c>
      <c r="D38" s="96" t="s">
        <v>120</v>
      </c>
      <c r="E38" s="83" t="s">
        <v>229</v>
      </c>
      <c r="F38" s="83"/>
      <c r="G38" s="83"/>
      <c r="H38" s="93">
        <v>0.51999999999696322</v>
      </c>
      <c r="I38" s="96" t="s">
        <v>133</v>
      </c>
      <c r="J38" s="97">
        <v>0</v>
      </c>
      <c r="K38" s="94">
        <v>1.700000000074021E-3</v>
      </c>
      <c r="L38" s="93">
        <v>52735.390684000005</v>
      </c>
      <c r="M38" s="95">
        <v>99.91</v>
      </c>
      <c r="N38" s="83"/>
      <c r="O38" s="93">
        <v>52.687928833000001</v>
      </c>
      <c r="P38" s="94">
        <v>5.8594878537777781E-6</v>
      </c>
      <c r="Q38" s="94">
        <v>5.3239700357057326E-3</v>
      </c>
      <c r="R38" s="94">
        <f>O38/'סכום נכסי הקרן'!$C$42</f>
        <v>1.4939272492335326E-3</v>
      </c>
    </row>
    <row r="39" spans="2:18">
      <c r="B39" s="85" t="s">
        <v>270</v>
      </c>
      <c r="C39" s="83" t="s">
        <v>271</v>
      </c>
      <c r="D39" s="96" t="s">
        <v>120</v>
      </c>
      <c r="E39" s="83" t="s">
        <v>229</v>
      </c>
      <c r="F39" s="83"/>
      <c r="G39" s="83"/>
      <c r="H39" s="93">
        <v>0.58999999999827157</v>
      </c>
      <c r="I39" s="96" t="s">
        <v>133</v>
      </c>
      <c r="J39" s="97">
        <v>0</v>
      </c>
      <c r="K39" s="94">
        <v>1.3000000000230457E-3</v>
      </c>
      <c r="L39" s="93">
        <v>208447.36809900001</v>
      </c>
      <c r="M39" s="95">
        <v>99.92</v>
      </c>
      <c r="N39" s="83"/>
      <c r="O39" s="93">
        <v>208.280610204</v>
      </c>
      <c r="P39" s="94">
        <v>2.3160818677666669E-5</v>
      </c>
      <c r="Q39" s="94">
        <v>2.1046181778359783E-2</v>
      </c>
      <c r="R39" s="94">
        <f>O39/'סכום נכסי הקרן'!$C$42</f>
        <v>5.905642638885762E-3</v>
      </c>
    </row>
    <row r="40" spans="2:18">
      <c r="B40" s="85" t="s">
        <v>272</v>
      </c>
      <c r="C40" s="83" t="s">
        <v>273</v>
      </c>
      <c r="D40" s="96" t="s">
        <v>120</v>
      </c>
      <c r="E40" s="83" t="s">
        <v>229</v>
      </c>
      <c r="F40" s="83"/>
      <c r="G40" s="83"/>
      <c r="H40" s="93">
        <v>0.66999999999582505</v>
      </c>
      <c r="I40" s="96" t="s">
        <v>133</v>
      </c>
      <c r="J40" s="97">
        <v>0</v>
      </c>
      <c r="K40" s="94">
        <v>1.5000000000085787E-3</v>
      </c>
      <c r="L40" s="93">
        <v>175023.68970699998</v>
      </c>
      <c r="M40" s="95">
        <v>99.9</v>
      </c>
      <c r="N40" s="83"/>
      <c r="O40" s="93">
        <v>174.84866601900001</v>
      </c>
      <c r="P40" s="94">
        <v>1.9447076634111111E-5</v>
      </c>
      <c r="Q40" s="94">
        <v>1.76679759346553E-2</v>
      </c>
      <c r="R40" s="94">
        <f>O40/'סכום נכסי הקרן'!$C$42</f>
        <v>4.957704590853324E-3</v>
      </c>
    </row>
    <row r="41" spans="2:18">
      <c r="B41" s="86"/>
      <c r="C41" s="83"/>
      <c r="D41" s="83"/>
      <c r="E41" s="83"/>
      <c r="F41" s="83"/>
      <c r="G41" s="83"/>
      <c r="H41" s="83"/>
      <c r="I41" s="83"/>
      <c r="J41" s="83"/>
      <c r="K41" s="94"/>
      <c r="L41" s="93"/>
      <c r="M41" s="95"/>
      <c r="N41" s="83"/>
      <c r="O41" s="83"/>
      <c r="P41" s="83"/>
      <c r="Q41" s="94"/>
      <c r="R41" s="83"/>
    </row>
    <row r="42" spans="2:18">
      <c r="B42" s="84" t="s">
        <v>24</v>
      </c>
      <c r="C42" s="81"/>
      <c r="D42" s="81"/>
      <c r="E42" s="81"/>
      <c r="F42" s="81"/>
      <c r="G42" s="81"/>
      <c r="H42" s="90">
        <v>5.9890475213545527</v>
      </c>
      <c r="I42" s="81"/>
      <c r="J42" s="81"/>
      <c r="K42" s="91">
        <v>6.0665051783573521E-3</v>
      </c>
      <c r="L42" s="90"/>
      <c r="M42" s="92"/>
      <c r="N42" s="81"/>
      <c r="O42" s="90">
        <v>4888.9156282679996</v>
      </c>
      <c r="P42" s="81"/>
      <c r="Q42" s="91">
        <v>0.49401145363850241</v>
      </c>
      <c r="R42" s="91">
        <f>O42/'סכום נכסי הקרן'!$C$42</f>
        <v>0.13862158634899174</v>
      </c>
    </row>
    <row r="43" spans="2:18">
      <c r="B43" s="85" t="s">
        <v>274</v>
      </c>
      <c r="C43" s="83" t="s">
        <v>275</v>
      </c>
      <c r="D43" s="96" t="s">
        <v>120</v>
      </c>
      <c r="E43" s="83" t="s">
        <v>229</v>
      </c>
      <c r="F43" s="83"/>
      <c r="G43" s="83"/>
      <c r="H43" s="93">
        <v>5.8999999999896122</v>
      </c>
      <c r="I43" s="96" t="s">
        <v>133</v>
      </c>
      <c r="J43" s="97">
        <v>6.25E-2</v>
      </c>
      <c r="K43" s="94">
        <v>6.5000000000000006E-3</v>
      </c>
      <c r="L43" s="93">
        <v>69579.636605000007</v>
      </c>
      <c r="M43" s="95">
        <v>138.36000000000001</v>
      </c>
      <c r="N43" s="83"/>
      <c r="O43" s="93">
        <v>96.270387880000001</v>
      </c>
      <c r="P43" s="94">
        <v>4.2250572910134396E-6</v>
      </c>
      <c r="Q43" s="94">
        <v>9.727857438151355E-3</v>
      </c>
      <c r="R43" s="94">
        <f>O43/'סכום נכסי הקרן'!$C$42</f>
        <v>2.7296756379258987E-3</v>
      </c>
    </row>
    <row r="44" spans="2:18">
      <c r="B44" s="85" t="s">
        <v>276</v>
      </c>
      <c r="C44" s="83" t="s">
        <v>277</v>
      </c>
      <c r="D44" s="96" t="s">
        <v>120</v>
      </c>
      <c r="E44" s="83" t="s">
        <v>229</v>
      </c>
      <c r="F44" s="83"/>
      <c r="G44" s="83"/>
      <c r="H44" s="93">
        <v>3.9299999999961712</v>
      </c>
      <c r="I44" s="96" t="s">
        <v>133</v>
      </c>
      <c r="J44" s="97">
        <v>3.7499999999999999E-2</v>
      </c>
      <c r="K44" s="94">
        <v>3.9000000000127643E-3</v>
      </c>
      <c r="L44" s="93">
        <v>133950.85341000001</v>
      </c>
      <c r="M44" s="95">
        <v>116.98</v>
      </c>
      <c r="N44" s="83"/>
      <c r="O44" s="93">
        <v>156.69571162</v>
      </c>
      <c r="P44" s="94">
        <v>8.2548202981132787E-6</v>
      </c>
      <c r="Q44" s="94">
        <v>1.5833669910098182E-2</v>
      </c>
      <c r="R44" s="94">
        <f>O44/'סכום נכסי הקרן'!$C$42</f>
        <v>4.4429909964602519E-3</v>
      </c>
    </row>
    <row r="45" spans="2:18">
      <c r="B45" s="85" t="s">
        <v>278</v>
      </c>
      <c r="C45" s="83" t="s">
        <v>279</v>
      </c>
      <c r="D45" s="96" t="s">
        <v>120</v>
      </c>
      <c r="E45" s="83" t="s">
        <v>229</v>
      </c>
      <c r="F45" s="83"/>
      <c r="G45" s="83"/>
      <c r="H45" s="93">
        <v>18.770000000001478</v>
      </c>
      <c r="I45" s="96" t="s">
        <v>133</v>
      </c>
      <c r="J45" s="97">
        <v>3.7499999999999999E-2</v>
      </c>
      <c r="K45" s="94">
        <v>1.8699999999996317E-2</v>
      </c>
      <c r="L45" s="93">
        <v>455977.07739299996</v>
      </c>
      <c r="M45" s="95">
        <v>142.79</v>
      </c>
      <c r="N45" s="83"/>
      <c r="O45" s="93">
        <v>651.08968005199995</v>
      </c>
      <c r="P45" s="94">
        <v>3.1258210141207832E-5</v>
      </c>
      <c r="Q45" s="94">
        <v>6.57908181993858E-2</v>
      </c>
      <c r="R45" s="94">
        <f>O45/'סכום נכסי הקרן'!$C$42</f>
        <v>1.8461166272210849E-2</v>
      </c>
    </row>
    <row r="46" spans="2:18">
      <c r="B46" s="85" t="s">
        <v>280</v>
      </c>
      <c r="C46" s="83" t="s">
        <v>281</v>
      </c>
      <c r="D46" s="96" t="s">
        <v>120</v>
      </c>
      <c r="E46" s="83" t="s">
        <v>229</v>
      </c>
      <c r="F46" s="83"/>
      <c r="G46" s="83"/>
      <c r="H46" s="93">
        <v>2.8799999999972976</v>
      </c>
      <c r="I46" s="96" t="s">
        <v>133</v>
      </c>
      <c r="J46" s="97">
        <v>1.2500000000000001E-2</v>
      </c>
      <c r="K46" s="94">
        <v>2.7000000000070618E-3</v>
      </c>
      <c r="L46" s="93">
        <v>316299.72550399997</v>
      </c>
      <c r="M46" s="95">
        <v>102.96</v>
      </c>
      <c r="N46" s="83"/>
      <c r="O46" s="93">
        <v>325.66219435100004</v>
      </c>
      <c r="P46" s="94">
        <v>2.7224452114849389E-5</v>
      </c>
      <c r="Q46" s="94">
        <v>3.2907267430883735E-2</v>
      </c>
      <c r="R46" s="94">
        <f>O46/'סכום נכסי הקרן'!$C$42</f>
        <v>9.233910631184776E-3</v>
      </c>
    </row>
    <row r="47" spans="2:18">
      <c r="B47" s="85" t="s">
        <v>282</v>
      </c>
      <c r="C47" s="83" t="s">
        <v>283</v>
      </c>
      <c r="D47" s="96" t="s">
        <v>120</v>
      </c>
      <c r="E47" s="83" t="s">
        <v>229</v>
      </c>
      <c r="F47" s="83"/>
      <c r="G47" s="83"/>
      <c r="H47" s="93">
        <v>3.830000000000036</v>
      </c>
      <c r="I47" s="96" t="s">
        <v>133</v>
      </c>
      <c r="J47" s="97">
        <v>1.4999999999999999E-2</v>
      </c>
      <c r="K47" s="94">
        <v>3.5000000000162813E-3</v>
      </c>
      <c r="L47" s="93">
        <v>264259.24245100003</v>
      </c>
      <c r="M47" s="95">
        <v>104.59</v>
      </c>
      <c r="N47" s="83"/>
      <c r="O47" s="93">
        <v>276.38873335300002</v>
      </c>
      <c r="P47" s="94">
        <v>1.6774910566097409E-5</v>
      </c>
      <c r="Q47" s="94">
        <v>2.7928319961903668E-2</v>
      </c>
      <c r="R47" s="94">
        <f>O47/'סכום נכסי הקרן'!$C$42</f>
        <v>7.8367980917589865E-3</v>
      </c>
    </row>
    <row r="48" spans="2:18">
      <c r="B48" s="85" t="s">
        <v>284</v>
      </c>
      <c r="C48" s="83" t="s">
        <v>285</v>
      </c>
      <c r="D48" s="96" t="s">
        <v>120</v>
      </c>
      <c r="E48" s="83" t="s">
        <v>229</v>
      </c>
      <c r="F48" s="83"/>
      <c r="G48" s="83"/>
      <c r="H48" s="93">
        <v>1.0800000000005885</v>
      </c>
      <c r="I48" s="96" t="s">
        <v>133</v>
      </c>
      <c r="J48" s="97">
        <v>5.0000000000000001E-3</v>
      </c>
      <c r="K48" s="94">
        <v>1.4000000000062127E-3</v>
      </c>
      <c r="L48" s="93">
        <v>606510.38138200005</v>
      </c>
      <c r="M48" s="95">
        <v>100.85</v>
      </c>
      <c r="N48" s="83"/>
      <c r="O48" s="93">
        <v>611.66574538300006</v>
      </c>
      <c r="P48" s="94">
        <v>3.8769951889135054E-5</v>
      </c>
      <c r="Q48" s="94">
        <v>6.1807138227211331E-2</v>
      </c>
      <c r="R48" s="94">
        <f>O48/'סכום נכסי הקרן'!$C$42</f>
        <v>1.7343329766230511E-2</v>
      </c>
    </row>
    <row r="49" spans="2:18">
      <c r="B49" s="85" t="s">
        <v>286</v>
      </c>
      <c r="C49" s="83" t="s">
        <v>287</v>
      </c>
      <c r="D49" s="96" t="s">
        <v>120</v>
      </c>
      <c r="E49" s="83" t="s">
        <v>229</v>
      </c>
      <c r="F49" s="83"/>
      <c r="G49" s="83"/>
      <c r="H49" s="93">
        <v>1.9399999999987632</v>
      </c>
      <c r="I49" s="96" t="s">
        <v>133</v>
      </c>
      <c r="J49" s="97">
        <v>5.5E-2</v>
      </c>
      <c r="K49" s="94">
        <v>1.8000000000053908E-3</v>
      </c>
      <c r="L49" s="93">
        <v>543218.33139299997</v>
      </c>
      <c r="M49" s="95">
        <v>116.1</v>
      </c>
      <c r="N49" s="83"/>
      <c r="O49" s="93">
        <v>630.67646488700007</v>
      </c>
      <c r="P49" s="94">
        <v>3.0653004989164199E-5</v>
      </c>
      <c r="Q49" s="94">
        <v>6.3728119052198898E-2</v>
      </c>
      <c r="R49" s="94">
        <f>O49/'סכום נכסי הקרן'!$C$42</f>
        <v>1.7882364655694087E-2</v>
      </c>
    </row>
    <row r="50" spans="2:18">
      <c r="B50" s="85" t="s">
        <v>288</v>
      </c>
      <c r="C50" s="83" t="s">
        <v>289</v>
      </c>
      <c r="D50" s="96" t="s">
        <v>120</v>
      </c>
      <c r="E50" s="83" t="s">
        <v>229</v>
      </c>
      <c r="F50" s="83"/>
      <c r="G50" s="83"/>
      <c r="H50" s="93">
        <v>15.030000000018555</v>
      </c>
      <c r="I50" s="96" t="s">
        <v>133</v>
      </c>
      <c r="J50" s="97">
        <v>5.5E-2</v>
      </c>
      <c r="K50" s="94">
        <v>1.6200000000030544E-2</v>
      </c>
      <c r="L50" s="93">
        <v>218734.52202599999</v>
      </c>
      <c r="M50" s="95">
        <v>176.61</v>
      </c>
      <c r="N50" s="83"/>
      <c r="O50" s="93">
        <v>386.30702886100005</v>
      </c>
      <c r="P50" s="94">
        <v>1.1963410432153884E-5</v>
      </c>
      <c r="Q50" s="94">
        <v>3.903526086131346E-2</v>
      </c>
      <c r="R50" s="94">
        <f>O50/'סכום נכסי הקרן'!$C$42</f>
        <v>1.0953450055232175E-2</v>
      </c>
    </row>
    <row r="51" spans="2:18">
      <c r="B51" s="85" t="s">
        <v>290</v>
      </c>
      <c r="C51" s="83" t="s">
        <v>291</v>
      </c>
      <c r="D51" s="96" t="s">
        <v>120</v>
      </c>
      <c r="E51" s="83" t="s">
        <v>229</v>
      </c>
      <c r="F51" s="83"/>
      <c r="G51" s="83"/>
      <c r="H51" s="93">
        <v>3.0300000000017224</v>
      </c>
      <c r="I51" s="96" t="s">
        <v>133</v>
      </c>
      <c r="J51" s="97">
        <v>4.2500000000000003E-2</v>
      </c>
      <c r="K51" s="94">
        <v>3.0000000000000001E-3</v>
      </c>
      <c r="L51" s="93">
        <v>350402.26555200003</v>
      </c>
      <c r="M51" s="95">
        <v>115.95</v>
      </c>
      <c r="N51" s="83"/>
      <c r="O51" s="93">
        <v>406.29144371000001</v>
      </c>
      <c r="P51" s="94">
        <v>2.0707899674727926E-5</v>
      </c>
      <c r="Q51" s="94">
        <v>4.1054630918056882E-2</v>
      </c>
      <c r="R51" s="94">
        <f>O51/'סכום נכסי הקרן'!$C$42</f>
        <v>1.1520093355968814E-2</v>
      </c>
    </row>
    <row r="52" spans="2:18">
      <c r="B52" s="85" t="s">
        <v>292</v>
      </c>
      <c r="C52" s="83" t="s">
        <v>293</v>
      </c>
      <c r="D52" s="96" t="s">
        <v>120</v>
      </c>
      <c r="E52" s="83" t="s">
        <v>229</v>
      </c>
      <c r="F52" s="83"/>
      <c r="G52" s="83"/>
      <c r="H52" s="93">
        <v>6.7499999999984235</v>
      </c>
      <c r="I52" s="96" t="s">
        <v>133</v>
      </c>
      <c r="J52" s="97">
        <v>0.02</v>
      </c>
      <c r="K52" s="94">
        <v>7.1999999999899124E-3</v>
      </c>
      <c r="L52" s="93">
        <v>143516.481168</v>
      </c>
      <c r="M52" s="95">
        <v>110.52</v>
      </c>
      <c r="N52" s="83"/>
      <c r="O52" s="93">
        <v>158.61441400300001</v>
      </c>
      <c r="P52" s="94">
        <v>8.8124913456689461E-6</v>
      </c>
      <c r="Q52" s="94">
        <v>1.6027549499233431E-2</v>
      </c>
      <c r="R52" s="94">
        <f>O52/'סכום נכסי הקרן'!$C$42</f>
        <v>4.4973943832818967E-3</v>
      </c>
    </row>
    <row r="53" spans="2:18">
      <c r="B53" s="85" t="s">
        <v>294</v>
      </c>
      <c r="C53" s="83" t="s">
        <v>295</v>
      </c>
      <c r="D53" s="96" t="s">
        <v>120</v>
      </c>
      <c r="E53" s="83" t="s">
        <v>229</v>
      </c>
      <c r="F53" s="83"/>
      <c r="G53" s="83"/>
      <c r="H53" s="93">
        <v>1.3199999999974412</v>
      </c>
      <c r="I53" s="96" t="s">
        <v>133</v>
      </c>
      <c r="J53" s="97">
        <v>0.01</v>
      </c>
      <c r="K53" s="94">
        <v>1.3000000000061187E-3</v>
      </c>
      <c r="L53" s="93">
        <v>353101.32201800006</v>
      </c>
      <c r="M53" s="95">
        <v>101.83</v>
      </c>
      <c r="N53" s="83"/>
      <c r="O53" s="93">
        <v>359.56309190600001</v>
      </c>
      <c r="P53" s="94">
        <v>2.3904112711768257E-5</v>
      </c>
      <c r="Q53" s="94">
        <v>3.6332859720503305E-2</v>
      </c>
      <c r="R53" s="94">
        <f>O53/'סכום נכסי הקרן'!$C$42</f>
        <v>1.0195145505142625E-2</v>
      </c>
    </row>
    <row r="54" spans="2:18">
      <c r="B54" s="85" t="s">
        <v>296</v>
      </c>
      <c r="C54" s="83" t="s">
        <v>297</v>
      </c>
      <c r="D54" s="96" t="s">
        <v>120</v>
      </c>
      <c r="E54" s="83" t="s">
        <v>229</v>
      </c>
      <c r="F54" s="83"/>
      <c r="G54" s="83"/>
      <c r="H54" s="93">
        <v>2.5600000000023027</v>
      </c>
      <c r="I54" s="96" t="s">
        <v>133</v>
      </c>
      <c r="J54" s="97">
        <v>7.4999999999999997E-3</v>
      </c>
      <c r="K54" s="94">
        <v>2.3000000000070859E-3</v>
      </c>
      <c r="L54" s="93">
        <v>444296.23304099997</v>
      </c>
      <c r="M54" s="95">
        <v>101.65</v>
      </c>
      <c r="N54" s="83"/>
      <c r="O54" s="93">
        <v>451.627136716</v>
      </c>
      <c r="P54" s="94">
        <v>5.9168054285518707E-5</v>
      </c>
      <c r="Q54" s="94">
        <v>4.5635677781313409E-2</v>
      </c>
      <c r="R54" s="94">
        <f>O54/'סכום נכסי הקרן'!$C$42</f>
        <v>1.2805553396715932E-2</v>
      </c>
    </row>
    <row r="55" spans="2:18">
      <c r="B55" s="85" t="s">
        <v>298</v>
      </c>
      <c r="C55" s="83" t="s">
        <v>299</v>
      </c>
      <c r="D55" s="96" t="s">
        <v>120</v>
      </c>
      <c r="E55" s="83" t="s">
        <v>229</v>
      </c>
      <c r="F55" s="83"/>
      <c r="G55" s="83"/>
      <c r="H55" s="93">
        <v>5.4300000000063653</v>
      </c>
      <c r="I55" s="96" t="s">
        <v>133</v>
      </c>
      <c r="J55" s="97">
        <v>1.7500000000000002E-2</v>
      </c>
      <c r="K55" s="94">
        <v>5.3999999999993342E-3</v>
      </c>
      <c r="L55" s="93">
        <v>279603.81610599998</v>
      </c>
      <c r="M55" s="95">
        <v>107.33</v>
      </c>
      <c r="N55" s="83"/>
      <c r="O55" s="93">
        <v>300.09877736299995</v>
      </c>
      <c r="P55" s="94">
        <v>1.4333904260566726E-5</v>
      </c>
      <c r="Q55" s="94">
        <v>3.032415458001151E-2</v>
      </c>
      <c r="R55" s="94">
        <f>O55/'סכום נכסי הקרן'!$C$42</f>
        <v>8.5090788515386328E-3</v>
      </c>
    </row>
    <row r="56" spans="2:18">
      <c r="B56" s="85" t="s">
        <v>300</v>
      </c>
      <c r="C56" s="83" t="s">
        <v>301</v>
      </c>
      <c r="D56" s="96" t="s">
        <v>120</v>
      </c>
      <c r="E56" s="83" t="s">
        <v>229</v>
      </c>
      <c r="F56" s="83"/>
      <c r="G56" s="83"/>
      <c r="H56" s="93">
        <v>8.0399999999989724</v>
      </c>
      <c r="I56" s="96" t="s">
        <v>133</v>
      </c>
      <c r="J56" s="97">
        <v>2.2499999999999999E-2</v>
      </c>
      <c r="K56" s="94">
        <v>8.4999999999743284E-3</v>
      </c>
      <c r="L56" s="93">
        <v>69329.771888000003</v>
      </c>
      <c r="M56" s="95">
        <v>112.37</v>
      </c>
      <c r="N56" s="83"/>
      <c r="O56" s="93">
        <v>77.905863052000001</v>
      </c>
      <c r="P56" s="94">
        <v>4.4515472171510151E-6</v>
      </c>
      <c r="Q56" s="94">
        <v>7.8721728046910935E-3</v>
      </c>
      <c r="R56" s="94">
        <f>O56/'סכום נכסי הקרן'!$C$42</f>
        <v>2.2089631205154318E-3</v>
      </c>
    </row>
    <row r="57" spans="2:18">
      <c r="B57" s="85" t="s">
        <v>302</v>
      </c>
      <c r="C57" s="83" t="s">
        <v>303</v>
      </c>
      <c r="D57" s="96" t="s">
        <v>120</v>
      </c>
      <c r="E57" s="83" t="s">
        <v>229</v>
      </c>
      <c r="F57" s="83"/>
      <c r="G57" s="83"/>
      <c r="H57" s="93">
        <v>7.9999991858215019E-2</v>
      </c>
      <c r="I57" s="96" t="s">
        <v>133</v>
      </c>
      <c r="J57" s="97">
        <v>0.05</v>
      </c>
      <c r="K57" s="94">
        <v>3.5000000254430778E-3</v>
      </c>
      <c r="L57" s="93">
        <v>56.163786000000002</v>
      </c>
      <c r="M57" s="95">
        <v>104.97</v>
      </c>
      <c r="N57" s="83"/>
      <c r="O57" s="93">
        <v>5.8955131000000001E-2</v>
      </c>
      <c r="P57" s="94">
        <v>7.590034923122446E-9</v>
      </c>
      <c r="Q57" s="94">
        <v>5.9572535464426293E-6</v>
      </c>
      <c r="R57" s="94">
        <f>O57/'סכום נכסי הקרן'!$C$42</f>
        <v>1.6716291308810911E-6</v>
      </c>
    </row>
    <row r="58" spans="2:18">
      <c r="B58" s="86"/>
      <c r="C58" s="83"/>
      <c r="D58" s="83"/>
      <c r="E58" s="83"/>
      <c r="F58" s="83"/>
      <c r="G58" s="83"/>
      <c r="H58" s="83"/>
      <c r="I58" s="83"/>
      <c r="J58" s="83"/>
      <c r="K58" s="94"/>
      <c r="L58" s="93"/>
      <c r="M58" s="95"/>
      <c r="N58" s="83"/>
      <c r="O58" s="83"/>
      <c r="P58" s="83"/>
      <c r="Q58" s="94"/>
      <c r="R58" s="83"/>
    </row>
    <row r="59" spans="2:18">
      <c r="B59" s="84" t="s">
        <v>25</v>
      </c>
      <c r="C59" s="81"/>
      <c r="D59" s="81"/>
      <c r="E59" s="81"/>
      <c r="F59" s="81"/>
      <c r="G59" s="81"/>
      <c r="H59" s="90">
        <v>0.40999999999635117</v>
      </c>
      <c r="I59" s="81"/>
      <c r="J59" s="81"/>
      <c r="K59" s="91">
        <v>2.0000000001824348E-3</v>
      </c>
      <c r="L59" s="90"/>
      <c r="M59" s="92"/>
      <c r="N59" s="81"/>
      <c r="O59" s="90">
        <v>10.962789144000002</v>
      </c>
      <c r="P59" s="81"/>
      <c r="Q59" s="91">
        <v>1.1077596368498743E-3</v>
      </c>
      <c r="R59" s="91">
        <f>O59/'סכום נכסי הקרן'!$C$42</f>
        <v>3.1084177709345405E-4</v>
      </c>
    </row>
    <row r="60" spans="2:18">
      <c r="B60" s="85" t="s">
        <v>304</v>
      </c>
      <c r="C60" s="83" t="s">
        <v>305</v>
      </c>
      <c r="D60" s="96" t="s">
        <v>120</v>
      </c>
      <c r="E60" s="83" t="s">
        <v>229</v>
      </c>
      <c r="F60" s="83"/>
      <c r="G60" s="83"/>
      <c r="H60" s="93">
        <v>0.40999999999635117</v>
      </c>
      <c r="I60" s="96" t="s">
        <v>133</v>
      </c>
      <c r="J60" s="97">
        <v>1.2999999999999999E-3</v>
      </c>
      <c r="K60" s="94">
        <v>2.0000000001824348E-3</v>
      </c>
      <c r="L60" s="93">
        <v>10963.885833</v>
      </c>
      <c r="M60" s="95">
        <v>99.99</v>
      </c>
      <c r="N60" s="83"/>
      <c r="O60" s="93">
        <v>10.962789144000002</v>
      </c>
      <c r="P60" s="94">
        <v>6.8986530883210939E-7</v>
      </c>
      <c r="Q60" s="94">
        <v>1.1077596368498743E-3</v>
      </c>
      <c r="R60" s="94">
        <f>O60/'סכום נכסי הקרן'!$C$42</f>
        <v>3.1084177709345405E-4</v>
      </c>
    </row>
    <row r="61" spans="2:18">
      <c r="B61" s="130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</row>
    <row r="62" spans="2:18">
      <c r="B62" s="130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</row>
    <row r="63" spans="2:18">
      <c r="B63" s="130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</row>
    <row r="64" spans="2:18">
      <c r="B64" s="132" t="s">
        <v>112</v>
      </c>
      <c r="C64" s="133"/>
      <c r="D64" s="133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</row>
    <row r="65" spans="2:18">
      <c r="B65" s="132" t="s">
        <v>198</v>
      </c>
      <c r="C65" s="133"/>
      <c r="D65" s="133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</row>
    <row r="66" spans="2:18">
      <c r="B66" s="154" t="s">
        <v>206</v>
      </c>
      <c r="C66" s="154"/>
      <c r="D66" s="154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</row>
    <row r="67" spans="2:18">
      <c r="B67" s="130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</row>
    <row r="68" spans="2:18">
      <c r="B68" s="130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</row>
    <row r="69" spans="2:18">
      <c r="B69" s="130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</row>
    <row r="70" spans="2:18">
      <c r="B70" s="130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</row>
    <row r="71" spans="2:18">
      <c r="B71" s="130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</row>
    <row r="72" spans="2:18">
      <c r="B72" s="130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</row>
    <row r="73" spans="2:18">
      <c r="B73" s="130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</row>
    <row r="74" spans="2:18">
      <c r="B74" s="130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</row>
    <row r="75" spans="2:18">
      <c r="B75" s="130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</row>
    <row r="76" spans="2:18">
      <c r="B76" s="130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</row>
    <row r="77" spans="2:18">
      <c r="B77" s="130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</row>
    <row r="78" spans="2:18">
      <c r="B78" s="130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</row>
    <row r="79" spans="2:18">
      <c r="B79" s="130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</row>
    <row r="80" spans="2:18">
      <c r="B80" s="130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</row>
    <row r="81" spans="2:18">
      <c r="B81" s="130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</row>
    <row r="82" spans="2:18">
      <c r="B82" s="130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</row>
    <row r="83" spans="2:18">
      <c r="B83" s="130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</row>
    <row r="84" spans="2:18">
      <c r="B84" s="130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</row>
    <row r="85" spans="2:18">
      <c r="B85" s="130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</row>
    <row r="86" spans="2:18">
      <c r="B86" s="130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</row>
    <row r="87" spans="2:18">
      <c r="B87" s="130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</row>
    <row r="88" spans="2:18">
      <c r="B88" s="130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</row>
    <row r="89" spans="2:18">
      <c r="B89" s="130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</row>
    <row r="90" spans="2:18">
      <c r="B90" s="130"/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</row>
    <row r="91" spans="2:18">
      <c r="B91" s="130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</row>
    <row r="92" spans="2:18">
      <c r="B92" s="130"/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</row>
    <row r="93" spans="2:18">
      <c r="B93" s="130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</row>
    <row r="94" spans="2:18">
      <c r="B94" s="130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</row>
    <row r="95" spans="2:18">
      <c r="B95" s="130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</row>
    <row r="96" spans="2:18">
      <c r="B96" s="130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</row>
    <row r="97" spans="2:18">
      <c r="B97" s="130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</row>
    <row r="98" spans="2:18">
      <c r="B98" s="130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</row>
    <row r="99" spans="2:18">
      <c r="B99" s="130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</row>
    <row r="100" spans="2:18">
      <c r="B100" s="130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</row>
    <row r="101" spans="2:18">
      <c r="B101" s="130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</row>
    <row r="102" spans="2:18">
      <c r="B102" s="130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</row>
    <row r="103" spans="2:18">
      <c r="B103" s="130"/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</row>
    <row r="104" spans="2:18">
      <c r="B104" s="130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</row>
    <row r="105" spans="2:18">
      <c r="B105" s="130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</row>
    <row r="106" spans="2:18">
      <c r="B106" s="130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</row>
    <row r="107" spans="2:18">
      <c r="B107" s="130"/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</row>
    <row r="108" spans="2:18">
      <c r="B108" s="130"/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</row>
    <row r="109" spans="2:18">
      <c r="B109" s="130"/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</row>
    <row r="110" spans="2:18">
      <c r="B110" s="130"/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</row>
    <row r="111" spans="2:18">
      <c r="B111" s="130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</row>
    <row r="112" spans="2:18">
      <c r="B112" s="130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</row>
    <row r="113" spans="2:18">
      <c r="B113" s="130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</row>
    <row r="114" spans="2:18">
      <c r="B114" s="130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</row>
    <row r="115" spans="2:18">
      <c r="B115" s="130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</row>
    <row r="116" spans="2:18">
      <c r="B116" s="130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</row>
    <row r="117" spans="2:18">
      <c r="B117" s="130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</row>
    <row r="118" spans="2:18">
      <c r="B118" s="130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</row>
    <row r="119" spans="2:18">
      <c r="B119" s="130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</row>
    <row r="120" spans="2:18">
      <c r="B120" s="130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</row>
    <row r="121" spans="2:18">
      <c r="B121" s="130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</row>
    <row r="122" spans="2:18">
      <c r="B122" s="130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</row>
    <row r="123" spans="2:18">
      <c r="B123" s="130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</row>
    <row r="124" spans="2:18">
      <c r="B124" s="130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</row>
    <row r="125" spans="2:18">
      <c r="B125" s="130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</row>
    <row r="126" spans="2:18">
      <c r="B126" s="130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</row>
    <row r="127" spans="2:18">
      <c r="B127" s="130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</row>
    <row r="128" spans="2:18">
      <c r="B128" s="130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</row>
    <row r="129" spans="2:18">
      <c r="B129" s="130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</row>
    <row r="130" spans="2:18">
      <c r="B130" s="130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</row>
    <row r="131" spans="2:18">
      <c r="B131" s="130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</row>
    <row r="132" spans="2:18">
      <c r="B132" s="130"/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</row>
    <row r="133" spans="2:18">
      <c r="B133" s="130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</row>
    <row r="134" spans="2:18">
      <c r="B134" s="130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</row>
    <row r="135" spans="2:18">
      <c r="B135" s="130"/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</row>
    <row r="136" spans="2:18">
      <c r="B136" s="130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</row>
    <row r="137" spans="2:18">
      <c r="B137" s="130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</row>
    <row r="138" spans="2:18">
      <c r="B138" s="130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  <c r="R138" s="131"/>
    </row>
    <row r="139" spans="2:18">
      <c r="B139" s="130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</row>
    <row r="140" spans="2:18">
      <c r="B140" s="130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</row>
    <row r="141" spans="2:18">
      <c r="B141" s="130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  <c r="R141" s="131"/>
    </row>
    <row r="142" spans="2:18">
      <c r="B142" s="130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  <c r="R142" s="131"/>
    </row>
    <row r="143" spans="2:18">
      <c r="B143" s="130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</row>
    <row r="144" spans="2:18">
      <c r="B144" s="130"/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  <c r="R144" s="131"/>
    </row>
    <row r="145" spans="2:18">
      <c r="B145" s="130"/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  <c r="Q145" s="131"/>
      <c r="R145" s="131"/>
    </row>
    <row r="146" spans="2:18">
      <c r="B146" s="130"/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  <c r="R146" s="131"/>
    </row>
    <row r="147" spans="2:18">
      <c r="B147" s="130"/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  <c r="R147" s="131"/>
    </row>
    <row r="148" spans="2:18">
      <c r="B148" s="130"/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  <c r="R148" s="131"/>
    </row>
    <row r="149" spans="2:18">
      <c r="B149" s="130"/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  <c r="R149" s="131"/>
    </row>
    <row r="150" spans="2:18">
      <c r="B150" s="130"/>
      <c r="C150" s="131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  <c r="Q150" s="131"/>
      <c r="R150" s="131"/>
    </row>
    <row r="151" spans="2:18">
      <c r="B151" s="130"/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  <c r="R151" s="131"/>
    </row>
    <row r="152" spans="2:18">
      <c r="B152" s="130"/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  <c r="Q152" s="131"/>
      <c r="R152" s="131"/>
    </row>
    <row r="153" spans="2:18">
      <c r="B153" s="130"/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  <c r="Q153" s="131"/>
      <c r="R153" s="131"/>
    </row>
    <row r="154" spans="2:18">
      <c r="B154" s="130"/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  <c r="Q154" s="131"/>
      <c r="R154" s="131"/>
    </row>
    <row r="155" spans="2:18">
      <c r="B155" s="130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  <c r="Q155" s="131"/>
      <c r="R155" s="131"/>
    </row>
    <row r="156" spans="2:18">
      <c r="B156" s="130"/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  <c r="Q156" s="131"/>
      <c r="R156" s="131"/>
    </row>
    <row r="157" spans="2:18">
      <c r="B157" s="130"/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  <c r="Q157" s="131"/>
      <c r="R157" s="131"/>
    </row>
    <row r="158" spans="2:18">
      <c r="B158" s="130"/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  <c r="R158" s="131"/>
    </row>
    <row r="159" spans="2:18">
      <c r="B159" s="130"/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1"/>
      <c r="R159" s="131"/>
    </row>
    <row r="160" spans="2:18">
      <c r="B160" s="130"/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Q160" s="131"/>
      <c r="R160" s="131"/>
    </row>
    <row r="161" spans="2:18">
      <c r="B161" s="130"/>
      <c r="C161" s="131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  <c r="Q161" s="131"/>
      <c r="R161" s="131"/>
    </row>
    <row r="162" spans="2:18">
      <c r="B162" s="130"/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Q162" s="131"/>
      <c r="R162" s="131"/>
    </row>
    <row r="163" spans="2:18">
      <c r="B163" s="130"/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  <c r="Q163" s="131"/>
      <c r="R163" s="131"/>
    </row>
    <row r="164" spans="2:18">
      <c r="B164" s="130"/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  <c r="Q164" s="131"/>
      <c r="R164" s="131"/>
    </row>
    <row r="165" spans="2:18">
      <c r="B165" s="130"/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  <c r="Q165" s="131"/>
      <c r="R165" s="131"/>
    </row>
    <row r="166" spans="2:18">
      <c r="B166" s="130"/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  <c r="Q166" s="131"/>
      <c r="R166" s="131"/>
    </row>
    <row r="167" spans="2:18">
      <c r="B167" s="130"/>
      <c r="C167" s="131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  <c r="Q167" s="131"/>
      <c r="R167" s="131"/>
    </row>
    <row r="168" spans="2:18">
      <c r="B168" s="130"/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  <c r="R168" s="131"/>
    </row>
    <row r="169" spans="2:18">
      <c r="B169" s="130"/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  <c r="Q169" s="131"/>
      <c r="R169" s="131"/>
    </row>
    <row r="170" spans="2:18">
      <c r="B170" s="130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  <c r="Q170" s="131"/>
      <c r="R170" s="131"/>
    </row>
    <row r="171" spans="2:18">
      <c r="B171" s="130"/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  <c r="Q171" s="131"/>
      <c r="R171" s="131"/>
    </row>
    <row r="172" spans="2:18">
      <c r="B172" s="130"/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  <c r="Q172" s="131"/>
      <c r="R172" s="131"/>
    </row>
    <row r="173" spans="2:18">
      <c r="B173" s="130"/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  <c r="Q173" s="131"/>
      <c r="R173" s="131"/>
    </row>
    <row r="174" spans="2:18">
      <c r="B174" s="130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  <c r="Q174" s="131"/>
      <c r="R174" s="131"/>
    </row>
    <row r="175" spans="2:18">
      <c r="B175" s="130"/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  <c r="R175" s="131"/>
    </row>
    <row r="176" spans="2:18">
      <c r="B176" s="130"/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  <c r="Q176" s="131"/>
      <c r="R176" s="131"/>
    </row>
    <row r="177" spans="2:18">
      <c r="B177" s="130"/>
      <c r="C177" s="131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  <c r="P177" s="131"/>
      <c r="Q177" s="131"/>
      <c r="R177" s="131"/>
    </row>
    <row r="178" spans="2:18">
      <c r="B178" s="130"/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  <c r="R178" s="131"/>
    </row>
    <row r="179" spans="2:18">
      <c r="B179" s="130"/>
      <c r="C179" s="131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  <c r="Q179" s="131"/>
      <c r="R179" s="131"/>
    </row>
    <row r="180" spans="2:18">
      <c r="B180" s="130"/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  <c r="Q180" s="131"/>
      <c r="R180" s="131"/>
    </row>
    <row r="181" spans="2:18">
      <c r="B181" s="130"/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  <c r="Q181" s="131"/>
      <c r="R181" s="131"/>
    </row>
    <row r="182" spans="2:18">
      <c r="B182" s="130"/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  <c r="Q182" s="131"/>
      <c r="R182" s="131"/>
    </row>
    <row r="183" spans="2:18">
      <c r="B183" s="130"/>
      <c r="C183" s="131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  <c r="P183" s="131"/>
      <c r="Q183" s="131"/>
      <c r="R183" s="131"/>
    </row>
    <row r="184" spans="2:18">
      <c r="B184" s="130"/>
      <c r="C184" s="131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  <c r="P184" s="131"/>
      <c r="Q184" s="131"/>
      <c r="R184" s="131"/>
    </row>
    <row r="185" spans="2:18">
      <c r="B185" s="130"/>
      <c r="C185" s="131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  <c r="P185" s="131"/>
      <c r="Q185" s="131"/>
      <c r="R185" s="131"/>
    </row>
    <row r="186" spans="2:18">
      <c r="B186" s="130"/>
      <c r="C186" s="131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  <c r="P186" s="131"/>
      <c r="Q186" s="131"/>
      <c r="R186" s="131"/>
    </row>
    <row r="187" spans="2:18">
      <c r="B187" s="130"/>
      <c r="C187" s="131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  <c r="P187" s="131"/>
      <c r="Q187" s="131"/>
      <c r="R187" s="131"/>
    </row>
    <row r="188" spans="2:18">
      <c r="B188" s="130"/>
      <c r="C188" s="131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  <c r="P188" s="131"/>
      <c r="Q188" s="131"/>
      <c r="R188" s="131"/>
    </row>
    <row r="189" spans="2:18">
      <c r="B189" s="130"/>
      <c r="C189" s="131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  <c r="P189" s="131"/>
      <c r="Q189" s="131"/>
      <c r="R189" s="131"/>
    </row>
    <row r="190" spans="2:18">
      <c r="B190" s="130"/>
      <c r="C190" s="131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  <c r="P190" s="131"/>
      <c r="Q190" s="131"/>
      <c r="R190" s="131"/>
    </row>
    <row r="191" spans="2:18">
      <c r="B191" s="130"/>
      <c r="C191" s="131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  <c r="P191" s="131"/>
      <c r="Q191" s="131"/>
      <c r="R191" s="131"/>
    </row>
    <row r="192" spans="2:18">
      <c r="B192" s="130"/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  <c r="Q192" s="131"/>
      <c r="R192" s="131"/>
    </row>
    <row r="193" spans="2:18">
      <c r="B193" s="130"/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  <c r="P193" s="131"/>
      <c r="Q193" s="131"/>
      <c r="R193" s="131"/>
    </row>
    <row r="194" spans="2:18">
      <c r="B194" s="130"/>
      <c r="C194" s="131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  <c r="P194" s="131"/>
      <c r="Q194" s="131"/>
      <c r="R194" s="131"/>
    </row>
    <row r="195" spans="2:18">
      <c r="B195" s="130"/>
      <c r="C195" s="131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  <c r="P195" s="131"/>
      <c r="Q195" s="131"/>
      <c r="R195" s="131"/>
    </row>
    <row r="196" spans="2:18">
      <c r="B196" s="130"/>
      <c r="C196" s="131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  <c r="P196" s="131"/>
      <c r="Q196" s="131"/>
      <c r="R196" s="131"/>
    </row>
    <row r="197" spans="2:18">
      <c r="B197" s="130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  <c r="R197" s="131"/>
    </row>
    <row r="198" spans="2:18">
      <c r="B198" s="130"/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  <c r="R198" s="131"/>
    </row>
    <row r="199" spans="2:18">
      <c r="B199" s="130"/>
      <c r="C199" s="131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  <c r="P199" s="131"/>
      <c r="Q199" s="131"/>
      <c r="R199" s="131"/>
    </row>
    <row r="200" spans="2:18">
      <c r="B200" s="130"/>
      <c r="C200" s="131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  <c r="P200" s="131"/>
      <c r="Q200" s="131"/>
      <c r="R200" s="131"/>
    </row>
    <row r="201" spans="2:18">
      <c r="B201" s="130"/>
      <c r="C201" s="131"/>
      <c r="D201" s="131"/>
      <c r="E201" s="131"/>
      <c r="F201" s="131"/>
      <c r="G201" s="131"/>
      <c r="H201" s="131"/>
      <c r="I201" s="131"/>
      <c r="J201" s="131"/>
      <c r="K201" s="131"/>
      <c r="L201" s="131"/>
      <c r="M201" s="131"/>
      <c r="N201" s="131"/>
      <c r="O201" s="131"/>
      <c r="P201" s="131"/>
      <c r="Q201" s="131"/>
      <c r="R201" s="131"/>
    </row>
    <row r="202" spans="2:18">
      <c r="B202" s="130"/>
      <c r="C202" s="131"/>
      <c r="D202" s="131"/>
      <c r="E202" s="131"/>
      <c r="F202" s="131"/>
      <c r="G202" s="131"/>
      <c r="H202" s="131"/>
      <c r="I202" s="131"/>
      <c r="J202" s="131"/>
      <c r="K202" s="131"/>
      <c r="L202" s="131"/>
      <c r="M202" s="131"/>
      <c r="N202" s="131"/>
      <c r="O202" s="131"/>
      <c r="P202" s="131"/>
      <c r="Q202" s="131"/>
      <c r="R202" s="131"/>
    </row>
    <row r="203" spans="2:18">
      <c r="B203" s="130"/>
      <c r="C203" s="131"/>
      <c r="D203" s="131"/>
      <c r="E203" s="131"/>
      <c r="F203" s="131"/>
      <c r="G203" s="131"/>
      <c r="H203" s="131"/>
      <c r="I203" s="131"/>
      <c r="J203" s="131"/>
      <c r="K203" s="131"/>
      <c r="L203" s="131"/>
      <c r="M203" s="131"/>
      <c r="N203" s="131"/>
      <c r="O203" s="131"/>
      <c r="P203" s="131"/>
      <c r="Q203" s="131"/>
      <c r="R203" s="131"/>
    </row>
    <row r="204" spans="2:18">
      <c r="B204" s="130"/>
      <c r="C204" s="131"/>
      <c r="D204" s="131"/>
      <c r="E204" s="131"/>
      <c r="F204" s="131"/>
      <c r="G204" s="131"/>
      <c r="H204" s="131"/>
      <c r="I204" s="131"/>
      <c r="J204" s="131"/>
      <c r="K204" s="131"/>
      <c r="L204" s="131"/>
      <c r="M204" s="131"/>
      <c r="N204" s="131"/>
      <c r="O204" s="131"/>
      <c r="P204" s="131"/>
      <c r="Q204" s="131"/>
      <c r="R204" s="131"/>
    </row>
    <row r="205" spans="2:18">
      <c r="B205" s="130"/>
      <c r="C205" s="131"/>
      <c r="D205" s="131"/>
      <c r="E205" s="131"/>
      <c r="F205" s="131"/>
      <c r="G205" s="131"/>
      <c r="H205" s="131"/>
      <c r="I205" s="131"/>
      <c r="J205" s="131"/>
      <c r="K205" s="131"/>
      <c r="L205" s="131"/>
      <c r="M205" s="131"/>
      <c r="N205" s="131"/>
      <c r="O205" s="131"/>
      <c r="P205" s="131"/>
      <c r="Q205" s="131"/>
      <c r="R205" s="131"/>
    </row>
    <row r="206" spans="2:18">
      <c r="B206" s="130"/>
      <c r="C206" s="131"/>
      <c r="D206" s="131"/>
      <c r="E206" s="131"/>
      <c r="F206" s="131"/>
      <c r="G206" s="131"/>
      <c r="H206" s="131"/>
      <c r="I206" s="131"/>
      <c r="J206" s="131"/>
      <c r="K206" s="131"/>
      <c r="L206" s="131"/>
      <c r="M206" s="131"/>
      <c r="N206" s="131"/>
      <c r="O206" s="131"/>
      <c r="P206" s="131"/>
      <c r="Q206" s="131"/>
      <c r="R206" s="131"/>
    </row>
    <row r="207" spans="2:18">
      <c r="B207" s="130"/>
      <c r="C207" s="131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  <c r="P207" s="131"/>
      <c r="Q207" s="131"/>
      <c r="R207" s="131"/>
    </row>
    <row r="208" spans="2:18">
      <c r="B208" s="130"/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  <c r="O208" s="131"/>
      <c r="P208" s="131"/>
      <c r="Q208" s="131"/>
      <c r="R208" s="131"/>
    </row>
    <row r="209" spans="2:18">
      <c r="B209" s="130"/>
      <c r="C209" s="131"/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  <c r="N209" s="131"/>
      <c r="O209" s="131"/>
      <c r="P209" s="131"/>
      <c r="Q209" s="131"/>
      <c r="R209" s="131"/>
    </row>
    <row r="210" spans="2:18">
      <c r="B210" s="130"/>
      <c r="C210" s="131"/>
      <c r="D210" s="131"/>
      <c r="E210" s="131"/>
      <c r="F210" s="131"/>
      <c r="G210" s="131"/>
      <c r="H210" s="131"/>
      <c r="I210" s="131"/>
      <c r="J210" s="131"/>
      <c r="K210" s="131"/>
      <c r="L210" s="131"/>
      <c r="M210" s="131"/>
      <c r="N210" s="131"/>
      <c r="O210" s="131"/>
      <c r="P210" s="131"/>
      <c r="Q210" s="131"/>
      <c r="R210" s="131"/>
    </row>
    <row r="211" spans="2:18">
      <c r="B211" s="130"/>
      <c r="C211" s="131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  <c r="P211" s="131"/>
      <c r="Q211" s="131"/>
      <c r="R211" s="131"/>
    </row>
    <row r="212" spans="2:18">
      <c r="B212" s="130"/>
      <c r="C212" s="131"/>
      <c r="D212" s="131"/>
      <c r="E212" s="131"/>
      <c r="F212" s="131"/>
      <c r="G212" s="131"/>
      <c r="H212" s="131"/>
      <c r="I212" s="131"/>
      <c r="J212" s="131"/>
      <c r="K212" s="131"/>
      <c r="L212" s="131"/>
      <c r="M212" s="131"/>
      <c r="N212" s="131"/>
      <c r="O212" s="131"/>
      <c r="P212" s="131"/>
      <c r="Q212" s="131"/>
      <c r="R212" s="131"/>
    </row>
    <row r="213" spans="2:18">
      <c r="B213" s="130"/>
      <c r="C213" s="131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  <c r="N213" s="131"/>
      <c r="O213" s="131"/>
      <c r="P213" s="131"/>
      <c r="Q213" s="131"/>
      <c r="R213" s="131"/>
    </row>
    <row r="214" spans="2:18">
      <c r="B214" s="130"/>
      <c r="C214" s="131"/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  <c r="N214" s="131"/>
      <c r="O214" s="131"/>
      <c r="P214" s="131"/>
      <c r="Q214" s="131"/>
      <c r="R214" s="131"/>
    </row>
    <row r="215" spans="2:18">
      <c r="B215" s="130"/>
      <c r="C215" s="131"/>
      <c r="D215" s="131"/>
      <c r="E215" s="131"/>
      <c r="F215" s="131"/>
      <c r="G215" s="131"/>
      <c r="H215" s="131"/>
      <c r="I215" s="131"/>
      <c r="J215" s="131"/>
      <c r="K215" s="131"/>
      <c r="L215" s="131"/>
      <c r="M215" s="131"/>
      <c r="N215" s="131"/>
      <c r="O215" s="131"/>
      <c r="P215" s="131"/>
      <c r="Q215" s="131"/>
      <c r="R215" s="131"/>
    </row>
    <row r="216" spans="2:18">
      <c r="B216" s="130"/>
      <c r="C216" s="131"/>
      <c r="D216" s="131"/>
      <c r="E216" s="131"/>
      <c r="F216" s="131"/>
      <c r="G216" s="131"/>
      <c r="H216" s="131"/>
      <c r="I216" s="131"/>
      <c r="J216" s="131"/>
      <c r="K216" s="131"/>
      <c r="L216" s="131"/>
      <c r="M216" s="131"/>
      <c r="N216" s="131"/>
      <c r="O216" s="131"/>
      <c r="P216" s="131"/>
      <c r="Q216" s="131"/>
      <c r="R216" s="131"/>
    </row>
    <row r="217" spans="2:18">
      <c r="B217" s="130"/>
      <c r="C217" s="131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  <c r="O217" s="131"/>
      <c r="P217" s="131"/>
      <c r="Q217" s="131"/>
      <c r="R217" s="131"/>
    </row>
    <row r="218" spans="2:18">
      <c r="B218" s="130"/>
      <c r="C218" s="131"/>
      <c r="D218" s="131"/>
      <c r="E218" s="131"/>
      <c r="F218" s="131"/>
      <c r="G218" s="131"/>
      <c r="H218" s="131"/>
      <c r="I218" s="131"/>
      <c r="J218" s="131"/>
      <c r="K218" s="131"/>
      <c r="L218" s="131"/>
      <c r="M218" s="131"/>
      <c r="N218" s="131"/>
      <c r="O218" s="131"/>
      <c r="P218" s="131"/>
      <c r="Q218" s="131"/>
      <c r="R218" s="131"/>
    </row>
    <row r="219" spans="2:18">
      <c r="B219" s="130"/>
      <c r="C219" s="131"/>
      <c r="D219" s="131"/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  <c r="P219" s="131"/>
      <c r="Q219" s="131"/>
      <c r="R219" s="131"/>
    </row>
    <row r="220" spans="2:18">
      <c r="B220" s="130"/>
      <c r="C220" s="131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  <c r="P220" s="131"/>
      <c r="Q220" s="131"/>
      <c r="R220" s="131"/>
    </row>
    <row r="221" spans="2:18">
      <c r="B221" s="130"/>
      <c r="C221" s="131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  <c r="O221" s="131"/>
      <c r="P221" s="131"/>
      <c r="Q221" s="131"/>
      <c r="R221" s="131"/>
    </row>
    <row r="222" spans="2:18">
      <c r="B222" s="130"/>
      <c r="C222" s="131"/>
      <c r="D222" s="131"/>
      <c r="E222" s="131"/>
      <c r="F222" s="131"/>
      <c r="G222" s="131"/>
      <c r="H222" s="131"/>
      <c r="I222" s="131"/>
      <c r="J222" s="131"/>
      <c r="K222" s="131"/>
      <c r="L222" s="131"/>
      <c r="M222" s="131"/>
      <c r="N222" s="131"/>
      <c r="O222" s="131"/>
      <c r="P222" s="131"/>
      <c r="Q222" s="131"/>
      <c r="R222" s="131"/>
    </row>
    <row r="223" spans="2:18">
      <c r="B223" s="130"/>
      <c r="C223" s="131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  <c r="P223" s="131"/>
      <c r="Q223" s="131"/>
      <c r="R223" s="131"/>
    </row>
    <row r="224" spans="2:18">
      <c r="B224" s="130"/>
      <c r="C224" s="131"/>
      <c r="D224" s="131"/>
      <c r="E224" s="131"/>
      <c r="F224" s="131"/>
      <c r="G224" s="131"/>
      <c r="H224" s="131"/>
      <c r="I224" s="131"/>
      <c r="J224" s="131"/>
      <c r="K224" s="131"/>
      <c r="L224" s="131"/>
      <c r="M224" s="131"/>
      <c r="N224" s="131"/>
      <c r="O224" s="131"/>
      <c r="P224" s="131"/>
      <c r="Q224" s="131"/>
      <c r="R224" s="131"/>
    </row>
    <row r="225" spans="2:18">
      <c r="B225" s="130"/>
      <c r="C225" s="131"/>
      <c r="D225" s="131"/>
      <c r="E225" s="131"/>
      <c r="F225" s="131"/>
      <c r="G225" s="131"/>
      <c r="H225" s="131"/>
      <c r="I225" s="131"/>
      <c r="J225" s="131"/>
      <c r="K225" s="131"/>
      <c r="L225" s="131"/>
      <c r="M225" s="131"/>
      <c r="N225" s="131"/>
      <c r="O225" s="131"/>
      <c r="P225" s="131"/>
      <c r="Q225" s="131"/>
      <c r="R225" s="131"/>
    </row>
    <row r="226" spans="2:18">
      <c r="B226" s="130"/>
      <c r="C226" s="131"/>
      <c r="D226" s="131"/>
      <c r="E226" s="131"/>
      <c r="F226" s="131"/>
      <c r="G226" s="131"/>
      <c r="H226" s="131"/>
      <c r="I226" s="131"/>
      <c r="J226" s="131"/>
      <c r="K226" s="131"/>
      <c r="L226" s="131"/>
      <c r="M226" s="131"/>
      <c r="N226" s="131"/>
      <c r="O226" s="131"/>
      <c r="P226" s="131"/>
      <c r="Q226" s="131"/>
      <c r="R226" s="131"/>
    </row>
    <row r="227" spans="2:18">
      <c r="B227" s="130"/>
      <c r="C227" s="131"/>
      <c r="D227" s="131"/>
      <c r="E227" s="131"/>
      <c r="F227" s="131"/>
      <c r="G227" s="131"/>
      <c r="H227" s="131"/>
      <c r="I227" s="131"/>
      <c r="J227" s="131"/>
      <c r="K227" s="131"/>
      <c r="L227" s="131"/>
      <c r="M227" s="131"/>
      <c r="N227" s="131"/>
      <c r="O227" s="131"/>
      <c r="P227" s="131"/>
      <c r="Q227" s="131"/>
      <c r="R227" s="131"/>
    </row>
    <row r="228" spans="2:18">
      <c r="B228" s="130"/>
      <c r="C228" s="131"/>
      <c r="D228" s="131"/>
      <c r="E228" s="131"/>
      <c r="F228" s="131"/>
      <c r="G228" s="131"/>
      <c r="H228" s="131"/>
      <c r="I228" s="131"/>
      <c r="J228" s="131"/>
      <c r="K228" s="131"/>
      <c r="L228" s="131"/>
      <c r="M228" s="131"/>
      <c r="N228" s="131"/>
      <c r="O228" s="131"/>
      <c r="P228" s="131"/>
      <c r="Q228" s="131"/>
      <c r="R228" s="131"/>
    </row>
    <row r="229" spans="2:18">
      <c r="B229" s="130"/>
      <c r="C229" s="131"/>
      <c r="D229" s="131"/>
      <c r="E229" s="131"/>
      <c r="F229" s="131"/>
      <c r="G229" s="131"/>
      <c r="H229" s="131"/>
      <c r="I229" s="131"/>
      <c r="J229" s="131"/>
      <c r="K229" s="131"/>
      <c r="L229" s="131"/>
      <c r="M229" s="131"/>
      <c r="N229" s="131"/>
      <c r="O229" s="131"/>
      <c r="P229" s="131"/>
      <c r="Q229" s="131"/>
      <c r="R229" s="131"/>
    </row>
    <row r="230" spans="2:18">
      <c r="B230" s="130"/>
      <c r="C230" s="131"/>
      <c r="D230" s="131"/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  <c r="O230" s="131"/>
      <c r="P230" s="131"/>
      <c r="Q230" s="131"/>
      <c r="R230" s="131"/>
    </row>
    <row r="231" spans="2:18">
      <c r="B231" s="130"/>
      <c r="C231" s="131"/>
      <c r="D231" s="131"/>
      <c r="E231" s="131"/>
      <c r="F231" s="131"/>
      <c r="G231" s="131"/>
      <c r="H231" s="131"/>
      <c r="I231" s="131"/>
      <c r="J231" s="131"/>
      <c r="K231" s="131"/>
      <c r="L231" s="131"/>
      <c r="M231" s="131"/>
      <c r="N231" s="131"/>
      <c r="O231" s="131"/>
      <c r="P231" s="131"/>
      <c r="Q231" s="131"/>
      <c r="R231" s="131"/>
    </row>
    <row r="232" spans="2:18">
      <c r="B232" s="130"/>
      <c r="C232" s="131"/>
      <c r="D232" s="131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  <c r="O232" s="131"/>
      <c r="P232" s="131"/>
      <c r="Q232" s="131"/>
      <c r="R232" s="131"/>
    </row>
    <row r="233" spans="2:18">
      <c r="B233" s="130"/>
      <c r="C233" s="131"/>
      <c r="D233" s="131"/>
      <c r="E233" s="131"/>
      <c r="F233" s="131"/>
      <c r="G233" s="131"/>
      <c r="H233" s="131"/>
      <c r="I233" s="131"/>
      <c r="J233" s="131"/>
      <c r="K233" s="131"/>
      <c r="L233" s="131"/>
      <c r="M233" s="131"/>
      <c r="N233" s="131"/>
      <c r="O233" s="131"/>
      <c r="P233" s="131"/>
      <c r="Q233" s="131"/>
      <c r="R233" s="131"/>
    </row>
    <row r="234" spans="2:18">
      <c r="B234" s="130"/>
      <c r="C234" s="131"/>
      <c r="D234" s="131"/>
      <c r="E234" s="131"/>
      <c r="F234" s="131"/>
      <c r="G234" s="131"/>
      <c r="H234" s="131"/>
      <c r="I234" s="131"/>
      <c r="J234" s="131"/>
      <c r="K234" s="131"/>
      <c r="L234" s="131"/>
      <c r="M234" s="131"/>
      <c r="N234" s="131"/>
      <c r="O234" s="131"/>
      <c r="P234" s="131"/>
      <c r="Q234" s="131"/>
      <c r="R234" s="131"/>
    </row>
    <row r="235" spans="2:18">
      <c r="B235" s="130"/>
      <c r="C235" s="131"/>
      <c r="D235" s="131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  <c r="O235" s="131"/>
      <c r="P235" s="131"/>
      <c r="Q235" s="131"/>
      <c r="R235" s="131"/>
    </row>
    <row r="236" spans="2:18">
      <c r="B236" s="130"/>
      <c r="C236" s="131"/>
      <c r="D236" s="131"/>
      <c r="E236" s="131"/>
      <c r="F236" s="131"/>
      <c r="G236" s="131"/>
      <c r="H236" s="131"/>
      <c r="I236" s="131"/>
      <c r="J236" s="131"/>
      <c r="K236" s="131"/>
      <c r="L236" s="131"/>
      <c r="M236" s="131"/>
      <c r="N236" s="131"/>
      <c r="O236" s="131"/>
      <c r="P236" s="131"/>
      <c r="Q236" s="131"/>
      <c r="R236" s="131"/>
    </row>
    <row r="237" spans="2:18">
      <c r="B237" s="130"/>
      <c r="C237" s="131"/>
      <c r="D237" s="131"/>
      <c r="E237" s="131"/>
      <c r="F237" s="131"/>
      <c r="G237" s="131"/>
      <c r="H237" s="131"/>
      <c r="I237" s="131"/>
      <c r="J237" s="131"/>
      <c r="K237" s="131"/>
      <c r="L237" s="131"/>
      <c r="M237" s="131"/>
      <c r="N237" s="131"/>
      <c r="O237" s="131"/>
      <c r="P237" s="131"/>
      <c r="Q237" s="131"/>
      <c r="R237" s="131"/>
    </row>
    <row r="238" spans="2:18">
      <c r="B238" s="130"/>
      <c r="C238" s="131"/>
      <c r="D238" s="131"/>
      <c r="E238" s="131"/>
      <c r="F238" s="131"/>
      <c r="G238" s="131"/>
      <c r="H238" s="131"/>
      <c r="I238" s="131"/>
      <c r="J238" s="131"/>
      <c r="K238" s="131"/>
      <c r="L238" s="131"/>
      <c r="M238" s="131"/>
      <c r="N238" s="131"/>
      <c r="O238" s="131"/>
      <c r="P238" s="131"/>
      <c r="Q238" s="131"/>
      <c r="R238" s="131"/>
    </row>
    <row r="239" spans="2:18">
      <c r="B239" s="130"/>
      <c r="C239" s="131"/>
      <c r="D239" s="131"/>
      <c r="E239" s="131"/>
      <c r="F239" s="131"/>
      <c r="G239" s="131"/>
      <c r="H239" s="131"/>
      <c r="I239" s="131"/>
      <c r="J239" s="131"/>
      <c r="K239" s="131"/>
      <c r="L239" s="131"/>
      <c r="M239" s="131"/>
      <c r="N239" s="131"/>
      <c r="O239" s="131"/>
      <c r="P239" s="131"/>
      <c r="Q239" s="131"/>
      <c r="R239" s="131"/>
    </row>
    <row r="240" spans="2:18">
      <c r="B240" s="130"/>
      <c r="C240" s="131"/>
      <c r="D240" s="131"/>
      <c r="E240" s="131"/>
      <c r="F240" s="131"/>
      <c r="G240" s="131"/>
      <c r="H240" s="131"/>
      <c r="I240" s="131"/>
      <c r="J240" s="131"/>
      <c r="K240" s="131"/>
      <c r="L240" s="131"/>
      <c r="M240" s="131"/>
      <c r="N240" s="131"/>
      <c r="O240" s="131"/>
      <c r="P240" s="131"/>
      <c r="Q240" s="131"/>
      <c r="R240" s="131"/>
    </row>
    <row r="241" spans="2:18">
      <c r="B241" s="130"/>
      <c r="C241" s="131"/>
      <c r="D241" s="131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  <c r="O241" s="131"/>
      <c r="P241" s="131"/>
      <c r="Q241" s="131"/>
      <c r="R241" s="131"/>
    </row>
    <row r="242" spans="2:18">
      <c r="B242" s="130"/>
      <c r="C242" s="131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  <c r="P242" s="131"/>
      <c r="Q242" s="131"/>
      <c r="R242" s="131"/>
    </row>
    <row r="243" spans="2:18">
      <c r="B243" s="130"/>
      <c r="C243" s="131"/>
      <c r="D243" s="131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  <c r="O243" s="131"/>
      <c r="P243" s="131"/>
      <c r="Q243" s="131"/>
      <c r="R243" s="131"/>
    </row>
    <row r="244" spans="2:18">
      <c r="B244" s="130"/>
      <c r="C244" s="131"/>
      <c r="D244" s="131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</row>
    <row r="245" spans="2:18">
      <c r="B245" s="130"/>
      <c r="C245" s="131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</row>
    <row r="246" spans="2:18">
      <c r="B246" s="130"/>
      <c r="C246" s="131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</row>
    <row r="247" spans="2:18">
      <c r="B247" s="130"/>
      <c r="C247" s="131"/>
      <c r="D247" s="131"/>
      <c r="E247" s="131"/>
      <c r="F247" s="131"/>
      <c r="G247" s="131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</row>
    <row r="248" spans="2:18">
      <c r="B248" s="130"/>
      <c r="C248" s="131"/>
      <c r="D248" s="131"/>
      <c r="E248" s="131"/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</row>
    <row r="249" spans="2:18">
      <c r="B249" s="130"/>
      <c r="C249" s="131"/>
      <c r="D249" s="131"/>
      <c r="E249" s="131"/>
      <c r="F249" s="131"/>
      <c r="G249" s="131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</row>
    <row r="250" spans="2:18">
      <c r="B250" s="130"/>
      <c r="C250" s="131"/>
      <c r="D250" s="131"/>
      <c r="E250" s="131"/>
      <c r="F250" s="131"/>
      <c r="G250" s="131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</row>
    <row r="251" spans="2:18">
      <c r="B251" s="130"/>
      <c r="C251" s="131"/>
      <c r="D251" s="131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</row>
    <row r="252" spans="2:18">
      <c r="B252" s="130"/>
      <c r="C252" s="131"/>
      <c r="D252" s="131"/>
      <c r="E252" s="131"/>
      <c r="F252" s="131"/>
      <c r="G252" s="131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</row>
    <row r="253" spans="2:18">
      <c r="B253" s="130"/>
      <c r="C253" s="131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</row>
    <row r="254" spans="2:18">
      <c r="B254" s="130"/>
      <c r="C254" s="131"/>
      <c r="D254" s="131"/>
      <c r="E254" s="131"/>
      <c r="F254" s="131"/>
      <c r="G254" s="131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</row>
    <row r="255" spans="2:18">
      <c r="B255" s="130"/>
      <c r="C255" s="131"/>
      <c r="D255" s="131"/>
      <c r="E255" s="131"/>
      <c r="F255" s="131"/>
      <c r="G255" s="131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</row>
    <row r="256" spans="2:18">
      <c r="B256" s="130"/>
      <c r="C256" s="131"/>
      <c r="D256" s="131"/>
      <c r="E256" s="131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</row>
    <row r="257" spans="2:18">
      <c r="B257" s="130"/>
      <c r="C257" s="131"/>
      <c r="D257" s="131"/>
      <c r="E257" s="131"/>
      <c r="F257" s="131"/>
      <c r="G257" s="131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</row>
    <row r="258" spans="2:18">
      <c r="B258" s="130"/>
      <c r="C258" s="131"/>
      <c r="D258" s="131"/>
      <c r="E258" s="131"/>
      <c r="F258" s="131"/>
      <c r="G258" s="131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</row>
    <row r="259" spans="2:18">
      <c r="B259" s="130"/>
      <c r="C259" s="131"/>
      <c r="D259" s="131"/>
      <c r="E259" s="131"/>
      <c r="F259" s="131"/>
      <c r="G259" s="131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</row>
    <row r="260" spans="2:18">
      <c r="B260" s="130"/>
      <c r="C260" s="131"/>
      <c r="D260" s="131"/>
      <c r="E260" s="131"/>
      <c r="F260" s="131"/>
      <c r="G260" s="131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</row>
    <row r="261" spans="2:18">
      <c r="B261" s="130"/>
      <c r="C261" s="131"/>
      <c r="D261" s="131"/>
      <c r="E261" s="131"/>
      <c r="F261" s="131"/>
      <c r="G261" s="131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</row>
    <row r="262" spans="2:18">
      <c r="B262" s="130"/>
      <c r="C262" s="131"/>
      <c r="D262" s="131"/>
      <c r="E262" s="131"/>
      <c r="F262" s="131"/>
      <c r="G262" s="131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</row>
    <row r="263" spans="2:18">
      <c r="B263" s="130"/>
      <c r="C263" s="131"/>
      <c r="D263" s="131"/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</row>
    <row r="264" spans="2:18">
      <c r="B264" s="130"/>
      <c r="C264" s="131"/>
      <c r="D264" s="131"/>
      <c r="E264" s="131"/>
      <c r="F264" s="131"/>
      <c r="G264" s="131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</row>
    <row r="265" spans="2:18">
      <c r="B265" s="130"/>
      <c r="C265" s="131"/>
      <c r="D265" s="131"/>
      <c r="E265" s="131"/>
      <c r="F265" s="131"/>
      <c r="G265" s="131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</row>
    <row r="266" spans="2:18">
      <c r="B266" s="130"/>
      <c r="C266" s="131"/>
      <c r="D266" s="131"/>
      <c r="E266" s="131"/>
      <c r="F266" s="131"/>
      <c r="G266" s="131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</row>
    <row r="267" spans="2:18">
      <c r="B267" s="130"/>
      <c r="C267" s="131"/>
      <c r="D267" s="131"/>
      <c r="E267" s="131"/>
      <c r="F267" s="131"/>
      <c r="G267" s="131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</row>
    <row r="268" spans="2:18">
      <c r="B268" s="130"/>
      <c r="C268" s="131"/>
      <c r="D268" s="131"/>
      <c r="E268" s="131"/>
      <c r="F268" s="131"/>
      <c r="G268" s="131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</row>
    <row r="269" spans="2:18">
      <c r="B269" s="130"/>
      <c r="C269" s="131"/>
      <c r="D269" s="131"/>
      <c r="E269" s="131"/>
      <c r="F269" s="131"/>
      <c r="G269" s="131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</row>
    <row r="270" spans="2:18">
      <c r="B270" s="130"/>
      <c r="C270" s="131"/>
      <c r="D270" s="131"/>
      <c r="E270" s="131"/>
      <c r="F270" s="131"/>
      <c r="G270" s="131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</row>
    <row r="271" spans="2:18">
      <c r="B271" s="130"/>
      <c r="C271" s="131"/>
      <c r="D271" s="131"/>
      <c r="E271" s="131"/>
      <c r="F271" s="131"/>
      <c r="G271" s="131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</row>
    <row r="272" spans="2:18">
      <c r="B272" s="130"/>
      <c r="C272" s="131"/>
      <c r="D272" s="131"/>
      <c r="E272" s="131"/>
      <c r="F272" s="131"/>
      <c r="G272" s="131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</row>
    <row r="273" spans="2:18">
      <c r="B273" s="130"/>
      <c r="C273" s="131"/>
      <c r="D273" s="131"/>
      <c r="E273" s="131"/>
      <c r="F273" s="131"/>
      <c r="G273" s="131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</row>
    <row r="274" spans="2:18">
      <c r="B274" s="130"/>
      <c r="C274" s="131"/>
      <c r="D274" s="131"/>
      <c r="E274" s="131"/>
      <c r="F274" s="131"/>
      <c r="G274" s="131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</row>
    <row r="275" spans="2:18">
      <c r="B275" s="130"/>
      <c r="C275" s="131"/>
      <c r="D275" s="131"/>
      <c r="E275" s="131"/>
      <c r="F275" s="131"/>
      <c r="G275" s="131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</row>
    <row r="276" spans="2:18">
      <c r="B276" s="130"/>
      <c r="C276" s="131"/>
      <c r="D276" s="131"/>
      <c r="E276" s="131"/>
      <c r="F276" s="131"/>
      <c r="G276" s="131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</row>
    <row r="277" spans="2:18">
      <c r="B277" s="130"/>
      <c r="C277" s="131"/>
      <c r="D277" s="131"/>
      <c r="E277" s="131"/>
      <c r="F277" s="131"/>
      <c r="G277" s="131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</row>
    <row r="278" spans="2:18">
      <c r="B278" s="130"/>
      <c r="C278" s="131"/>
      <c r="D278" s="131"/>
      <c r="E278" s="131"/>
      <c r="F278" s="131"/>
      <c r="G278" s="131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</row>
    <row r="279" spans="2:18">
      <c r="B279" s="130"/>
      <c r="C279" s="131"/>
      <c r="D279" s="131"/>
      <c r="E279" s="131"/>
      <c r="F279" s="131"/>
      <c r="G279" s="131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</row>
    <row r="280" spans="2:18">
      <c r="B280" s="130"/>
      <c r="C280" s="131"/>
      <c r="D280" s="131"/>
      <c r="E280" s="131"/>
      <c r="F280" s="131"/>
      <c r="G280" s="131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</row>
    <row r="281" spans="2:18">
      <c r="B281" s="130"/>
      <c r="C281" s="131"/>
      <c r="D281" s="131"/>
      <c r="E281" s="131"/>
      <c r="F281" s="131"/>
      <c r="G281" s="131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</row>
    <row r="282" spans="2:18">
      <c r="B282" s="130"/>
      <c r="C282" s="131"/>
      <c r="D282" s="131"/>
      <c r="E282" s="131"/>
      <c r="F282" s="131"/>
      <c r="G282" s="131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</row>
    <row r="283" spans="2:18">
      <c r="B283" s="130"/>
      <c r="C283" s="131"/>
      <c r="D283" s="131"/>
      <c r="E283" s="131"/>
      <c r="F283" s="131"/>
      <c r="G283" s="131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</row>
    <row r="284" spans="2:18">
      <c r="B284" s="130"/>
      <c r="C284" s="131"/>
      <c r="D284" s="131"/>
      <c r="E284" s="131"/>
      <c r="F284" s="131"/>
      <c r="G284" s="131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</row>
    <row r="285" spans="2:18">
      <c r="B285" s="130"/>
      <c r="C285" s="131"/>
      <c r="D285" s="131"/>
      <c r="E285" s="131"/>
      <c r="F285" s="131"/>
      <c r="G285" s="131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</row>
    <row r="286" spans="2:18">
      <c r="B286" s="130"/>
      <c r="C286" s="131"/>
      <c r="D286" s="131"/>
      <c r="E286" s="131"/>
      <c r="F286" s="131"/>
      <c r="G286" s="131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</row>
    <row r="287" spans="2:18">
      <c r="B287" s="130"/>
      <c r="C287" s="131"/>
      <c r="D287" s="131"/>
      <c r="E287" s="131"/>
      <c r="F287" s="131"/>
      <c r="G287" s="131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</row>
    <row r="288" spans="2:18">
      <c r="B288" s="130"/>
      <c r="C288" s="131"/>
      <c r="D288" s="131"/>
      <c r="E288" s="131"/>
      <c r="F288" s="131"/>
      <c r="G288" s="131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</row>
    <row r="289" spans="2:18">
      <c r="B289" s="130"/>
      <c r="C289" s="131"/>
      <c r="D289" s="131"/>
      <c r="E289" s="131"/>
      <c r="F289" s="131"/>
      <c r="G289" s="131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</row>
    <row r="290" spans="2:18">
      <c r="B290" s="130"/>
      <c r="C290" s="131"/>
      <c r="D290" s="131"/>
      <c r="E290" s="131"/>
      <c r="F290" s="131"/>
      <c r="G290" s="131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</row>
    <row r="291" spans="2:18">
      <c r="B291" s="130"/>
      <c r="C291" s="131"/>
      <c r="D291" s="131"/>
      <c r="E291" s="131"/>
      <c r="F291" s="131"/>
      <c r="G291" s="131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</row>
    <row r="292" spans="2:18">
      <c r="B292" s="130"/>
      <c r="C292" s="131"/>
      <c r="D292" s="131"/>
      <c r="E292" s="131"/>
      <c r="F292" s="131"/>
      <c r="G292" s="131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</row>
    <row r="293" spans="2:18">
      <c r="B293" s="130"/>
      <c r="C293" s="131"/>
      <c r="D293" s="131"/>
      <c r="E293" s="131"/>
      <c r="F293" s="131"/>
      <c r="G293" s="131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</row>
    <row r="294" spans="2:18">
      <c r="B294" s="130"/>
      <c r="C294" s="131"/>
      <c r="D294" s="131"/>
      <c r="E294" s="131"/>
      <c r="F294" s="131"/>
      <c r="G294" s="131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</row>
    <row r="295" spans="2:18">
      <c r="B295" s="130"/>
      <c r="C295" s="131"/>
      <c r="D295" s="131"/>
      <c r="E295" s="131"/>
      <c r="F295" s="131"/>
      <c r="G295" s="131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</row>
    <row r="296" spans="2:18">
      <c r="B296" s="130"/>
      <c r="C296" s="131"/>
      <c r="D296" s="131"/>
      <c r="E296" s="131"/>
      <c r="F296" s="131"/>
      <c r="G296" s="131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</row>
    <row r="297" spans="2:18">
      <c r="B297" s="130"/>
      <c r="C297" s="131"/>
      <c r="D297" s="131"/>
      <c r="E297" s="131"/>
      <c r="F297" s="131"/>
      <c r="G297" s="131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</row>
    <row r="298" spans="2:18">
      <c r="B298" s="130"/>
      <c r="C298" s="131"/>
      <c r="D298" s="131"/>
      <c r="E298" s="131"/>
      <c r="F298" s="131"/>
      <c r="G298" s="131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</row>
    <row r="299" spans="2:18">
      <c r="B299" s="130"/>
      <c r="C299" s="131"/>
      <c r="D299" s="131"/>
      <c r="E299" s="131"/>
      <c r="F299" s="131"/>
      <c r="G299" s="131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</row>
    <row r="300" spans="2:18">
      <c r="B300" s="130"/>
      <c r="C300" s="131"/>
      <c r="D300" s="131"/>
      <c r="E300" s="131"/>
      <c r="F300" s="131"/>
      <c r="G300" s="131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</row>
    <row r="301" spans="2:18">
      <c r="B301" s="130"/>
      <c r="C301" s="131"/>
      <c r="D301" s="131"/>
      <c r="E301" s="131"/>
      <c r="F301" s="131"/>
      <c r="G301" s="131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</row>
    <row r="302" spans="2:18">
      <c r="B302" s="130"/>
      <c r="C302" s="131"/>
      <c r="D302" s="131"/>
      <c r="E302" s="131"/>
      <c r="F302" s="131"/>
      <c r="G302" s="131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</row>
    <row r="303" spans="2:18">
      <c r="B303" s="130"/>
      <c r="C303" s="131"/>
      <c r="D303" s="131"/>
      <c r="E303" s="131"/>
      <c r="F303" s="131"/>
      <c r="G303" s="131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</row>
    <row r="304" spans="2:18">
      <c r="B304" s="130"/>
      <c r="C304" s="131"/>
      <c r="D304" s="131"/>
      <c r="E304" s="131"/>
      <c r="F304" s="131"/>
      <c r="G304" s="131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</row>
    <row r="305" spans="2:18">
      <c r="B305" s="130"/>
      <c r="C305" s="131"/>
      <c r="D305" s="131"/>
      <c r="E305" s="131"/>
      <c r="F305" s="131"/>
      <c r="G305" s="131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</row>
    <row r="306" spans="2:18">
      <c r="B306" s="130"/>
      <c r="C306" s="131"/>
      <c r="D306" s="131"/>
      <c r="E306" s="131"/>
      <c r="F306" s="131"/>
      <c r="G306" s="131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</row>
    <row r="307" spans="2:18">
      <c r="B307" s="130"/>
      <c r="C307" s="131"/>
      <c r="D307" s="131"/>
      <c r="E307" s="131"/>
      <c r="F307" s="131"/>
      <c r="G307" s="131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</row>
    <row r="308" spans="2:18">
      <c r="B308" s="130"/>
      <c r="C308" s="131"/>
      <c r="D308" s="131"/>
      <c r="E308" s="131"/>
      <c r="F308" s="131"/>
      <c r="G308" s="131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</row>
    <row r="309" spans="2:18">
      <c r="B309" s="130"/>
      <c r="C309" s="131"/>
      <c r="D309" s="131"/>
      <c r="E309" s="131"/>
      <c r="F309" s="131"/>
      <c r="G309" s="131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</row>
    <row r="310" spans="2:18">
      <c r="B310" s="130"/>
      <c r="C310" s="131"/>
      <c r="D310" s="131"/>
      <c r="E310" s="131"/>
      <c r="F310" s="131"/>
      <c r="G310" s="131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</row>
    <row r="311" spans="2:18">
      <c r="B311" s="130"/>
      <c r="C311" s="131"/>
      <c r="D311" s="131"/>
      <c r="E311" s="131"/>
      <c r="F311" s="131"/>
      <c r="G311" s="131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</row>
    <row r="312" spans="2:18">
      <c r="B312" s="130"/>
      <c r="C312" s="131"/>
      <c r="D312" s="131"/>
      <c r="E312" s="131"/>
      <c r="F312" s="131"/>
      <c r="G312" s="131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</row>
    <row r="313" spans="2:18">
      <c r="B313" s="130"/>
      <c r="C313" s="131"/>
      <c r="D313" s="131"/>
      <c r="E313" s="131"/>
      <c r="F313" s="131"/>
      <c r="G313" s="131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</row>
    <row r="314" spans="2:18">
      <c r="B314" s="130"/>
      <c r="C314" s="131"/>
      <c r="D314" s="131"/>
      <c r="E314" s="131"/>
      <c r="F314" s="131"/>
      <c r="G314" s="131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</row>
    <row r="315" spans="2:18">
      <c r="B315" s="130"/>
      <c r="C315" s="131"/>
      <c r="D315" s="131"/>
      <c r="E315" s="131"/>
      <c r="F315" s="131"/>
      <c r="G315" s="131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</row>
    <row r="316" spans="2:18">
      <c r="B316" s="130"/>
      <c r="C316" s="131"/>
      <c r="D316" s="131"/>
      <c r="E316" s="131"/>
      <c r="F316" s="131"/>
      <c r="G316" s="131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</row>
    <row r="317" spans="2:18">
      <c r="B317" s="130"/>
      <c r="C317" s="131"/>
      <c r="D317" s="131"/>
      <c r="E317" s="131"/>
      <c r="F317" s="131"/>
      <c r="G317" s="131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</row>
    <row r="318" spans="2:18">
      <c r="B318" s="130"/>
      <c r="C318" s="131"/>
      <c r="D318" s="131"/>
      <c r="E318" s="131"/>
      <c r="F318" s="131"/>
      <c r="G318" s="131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</row>
    <row r="319" spans="2:18">
      <c r="B319" s="130"/>
      <c r="C319" s="131"/>
      <c r="D319" s="131"/>
      <c r="E319" s="131"/>
      <c r="F319" s="131"/>
      <c r="G319" s="131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</row>
    <row r="320" spans="2:18">
      <c r="B320" s="130"/>
      <c r="C320" s="131"/>
      <c r="D320" s="131"/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</row>
    <row r="321" spans="2:18">
      <c r="B321" s="130"/>
      <c r="C321" s="131"/>
      <c r="D321" s="131"/>
      <c r="E321" s="131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</row>
    <row r="322" spans="2:18">
      <c r="B322" s="130"/>
      <c r="C322" s="131"/>
      <c r="D322" s="131"/>
      <c r="E322" s="131"/>
      <c r="F322" s="131"/>
      <c r="G322" s="131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</row>
    <row r="323" spans="2:18">
      <c r="B323" s="130"/>
      <c r="C323" s="131"/>
      <c r="D323" s="131"/>
      <c r="E323" s="131"/>
      <c r="F323" s="131"/>
      <c r="G323" s="131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</row>
    <row r="324" spans="2:18">
      <c r="B324" s="130"/>
      <c r="C324" s="131"/>
      <c r="D324" s="131"/>
      <c r="E324" s="131"/>
      <c r="F324" s="131"/>
      <c r="G324" s="131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</row>
    <row r="325" spans="2:18">
      <c r="B325" s="130"/>
      <c r="C325" s="131"/>
      <c r="D325" s="131"/>
      <c r="E325" s="131"/>
      <c r="F325" s="131"/>
      <c r="G325" s="131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</row>
    <row r="326" spans="2:18">
      <c r="B326" s="130"/>
      <c r="C326" s="131"/>
      <c r="D326" s="131"/>
      <c r="E326" s="131"/>
      <c r="F326" s="131"/>
      <c r="G326" s="131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</row>
    <row r="327" spans="2:18">
      <c r="B327" s="130"/>
      <c r="C327" s="131"/>
      <c r="D327" s="131"/>
      <c r="E327" s="131"/>
      <c r="F327" s="131"/>
      <c r="G327" s="131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</row>
    <row r="328" spans="2:18">
      <c r="B328" s="130"/>
      <c r="C328" s="131"/>
      <c r="D328" s="131"/>
      <c r="E328" s="131"/>
      <c r="F328" s="131"/>
      <c r="G328" s="131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</row>
    <row r="329" spans="2:18">
      <c r="B329" s="130"/>
      <c r="C329" s="131"/>
      <c r="D329" s="131"/>
      <c r="E329" s="131"/>
      <c r="F329" s="131"/>
      <c r="G329" s="131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</row>
    <row r="330" spans="2:18">
      <c r="B330" s="130"/>
      <c r="C330" s="131"/>
      <c r="D330" s="131"/>
      <c r="E330" s="131"/>
      <c r="F330" s="131"/>
      <c r="G330" s="131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</row>
    <row r="331" spans="2:18">
      <c r="B331" s="130"/>
      <c r="C331" s="131"/>
      <c r="D331" s="131"/>
      <c r="E331" s="131"/>
      <c r="F331" s="131"/>
      <c r="G331" s="131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</row>
    <row r="332" spans="2:18">
      <c r="B332" s="130"/>
      <c r="C332" s="131"/>
      <c r="D332" s="131"/>
      <c r="E332" s="131"/>
      <c r="F332" s="131"/>
      <c r="G332" s="131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</row>
    <row r="333" spans="2:18">
      <c r="B333" s="130"/>
      <c r="C333" s="131"/>
      <c r="D333" s="131"/>
      <c r="E333" s="131"/>
      <c r="F333" s="131"/>
      <c r="G333" s="131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</row>
    <row r="334" spans="2:18">
      <c r="B334" s="130"/>
      <c r="C334" s="131"/>
      <c r="D334" s="131"/>
      <c r="E334" s="131"/>
      <c r="F334" s="131"/>
      <c r="G334" s="131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</row>
    <row r="335" spans="2:18">
      <c r="B335" s="130"/>
      <c r="C335" s="131"/>
      <c r="D335" s="131"/>
      <c r="E335" s="131"/>
      <c r="F335" s="131"/>
      <c r="G335" s="131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</row>
    <row r="336" spans="2:18">
      <c r="B336" s="130"/>
      <c r="C336" s="131"/>
      <c r="D336" s="131"/>
      <c r="E336" s="131"/>
      <c r="F336" s="131"/>
      <c r="G336" s="131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</row>
    <row r="337" spans="2:18">
      <c r="B337" s="130"/>
      <c r="C337" s="131"/>
      <c r="D337" s="131"/>
      <c r="E337" s="131"/>
      <c r="F337" s="131"/>
      <c r="G337" s="131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</row>
    <row r="338" spans="2:18">
      <c r="B338" s="130"/>
      <c r="C338" s="131"/>
      <c r="D338" s="131"/>
      <c r="E338" s="131"/>
      <c r="F338" s="131"/>
      <c r="G338" s="131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</row>
    <row r="339" spans="2:18">
      <c r="B339" s="130"/>
      <c r="C339" s="131"/>
      <c r="D339" s="131"/>
      <c r="E339" s="131"/>
      <c r="F339" s="131"/>
      <c r="G339" s="131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</row>
    <row r="340" spans="2:18">
      <c r="B340" s="130"/>
      <c r="C340" s="131"/>
      <c r="D340" s="131"/>
      <c r="E340" s="131"/>
      <c r="F340" s="131"/>
      <c r="G340" s="131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</row>
    <row r="341" spans="2:18">
      <c r="B341" s="130"/>
      <c r="C341" s="131"/>
      <c r="D341" s="131"/>
      <c r="E341" s="131"/>
      <c r="F341" s="131"/>
      <c r="G341" s="131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</row>
    <row r="342" spans="2:18">
      <c r="B342" s="130"/>
      <c r="C342" s="131"/>
      <c r="D342" s="131"/>
      <c r="E342" s="131"/>
      <c r="F342" s="131"/>
      <c r="G342" s="131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</row>
    <row r="343" spans="2:18">
      <c r="B343" s="130"/>
      <c r="C343" s="131"/>
      <c r="D343" s="131"/>
      <c r="E343" s="131"/>
      <c r="F343" s="131"/>
      <c r="G343" s="131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</row>
    <row r="344" spans="2:18">
      <c r="B344" s="130"/>
      <c r="C344" s="131"/>
      <c r="D344" s="131"/>
      <c r="E344" s="131"/>
      <c r="F344" s="131"/>
      <c r="G344" s="131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</row>
    <row r="345" spans="2:18">
      <c r="B345" s="130"/>
      <c r="C345" s="131"/>
      <c r="D345" s="131"/>
      <c r="E345" s="131"/>
      <c r="F345" s="131"/>
      <c r="G345" s="131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</row>
    <row r="346" spans="2:18">
      <c r="B346" s="130"/>
      <c r="C346" s="131"/>
      <c r="D346" s="131"/>
      <c r="E346" s="131"/>
      <c r="F346" s="131"/>
      <c r="G346" s="131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</row>
    <row r="347" spans="2:18">
      <c r="B347" s="130"/>
      <c r="C347" s="131"/>
      <c r="D347" s="131"/>
      <c r="E347" s="131"/>
      <c r="F347" s="131"/>
      <c r="G347" s="131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</row>
    <row r="348" spans="2:18">
      <c r="B348" s="130"/>
      <c r="C348" s="131"/>
      <c r="D348" s="131"/>
      <c r="E348" s="131"/>
      <c r="F348" s="131"/>
      <c r="G348" s="131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</row>
    <row r="349" spans="2:18">
      <c r="B349" s="130"/>
      <c r="C349" s="131"/>
      <c r="D349" s="131"/>
      <c r="E349" s="131"/>
      <c r="F349" s="131"/>
      <c r="G349" s="131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</row>
    <row r="350" spans="2:18">
      <c r="B350" s="130"/>
      <c r="C350" s="131"/>
      <c r="D350" s="131"/>
      <c r="E350" s="131"/>
      <c r="F350" s="131"/>
      <c r="G350" s="131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</row>
    <row r="351" spans="2:18">
      <c r="B351" s="130"/>
      <c r="C351" s="131"/>
      <c r="D351" s="131"/>
      <c r="E351" s="131"/>
      <c r="F351" s="131"/>
      <c r="G351" s="131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</row>
    <row r="352" spans="2:18">
      <c r="B352" s="130"/>
      <c r="C352" s="131"/>
      <c r="D352" s="131"/>
      <c r="E352" s="131"/>
      <c r="F352" s="131"/>
      <c r="G352" s="131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</row>
    <row r="353" spans="2:18">
      <c r="B353" s="130"/>
      <c r="C353" s="131"/>
      <c r="D353" s="131"/>
      <c r="E353" s="131"/>
      <c r="F353" s="131"/>
      <c r="G353" s="131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</row>
    <row r="354" spans="2:18">
      <c r="B354" s="130"/>
      <c r="C354" s="131"/>
      <c r="D354" s="131"/>
      <c r="E354" s="131"/>
      <c r="F354" s="131"/>
      <c r="G354" s="131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</row>
    <row r="355" spans="2:18">
      <c r="B355" s="130"/>
      <c r="C355" s="131"/>
      <c r="D355" s="131"/>
      <c r="E355" s="131"/>
      <c r="F355" s="131"/>
      <c r="G355" s="131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</row>
    <row r="356" spans="2:18">
      <c r="B356" s="130"/>
      <c r="C356" s="131"/>
      <c r="D356" s="131"/>
      <c r="E356" s="131"/>
      <c r="F356" s="131"/>
      <c r="G356" s="131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</row>
    <row r="357" spans="2:18">
      <c r="B357" s="130"/>
      <c r="C357" s="131"/>
      <c r="D357" s="131"/>
      <c r="E357" s="131"/>
      <c r="F357" s="131"/>
      <c r="G357" s="131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</row>
    <row r="358" spans="2:18">
      <c r="B358" s="130"/>
      <c r="C358" s="131"/>
      <c r="D358" s="131"/>
      <c r="E358" s="131"/>
      <c r="F358" s="131"/>
      <c r="G358" s="131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</row>
    <row r="359" spans="2:18">
      <c r="B359" s="130"/>
      <c r="C359" s="131"/>
      <c r="D359" s="131"/>
      <c r="E359" s="131"/>
      <c r="F359" s="131"/>
      <c r="G359" s="131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</row>
    <row r="360" spans="2:18">
      <c r="B360" s="130"/>
      <c r="C360" s="131"/>
      <c r="D360" s="131"/>
      <c r="E360" s="131"/>
      <c r="F360" s="131"/>
      <c r="G360" s="131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</row>
    <row r="361" spans="2:18">
      <c r="B361" s="130"/>
      <c r="C361" s="131"/>
      <c r="D361" s="131"/>
      <c r="E361" s="131"/>
      <c r="F361" s="131"/>
      <c r="G361" s="131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</row>
    <row r="362" spans="2:18">
      <c r="B362" s="130"/>
      <c r="C362" s="131"/>
      <c r="D362" s="131"/>
      <c r="E362" s="131"/>
      <c r="F362" s="131"/>
      <c r="G362" s="131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</row>
    <row r="363" spans="2:18">
      <c r="B363" s="130"/>
      <c r="C363" s="131"/>
      <c r="D363" s="131"/>
      <c r="E363" s="131"/>
      <c r="F363" s="131"/>
      <c r="G363" s="131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</row>
    <row r="364" spans="2:18">
      <c r="B364" s="130"/>
      <c r="C364" s="131"/>
      <c r="D364" s="131"/>
      <c r="E364" s="131"/>
      <c r="F364" s="131"/>
      <c r="G364" s="131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</row>
    <row r="365" spans="2:18">
      <c r="B365" s="130"/>
      <c r="C365" s="131"/>
      <c r="D365" s="131"/>
      <c r="E365" s="131"/>
      <c r="F365" s="131"/>
      <c r="G365" s="131"/>
      <c r="H365" s="131"/>
      <c r="I365" s="131"/>
      <c r="J365" s="131"/>
      <c r="K365" s="131"/>
      <c r="L365" s="131"/>
      <c r="M365" s="131"/>
      <c r="N365" s="131"/>
      <c r="O365" s="131"/>
      <c r="P365" s="131"/>
      <c r="Q365" s="131"/>
      <c r="R365" s="131"/>
    </row>
    <row r="366" spans="2:18">
      <c r="B366" s="130"/>
      <c r="C366" s="131"/>
      <c r="D366" s="131"/>
      <c r="E366" s="131"/>
      <c r="F366" s="131"/>
      <c r="G366" s="131"/>
      <c r="H366" s="131"/>
      <c r="I366" s="131"/>
      <c r="J366" s="131"/>
      <c r="K366" s="131"/>
      <c r="L366" s="131"/>
      <c r="M366" s="131"/>
      <c r="N366" s="131"/>
      <c r="O366" s="131"/>
      <c r="P366" s="131"/>
      <c r="Q366" s="131"/>
      <c r="R366" s="131"/>
    </row>
    <row r="367" spans="2:18">
      <c r="B367" s="130"/>
      <c r="C367" s="131"/>
      <c r="D367" s="131"/>
      <c r="E367" s="131"/>
      <c r="F367" s="131"/>
      <c r="G367" s="131"/>
      <c r="H367" s="131"/>
      <c r="I367" s="131"/>
      <c r="J367" s="131"/>
      <c r="K367" s="131"/>
      <c r="L367" s="131"/>
      <c r="M367" s="131"/>
      <c r="N367" s="131"/>
      <c r="O367" s="131"/>
      <c r="P367" s="131"/>
      <c r="Q367" s="131"/>
      <c r="R367" s="131"/>
    </row>
    <row r="368" spans="2:18">
      <c r="B368" s="130"/>
      <c r="C368" s="131"/>
      <c r="D368" s="131"/>
      <c r="E368" s="131"/>
      <c r="F368" s="131"/>
      <c r="G368" s="131"/>
      <c r="H368" s="131"/>
      <c r="I368" s="131"/>
      <c r="J368" s="131"/>
      <c r="K368" s="131"/>
      <c r="L368" s="131"/>
      <c r="M368" s="131"/>
      <c r="N368" s="131"/>
      <c r="O368" s="131"/>
      <c r="P368" s="131"/>
      <c r="Q368" s="131"/>
      <c r="R368" s="131"/>
    </row>
    <row r="369" spans="2:18">
      <c r="B369" s="130"/>
      <c r="C369" s="131"/>
      <c r="D369" s="131"/>
      <c r="E369" s="131"/>
      <c r="F369" s="131"/>
      <c r="G369" s="131"/>
      <c r="H369" s="131"/>
      <c r="I369" s="131"/>
      <c r="J369" s="131"/>
      <c r="K369" s="131"/>
      <c r="L369" s="131"/>
      <c r="M369" s="131"/>
      <c r="N369" s="131"/>
      <c r="O369" s="131"/>
      <c r="P369" s="131"/>
      <c r="Q369" s="131"/>
      <c r="R369" s="131"/>
    </row>
    <row r="370" spans="2:18">
      <c r="B370" s="130"/>
      <c r="C370" s="131"/>
      <c r="D370" s="131"/>
      <c r="E370" s="131"/>
      <c r="F370" s="131"/>
      <c r="G370" s="131"/>
      <c r="H370" s="131"/>
      <c r="I370" s="131"/>
      <c r="J370" s="131"/>
      <c r="K370" s="131"/>
      <c r="L370" s="131"/>
      <c r="M370" s="131"/>
      <c r="N370" s="131"/>
      <c r="O370" s="131"/>
      <c r="P370" s="131"/>
      <c r="Q370" s="131"/>
      <c r="R370" s="131"/>
    </row>
    <row r="371" spans="2:18">
      <c r="B371" s="130"/>
      <c r="C371" s="131"/>
      <c r="D371" s="131"/>
      <c r="E371" s="131"/>
      <c r="F371" s="131"/>
      <c r="G371" s="131"/>
      <c r="H371" s="131"/>
      <c r="I371" s="131"/>
      <c r="J371" s="131"/>
      <c r="K371" s="131"/>
      <c r="L371" s="131"/>
      <c r="M371" s="131"/>
      <c r="N371" s="131"/>
      <c r="O371" s="131"/>
      <c r="P371" s="131"/>
      <c r="Q371" s="131"/>
      <c r="R371" s="131"/>
    </row>
    <row r="372" spans="2:18">
      <c r="B372" s="130"/>
      <c r="C372" s="131"/>
      <c r="D372" s="131"/>
      <c r="E372" s="131"/>
      <c r="F372" s="131"/>
      <c r="G372" s="131"/>
      <c r="H372" s="131"/>
      <c r="I372" s="131"/>
      <c r="J372" s="131"/>
      <c r="K372" s="131"/>
      <c r="L372" s="131"/>
      <c r="M372" s="131"/>
      <c r="N372" s="131"/>
      <c r="O372" s="131"/>
      <c r="P372" s="131"/>
      <c r="Q372" s="131"/>
      <c r="R372" s="131"/>
    </row>
    <row r="373" spans="2:18">
      <c r="B373" s="130"/>
      <c r="C373" s="131"/>
      <c r="D373" s="131"/>
      <c r="E373" s="131"/>
      <c r="F373" s="131"/>
      <c r="G373" s="131"/>
      <c r="H373" s="131"/>
      <c r="I373" s="131"/>
      <c r="J373" s="131"/>
      <c r="K373" s="131"/>
      <c r="L373" s="131"/>
      <c r="M373" s="131"/>
      <c r="N373" s="131"/>
      <c r="O373" s="131"/>
      <c r="P373" s="131"/>
      <c r="Q373" s="131"/>
      <c r="R373" s="131"/>
    </row>
    <row r="374" spans="2:18">
      <c r="B374" s="130"/>
      <c r="C374" s="131"/>
      <c r="D374" s="131"/>
      <c r="E374" s="131"/>
      <c r="F374" s="131"/>
      <c r="G374" s="131"/>
      <c r="H374" s="131"/>
      <c r="I374" s="131"/>
      <c r="J374" s="131"/>
      <c r="K374" s="131"/>
      <c r="L374" s="131"/>
      <c r="M374" s="131"/>
      <c r="N374" s="131"/>
      <c r="O374" s="131"/>
      <c r="P374" s="131"/>
      <c r="Q374" s="131"/>
      <c r="R374" s="131"/>
    </row>
    <row r="375" spans="2:18">
      <c r="B375" s="130"/>
      <c r="C375" s="131"/>
      <c r="D375" s="131"/>
      <c r="E375" s="131"/>
      <c r="F375" s="131"/>
      <c r="G375" s="131"/>
      <c r="H375" s="131"/>
      <c r="I375" s="131"/>
      <c r="J375" s="131"/>
      <c r="K375" s="131"/>
      <c r="L375" s="131"/>
      <c r="M375" s="131"/>
      <c r="N375" s="131"/>
      <c r="O375" s="131"/>
      <c r="P375" s="131"/>
      <c r="Q375" s="131"/>
      <c r="R375" s="131"/>
    </row>
    <row r="376" spans="2:18">
      <c r="B376" s="130"/>
      <c r="C376" s="131"/>
      <c r="D376" s="131"/>
      <c r="E376" s="131"/>
      <c r="F376" s="131"/>
      <c r="G376" s="131"/>
      <c r="H376" s="131"/>
      <c r="I376" s="131"/>
      <c r="J376" s="131"/>
      <c r="K376" s="131"/>
      <c r="L376" s="131"/>
      <c r="M376" s="131"/>
      <c r="N376" s="131"/>
      <c r="O376" s="131"/>
      <c r="P376" s="131"/>
      <c r="Q376" s="131"/>
      <c r="R376" s="131"/>
    </row>
    <row r="377" spans="2:18">
      <c r="B377" s="130"/>
      <c r="C377" s="131"/>
      <c r="D377" s="131"/>
      <c r="E377" s="131"/>
      <c r="F377" s="131"/>
      <c r="G377" s="131"/>
      <c r="H377" s="131"/>
      <c r="I377" s="131"/>
      <c r="J377" s="131"/>
      <c r="K377" s="131"/>
      <c r="L377" s="131"/>
      <c r="M377" s="131"/>
      <c r="N377" s="131"/>
      <c r="O377" s="131"/>
      <c r="P377" s="131"/>
      <c r="Q377" s="131"/>
      <c r="R377" s="131"/>
    </row>
    <row r="378" spans="2:18">
      <c r="B378" s="130"/>
      <c r="C378" s="131"/>
      <c r="D378" s="131"/>
      <c r="E378" s="131"/>
      <c r="F378" s="131"/>
      <c r="G378" s="131"/>
      <c r="H378" s="131"/>
      <c r="I378" s="131"/>
      <c r="J378" s="131"/>
      <c r="K378" s="131"/>
      <c r="L378" s="131"/>
      <c r="M378" s="131"/>
      <c r="N378" s="131"/>
      <c r="O378" s="131"/>
      <c r="P378" s="131"/>
      <c r="Q378" s="131"/>
      <c r="R378" s="131"/>
    </row>
    <row r="379" spans="2:18">
      <c r="B379" s="130"/>
      <c r="C379" s="131"/>
      <c r="D379" s="131"/>
      <c r="E379" s="131"/>
      <c r="F379" s="131"/>
      <c r="G379" s="131"/>
      <c r="H379" s="131"/>
      <c r="I379" s="131"/>
      <c r="J379" s="131"/>
      <c r="K379" s="131"/>
      <c r="L379" s="131"/>
      <c r="M379" s="131"/>
      <c r="N379" s="131"/>
      <c r="O379" s="131"/>
      <c r="P379" s="131"/>
      <c r="Q379" s="131"/>
      <c r="R379" s="131"/>
    </row>
    <row r="380" spans="2:18">
      <c r="B380" s="130"/>
      <c r="C380" s="131"/>
      <c r="D380" s="131"/>
      <c r="E380" s="131"/>
      <c r="F380" s="131"/>
      <c r="G380" s="131"/>
      <c r="H380" s="131"/>
      <c r="I380" s="131"/>
      <c r="J380" s="131"/>
      <c r="K380" s="131"/>
      <c r="L380" s="131"/>
      <c r="M380" s="131"/>
      <c r="N380" s="131"/>
      <c r="O380" s="131"/>
      <c r="P380" s="131"/>
      <c r="Q380" s="131"/>
      <c r="R380" s="131"/>
    </row>
    <row r="381" spans="2:18">
      <c r="B381" s="130"/>
      <c r="C381" s="131"/>
      <c r="D381" s="131"/>
      <c r="E381" s="131"/>
      <c r="F381" s="131"/>
      <c r="G381" s="131"/>
      <c r="H381" s="131"/>
      <c r="I381" s="131"/>
      <c r="J381" s="131"/>
      <c r="K381" s="131"/>
      <c r="L381" s="131"/>
      <c r="M381" s="131"/>
      <c r="N381" s="131"/>
      <c r="O381" s="131"/>
      <c r="P381" s="131"/>
      <c r="Q381" s="131"/>
      <c r="R381" s="131"/>
    </row>
    <row r="382" spans="2:18">
      <c r="B382" s="130"/>
      <c r="C382" s="131"/>
      <c r="D382" s="131"/>
      <c r="E382" s="131"/>
      <c r="F382" s="131"/>
      <c r="G382" s="131"/>
      <c r="H382" s="131"/>
      <c r="I382" s="131"/>
      <c r="J382" s="131"/>
      <c r="K382" s="131"/>
      <c r="L382" s="131"/>
      <c r="M382" s="131"/>
      <c r="N382" s="131"/>
      <c r="O382" s="131"/>
      <c r="P382" s="131"/>
      <c r="Q382" s="131"/>
      <c r="R382" s="131"/>
    </row>
    <row r="383" spans="2:18">
      <c r="B383" s="130"/>
      <c r="C383" s="131"/>
      <c r="D383" s="131"/>
      <c r="E383" s="131"/>
      <c r="F383" s="131"/>
      <c r="G383" s="131"/>
      <c r="H383" s="131"/>
      <c r="I383" s="131"/>
      <c r="J383" s="131"/>
      <c r="K383" s="131"/>
      <c r="L383" s="131"/>
      <c r="M383" s="131"/>
      <c r="N383" s="131"/>
      <c r="O383" s="131"/>
      <c r="P383" s="131"/>
      <c r="Q383" s="131"/>
      <c r="R383" s="131"/>
    </row>
    <row r="384" spans="2:18">
      <c r="B384" s="130"/>
      <c r="C384" s="131"/>
      <c r="D384" s="131"/>
      <c r="E384" s="131"/>
      <c r="F384" s="131"/>
      <c r="G384" s="131"/>
      <c r="H384" s="131"/>
      <c r="I384" s="131"/>
      <c r="J384" s="131"/>
      <c r="K384" s="131"/>
      <c r="L384" s="131"/>
      <c r="M384" s="131"/>
      <c r="N384" s="131"/>
      <c r="O384" s="131"/>
      <c r="P384" s="131"/>
      <c r="Q384" s="131"/>
      <c r="R384" s="131"/>
    </row>
    <row r="385" spans="2:18">
      <c r="B385" s="130"/>
      <c r="C385" s="131"/>
      <c r="D385" s="131"/>
      <c r="E385" s="131"/>
      <c r="F385" s="131"/>
      <c r="G385" s="131"/>
      <c r="H385" s="131"/>
      <c r="I385" s="131"/>
      <c r="J385" s="131"/>
      <c r="K385" s="131"/>
      <c r="L385" s="131"/>
      <c r="M385" s="131"/>
      <c r="N385" s="131"/>
      <c r="O385" s="131"/>
      <c r="P385" s="131"/>
      <c r="Q385" s="131"/>
      <c r="R385" s="131"/>
    </row>
    <row r="386" spans="2:18">
      <c r="B386" s="130"/>
      <c r="C386" s="131"/>
      <c r="D386" s="131"/>
      <c r="E386" s="131"/>
      <c r="F386" s="131"/>
      <c r="G386" s="131"/>
      <c r="H386" s="131"/>
      <c r="I386" s="131"/>
      <c r="J386" s="131"/>
      <c r="K386" s="131"/>
      <c r="L386" s="131"/>
      <c r="M386" s="131"/>
      <c r="N386" s="131"/>
      <c r="O386" s="131"/>
      <c r="P386" s="131"/>
      <c r="Q386" s="131"/>
      <c r="R386" s="131"/>
    </row>
    <row r="387" spans="2:18">
      <c r="B387" s="130"/>
      <c r="C387" s="131"/>
      <c r="D387" s="131"/>
      <c r="E387" s="131"/>
      <c r="F387" s="131"/>
      <c r="G387" s="131"/>
      <c r="H387" s="131"/>
      <c r="I387" s="131"/>
      <c r="J387" s="131"/>
      <c r="K387" s="131"/>
      <c r="L387" s="131"/>
      <c r="M387" s="131"/>
      <c r="N387" s="131"/>
      <c r="O387" s="131"/>
      <c r="P387" s="131"/>
      <c r="Q387" s="131"/>
      <c r="R387" s="131"/>
    </row>
    <row r="388" spans="2:18">
      <c r="B388" s="130"/>
      <c r="C388" s="131"/>
      <c r="D388" s="131"/>
      <c r="E388" s="131"/>
      <c r="F388" s="131"/>
      <c r="G388" s="131"/>
      <c r="H388" s="131"/>
      <c r="I388" s="131"/>
      <c r="J388" s="131"/>
      <c r="K388" s="131"/>
      <c r="L388" s="131"/>
      <c r="M388" s="131"/>
      <c r="N388" s="131"/>
      <c r="O388" s="131"/>
      <c r="P388" s="131"/>
      <c r="Q388" s="131"/>
      <c r="R388" s="131"/>
    </row>
    <row r="389" spans="2:18">
      <c r="B389" s="130"/>
      <c r="C389" s="131"/>
      <c r="D389" s="131"/>
      <c r="E389" s="131"/>
      <c r="F389" s="131"/>
      <c r="G389" s="131"/>
      <c r="H389" s="131"/>
      <c r="I389" s="131"/>
      <c r="J389" s="131"/>
      <c r="K389" s="131"/>
      <c r="L389" s="131"/>
      <c r="M389" s="131"/>
      <c r="N389" s="131"/>
      <c r="O389" s="131"/>
      <c r="P389" s="131"/>
      <c r="Q389" s="131"/>
      <c r="R389" s="131"/>
    </row>
    <row r="390" spans="2:18">
      <c r="B390" s="130"/>
      <c r="C390" s="131"/>
      <c r="D390" s="131"/>
      <c r="E390" s="131"/>
      <c r="F390" s="131"/>
      <c r="G390" s="131"/>
      <c r="H390" s="131"/>
      <c r="I390" s="131"/>
      <c r="J390" s="131"/>
      <c r="K390" s="131"/>
      <c r="L390" s="131"/>
      <c r="M390" s="131"/>
      <c r="N390" s="131"/>
      <c r="O390" s="131"/>
      <c r="P390" s="131"/>
      <c r="Q390" s="131"/>
      <c r="R390" s="131"/>
    </row>
    <row r="391" spans="2:18">
      <c r="B391" s="130"/>
      <c r="C391" s="131"/>
      <c r="D391" s="131"/>
      <c r="E391" s="131"/>
      <c r="F391" s="131"/>
      <c r="G391" s="131"/>
      <c r="H391" s="131"/>
      <c r="I391" s="131"/>
      <c r="J391" s="131"/>
      <c r="K391" s="131"/>
      <c r="L391" s="131"/>
      <c r="M391" s="131"/>
      <c r="N391" s="131"/>
      <c r="O391" s="131"/>
      <c r="P391" s="131"/>
      <c r="Q391" s="131"/>
      <c r="R391" s="131"/>
    </row>
    <row r="392" spans="2:18">
      <c r="B392" s="130"/>
      <c r="C392" s="131"/>
      <c r="D392" s="131"/>
      <c r="E392" s="131"/>
      <c r="F392" s="131"/>
      <c r="G392" s="131"/>
      <c r="H392" s="131"/>
      <c r="I392" s="131"/>
      <c r="J392" s="131"/>
      <c r="K392" s="131"/>
      <c r="L392" s="131"/>
      <c r="M392" s="131"/>
      <c r="N392" s="131"/>
      <c r="O392" s="131"/>
      <c r="P392" s="131"/>
      <c r="Q392" s="131"/>
      <c r="R392" s="131"/>
    </row>
    <row r="393" spans="2:18">
      <c r="B393" s="130"/>
      <c r="C393" s="131"/>
      <c r="D393" s="131"/>
      <c r="E393" s="131"/>
      <c r="F393" s="131"/>
      <c r="G393" s="131"/>
      <c r="H393" s="131"/>
      <c r="I393" s="131"/>
      <c r="J393" s="131"/>
      <c r="K393" s="131"/>
      <c r="L393" s="131"/>
      <c r="M393" s="131"/>
      <c r="N393" s="131"/>
      <c r="O393" s="131"/>
      <c r="P393" s="131"/>
      <c r="Q393" s="131"/>
      <c r="R393" s="131"/>
    </row>
    <row r="394" spans="2:18">
      <c r="B394" s="130"/>
      <c r="C394" s="131"/>
      <c r="D394" s="131"/>
      <c r="E394" s="131"/>
      <c r="F394" s="131"/>
      <c r="G394" s="131"/>
      <c r="H394" s="131"/>
      <c r="I394" s="131"/>
      <c r="J394" s="131"/>
      <c r="K394" s="131"/>
      <c r="L394" s="131"/>
      <c r="M394" s="131"/>
      <c r="N394" s="131"/>
      <c r="O394" s="131"/>
      <c r="P394" s="131"/>
      <c r="Q394" s="131"/>
      <c r="R394" s="131"/>
    </row>
    <row r="395" spans="2:18">
      <c r="B395" s="130"/>
      <c r="C395" s="131"/>
      <c r="D395" s="131"/>
      <c r="E395" s="131"/>
      <c r="F395" s="131"/>
      <c r="G395" s="131"/>
      <c r="H395" s="131"/>
      <c r="I395" s="131"/>
      <c r="J395" s="131"/>
      <c r="K395" s="131"/>
      <c r="L395" s="131"/>
      <c r="M395" s="131"/>
      <c r="N395" s="131"/>
      <c r="O395" s="131"/>
      <c r="P395" s="131"/>
      <c r="Q395" s="131"/>
      <c r="R395" s="131"/>
    </row>
    <row r="396" spans="2:18">
      <c r="B396" s="130"/>
      <c r="C396" s="131"/>
      <c r="D396" s="131"/>
      <c r="E396" s="131"/>
      <c r="F396" s="131"/>
      <c r="G396" s="131"/>
      <c r="H396" s="131"/>
      <c r="I396" s="131"/>
      <c r="J396" s="131"/>
      <c r="K396" s="131"/>
      <c r="L396" s="131"/>
      <c r="M396" s="131"/>
      <c r="N396" s="131"/>
      <c r="O396" s="131"/>
      <c r="P396" s="131"/>
      <c r="Q396" s="131"/>
      <c r="R396" s="131"/>
    </row>
    <row r="397" spans="2:18">
      <c r="B397" s="130"/>
      <c r="C397" s="131"/>
      <c r="D397" s="131"/>
      <c r="E397" s="131"/>
      <c r="F397" s="131"/>
      <c r="G397" s="131"/>
      <c r="H397" s="131"/>
      <c r="I397" s="131"/>
      <c r="J397" s="131"/>
      <c r="K397" s="131"/>
      <c r="L397" s="131"/>
      <c r="M397" s="131"/>
      <c r="N397" s="131"/>
      <c r="O397" s="131"/>
      <c r="P397" s="131"/>
      <c r="Q397" s="131"/>
      <c r="R397" s="131"/>
    </row>
    <row r="398" spans="2:18">
      <c r="B398" s="130"/>
      <c r="C398" s="131"/>
      <c r="D398" s="131"/>
      <c r="E398" s="131"/>
      <c r="F398" s="131"/>
      <c r="G398" s="131"/>
      <c r="H398" s="131"/>
      <c r="I398" s="131"/>
      <c r="J398" s="131"/>
      <c r="K398" s="131"/>
      <c r="L398" s="131"/>
      <c r="M398" s="131"/>
      <c r="N398" s="131"/>
      <c r="O398" s="131"/>
      <c r="P398" s="131"/>
      <c r="Q398" s="131"/>
      <c r="R398" s="131"/>
    </row>
    <row r="399" spans="2:18">
      <c r="B399" s="130"/>
      <c r="C399" s="131"/>
      <c r="D399" s="131"/>
      <c r="E399" s="131"/>
      <c r="F399" s="131"/>
      <c r="G399" s="131"/>
      <c r="H399" s="131"/>
      <c r="I399" s="131"/>
      <c r="J399" s="131"/>
      <c r="K399" s="131"/>
      <c r="L399" s="131"/>
      <c r="M399" s="131"/>
      <c r="N399" s="131"/>
      <c r="O399" s="131"/>
      <c r="P399" s="131"/>
      <c r="Q399" s="131"/>
      <c r="R399" s="131"/>
    </row>
    <row r="400" spans="2:18">
      <c r="B400" s="130"/>
      <c r="C400" s="131"/>
      <c r="D400" s="131"/>
      <c r="E400" s="131"/>
      <c r="F400" s="131"/>
      <c r="G400" s="131"/>
      <c r="H400" s="131"/>
      <c r="I400" s="131"/>
      <c r="J400" s="131"/>
      <c r="K400" s="131"/>
      <c r="L400" s="131"/>
      <c r="M400" s="131"/>
      <c r="N400" s="131"/>
      <c r="O400" s="131"/>
      <c r="P400" s="131"/>
      <c r="Q400" s="131"/>
      <c r="R400" s="131"/>
    </row>
    <row r="401" spans="2:18">
      <c r="B401" s="130"/>
      <c r="C401" s="131"/>
      <c r="D401" s="131"/>
      <c r="E401" s="131"/>
      <c r="F401" s="131"/>
      <c r="G401" s="131"/>
      <c r="H401" s="131"/>
      <c r="I401" s="131"/>
      <c r="J401" s="131"/>
      <c r="K401" s="131"/>
      <c r="L401" s="131"/>
      <c r="M401" s="131"/>
      <c r="N401" s="131"/>
      <c r="O401" s="131"/>
      <c r="P401" s="131"/>
      <c r="Q401" s="131"/>
      <c r="R401" s="131"/>
    </row>
    <row r="402" spans="2:18">
      <c r="B402" s="130"/>
      <c r="C402" s="131"/>
      <c r="D402" s="131"/>
      <c r="E402" s="131"/>
      <c r="F402" s="131"/>
      <c r="G402" s="131"/>
      <c r="H402" s="131"/>
      <c r="I402" s="131"/>
      <c r="J402" s="131"/>
      <c r="K402" s="131"/>
      <c r="L402" s="131"/>
      <c r="M402" s="131"/>
      <c r="N402" s="131"/>
      <c r="O402" s="131"/>
      <c r="P402" s="131"/>
      <c r="Q402" s="131"/>
      <c r="R402" s="131"/>
    </row>
    <row r="403" spans="2:18">
      <c r="B403" s="130"/>
      <c r="C403" s="131"/>
      <c r="D403" s="131"/>
      <c r="E403" s="131"/>
      <c r="F403" s="131"/>
      <c r="G403" s="131"/>
      <c r="H403" s="131"/>
      <c r="I403" s="131"/>
      <c r="J403" s="131"/>
      <c r="K403" s="131"/>
      <c r="L403" s="131"/>
      <c r="M403" s="131"/>
      <c r="N403" s="131"/>
      <c r="O403" s="131"/>
      <c r="P403" s="131"/>
      <c r="Q403" s="131"/>
      <c r="R403" s="131"/>
    </row>
    <row r="404" spans="2:18">
      <c r="B404" s="130"/>
      <c r="C404" s="131"/>
      <c r="D404" s="131"/>
      <c r="E404" s="131"/>
      <c r="F404" s="131"/>
      <c r="G404" s="131"/>
      <c r="H404" s="131"/>
      <c r="I404" s="131"/>
      <c r="J404" s="131"/>
      <c r="K404" s="131"/>
      <c r="L404" s="131"/>
      <c r="M404" s="131"/>
      <c r="N404" s="131"/>
      <c r="O404" s="131"/>
      <c r="P404" s="131"/>
      <c r="Q404" s="131"/>
      <c r="R404" s="131"/>
    </row>
    <row r="405" spans="2:18">
      <c r="B405" s="130"/>
      <c r="C405" s="131"/>
      <c r="D405" s="131"/>
      <c r="E405" s="131"/>
      <c r="F405" s="131"/>
      <c r="G405" s="131"/>
      <c r="H405" s="131"/>
      <c r="I405" s="131"/>
      <c r="J405" s="131"/>
      <c r="K405" s="131"/>
      <c r="L405" s="131"/>
      <c r="M405" s="131"/>
      <c r="N405" s="131"/>
      <c r="O405" s="131"/>
      <c r="P405" s="131"/>
      <c r="Q405" s="131"/>
      <c r="R405" s="131"/>
    </row>
    <row r="406" spans="2:18">
      <c r="B406" s="130"/>
      <c r="C406" s="131"/>
      <c r="D406" s="131"/>
      <c r="E406" s="131"/>
      <c r="F406" s="131"/>
      <c r="G406" s="131"/>
      <c r="H406" s="131"/>
      <c r="I406" s="131"/>
      <c r="J406" s="131"/>
      <c r="K406" s="131"/>
      <c r="L406" s="131"/>
      <c r="M406" s="131"/>
      <c r="N406" s="131"/>
      <c r="O406" s="131"/>
      <c r="P406" s="131"/>
      <c r="Q406" s="131"/>
      <c r="R406" s="131"/>
    </row>
    <row r="407" spans="2:18">
      <c r="B407" s="130"/>
      <c r="C407" s="131"/>
      <c r="D407" s="131"/>
      <c r="E407" s="131"/>
      <c r="F407" s="131"/>
      <c r="G407" s="131"/>
      <c r="H407" s="131"/>
      <c r="I407" s="131"/>
      <c r="J407" s="131"/>
      <c r="K407" s="131"/>
      <c r="L407" s="131"/>
      <c r="M407" s="131"/>
      <c r="N407" s="131"/>
      <c r="O407" s="131"/>
      <c r="P407" s="131"/>
      <c r="Q407" s="131"/>
      <c r="R407" s="131"/>
    </row>
    <row r="408" spans="2:18">
      <c r="B408" s="130"/>
      <c r="C408" s="131"/>
      <c r="D408" s="131"/>
      <c r="E408" s="131"/>
      <c r="F408" s="131"/>
      <c r="G408" s="131"/>
      <c r="H408" s="131"/>
      <c r="I408" s="131"/>
      <c r="J408" s="131"/>
      <c r="K408" s="131"/>
      <c r="L408" s="131"/>
      <c r="M408" s="131"/>
      <c r="N408" s="131"/>
      <c r="O408" s="131"/>
      <c r="P408" s="131"/>
      <c r="Q408" s="131"/>
      <c r="R408" s="131"/>
    </row>
    <row r="409" spans="2:18">
      <c r="B409" s="130"/>
      <c r="C409" s="131"/>
      <c r="D409" s="131"/>
      <c r="E409" s="131"/>
      <c r="F409" s="131"/>
      <c r="G409" s="131"/>
      <c r="H409" s="131"/>
      <c r="I409" s="131"/>
      <c r="J409" s="131"/>
      <c r="K409" s="131"/>
      <c r="L409" s="131"/>
      <c r="M409" s="131"/>
      <c r="N409" s="131"/>
      <c r="O409" s="131"/>
      <c r="P409" s="131"/>
      <c r="Q409" s="131"/>
      <c r="R409" s="131"/>
    </row>
    <row r="410" spans="2:18">
      <c r="B410" s="130"/>
      <c r="C410" s="131"/>
      <c r="D410" s="131"/>
      <c r="E410" s="131"/>
      <c r="F410" s="131"/>
      <c r="G410" s="131"/>
      <c r="H410" s="131"/>
      <c r="I410" s="131"/>
      <c r="J410" s="131"/>
      <c r="K410" s="131"/>
      <c r="L410" s="131"/>
      <c r="M410" s="131"/>
      <c r="N410" s="131"/>
      <c r="O410" s="131"/>
      <c r="P410" s="131"/>
      <c r="Q410" s="131"/>
      <c r="R410" s="131"/>
    </row>
    <row r="411" spans="2:18">
      <c r="B411" s="130"/>
      <c r="C411" s="131"/>
      <c r="D411" s="131"/>
      <c r="E411" s="131"/>
      <c r="F411" s="131"/>
      <c r="G411" s="131"/>
      <c r="H411" s="131"/>
      <c r="I411" s="131"/>
      <c r="J411" s="131"/>
      <c r="K411" s="131"/>
      <c r="L411" s="131"/>
      <c r="M411" s="131"/>
      <c r="N411" s="131"/>
      <c r="O411" s="131"/>
      <c r="P411" s="131"/>
      <c r="Q411" s="131"/>
      <c r="R411" s="131"/>
    </row>
    <row r="412" spans="2:18">
      <c r="B412" s="130"/>
      <c r="C412" s="131"/>
      <c r="D412" s="131"/>
      <c r="E412" s="131"/>
      <c r="F412" s="131"/>
      <c r="G412" s="131"/>
      <c r="H412" s="131"/>
      <c r="I412" s="131"/>
      <c r="J412" s="131"/>
      <c r="K412" s="131"/>
      <c r="L412" s="131"/>
      <c r="M412" s="131"/>
      <c r="N412" s="131"/>
      <c r="O412" s="131"/>
      <c r="P412" s="131"/>
      <c r="Q412" s="131"/>
      <c r="R412" s="131"/>
    </row>
    <row r="413" spans="2:18">
      <c r="B413" s="130"/>
      <c r="C413" s="131"/>
      <c r="D413" s="131"/>
      <c r="E413" s="131"/>
      <c r="F413" s="131"/>
      <c r="G413" s="131"/>
      <c r="H413" s="131"/>
      <c r="I413" s="131"/>
      <c r="J413" s="131"/>
      <c r="K413" s="131"/>
      <c r="L413" s="131"/>
      <c r="M413" s="131"/>
      <c r="N413" s="131"/>
      <c r="O413" s="131"/>
      <c r="P413" s="131"/>
      <c r="Q413" s="131"/>
      <c r="R413" s="131"/>
    </row>
    <row r="414" spans="2:18">
      <c r="B414" s="130"/>
      <c r="C414" s="131"/>
      <c r="D414" s="131"/>
      <c r="E414" s="131"/>
      <c r="F414" s="131"/>
      <c r="G414" s="131"/>
      <c r="H414" s="131"/>
      <c r="I414" s="131"/>
      <c r="J414" s="131"/>
      <c r="K414" s="131"/>
      <c r="L414" s="131"/>
      <c r="M414" s="131"/>
      <c r="N414" s="131"/>
      <c r="O414" s="131"/>
      <c r="P414" s="131"/>
      <c r="Q414" s="131"/>
      <c r="R414" s="131"/>
    </row>
    <row r="415" spans="2:18">
      <c r="B415" s="130"/>
      <c r="C415" s="131"/>
      <c r="D415" s="131"/>
      <c r="E415" s="131"/>
      <c r="F415" s="131"/>
      <c r="G415" s="131"/>
      <c r="H415" s="131"/>
      <c r="I415" s="131"/>
      <c r="J415" s="131"/>
      <c r="K415" s="131"/>
      <c r="L415" s="131"/>
      <c r="M415" s="131"/>
      <c r="N415" s="131"/>
      <c r="O415" s="131"/>
      <c r="P415" s="131"/>
      <c r="Q415" s="131"/>
      <c r="R415" s="131"/>
    </row>
    <row r="416" spans="2:18">
      <c r="B416" s="130"/>
      <c r="C416" s="131"/>
      <c r="D416" s="131"/>
      <c r="E416" s="131"/>
      <c r="F416" s="131"/>
      <c r="G416" s="131"/>
      <c r="H416" s="131"/>
      <c r="I416" s="131"/>
      <c r="J416" s="131"/>
      <c r="K416" s="131"/>
      <c r="L416" s="131"/>
      <c r="M416" s="131"/>
      <c r="N416" s="131"/>
      <c r="O416" s="131"/>
      <c r="P416" s="131"/>
      <c r="Q416" s="131"/>
      <c r="R416" s="131"/>
    </row>
    <row r="417" spans="2:18">
      <c r="B417" s="130"/>
      <c r="C417" s="131"/>
      <c r="D417" s="131"/>
      <c r="E417" s="131"/>
      <c r="F417" s="131"/>
      <c r="G417" s="131"/>
      <c r="H417" s="131"/>
      <c r="I417" s="131"/>
      <c r="J417" s="131"/>
      <c r="K417" s="131"/>
      <c r="L417" s="131"/>
      <c r="M417" s="131"/>
      <c r="N417" s="131"/>
      <c r="O417" s="131"/>
      <c r="P417" s="131"/>
      <c r="Q417" s="131"/>
      <c r="R417" s="131"/>
    </row>
    <row r="418" spans="2:18">
      <c r="B418" s="130"/>
      <c r="C418" s="131"/>
      <c r="D418" s="131"/>
      <c r="E418" s="131"/>
      <c r="F418" s="131"/>
      <c r="G418" s="131"/>
      <c r="H418" s="131"/>
      <c r="I418" s="131"/>
      <c r="J418" s="131"/>
      <c r="K418" s="131"/>
      <c r="L418" s="131"/>
      <c r="M418" s="131"/>
      <c r="N418" s="131"/>
      <c r="O418" s="131"/>
      <c r="P418" s="131"/>
      <c r="Q418" s="131"/>
      <c r="R418" s="131"/>
    </row>
    <row r="419" spans="2:18">
      <c r="B419" s="130"/>
      <c r="C419" s="131"/>
      <c r="D419" s="131"/>
      <c r="E419" s="131"/>
      <c r="F419" s="131"/>
      <c r="G419" s="131"/>
      <c r="H419" s="131"/>
      <c r="I419" s="131"/>
      <c r="J419" s="131"/>
      <c r="K419" s="131"/>
      <c r="L419" s="131"/>
      <c r="M419" s="131"/>
      <c r="N419" s="131"/>
      <c r="O419" s="131"/>
      <c r="P419" s="131"/>
      <c r="Q419" s="131"/>
      <c r="R419" s="131"/>
    </row>
    <row r="420" spans="2:18">
      <c r="B420" s="130"/>
      <c r="C420" s="131"/>
      <c r="D420" s="131"/>
      <c r="E420" s="131"/>
      <c r="F420" s="131"/>
      <c r="G420" s="131"/>
      <c r="H420" s="131"/>
      <c r="I420" s="131"/>
      <c r="J420" s="131"/>
      <c r="K420" s="131"/>
      <c r="L420" s="131"/>
      <c r="M420" s="131"/>
      <c r="N420" s="131"/>
      <c r="O420" s="131"/>
      <c r="P420" s="131"/>
      <c r="Q420" s="131"/>
      <c r="R420" s="131"/>
    </row>
    <row r="421" spans="2:18">
      <c r="B421" s="130"/>
      <c r="C421" s="131"/>
      <c r="D421" s="131"/>
      <c r="E421" s="131"/>
      <c r="F421" s="131"/>
      <c r="G421" s="131"/>
      <c r="H421" s="131"/>
      <c r="I421" s="131"/>
      <c r="J421" s="131"/>
      <c r="K421" s="131"/>
      <c r="L421" s="131"/>
      <c r="M421" s="131"/>
      <c r="N421" s="131"/>
      <c r="O421" s="131"/>
      <c r="P421" s="131"/>
      <c r="Q421" s="131"/>
      <c r="R421" s="131"/>
    </row>
    <row r="422" spans="2:18">
      <c r="B422" s="130"/>
      <c r="C422" s="131"/>
      <c r="D422" s="131"/>
      <c r="E422" s="131"/>
      <c r="F422" s="131"/>
      <c r="G422" s="131"/>
      <c r="H422" s="131"/>
      <c r="I422" s="131"/>
      <c r="J422" s="131"/>
      <c r="K422" s="131"/>
      <c r="L422" s="131"/>
      <c r="M422" s="131"/>
      <c r="N422" s="131"/>
      <c r="O422" s="131"/>
      <c r="P422" s="131"/>
      <c r="Q422" s="131"/>
      <c r="R422" s="131"/>
    </row>
    <row r="423" spans="2:18">
      <c r="B423" s="130"/>
      <c r="C423" s="131"/>
      <c r="D423" s="131"/>
      <c r="E423" s="131"/>
      <c r="F423" s="131"/>
      <c r="G423" s="131"/>
      <c r="H423" s="131"/>
      <c r="I423" s="131"/>
      <c r="J423" s="131"/>
      <c r="K423" s="131"/>
      <c r="L423" s="131"/>
      <c r="M423" s="131"/>
      <c r="N423" s="131"/>
      <c r="O423" s="131"/>
      <c r="P423" s="131"/>
      <c r="Q423" s="131"/>
      <c r="R423" s="131"/>
    </row>
    <row r="424" spans="2:18">
      <c r="B424" s="130"/>
      <c r="C424" s="131"/>
      <c r="D424" s="131"/>
      <c r="E424" s="131"/>
      <c r="F424" s="131"/>
      <c r="G424" s="131"/>
      <c r="H424" s="131"/>
      <c r="I424" s="131"/>
      <c r="J424" s="131"/>
      <c r="K424" s="131"/>
      <c r="L424" s="131"/>
      <c r="M424" s="131"/>
      <c r="N424" s="131"/>
      <c r="O424" s="131"/>
      <c r="P424" s="131"/>
      <c r="Q424" s="131"/>
      <c r="R424" s="131"/>
    </row>
    <row r="425" spans="2:18">
      <c r="B425" s="130"/>
      <c r="C425" s="131"/>
      <c r="D425" s="131"/>
      <c r="E425" s="131"/>
      <c r="F425" s="131"/>
      <c r="G425" s="131"/>
      <c r="H425" s="131"/>
      <c r="I425" s="131"/>
      <c r="J425" s="131"/>
      <c r="K425" s="131"/>
      <c r="L425" s="131"/>
      <c r="M425" s="131"/>
      <c r="N425" s="131"/>
      <c r="O425" s="131"/>
      <c r="P425" s="131"/>
      <c r="Q425" s="131"/>
      <c r="R425" s="131"/>
    </row>
    <row r="426" spans="2:18">
      <c r="B426" s="130"/>
      <c r="C426" s="131"/>
      <c r="D426" s="131"/>
      <c r="E426" s="131"/>
      <c r="F426" s="131"/>
      <c r="G426" s="131"/>
      <c r="H426" s="131"/>
      <c r="I426" s="131"/>
      <c r="J426" s="131"/>
      <c r="K426" s="131"/>
      <c r="L426" s="131"/>
      <c r="M426" s="131"/>
      <c r="N426" s="131"/>
      <c r="O426" s="131"/>
      <c r="P426" s="131"/>
      <c r="Q426" s="131"/>
      <c r="R426" s="131"/>
    </row>
    <row r="427" spans="2:18">
      <c r="B427" s="130"/>
      <c r="C427" s="131"/>
      <c r="D427" s="131"/>
      <c r="E427" s="131"/>
      <c r="F427" s="131"/>
      <c r="G427" s="131"/>
      <c r="H427" s="131"/>
      <c r="I427" s="131"/>
      <c r="J427" s="131"/>
      <c r="K427" s="131"/>
      <c r="L427" s="131"/>
      <c r="M427" s="131"/>
      <c r="N427" s="131"/>
      <c r="O427" s="131"/>
      <c r="P427" s="131"/>
      <c r="Q427" s="131"/>
      <c r="R427" s="131"/>
    </row>
    <row r="428" spans="2:18">
      <c r="B428" s="130"/>
      <c r="C428" s="131"/>
      <c r="D428" s="131"/>
      <c r="E428" s="131"/>
      <c r="F428" s="131"/>
      <c r="G428" s="131"/>
      <c r="H428" s="131"/>
      <c r="I428" s="131"/>
      <c r="J428" s="131"/>
      <c r="K428" s="131"/>
      <c r="L428" s="131"/>
      <c r="M428" s="131"/>
      <c r="N428" s="131"/>
      <c r="O428" s="131"/>
      <c r="P428" s="131"/>
      <c r="Q428" s="131"/>
      <c r="R428" s="131"/>
    </row>
    <row r="429" spans="2:18">
      <c r="B429" s="130"/>
      <c r="C429" s="131"/>
      <c r="D429" s="131"/>
      <c r="E429" s="131"/>
      <c r="F429" s="131"/>
      <c r="G429" s="131"/>
      <c r="H429" s="131"/>
      <c r="I429" s="131"/>
      <c r="J429" s="131"/>
      <c r="K429" s="131"/>
      <c r="L429" s="131"/>
      <c r="M429" s="131"/>
      <c r="N429" s="131"/>
      <c r="O429" s="131"/>
      <c r="P429" s="131"/>
      <c r="Q429" s="131"/>
      <c r="R429" s="131"/>
    </row>
    <row r="430" spans="2:18">
      <c r="B430" s="130"/>
      <c r="C430" s="131"/>
      <c r="D430" s="131"/>
      <c r="E430" s="131"/>
      <c r="F430" s="131"/>
      <c r="G430" s="131"/>
      <c r="H430" s="131"/>
      <c r="I430" s="131"/>
      <c r="J430" s="131"/>
      <c r="K430" s="131"/>
      <c r="L430" s="131"/>
      <c r="M430" s="131"/>
      <c r="N430" s="131"/>
      <c r="O430" s="131"/>
      <c r="P430" s="131"/>
      <c r="Q430" s="131"/>
      <c r="R430" s="131"/>
    </row>
    <row r="431" spans="2:18">
      <c r="B431" s="130"/>
      <c r="C431" s="131"/>
      <c r="D431" s="131"/>
      <c r="E431" s="131"/>
      <c r="F431" s="131"/>
      <c r="G431" s="131"/>
      <c r="H431" s="131"/>
      <c r="I431" s="131"/>
      <c r="J431" s="131"/>
      <c r="K431" s="131"/>
      <c r="L431" s="131"/>
      <c r="M431" s="131"/>
      <c r="N431" s="131"/>
      <c r="O431" s="131"/>
      <c r="P431" s="131"/>
      <c r="Q431" s="131"/>
      <c r="R431" s="131"/>
    </row>
    <row r="432" spans="2:18">
      <c r="B432" s="130"/>
      <c r="C432" s="131"/>
      <c r="D432" s="131"/>
      <c r="E432" s="131"/>
      <c r="F432" s="131"/>
      <c r="G432" s="131"/>
      <c r="H432" s="131"/>
      <c r="I432" s="131"/>
      <c r="J432" s="131"/>
      <c r="K432" s="131"/>
      <c r="L432" s="131"/>
      <c r="M432" s="131"/>
      <c r="N432" s="131"/>
      <c r="O432" s="131"/>
      <c r="P432" s="131"/>
      <c r="Q432" s="131"/>
      <c r="R432" s="131"/>
    </row>
    <row r="433" spans="2:18">
      <c r="B433" s="130"/>
      <c r="C433" s="131"/>
      <c r="D433" s="131"/>
      <c r="E433" s="131"/>
      <c r="F433" s="131"/>
      <c r="G433" s="131"/>
      <c r="H433" s="131"/>
      <c r="I433" s="131"/>
      <c r="J433" s="131"/>
      <c r="K433" s="131"/>
      <c r="L433" s="131"/>
      <c r="M433" s="131"/>
      <c r="N433" s="131"/>
      <c r="O433" s="131"/>
      <c r="P433" s="131"/>
      <c r="Q433" s="131"/>
      <c r="R433" s="131"/>
    </row>
    <row r="434" spans="2:18">
      <c r="B434" s="130"/>
      <c r="C434" s="131"/>
      <c r="D434" s="131"/>
      <c r="E434" s="131"/>
      <c r="F434" s="131"/>
      <c r="G434" s="131"/>
      <c r="H434" s="131"/>
      <c r="I434" s="131"/>
      <c r="J434" s="131"/>
      <c r="K434" s="131"/>
      <c r="L434" s="131"/>
      <c r="M434" s="131"/>
      <c r="N434" s="131"/>
      <c r="O434" s="131"/>
      <c r="P434" s="131"/>
      <c r="Q434" s="131"/>
      <c r="R434" s="131"/>
    </row>
    <row r="435" spans="2:18">
      <c r="B435" s="130"/>
      <c r="C435" s="131"/>
      <c r="D435" s="131"/>
      <c r="E435" s="131"/>
      <c r="F435" s="131"/>
      <c r="G435" s="131"/>
      <c r="H435" s="131"/>
      <c r="I435" s="131"/>
      <c r="J435" s="131"/>
      <c r="K435" s="131"/>
      <c r="L435" s="131"/>
      <c r="M435" s="131"/>
      <c r="N435" s="131"/>
      <c r="O435" s="131"/>
      <c r="P435" s="131"/>
      <c r="Q435" s="131"/>
      <c r="R435" s="131"/>
    </row>
    <row r="436" spans="2:18">
      <c r="B436" s="130"/>
      <c r="C436" s="131"/>
      <c r="D436" s="131"/>
      <c r="E436" s="131"/>
      <c r="F436" s="131"/>
      <c r="G436" s="131"/>
      <c r="H436" s="131"/>
      <c r="I436" s="131"/>
      <c r="J436" s="131"/>
      <c r="K436" s="131"/>
      <c r="L436" s="131"/>
      <c r="M436" s="131"/>
      <c r="N436" s="131"/>
      <c r="O436" s="131"/>
      <c r="P436" s="131"/>
      <c r="Q436" s="131"/>
      <c r="R436" s="131"/>
    </row>
    <row r="437" spans="2:18">
      <c r="B437" s="130"/>
      <c r="C437" s="131"/>
      <c r="D437" s="131"/>
      <c r="E437" s="131"/>
      <c r="F437" s="131"/>
      <c r="G437" s="131"/>
      <c r="H437" s="131"/>
      <c r="I437" s="131"/>
      <c r="J437" s="131"/>
      <c r="K437" s="131"/>
      <c r="L437" s="131"/>
      <c r="M437" s="131"/>
      <c r="N437" s="131"/>
      <c r="O437" s="131"/>
      <c r="P437" s="131"/>
      <c r="Q437" s="131"/>
      <c r="R437" s="131"/>
    </row>
    <row r="438" spans="2:18">
      <c r="B438" s="130"/>
      <c r="C438" s="131"/>
      <c r="D438" s="131"/>
      <c r="E438" s="131"/>
      <c r="F438" s="131"/>
      <c r="G438" s="131"/>
      <c r="H438" s="131"/>
      <c r="I438" s="131"/>
      <c r="J438" s="131"/>
      <c r="K438" s="131"/>
      <c r="L438" s="131"/>
      <c r="M438" s="131"/>
      <c r="N438" s="131"/>
      <c r="O438" s="131"/>
      <c r="P438" s="131"/>
      <c r="Q438" s="131"/>
      <c r="R438" s="131"/>
    </row>
    <row r="439" spans="2:18">
      <c r="B439" s="130"/>
      <c r="C439" s="131"/>
      <c r="D439" s="131"/>
      <c r="E439" s="131"/>
      <c r="F439" s="131"/>
      <c r="G439" s="131"/>
      <c r="H439" s="131"/>
      <c r="I439" s="131"/>
      <c r="J439" s="131"/>
      <c r="K439" s="131"/>
      <c r="L439" s="131"/>
      <c r="M439" s="131"/>
      <c r="N439" s="131"/>
      <c r="O439" s="131"/>
      <c r="P439" s="131"/>
      <c r="Q439" s="131"/>
      <c r="R439" s="131"/>
    </row>
    <row r="440" spans="2:18">
      <c r="B440" s="130"/>
      <c r="C440" s="131"/>
      <c r="D440" s="131"/>
      <c r="E440" s="131"/>
      <c r="F440" s="131"/>
      <c r="G440" s="131"/>
      <c r="H440" s="131"/>
      <c r="I440" s="131"/>
      <c r="J440" s="131"/>
      <c r="K440" s="131"/>
      <c r="L440" s="131"/>
      <c r="M440" s="131"/>
      <c r="N440" s="131"/>
      <c r="O440" s="131"/>
      <c r="P440" s="131"/>
      <c r="Q440" s="131"/>
      <c r="R440" s="131"/>
    </row>
    <row r="441" spans="2:18">
      <c r="B441" s="130"/>
      <c r="C441" s="131"/>
      <c r="D441" s="131"/>
      <c r="E441" s="131"/>
      <c r="F441" s="131"/>
      <c r="G441" s="131"/>
      <c r="H441" s="131"/>
      <c r="I441" s="131"/>
      <c r="J441" s="131"/>
      <c r="K441" s="131"/>
      <c r="L441" s="131"/>
      <c r="M441" s="131"/>
      <c r="N441" s="131"/>
      <c r="O441" s="131"/>
      <c r="P441" s="131"/>
      <c r="Q441" s="131"/>
      <c r="R441" s="131"/>
    </row>
    <row r="442" spans="2:18">
      <c r="B442" s="130"/>
      <c r="C442" s="131"/>
      <c r="D442" s="131"/>
      <c r="E442" s="131"/>
      <c r="F442" s="131"/>
      <c r="G442" s="131"/>
      <c r="H442" s="131"/>
      <c r="I442" s="131"/>
      <c r="J442" s="131"/>
      <c r="K442" s="131"/>
      <c r="L442" s="131"/>
      <c r="M442" s="131"/>
      <c r="N442" s="131"/>
      <c r="O442" s="131"/>
      <c r="P442" s="131"/>
      <c r="Q442" s="131"/>
      <c r="R442" s="131"/>
    </row>
    <row r="443" spans="2:18">
      <c r="B443" s="130"/>
      <c r="C443" s="131"/>
      <c r="D443" s="131"/>
      <c r="E443" s="131"/>
      <c r="F443" s="131"/>
      <c r="G443" s="131"/>
      <c r="H443" s="131"/>
      <c r="I443" s="131"/>
      <c r="J443" s="131"/>
      <c r="K443" s="131"/>
      <c r="L443" s="131"/>
      <c r="M443" s="131"/>
      <c r="N443" s="131"/>
      <c r="O443" s="131"/>
      <c r="P443" s="131"/>
      <c r="Q443" s="131"/>
      <c r="R443" s="131"/>
    </row>
    <row r="444" spans="2:18">
      <c r="B444" s="130"/>
      <c r="C444" s="131"/>
      <c r="D444" s="131"/>
      <c r="E444" s="131"/>
      <c r="F444" s="131"/>
      <c r="G444" s="131"/>
      <c r="H444" s="131"/>
      <c r="I444" s="131"/>
      <c r="J444" s="131"/>
      <c r="K444" s="131"/>
      <c r="L444" s="131"/>
      <c r="M444" s="131"/>
      <c r="N444" s="131"/>
      <c r="O444" s="131"/>
      <c r="P444" s="131"/>
      <c r="Q444" s="131"/>
      <c r="R444" s="131"/>
    </row>
    <row r="445" spans="2:18">
      <c r="B445" s="130"/>
      <c r="C445" s="131"/>
      <c r="D445" s="131"/>
      <c r="E445" s="131"/>
      <c r="F445" s="131"/>
      <c r="G445" s="131"/>
      <c r="H445" s="131"/>
      <c r="I445" s="131"/>
      <c r="J445" s="131"/>
      <c r="K445" s="131"/>
      <c r="L445" s="131"/>
      <c r="M445" s="131"/>
      <c r="N445" s="131"/>
      <c r="O445" s="131"/>
      <c r="P445" s="131"/>
      <c r="Q445" s="131"/>
      <c r="R445" s="131"/>
    </row>
    <row r="446" spans="2:18">
      <c r="B446" s="130"/>
      <c r="C446" s="131"/>
      <c r="D446" s="131"/>
      <c r="E446" s="131"/>
      <c r="F446" s="131"/>
      <c r="G446" s="131"/>
      <c r="H446" s="131"/>
      <c r="I446" s="131"/>
      <c r="J446" s="131"/>
      <c r="K446" s="131"/>
      <c r="L446" s="131"/>
      <c r="M446" s="131"/>
      <c r="N446" s="131"/>
      <c r="O446" s="131"/>
      <c r="P446" s="131"/>
      <c r="Q446" s="131"/>
      <c r="R446" s="131"/>
    </row>
    <row r="447" spans="2:18">
      <c r="B447" s="130"/>
      <c r="C447" s="131"/>
      <c r="D447" s="131"/>
      <c r="E447" s="131"/>
      <c r="F447" s="131"/>
      <c r="G447" s="131"/>
      <c r="H447" s="131"/>
      <c r="I447" s="131"/>
      <c r="J447" s="131"/>
      <c r="K447" s="131"/>
      <c r="L447" s="131"/>
      <c r="M447" s="131"/>
      <c r="N447" s="131"/>
      <c r="O447" s="131"/>
      <c r="P447" s="131"/>
      <c r="Q447" s="131"/>
      <c r="R447" s="131"/>
    </row>
    <row r="448" spans="2:18">
      <c r="B448" s="130"/>
      <c r="C448" s="131"/>
      <c r="D448" s="131"/>
      <c r="E448" s="131"/>
      <c r="F448" s="131"/>
      <c r="G448" s="131"/>
      <c r="H448" s="131"/>
      <c r="I448" s="131"/>
      <c r="J448" s="131"/>
      <c r="K448" s="131"/>
      <c r="L448" s="131"/>
      <c r="M448" s="131"/>
      <c r="N448" s="131"/>
      <c r="O448" s="131"/>
      <c r="P448" s="131"/>
      <c r="Q448" s="131"/>
      <c r="R448" s="131"/>
    </row>
    <row r="449" spans="2:18">
      <c r="B449" s="130"/>
      <c r="C449" s="131"/>
      <c r="D449" s="131"/>
      <c r="E449" s="131"/>
      <c r="F449" s="131"/>
      <c r="G449" s="131"/>
      <c r="H449" s="131"/>
      <c r="I449" s="131"/>
      <c r="J449" s="131"/>
      <c r="K449" s="131"/>
      <c r="L449" s="131"/>
      <c r="M449" s="131"/>
      <c r="N449" s="131"/>
      <c r="O449" s="131"/>
      <c r="P449" s="131"/>
      <c r="Q449" s="131"/>
      <c r="R449" s="131"/>
    </row>
    <row r="450" spans="2:18">
      <c r="B450" s="130"/>
      <c r="C450" s="131"/>
      <c r="D450" s="131"/>
      <c r="E450" s="131"/>
      <c r="F450" s="131"/>
      <c r="G450" s="131"/>
      <c r="H450" s="131"/>
      <c r="I450" s="131"/>
      <c r="J450" s="131"/>
      <c r="K450" s="131"/>
      <c r="L450" s="131"/>
      <c r="M450" s="131"/>
      <c r="N450" s="131"/>
      <c r="O450" s="131"/>
      <c r="P450" s="131"/>
      <c r="Q450" s="131"/>
      <c r="R450" s="131"/>
    </row>
    <row r="451" spans="2:18">
      <c r="B451" s="130"/>
      <c r="C451" s="131"/>
      <c r="D451" s="131"/>
      <c r="E451" s="131"/>
      <c r="F451" s="131"/>
      <c r="G451" s="131"/>
      <c r="H451" s="131"/>
      <c r="I451" s="131"/>
      <c r="J451" s="131"/>
      <c r="K451" s="131"/>
      <c r="L451" s="131"/>
      <c r="M451" s="131"/>
      <c r="N451" s="131"/>
      <c r="O451" s="131"/>
      <c r="P451" s="131"/>
      <c r="Q451" s="131"/>
      <c r="R451" s="131"/>
    </row>
    <row r="452" spans="2:18">
      <c r="B452" s="130"/>
      <c r="C452" s="131"/>
      <c r="D452" s="131"/>
      <c r="E452" s="131"/>
      <c r="F452" s="131"/>
      <c r="G452" s="131"/>
      <c r="H452" s="131"/>
      <c r="I452" s="131"/>
      <c r="J452" s="131"/>
      <c r="K452" s="131"/>
      <c r="L452" s="131"/>
      <c r="M452" s="131"/>
      <c r="N452" s="131"/>
      <c r="O452" s="131"/>
      <c r="P452" s="131"/>
      <c r="Q452" s="131"/>
      <c r="R452" s="131"/>
    </row>
    <row r="453" spans="2:18">
      <c r="B453" s="130"/>
      <c r="C453" s="131"/>
      <c r="D453" s="131"/>
      <c r="E453" s="131"/>
      <c r="F453" s="131"/>
      <c r="G453" s="131"/>
      <c r="H453" s="131"/>
      <c r="I453" s="131"/>
      <c r="J453" s="131"/>
      <c r="K453" s="131"/>
      <c r="L453" s="131"/>
      <c r="M453" s="131"/>
      <c r="N453" s="131"/>
      <c r="O453" s="131"/>
      <c r="P453" s="131"/>
      <c r="Q453" s="131"/>
      <c r="R453" s="131"/>
    </row>
    <row r="454" spans="2:18">
      <c r="B454" s="130"/>
      <c r="C454" s="131"/>
      <c r="D454" s="131"/>
      <c r="E454" s="131"/>
      <c r="F454" s="131"/>
      <c r="G454" s="131"/>
      <c r="H454" s="131"/>
      <c r="I454" s="131"/>
      <c r="J454" s="131"/>
      <c r="K454" s="131"/>
      <c r="L454" s="131"/>
      <c r="M454" s="131"/>
      <c r="N454" s="131"/>
      <c r="O454" s="131"/>
      <c r="P454" s="131"/>
      <c r="Q454" s="131"/>
      <c r="R454" s="131"/>
    </row>
    <row r="455" spans="2:18">
      <c r="B455" s="130"/>
      <c r="C455" s="131"/>
      <c r="D455" s="131"/>
      <c r="E455" s="131"/>
      <c r="F455" s="131"/>
      <c r="G455" s="131"/>
      <c r="H455" s="131"/>
      <c r="I455" s="131"/>
      <c r="J455" s="131"/>
      <c r="K455" s="131"/>
      <c r="L455" s="131"/>
      <c r="M455" s="131"/>
      <c r="N455" s="131"/>
      <c r="O455" s="131"/>
      <c r="P455" s="131"/>
      <c r="Q455" s="131"/>
      <c r="R455" s="131"/>
    </row>
    <row r="456" spans="2:18">
      <c r="B456" s="130"/>
      <c r="C456" s="131"/>
      <c r="D456" s="131"/>
      <c r="E456" s="131"/>
      <c r="F456" s="131"/>
      <c r="G456" s="131"/>
      <c r="H456" s="131"/>
      <c r="I456" s="131"/>
      <c r="J456" s="131"/>
      <c r="K456" s="131"/>
      <c r="L456" s="131"/>
      <c r="M456" s="131"/>
      <c r="N456" s="131"/>
      <c r="O456" s="131"/>
      <c r="P456" s="131"/>
      <c r="Q456" s="131"/>
      <c r="R456" s="131"/>
    </row>
    <row r="457" spans="2:18">
      <c r="B457" s="130"/>
      <c r="C457" s="131"/>
      <c r="D457" s="131"/>
      <c r="E457" s="131"/>
      <c r="F457" s="131"/>
      <c r="G457" s="131"/>
      <c r="H457" s="131"/>
      <c r="I457" s="131"/>
      <c r="J457" s="131"/>
      <c r="K457" s="131"/>
      <c r="L457" s="131"/>
      <c r="M457" s="131"/>
      <c r="N457" s="131"/>
      <c r="O457" s="131"/>
      <c r="P457" s="131"/>
      <c r="Q457" s="131"/>
      <c r="R457" s="131"/>
    </row>
    <row r="458" spans="2:18">
      <c r="B458" s="130"/>
      <c r="C458" s="131"/>
      <c r="D458" s="131"/>
      <c r="E458" s="131"/>
      <c r="F458" s="131"/>
      <c r="G458" s="131"/>
      <c r="H458" s="131"/>
      <c r="I458" s="131"/>
      <c r="J458" s="131"/>
      <c r="K458" s="131"/>
      <c r="L458" s="131"/>
      <c r="M458" s="131"/>
      <c r="N458" s="131"/>
      <c r="O458" s="131"/>
      <c r="P458" s="131"/>
      <c r="Q458" s="131"/>
      <c r="R458" s="131"/>
    </row>
    <row r="459" spans="2:18">
      <c r="B459" s="130"/>
      <c r="C459" s="131"/>
      <c r="D459" s="131"/>
      <c r="E459" s="131"/>
      <c r="F459" s="131"/>
      <c r="G459" s="131"/>
      <c r="H459" s="131"/>
      <c r="I459" s="131"/>
      <c r="J459" s="131"/>
      <c r="K459" s="131"/>
      <c r="L459" s="131"/>
      <c r="M459" s="131"/>
      <c r="N459" s="131"/>
      <c r="O459" s="131"/>
      <c r="P459" s="131"/>
      <c r="Q459" s="131"/>
      <c r="R459" s="131"/>
    </row>
    <row r="460" spans="2:18">
      <c r="B460" s="130"/>
      <c r="C460" s="131"/>
      <c r="D460" s="131"/>
      <c r="E460" s="131"/>
      <c r="F460" s="131"/>
      <c r="G460" s="131"/>
      <c r="H460" s="131"/>
      <c r="I460" s="131"/>
      <c r="J460" s="131"/>
      <c r="K460" s="131"/>
      <c r="L460" s="131"/>
      <c r="M460" s="131"/>
      <c r="N460" s="131"/>
      <c r="O460" s="131"/>
      <c r="P460" s="131"/>
      <c r="Q460" s="131"/>
      <c r="R460" s="131"/>
    </row>
    <row r="461" spans="2:18">
      <c r="B461" s="130"/>
      <c r="C461" s="131"/>
      <c r="D461" s="131"/>
      <c r="E461" s="131"/>
      <c r="F461" s="131"/>
      <c r="G461" s="131"/>
      <c r="H461" s="131"/>
      <c r="I461" s="131"/>
      <c r="J461" s="131"/>
      <c r="K461" s="131"/>
      <c r="L461" s="131"/>
      <c r="M461" s="131"/>
      <c r="N461" s="131"/>
      <c r="O461" s="131"/>
      <c r="P461" s="131"/>
      <c r="Q461" s="131"/>
      <c r="R461" s="131"/>
    </row>
    <row r="462" spans="2:18">
      <c r="B462" s="130"/>
      <c r="C462" s="131"/>
      <c r="D462" s="131"/>
      <c r="E462" s="131"/>
      <c r="F462" s="131"/>
      <c r="G462" s="131"/>
      <c r="H462" s="131"/>
      <c r="I462" s="131"/>
      <c r="J462" s="131"/>
      <c r="K462" s="131"/>
      <c r="L462" s="131"/>
      <c r="M462" s="131"/>
      <c r="N462" s="131"/>
      <c r="O462" s="131"/>
      <c r="P462" s="131"/>
      <c r="Q462" s="131"/>
      <c r="R462" s="131"/>
    </row>
    <row r="463" spans="2:18">
      <c r="B463" s="130"/>
      <c r="C463" s="131"/>
      <c r="D463" s="131"/>
      <c r="E463" s="131"/>
      <c r="F463" s="131"/>
      <c r="G463" s="131"/>
      <c r="H463" s="131"/>
      <c r="I463" s="131"/>
      <c r="J463" s="131"/>
      <c r="K463" s="131"/>
      <c r="L463" s="131"/>
      <c r="M463" s="131"/>
      <c r="N463" s="131"/>
      <c r="O463" s="131"/>
      <c r="P463" s="131"/>
      <c r="Q463" s="131"/>
      <c r="R463" s="131"/>
    </row>
    <row r="464" spans="2:18">
      <c r="B464" s="130"/>
      <c r="C464" s="131"/>
      <c r="D464" s="131"/>
      <c r="E464" s="131"/>
      <c r="F464" s="131"/>
      <c r="G464" s="131"/>
      <c r="H464" s="131"/>
      <c r="I464" s="131"/>
      <c r="J464" s="131"/>
      <c r="K464" s="131"/>
      <c r="L464" s="131"/>
      <c r="M464" s="131"/>
      <c r="N464" s="131"/>
      <c r="O464" s="131"/>
      <c r="P464" s="131"/>
      <c r="Q464" s="131"/>
      <c r="R464" s="131"/>
    </row>
    <row r="465" spans="2:18">
      <c r="B465" s="130"/>
      <c r="C465" s="131"/>
      <c r="D465" s="131"/>
      <c r="E465" s="131"/>
      <c r="F465" s="131"/>
      <c r="G465" s="131"/>
      <c r="H465" s="131"/>
      <c r="I465" s="131"/>
      <c r="J465" s="131"/>
      <c r="K465" s="131"/>
      <c r="L465" s="131"/>
      <c r="M465" s="131"/>
      <c r="N465" s="131"/>
      <c r="O465" s="131"/>
      <c r="P465" s="131"/>
      <c r="Q465" s="131"/>
      <c r="R465" s="131"/>
    </row>
    <row r="466" spans="2:18">
      <c r="B466" s="130"/>
      <c r="C466" s="131"/>
      <c r="D466" s="131"/>
      <c r="E466" s="131"/>
      <c r="F466" s="131"/>
      <c r="G466" s="131"/>
      <c r="H466" s="131"/>
      <c r="I466" s="131"/>
      <c r="J466" s="131"/>
      <c r="K466" s="131"/>
      <c r="L466" s="131"/>
      <c r="M466" s="131"/>
      <c r="N466" s="131"/>
      <c r="O466" s="131"/>
      <c r="P466" s="131"/>
      <c r="Q466" s="131"/>
      <c r="R466" s="131"/>
    </row>
    <row r="467" spans="2:18">
      <c r="B467" s="130"/>
      <c r="C467" s="131"/>
      <c r="D467" s="131"/>
      <c r="E467" s="131"/>
      <c r="F467" s="131"/>
      <c r="G467" s="131"/>
      <c r="H467" s="131"/>
      <c r="I467" s="131"/>
      <c r="J467" s="131"/>
      <c r="K467" s="131"/>
      <c r="L467" s="131"/>
      <c r="M467" s="131"/>
      <c r="N467" s="131"/>
      <c r="O467" s="131"/>
      <c r="P467" s="131"/>
      <c r="Q467" s="131"/>
      <c r="R467" s="131"/>
    </row>
    <row r="468" spans="2:18">
      <c r="B468" s="130"/>
      <c r="C468" s="131"/>
      <c r="D468" s="131"/>
      <c r="E468" s="131"/>
      <c r="F468" s="131"/>
      <c r="G468" s="131"/>
      <c r="H468" s="131"/>
      <c r="I468" s="131"/>
      <c r="J468" s="131"/>
      <c r="K468" s="131"/>
      <c r="L468" s="131"/>
      <c r="M468" s="131"/>
      <c r="N468" s="131"/>
      <c r="O468" s="131"/>
      <c r="P468" s="131"/>
      <c r="Q468" s="131"/>
      <c r="R468" s="131"/>
    </row>
    <row r="469" spans="2:18">
      <c r="B469" s="130"/>
      <c r="C469" s="131"/>
      <c r="D469" s="131"/>
      <c r="E469" s="131"/>
      <c r="F469" s="131"/>
      <c r="G469" s="131"/>
      <c r="H469" s="131"/>
      <c r="I469" s="131"/>
      <c r="J469" s="131"/>
      <c r="K469" s="131"/>
      <c r="L469" s="131"/>
      <c r="M469" s="131"/>
      <c r="N469" s="131"/>
      <c r="O469" s="131"/>
      <c r="P469" s="131"/>
      <c r="Q469" s="131"/>
      <c r="R469" s="131"/>
    </row>
    <row r="470" spans="2:18">
      <c r="B470" s="130"/>
      <c r="C470" s="131"/>
      <c r="D470" s="131"/>
      <c r="E470" s="131"/>
      <c r="F470" s="131"/>
      <c r="G470" s="131"/>
      <c r="H470" s="131"/>
      <c r="I470" s="131"/>
      <c r="J470" s="131"/>
      <c r="K470" s="131"/>
      <c r="L470" s="131"/>
      <c r="M470" s="131"/>
      <c r="N470" s="131"/>
      <c r="O470" s="131"/>
      <c r="P470" s="131"/>
      <c r="Q470" s="131"/>
      <c r="R470" s="131"/>
    </row>
    <row r="471" spans="2:18">
      <c r="B471" s="130"/>
      <c r="C471" s="131"/>
      <c r="D471" s="131"/>
      <c r="E471" s="131"/>
      <c r="F471" s="131"/>
      <c r="G471" s="131"/>
      <c r="H471" s="131"/>
      <c r="I471" s="131"/>
      <c r="J471" s="131"/>
      <c r="K471" s="131"/>
      <c r="L471" s="131"/>
      <c r="M471" s="131"/>
      <c r="N471" s="131"/>
      <c r="O471" s="131"/>
      <c r="P471" s="131"/>
      <c r="Q471" s="131"/>
      <c r="R471" s="131"/>
    </row>
    <row r="472" spans="2:18">
      <c r="B472" s="130"/>
      <c r="C472" s="131"/>
      <c r="D472" s="131"/>
      <c r="E472" s="131"/>
      <c r="F472" s="131"/>
      <c r="G472" s="131"/>
      <c r="H472" s="131"/>
      <c r="I472" s="131"/>
      <c r="J472" s="131"/>
      <c r="K472" s="131"/>
      <c r="L472" s="131"/>
      <c r="M472" s="131"/>
      <c r="N472" s="131"/>
      <c r="O472" s="131"/>
      <c r="P472" s="131"/>
      <c r="Q472" s="131"/>
      <c r="R472" s="131"/>
    </row>
    <row r="473" spans="2:18">
      <c r="B473" s="130"/>
      <c r="C473" s="131"/>
      <c r="D473" s="131"/>
      <c r="E473" s="131"/>
      <c r="F473" s="131"/>
      <c r="G473" s="131"/>
      <c r="H473" s="131"/>
      <c r="I473" s="131"/>
      <c r="J473" s="131"/>
      <c r="K473" s="131"/>
      <c r="L473" s="131"/>
      <c r="M473" s="131"/>
      <c r="N473" s="131"/>
      <c r="O473" s="131"/>
      <c r="P473" s="131"/>
      <c r="Q473" s="131"/>
      <c r="R473" s="131"/>
    </row>
    <row r="474" spans="2:18">
      <c r="B474" s="130"/>
      <c r="C474" s="131"/>
      <c r="D474" s="131"/>
      <c r="E474" s="131"/>
      <c r="F474" s="131"/>
      <c r="G474" s="131"/>
      <c r="H474" s="131"/>
      <c r="I474" s="131"/>
      <c r="J474" s="131"/>
      <c r="K474" s="131"/>
      <c r="L474" s="131"/>
      <c r="M474" s="131"/>
      <c r="N474" s="131"/>
      <c r="O474" s="131"/>
      <c r="P474" s="131"/>
      <c r="Q474" s="131"/>
      <c r="R474" s="131"/>
    </row>
    <row r="475" spans="2:18">
      <c r="B475" s="130"/>
      <c r="C475" s="131"/>
      <c r="D475" s="131"/>
      <c r="E475" s="131"/>
      <c r="F475" s="131"/>
      <c r="G475" s="131"/>
      <c r="H475" s="131"/>
      <c r="I475" s="131"/>
      <c r="J475" s="131"/>
      <c r="K475" s="131"/>
      <c r="L475" s="131"/>
      <c r="M475" s="131"/>
      <c r="N475" s="131"/>
      <c r="O475" s="131"/>
      <c r="P475" s="131"/>
      <c r="Q475" s="131"/>
      <c r="R475" s="131"/>
    </row>
    <row r="476" spans="2:18">
      <c r="B476" s="130"/>
      <c r="C476" s="131"/>
      <c r="D476" s="131"/>
      <c r="E476" s="131"/>
      <c r="F476" s="131"/>
      <c r="G476" s="131"/>
      <c r="H476" s="131"/>
      <c r="I476" s="131"/>
      <c r="J476" s="131"/>
      <c r="K476" s="131"/>
      <c r="L476" s="131"/>
      <c r="M476" s="131"/>
      <c r="N476" s="131"/>
      <c r="O476" s="131"/>
      <c r="P476" s="131"/>
      <c r="Q476" s="131"/>
      <c r="R476" s="131"/>
    </row>
    <row r="477" spans="2:18">
      <c r="B477" s="130"/>
      <c r="C477" s="131"/>
      <c r="D477" s="131"/>
      <c r="E477" s="131"/>
      <c r="F477" s="131"/>
      <c r="G477" s="131"/>
      <c r="H477" s="131"/>
      <c r="I477" s="131"/>
      <c r="J477" s="131"/>
      <c r="K477" s="131"/>
      <c r="L477" s="131"/>
      <c r="M477" s="131"/>
      <c r="N477" s="131"/>
      <c r="O477" s="131"/>
      <c r="P477" s="131"/>
      <c r="Q477" s="131"/>
      <c r="R477" s="131"/>
    </row>
    <row r="478" spans="2:18">
      <c r="B478" s="130"/>
      <c r="C478" s="131"/>
      <c r="D478" s="131"/>
      <c r="E478" s="131"/>
      <c r="F478" s="131"/>
      <c r="G478" s="131"/>
      <c r="H478" s="131"/>
      <c r="I478" s="131"/>
      <c r="J478" s="131"/>
      <c r="K478" s="131"/>
      <c r="L478" s="131"/>
      <c r="M478" s="131"/>
      <c r="N478" s="131"/>
      <c r="O478" s="131"/>
      <c r="P478" s="131"/>
      <c r="Q478" s="131"/>
      <c r="R478" s="131"/>
    </row>
    <row r="479" spans="2:18">
      <c r="B479" s="130"/>
      <c r="C479" s="131"/>
      <c r="D479" s="131"/>
      <c r="E479" s="131"/>
      <c r="F479" s="131"/>
      <c r="G479" s="131"/>
      <c r="H479" s="131"/>
      <c r="I479" s="131"/>
      <c r="J479" s="131"/>
      <c r="K479" s="131"/>
      <c r="L479" s="131"/>
      <c r="M479" s="131"/>
      <c r="N479" s="131"/>
      <c r="O479" s="131"/>
      <c r="P479" s="131"/>
      <c r="Q479" s="131"/>
      <c r="R479" s="131"/>
    </row>
    <row r="480" spans="2:18">
      <c r="B480" s="130"/>
      <c r="C480" s="131"/>
      <c r="D480" s="131"/>
      <c r="E480" s="131"/>
      <c r="F480" s="131"/>
      <c r="G480" s="131"/>
      <c r="H480" s="131"/>
      <c r="I480" s="131"/>
      <c r="J480" s="131"/>
      <c r="K480" s="131"/>
      <c r="L480" s="131"/>
      <c r="M480" s="131"/>
      <c r="N480" s="131"/>
      <c r="O480" s="131"/>
      <c r="P480" s="131"/>
      <c r="Q480" s="131"/>
      <c r="R480" s="131"/>
    </row>
    <row r="481" spans="2:18">
      <c r="B481" s="130"/>
      <c r="C481" s="131"/>
      <c r="D481" s="131"/>
      <c r="E481" s="131"/>
      <c r="F481" s="131"/>
      <c r="G481" s="131"/>
      <c r="H481" s="131"/>
      <c r="I481" s="131"/>
      <c r="J481" s="131"/>
      <c r="K481" s="131"/>
      <c r="L481" s="131"/>
      <c r="M481" s="131"/>
      <c r="N481" s="131"/>
      <c r="O481" s="131"/>
      <c r="P481" s="131"/>
      <c r="Q481" s="131"/>
      <c r="R481" s="131"/>
    </row>
    <row r="482" spans="2:18">
      <c r="B482" s="130"/>
      <c r="C482" s="131"/>
      <c r="D482" s="131"/>
      <c r="E482" s="131"/>
      <c r="F482" s="131"/>
      <c r="G482" s="131"/>
      <c r="H482" s="131"/>
      <c r="I482" s="131"/>
      <c r="J482" s="131"/>
      <c r="K482" s="131"/>
      <c r="L482" s="131"/>
      <c r="M482" s="131"/>
      <c r="N482" s="131"/>
      <c r="O482" s="131"/>
      <c r="P482" s="131"/>
      <c r="Q482" s="131"/>
      <c r="R482" s="131"/>
    </row>
    <row r="483" spans="2:18">
      <c r="B483" s="130"/>
      <c r="C483" s="131"/>
      <c r="D483" s="131"/>
      <c r="E483" s="131"/>
      <c r="F483" s="131"/>
      <c r="G483" s="131"/>
      <c r="H483" s="131"/>
      <c r="I483" s="131"/>
      <c r="J483" s="131"/>
      <c r="K483" s="131"/>
      <c r="L483" s="131"/>
      <c r="M483" s="131"/>
      <c r="N483" s="131"/>
      <c r="O483" s="131"/>
      <c r="P483" s="131"/>
      <c r="Q483" s="131"/>
      <c r="R483" s="131"/>
    </row>
    <row r="484" spans="2:18">
      <c r="B484" s="130"/>
      <c r="C484" s="131"/>
      <c r="D484" s="131"/>
      <c r="E484" s="131"/>
      <c r="F484" s="131"/>
      <c r="G484" s="131"/>
      <c r="H484" s="131"/>
      <c r="I484" s="131"/>
      <c r="J484" s="131"/>
      <c r="K484" s="131"/>
      <c r="L484" s="131"/>
      <c r="M484" s="131"/>
      <c r="N484" s="131"/>
      <c r="O484" s="131"/>
      <c r="P484" s="131"/>
      <c r="Q484" s="131"/>
      <c r="R484" s="131"/>
    </row>
    <row r="485" spans="2:18">
      <c r="B485" s="130"/>
      <c r="C485" s="131"/>
      <c r="D485" s="131"/>
      <c r="E485" s="131"/>
      <c r="F485" s="131"/>
      <c r="G485" s="131"/>
      <c r="H485" s="131"/>
      <c r="I485" s="131"/>
      <c r="J485" s="131"/>
      <c r="K485" s="131"/>
      <c r="L485" s="131"/>
      <c r="M485" s="131"/>
      <c r="N485" s="131"/>
      <c r="O485" s="131"/>
      <c r="P485" s="131"/>
      <c r="Q485" s="131"/>
      <c r="R485" s="131"/>
    </row>
    <row r="486" spans="2:18">
      <c r="B486" s="130"/>
      <c r="C486" s="131"/>
      <c r="D486" s="131"/>
      <c r="E486" s="131"/>
      <c r="F486" s="131"/>
      <c r="G486" s="131"/>
      <c r="H486" s="131"/>
      <c r="I486" s="131"/>
      <c r="J486" s="131"/>
      <c r="K486" s="131"/>
      <c r="L486" s="131"/>
      <c r="M486" s="131"/>
      <c r="N486" s="131"/>
      <c r="O486" s="131"/>
      <c r="P486" s="131"/>
      <c r="Q486" s="131"/>
      <c r="R486" s="131"/>
    </row>
    <row r="487" spans="2:18">
      <c r="B487" s="130"/>
      <c r="C487" s="131"/>
      <c r="D487" s="131"/>
      <c r="E487" s="131"/>
      <c r="F487" s="131"/>
      <c r="G487" s="131"/>
      <c r="H487" s="131"/>
      <c r="I487" s="131"/>
      <c r="J487" s="131"/>
      <c r="K487" s="131"/>
      <c r="L487" s="131"/>
      <c r="M487" s="131"/>
      <c r="N487" s="131"/>
      <c r="O487" s="131"/>
      <c r="P487" s="131"/>
      <c r="Q487" s="131"/>
      <c r="R487" s="131"/>
    </row>
    <row r="488" spans="2:18">
      <c r="B488" s="130"/>
      <c r="C488" s="131"/>
      <c r="D488" s="131"/>
      <c r="E488" s="131"/>
      <c r="F488" s="131"/>
      <c r="G488" s="131"/>
      <c r="H488" s="131"/>
      <c r="I488" s="131"/>
      <c r="J488" s="131"/>
      <c r="K488" s="131"/>
      <c r="L488" s="131"/>
      <c r="M488" s="131"/>
      <c r="N488" s="131"/>
      <c r="O488" s="131"/>
      <c r="P488" s="131"/>
      <c r="Q488" s="131"/>
      <c r="R488" s="131"/>
    </row>
    <row r="489" spans="2:18">
      <c r="B489" s="130"/>
      <c r="C489" s="131"/>
      <c r="D489" s="131"/>
      <c r="E489" s="131"/>
      <c r="F489" s="131"/>
      <c r="G489" s="131"/>
      <c r="H489" s="131"/>
      <c r="I489" s="131"/>
      <c r="J489" s="131"/>
      <c r="K489" s="131"/>
      <c r="L489" s="131"/>
      <c r="M489" s="131"/>
      <c r="N489" s="131"/>
      <c r="O489" s="131"/>
      <c r="P489" s="131"/>
      <c r="Q489" s="131"/>
      <c r="R489" s="131"/>
    </row>
    <row r="490" spans="2:18">
      <c r="B490" s="130"/>
      <c r="C490" s="131"/>
      <c r="D490" s="131"/>
      <c r="E490" s="131"/>
      <c r="F490" s="131"/>
      <c r="G490" s="131"/>
      <c r="H490" s="131"/>
      <c r="I490" s="131"/>
      <c r="J490" s="131"/>
      <c r="K490" s="131"/>
      <c r="L490" s="131"/>
      <c r="M490" s="131"/>
      <c r="N490" s="131"/>
      <c r="O490" s="131"/>
      <c r="P490" s="131"/>
      <c r="Q490" s="131"/>
      <c r="R490" s="131"/>
    </row>
    <row r="491" spans="2:18">
      <c r="B491" s="130"/>
      <c r="C491" s="131"/>
      <c r="D491" s="131"/>
      <c r="E491" s="131"/>
      <c r="F491" s="131"/>
      <c r="G491" s="131"/>
      <c r="H491" s="131"/>
      <c r="I491" s="131"/>
      <c r="J491" s="131"/>
      <c r="K491" s="131"/>
      <c r="L491" s="131"/>
      <c r="M491" s="131"/>
      <c r="N491" s="131"/>
      <c r="O491" s="131"/>
      <c r="P491" s="131"/>
      <c r="Q491" s="131"/>
      <c r="R491" s="131"/>
    </row>
    <row r="492" spans="2:18">
      <c r="B492" s="130"/>
      <c r="C492" s="131"/>
      <c r="D492" s="131"/>
      <c r="E492" s="131"/>
      <c r="F492" s="131"/>
      <c r="G492" s="131"/>
      <c r="H492" s="131"/>
      <c r="I492" s="131"/>
      <c r="J492" s="131"/>
      <c r="K492" s="131"/>
      <c r="L492" s="131"/>
      <c r="M492" s="131"/>
      <c r="N492" s="131"/>
      <c r="O492" s="131"/>
      <c r="P492" s="131"/>
      <c r="Q492" s="131"/>
      <c r="R492" s="131"/>
    </row>
    <row r="493" spans="2:18">
      <c r="B493" s="130"/>
      <c r="C493" s="131"/>
      <c r="D493" s="131"/>
      <c r="E493" s="131"/>
      <c r="F493" s="131"/>
      <c r="G493" s="131"/>
      <c r="H493" s="131"/>
      <c r="I493" s="131"/>
      <c r="J493" s="131"/>
      <c r="K493" s="131"/>
      <c r="L493" s="131"/>
      <c r="M493" s="131"/>
      <c r="N493" s="131"/>
      <c r="O493" s="131"/>
      <c r="P493" s="131"/>
      <c r="Q493" s="131"/>
      <c r="R493" s="131"/>
    </row>
    <row r="494" spans="2:18">
      <c r="B494" s="130"/>
      <c r="C494" s="131"/>
      <c r="D494" s="131"/>
      <c r="E494" s="131"/>
      <c r="F494" s="131"/>
      <c r="G494" s="131"/>
      <c r="H494" s="131"/>
      <c r="I494" s="131"/>
      <c r="J494" s="131"/>
      <c r="K494" s="131"/>
      <c r="L494" s="131"/>
      <c r="M494" s="131"/>
      <c r="N494" s="131"/>
      <c r="O494" s="131"/>
      <c r="P494" s="131"/>
      <c r="Q494" s="131"/>
      <c r="R494" s="131"/>
    </row>
    <row r="495" spans="2:18">
      <c r="B495" s="130"/>
      <c r="C495" s="131"/>
      <c r="D495" s="131"/>
      <c r="E495" s="131"/>
      <c r="F495" s="131"/>
      <c r="G495" s="131"/>
      <c r="H495" s="131"/>
      <c r="I495" s="131"/>
      <c r="J495" s="131"/>
      <c r="K495" s="131"/>
      <c r="L495" s="131"/>
      <c r="M495" s="131"/>
      <c r="N495" s="131"/>
      <c r="O495" s="131"/>
      <c r="P495" s="131"/>
      <c r="Q495" s="131"/>
      <c r="R495" s="131"/>
    </row>
    <row r="496" spans="2:18">
      <c r="B496" s="130"/>
      <c r="C496" s="131"/>
      <c r="D496" s="131"/>
      <c r="E496" s="131"/>
      <c r="F496" s="131"/>
      <c r="G496" s="131"/>
      <c r="H496" s="131"/>
      <c r="I496" s="131"/>
      <c r="J496" s="131"/>
      <c r="K496" s="131"/>
      <c r="L496" s="131"/>
      <c r="M496" s="131"/>
      <c r="N496" s="131"/>
      <c r="O496" s="131"/>
      <c r="P496" s="131"/>
      <c r="Q496" s="131"/>
      <c r="R496" s="131"/>
    </row>
    <row r="497" spans="2:18">
      <c r="B497" s="130"/>
      <c r="C497" s="131"/>
      <c r="D497" s="131"/>
      <c r="E497" s="131"/>
      <c r="F497" s="131"/>
      <c r="G497" s="131"/>
      <c r="H497" s="131"/>
      <c r="I497" s="131"/>
      <c r="J497" s="131"/>
      <c r="K497" s="131"/>
      <c r="L497" s="131"/>
      <c r="M497" s="131"/>
      <c r="N497" s="131"/>
      <c r="O497" s="131"/>
      <c r="P497" s="131"/>
      <c r="Q497" s="131"/>
      <c r="R497" s="131"/>
    </row>
    <row r="498" spans="2:18">
      <c r="B498" s="130"/>
      <c r="C498" s="131"/>
      <c r="D498" s="131"/>
      <c r="E498" s="131"/>
      <c r="F498" s="131"/>
      <c r="G498" s="131"/>
      <c r="H498" s="131"/>
      <c r="I498" s="131"/>
      <c r="J498" s="131"/>
      <c r="K498" s="131"/>
      <c r="L498" s="131"/>
      <c r="M498" s="131"/>
      <c r="N498" s="131"/>
      <c r="O498" s="131"/>
      <c r="P498" s="131"/>
      <c r="Q498" s="131"/>
      <c r="R498" s="131"/>
    </row>
    <row r="499" spans="2:18">
      <c r="B499" s="130"/>
      <c r="C499" s="131"/>
      <c r="D499" s="131"/>
      <c r="E499" s="131"/>
      <c r="F499" s="131"/>
      <c r="G499" s="131"/>
      <c r="H499" s="131"/>
      <c r="I499" s="131"/>
      <c r="J499" s="131"/>
      <c r="K499" s="131"/>
      <c r="L499" s="131"/>
      <c r="M499" s="131"/>
      <c r="N499" s="131"/>
      <c r="O499" s="131"/>
      <c r="P499" s="131"/>
      <c r="Q499" s="131"/>
      <c r="R499" s="131"/>
    </row>
    <row r="500" spans="2:18">
      <c r="B500" s="130"/>
      <c r="C500" s="131"/>
      <c r="D500" s="131"/>
      <c r="E500" s="131"/>
      <c r="F500" s="131"/>
      <c r="G500" s="131"/>
      <c r="H500" s="131"/>
      <c r="I500" s="131"/>
      <c r="J500" s="131"/>
      <c r="K500" s="131"/>
      <c r="L500" s="131"/>
      <c r="M500" s="131"/>
      <c r="N500" s="131"/>
      <c r="O500" s="131"/>
      <c r="P500" s="131"/>
      <c r="Q500" s="131"/>
      <c r="R500" s="131"/>
    </row>
    <row r="501" spans="2:18">
      <c r="B501" s="130"/>
      <c r="C501" s="131"/>
      <c r="D501" s="131"/>
      <c r="E501" s="131"/>
      <c r="F501" s="131"/>
      <c r="G501" s="131"/>
      <c r="H501" s="131"/>
      <c r="I501" s="131"/>
      <c r="J501" s="131"/>
      <c r="K501" s="131"/>
      <c r="L501" s="131"/>
      <c r="M501" s="131"/>
      <c r="N501" s="131"/>
      <c r="O501" s="131"/>
      <c r="P501" s="131"/>
      <c r="Q501" s="131"/>
      <c r="R501" s="131"/>
    </row>
    <row r="502" spans="2:18">
      <c r="B502" s="130"/>
      <c r="C502" s="131"/>
      <c r="D502" s="131"/>
      <c r="E502" s="131"/>
      <c r="F502" s="131"/>
      <c r="G502" s="131"/>
      <c r="H502" s="131"/>
      <c r="I502" s="131"/>
      <c r="J502" s="131"/>
      <c r="K502" s="131"/>
      <c r="L502" s="131"/>
      <c r="M502" s="131"/>
      <c r="N502" s="131"/>
      <c r="O502" s="131"/>
      <c r="P502" s="131"/>
      <c r="Q502" s="131"/>
      <c r="R502" s="131"/>
    </row>
    <row r="503" spans="2:18">
      <c r="B503" s="130"/>
      <c r="C503" s="131"/>
      <c r="D503" s="131"/>
      <c r="E503" s="131"/>
      <c r="F503" s="131"/>
      <c r="G503" s="131"/>
      <c r="H503" s="131"/>
      <c r="I503" s="131"/>
      <c r="J503" s="131"/>
      <c r="K503" s="131"/>
      <c r="L503" s="131"/>
      <c r="M503" s="131"/>
      <c r="N503" s="131"/>
      <c r="O503" s="131"/>
      <c r="P503" s="131"/>
      <c r="Q503" s="131"/>
      <c r="R503" s="131"/>
    </row>
    <row r="504" spans="2:18">
      <c r="B504" s="130"/>
      <c r="C504" s="131"/>
      <c r="D504" s="131"/>
      <c r="E504" s="131"/>
      <c r="F504" s="131"/>
      <c r="G504" s="131"/>
      <c r="H504" s="131"/>
      <c r="I504" s="131"/>
      <c r="J504" s="131"/>
      <c r="K504" s="131"/>
      <c r="L504" s="131"/>
      <c r="M504" s="131"/>
      <c r="N504" s="131"/>
      <c r="O504" s="131"/>
      <c r="P504" s="131"/>
      <c r="Q504" s="131"/>
      <c r="R504" s="131"/>
    </row>
    <row r="505" spans="2:18">
      <c r="B505" s="130"/>
      <c r="C505" s="131"/>
      <c r="D505" s="131"/>
      <c r="E505" s="131"/>
      <c r="F505" s="131"/>
      <c r="G505" s="131"/>
      <c r="H505" s="131"/>
      <c r="I505" s="131"/>
      <c r="J505" s="131"/>
      <c r="K505" s="131"/>
      <c r="L505" s="131"/>
      <c r="M505" s="131"/>
      <c r="N505" s="131"/>
      <c r="O505" s="131"/>
      <c r="P505" s="131"/>
      <c r="Q505" s="131"/>
      <c r="R505" s="131"/>
    </row>
    <row r="506" spans="2:18">
      <c r="B506" s="130"/>
      <c r="C506" s="131"/>
      <c r="D506" s="131"/>
      <c r="E506" s="131"/>
      <c r="F506" s="131"/>
      <c r="G506" s="131"/>
      <c r="H506" s="131"/>
      <c r="I506" s="131"/>
      <c r="J506" s="131"/>
      <c r="K506" s="131"/>
      <c r="L506" s="131"/>
      <c r="M506" s="131"/>
      <c r="N506" s="131"/>
      <c r="O506" s="131"/>
      <c r="P506" s="131"/>
      <c r="Q506" s="131"/>
      <c r="R506" s="131"/>
    </row>
    <row r="507" spans="2:18">
      <c r="B507" s="130"/>
      <c r="C507" s="131"/>
      <c r="D507" s="131"/>
      <c r="E507" s="131"/>
      <c r="F507" s="131"/>
      <c r="G507" s="131"/>
      <c r="H507" s="131"/>
      <c r="I507" s="131"/>
      <c r="J507" s="131"/>
      <c r="K507" s="131"/>
      <c r="L507" s="131"/>
      <c r="M507" s="131"/>
      <c r="N507" s="131"/>
      <c r="O507" s="131"/>
      <c r="P507" s="131"/>
      <c r="Q507" s="131"/>
      <c r="R507" s="131"/>
    </row>
    <row r="508" spans="2:18">
      <c r="B508" s="130"/>
      <c r="C508" s="131"/>
      <c r="D508" s="131"/>
      <c r="E508" s="131"/>
      <c r="F508" s="131"/>
      <c r="G508" s="131"/>
      <c r="H508" s="131"/>
      <c r="I508" s="131"/>
      <c r="J508" s="131"/>
      <c r="K508" s="131"/>
      <c r="L508" s="131"/>
      <c r="M508" s="131"/>
      <c r="N508" s="131"/>
      <c r="O508" s="131"/>
      <c r="P508" s="131"/>
      <c r="Q508" s="131"/>
      <c r="R508" s="131"/>
    </row>
    <row r="509" spans="2:18">
      <c r="B509" s="130"/>
      <c r="C509" s="131"/>
      <c r="D509" s="131"/>
      <c r="E509" s="131"/>
      <c r="F509" s="131"/>
      <c r="G509" s="131"/>
      <c r="H509" s="131"/>
      <c r="I509" s="131"/>
      <c r="J509" s="131"/>
      <c r="K509" s="131"/>
      <c r="L509" s="131"/>
      <c r="M509" s="131"/>
      <c r="N509" s="131"/>
      <c r="O509" s="131"/>
      <c r="P509" s="131"/>
      <c r="Q509" s="131"/>
      <c r="R509" s="131"/>
    </row>
    <row r="510" spans="2:18">
      <c r="B510" s="130"/>
      <c r="C510" s="131"/>
      <c r="D510" s="131"/>
      <c r="E510" s="131"/>
      <c r="F510" s="131"/>
      <c r="G510" s="131"/>
      <c r="H510" s="131"/>
      <c r="I510" s="131"/>
      <c r="J510" s="131"/>
      <c r="K510" s="131"/>
      <c r="L510" s="131"/>
      <c r="M510" s="131"/>
      <c r="N510" s="131"/>
      <c r="O510" s="131"/>
      <c r="P510" s="131"/>
      <c r="Q510" s="131"/>
      <c r="R510" s="131"/>
    </row>
    <row r="511" spans="2:18">
      <c r="B511" s="130"/>
      <c r="C511" s="131"/>
      <c r="D511" s="131"/>
      <c r="E511" s="131"/>
      <c r="F511" s="131"/>
      <c r="G511" s="131"/>
      <c r="H511" s="131"/>
      <c r="I511" s="131"/>
      <c r="J511" s="131"/>
      <c r="K511" s="131"/>
      <c r="L511" s="131"/>
      <c r="M511" s="131"/>
      <c r="N511" s="131"/>
      <c r="O511" s="131"/>
      <c r="P511" s="131"/>
      <c r="Q511" s="131"/>
      <c r="R511" s="131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66:D66"/>
  </mergeCells>
  <phoneticPr fontId="3" type="noConversion"/>
  <dataValidations count="1">
    <dataValidation allowBlank="1" showInputMessage="1" showErrorMessage="1" sqref="N10:Q10 N9 N1:N7 N32:N1048576 C5:C29 O1:Q9 O11:Q1048576 C67:D1048576 E1:I30 D1:D29 A1:B1048576 E32:I1048576 C32:D65 J1:M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T71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0">
      <c r="B1" s="56" t="s">
        <v>146</v>
      </c>
      <c r="C1" s="77" t="s" vm="1">
        <v>224</v>
      </c>
    </row>
    <row r="2" spans="2:20">
      <c r="B2" s="56" t="s">
        <v>145</v>
      </c>
      <c r="C2" s="77" t="s">
        <v>225</v>
      </c>
    </row>
    <row r="3" spans="2:20">
      <c r="B3" s="56" t="s">
        <v>147</v>
      </c>
      <c r="C3" s="77" t="s">
        <v>226</v>
      </c>
    </row>
    <row r="4" spans="2:20">
      <c r="B4" s="56" t="s">
        <v>148</v>
      </c>
      <c r="C4" s="77">
        <v>9455</v>
      </c>
    </row>
    <row r="6" spans="2:20" ht="26.25" customHeight="1">
      <c r="B6" s="151" t="s">
        <v>174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6"/>
    </row>
    <row r="7" spans="2:20" ht="26.25" customHeight="1">
      <c r="B7" s="151" t="s">
        <v>88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6"/>
    </row>
    <row r="8" spans="2:20" s="3" customFormat="1" ht="78.75">
      <c r="B8" s="37" t="s">
        <v>115</v>
      </c>
      <c r="C8" s="13" t="s">
        <v>46</v>
      </c>
      <c r="D8" s="13" t="s">
        <v>119</v>
      </c>
      <c r="E8" s="13" t="s">
        <v>190</v>
      </c>
      <c r="F8" s="13" t="s">
        <v>117</v>
      </c>
      <c r="G8" s="13" t="s">
        <v>67</v>
      </c>
      <c r="H8" s="13" t="s">
        <v>15</v>
      </c>
      <c r="I8" s="13" t="s">
        <v>68</v>
      </c>
      <c r="J8" s="13" t="s">
        <v>102</v>
      </c>
      <c r="K8" s="13" t="s">
        <v>18</v>
      </c>
      <c r="L8" s="13" t="s">
        <v>101</v>
      </c>
      <c r="M8" s="13" t="s">
        <v>17</v>
      </c>
      <c r="N8" s="13" t="s">
        <v>19</v>
      </c>
      <c r="O8" s="13" t="s">
        <v>200</v>
      </c>
      <c r="P8" s="13" t="s">
        <v>199</v>
      </c>
      <c r="Q8" s="13" t="s">
        <v>64</v>
      </c>
      <c r="R8" s="13" t="s">
        <v>61</v>
      </c>
      <c r="S8" s="13" t="s">
        <v>149</v>
      </c>
      <c r="T8" s="38" t="s">
        <v>151</v>
      </c>
    </row>
    <row r="9" spans="2:20" s="3" customFormat="1" ht="20.25" customHeight="1">
      <c r="B9" s="39"/>
      <c r="C9" s="16"/>
      <c r="D9" s="16"/>
      <c r="E9" s="16"/>
      <c r="F9" s="16"/>
      <c r="G9" s="16"/>
      <c r="H9" s="16"/>
      <c r="I9" s="16"/>
      <c r="J9" s="16" t="s">
        <v>22</v>
      </c>
      <c r="K9" s="16" t="s">
        <v>21</v>
      </c>
      <c r="L9" s="16"/>
      <c r="M9" s="16" t="s">
        <v>20</v>
      </c>
      <c r="N9" s="16" t="s">
        <v>20</v>
      </c>
      <c r="O9" s="16" t="s">
        <v>207</v>
      </c>
      <c r="P9" s="16"/>
      <c r="Q9" s="16" t="s">
        <v>203</v>
      </c>
      <c r="R9" s="16" t="s">
        <v>20</v>
      </c>
      <c r="S9" s="16" t="s">
        <v>20</v>
      </c>
      <c r="T9" s="73" t="s">
        <v>20</v>
      </c>
    </row>
    <row r="10" spans="2:20" s="4" customFormat="1" ht="18" customHeight="1">
      <c r="B10" s="40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19" t="s">
        <v>113</v>
      </c>
      <c r="R10" s="19" t="s">
        <v>114</v>
      </c>
      <c r="S10" s="45" t="s">
        <v>152</v>
      </c>
      <c r="T10" s="72" t="s">
        <v>191</v>
      </c>
    </row>
    <row r="11" spans="2:20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</row>
    <row r="12" spans="2:20">
      <c r="B12" s="132" t="s">
        <v>216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</row>
    <row r="13" spans="2:20">
      <c r="B13" s="132" t="s">
        <v>112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</row>
    <row r="14" spans="2:20">
      <c r="B14" s="132" t="s">
        <v>198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</row>
    <row r="15" spans="2:20">
      <c r="B15" s="132" t="s">
        <v>206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</row>
    <row r="16" spans="2:20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</row>
    <row r="17" spans="2:20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</row>
    <row r="18" spans="2:20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</row>
    <row r="19" spans="2:20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</row>
    <row r="20" spans="2:20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</row>
    <row r="21" spans="2:20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</row>
    <row r="22" spans="2:20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</row>
    <row r="23" spans="2:20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</row>
    <row r="24" spans="2:20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</row>
    <row r="25" spans="2:20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</row>
    <row r="26" spans="2:20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</row>
    <row r="27" spans="2:20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</row>
    <row r="28" spans="2:20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</row>
    <row r="29" spans="2:20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</row>
    <row r="30" spans="2:20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</row>
    <row r="31" spans="2:20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</row>
    <row r="32" spans="2:20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</row>
    <row r="33" spans="2:20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</row>
    <row r="34" spans="2:20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</row>
    <row r="35" spans="2:20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</row>
    <row r="36" spans="2:20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</row>
    <row r="37" spans="2:20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</row>
    <row r="38" spans="2:20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</row>
    <row r="39" spans="2:20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</row>
    <row r="40" spans="2:20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</row>
    <row r="41" spans="2:20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</row>
    <row r="42" spans="2:20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</row>
    <row r="43" spans="2:20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</row>
    <row r="44" spans="2:20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</row>
    <row r="45" spans="2:20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</row>
    <row r="46" spans="2:20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</row>
    <row r="47" spans="2:20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</row>
    <row r="48" spans="2:20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</row>
    <row r="49" spans="2:20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</row>
    <row r="50" spans="2:20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</row>
    <row r="51" spans="2:20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</row>
    <row r="52" spans="2:20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</row>
    <row r="53" spans="2:20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</row>
    <row r="54" spans="2:20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</row>
    <row r="55" spans="2:20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</row>
    <row r="56" spans="2:20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</row>
    <row r="57" spans="2:20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</row>
    <row r="58" spans="2:20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</row>
    <row r="59" spans="2:20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</row>
    <row r="60" spans="2:20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</row>
    <row r="61" spans="2:20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</row>
    <row r="62" spans="2:20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</row>
    <row r="63" spans="2:20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</row>
    <row r="64" spans="2:20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</row>
    <row r="65" spans="2:20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</row>
    <row r="66" spans="2:20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</row>
    <row r="67" spans="2:20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</row>
    <row r="68" spans="2:20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</row>
    <row r="69" spans="2:20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</row>
    <row r="70" spans="2:20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</row>
    <row r="71" spans="2:20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</row>
    <row r="72" spans="2:20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</row>
    <row r="73" spans="2:20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</row>
    <row r="74" spans="2:20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</row>
    <row r="75" spans="2:20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</row>
    <row r="76" spans="2:20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</row>
    <row r="77" spans="2:20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</row>
    <row r="78" spans="2:20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</row>
    <row r="79" spans="2:20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</row>
    <row r="80" spans="2:20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</row>
    <row r="81" spans="2:20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</row>
    <row r="82" spans="2:20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</row>
    <row r="83" spans="2:20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</row>
    <row r="84" spans="2:20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</row>
    <row r="85" spans="2:20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</row>
    <row r="86" spans="2:20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</row>
    <row r="87" spans="2:20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</row>
    <row r="88" spans="2:20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</row>
    <row r="89" spans="2:20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</row>
    <row r="90" spans="2:20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</row>
    <row r="91" spans="2:20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</row>
    <row r="92" spans="2:20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</row>
    <row r="93" spans="2:20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</row>
    <row r="94" spans="2:20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</row>
    <row r="95" spans="2:20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</row>
    <row r="96" spans="2:20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</row>
    <row r="97" spans="2:20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</row>
    <row r="98" spans="2:20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</row>
    <row r="99" spans="2:20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</row>
    <row r="100" spans="2:20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</row>
    <row r="101" spans="2:20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</row>
    <row r="102" spans="2:20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</row>
    <row r="103" spans="2:20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</row>
    <row r="104" spans="2:20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</row>
    <row r="105" spans="2:20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</row>
    <row r="106" spans="2:20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</row>
    <row r="107" spans="2:20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</row>
    <row r="108" spans="2:20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</row>
    <row r="109" spans="2:20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</row>
    <row r="110" spans="2:20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3"/>
      <c r="C697" s="1"/>
      <c r="D697" s="1"/>
      <c r="E697" s="1"/>
      <c r="F697" s="1"/>
      <c r="G697" s="1"/>
    </row>
    <row r="698" spans="2:7">
      <c r="B698" s="43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E205:E712">
      <formula1>#REF!</formula1>
    </dataValidation>
    <dataValidation type="list" allowBlank="1" showInputMessage="1" showErrorMessage="1" sqref="I12:I32 I34:I487">
      <formula1>#REF!</formula1>
    </dataValidation>
    <dataValidation type="list" allowBlank="1" showInputMessage="1" showErrorMessage="1" sqref="E12:E32 E34:E204">
      <formula1>#REF!</formula1>
    </dataValidation>
    <dataValidation type="list" allowBlank="1" showInputMessage="1" showErrorMessage="1" sqref="L12:L487">
      <formula1>#REF!</formula1>
    </dataValidation>
    <dataValidation type="list" allowBlank="1" showInputMessage="1" showErrorMessage="1" sqref="G12:G32 G34:G705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U829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9.7109375" style="2" bestFit="1" customWidth="1"/>
    <col min="3" max="3" width="60.285156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425781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9.140625" style="1" customWidth="1"/>
    <col min="14" max="14" width="12" style="1" customWidth="1"/>
    <col min="15" max="15" width="11.28515625" style="1" bestFit="1" customWidth="1"/>
    <col min="16" max="16" width="14.85546875" style="1" customWidth="1"/>
    <col min="17" max="17" width="8.28515625" style="1" bestFit="1" customWidth="1"/>
    <col min="18" max="18" width="10.14062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56" t="s">
        <v>146</v>
      </c>
      <c r="C1" s="77" t="s" vm="1">
        <v>224</v>
      </c>
    </row>
    <row r="2" spans="2:21">
      <c r="B2" s="56" t="s">
        <v>145</v>
      </c>
      <c r="C2" s="77" t="s">
        <v>225</v>
      </c>
    </row>
    <row r="3" spans="2:21">
      <c r="B3" s="56" t="s">
        <v>147</v>
      </c>
      <c r="C3" s="77" t="s">
        <v>226</v>
      </c>
    </row>
    <row r="4" spans="2:21">
      <c r="B4" s="56" t="s">
        <v>148</v>
      </c>
      <c r="C4" s="77">
        <v>9455</v>
      </c>
    </row>
    <row r="6" spans="2:21" ht="26.25" customHeight="1">
      <c r="B6" s="157" t="s">
        <v>174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9"/>
    </row>
    <row r="7" spans="2:21" ht="26.25" customHeight="1">
      <c r="B7" s="157" t="s">
        <v>89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9"/>
    </row>
    <row r="8" spans="2:21" s="3" customFormat="1" ht="78.75">
      <c r="B8" s="22" t="s">
        <v>115</v>
      </c>
      <c r="C8" s="30" t="s">
        <v>46</v>
      </c>
      <c r="D8" s="30" t="s">
        <v>119</v>
      </c>
      <c r="E8" s="30" t="s">
        <v>190</v>
      </c>
      <c r="F8" s="30" t="s">
        <v>117</v>
      </c>
      <c r="G8" s="30" t="s">
        <v>67</v>
      </c>
      <c r="H8" s="30" t="s">
        <v>15</v>
      </c>
      <c r="I8" s="30" t="s">
        <v>68</v>
      </c>
      <c r="J8" s="30" t="s">
        <v>102</v>
      </c>
      <c r="K8" s="30" t="s">
        <v>18</v>
      </c>
      <c r="L8" s="30" t="s">
        <v>101</v>
      </c>
      <c r="M8" s="30" t="s">
        <v>17</v>
      </c>
      <c r="N8" s="30" t="s">
        <v>19</v>
      </c>
      <c r="O8" s="13" t="s">
        <v>200</v>
      </c>
      <c r="P8" s="30" t="s">
        <v>199</v>
      </c>
      <c r="Q8" s="30" t="s">
        <v>215</v>
      </c>
      <c r="R8" s="30" t="s">
        <v>64</v>
      </c>
      <c r="S8" s="13" t="s">
        <v>61</v>
      </c>
      <c r="T8" s="30" t="s">
        <v>149</v>
      </c>
      <c r="U8" s="14" t="s">
        <v>151</v>
      </c>
    </row>
    <row r="9" spans="2:21" s="3" customFormat="1">
      <c r="B9" s="15"/>
      <c r="C9" s="16"/>
      <c r="D9" s="16"/>
      <c r="E9" s="16"/>
      <c r="F9" s="16"/>
      <c r="G9" s="16"/>
      <c r="H9" s="32"/>
      <c r="I9" s="32"/>
      <c r="J9" s="32" t="s">
        <v>22</v>
      </c>
      <c r="K9" s="32" t="s">
        <v>21</v>
      </c>
      <c r="L9" s="32"/>
      <c r="M9" s="32" t="s">
        <v>20</v>
      </c>
      <c r="N9" s="32" t="s">
        <v>20</v>
      </c>
      <c r="O9" s="32" t="s">
        <v>207</v>
      </c>
      <c r="P9" s="32"/>
      <c r="Q9" s="16" t="s">
        <v>203</v>
      </c>
      <c r="R9" s="32" t="s">
        <v>203</v>
      </c>
      <c r="S9" s="16" t="s">
        <v>20</v>
      </c>
      <c r="T9" s="32" t="s">
        <v>203</v>
      </c>
      <c r="U9" s="17" t="s">
        <v>20</v>
      </c>
    </row>
    <row r="10" spans="2:21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34" t="s">
        <v>14</v>
      </c>
      <c r="Q10" s="42" t="s">
        <v>113</v>
      </c>
      <c r="R10" s="19" t="s">
        <v>114</v>
      </c>
      <c r="S10" s="19" t="s">
        <v>152</v>
      </c>
      <c r="T10" s="20" t="s">
        <v>191</v>
      </c>
      <c r="U10" s="20" t="s">
        <v>209</v>
      </c>
    </row>
    <row r="11" spans="2:21" s="4" customFormat="1" ht="18" customHeight="1">
      <c r="B11" s="78" t="s">
        <v>35</v>
      </c>
      <c r="C11" s="79"/>
      <c r="D11" s="79"/>
      <c r="E11" s="79"/>
      <c r="F11" s="79"/>
      <c r="G11" s="79"/>
      <c r="H11" s="79"/>
      <c r="I11" s="79"/>
      <c r="J11" s="79"/>
      <c r="K11" s="87">
        <v>4.5407391043479848</v>
      </c>
      <c r="L11" s="79"/>
      <c r="M11" s="79"/>
      <c r="N11" s="100">
        <v>1.3210022163553834E-2</v>
      </c>
      <c r="O11" s="87"/>
      <c r="P11" s="89"/>
      <c r="Q11" s="87">
        <v>43.755710546000003</v>
      </c>
      <c r="R11" s="87">
        <v>11006.681016577997</v>
      </c>
      <c r="S11" s="79"/>
      <c r="T11" s="88">
        <v>1</v>
      </c>
      <c r="U11" s="88">
        <f>R11/'סכום נכסי הקרן'!$C$42</f>
        <v>0.31208629867394716</v>
      </c>
    </row>
    <row r="12" spans="2:21">
      <c r="B12" s="80" t="s">
        <v>196</v>
      </c>
      <c r="C12" s="81"/>
      <c r="D12" s="81"/>
      <c r="E12" s="81"/>
      <c r="F12" s="81"/>
      <c r="G12" s="81"/>
      <c r="H12" s="81"/>
      <c r="I12" s="81"/>
      <c r="J12" s="81"/>
      <c r="K12" s="90">
        <v>4.4345223687900006</v>
      </c>
      <c r="L12" s="81"/>
      <c r="M12" s="81"/>
      <c r="N12" s="101">
        <v>1.1718430556219154E-2</v>
      </c>
      <c r="O12" s="90"/>
      <c r="P12" s="92"/>
      <c r="Q12" s="90">
        <v>43.755710546000003</v>
      </c>
      <c r="R12" s="90">
        <v>10327.072895952</v>
      </c>
      <c r="S12" s="81"/>
      <c r="T12" s="91">
        <v>0.93825494537341569</v>
      </c>
      <c r="U12" s="91">
        <f>R12/'סכום נכסי הקרן'!$C$42</f>
        <v>0.29281651311411577</v>
      </c>
    </row>
    <row r="13" spans="2:21">
      <c r="B13" s="99" t="s">
        <v>34</v>
      </c>
      <c r="C13" s="81"/>
      <c r="D13" s="81"/>
      <c r="E13" s="81"/>
      <c r="F13" s="81"/>
      <c r="G13" s="81"/>
      <c r="H13" s="81"/>
      <c r="I13" s="81"/>
      <c r="J13" s="81"/>
      <c r="K13" s="90">
        <v>4.3820181322121714</v>
      </c>
      <c r="L13" s="81"/>
      <c r="M13" s="81"/>
      <c r="N13" s="101">
        <v>7.7688303217925839E-3</v>
      </c>
      <c r="O13" s="90"/>
      <c r="P13" s="92"/>
      <c r="Q13" s="90">
        <v>39.654902460999999</v>
      </c>
      <c r="R13" s="90">
        <v>7854.2422715269995</v>
      </c>
      <c r="S13" s="81"/>
      <c r="T13" s="91">
        <v>0.71358861583225042</v>
      </c>
      <c r="U13" s="91">
        <f>R13/'סכום נכסי הקרן'!$C$42</f>
        <v>0.22270122989095223</v>
      </c>
    </row>
    <row r="14" spans="2:21">
      <c r="B14" s="86" t="s">
        <v>306</v>
      </c>
      <c r="C14" s="83" t="s">
        <v>307</v>
      </c>
      <c r="D14" s="96" t="s">
        <v>120</v>
      </c>
      <c r="E14" s="96" t="s">
        <v>308</v>
      </c>
      <c r="F14" s="83" t="s">
        <v>309</v>
      </c>
      <c r="G14" s="96" t="s">
        <v>310</v>
      </c>
      <c r="H14" s="83" t="s">
        <v>311</v>
      </c>
      <c r="I14" s="83" t="s">
        <v>312</v>
      </c>
      <c r="J14" s="83"/>
      <c r="K14" s="93">
        <v>2.8199999999988945</v>
      </c>
      <c r="L14" s="96" t="s">
        <v>133</v>
      </c>
      <c r="M14" s="97">
        <v>6.1999999999999998E-3</v>
      </c>
      <c r="N14" s="97">
        <v>-2.5000000000000001E-3</v>
      </c>
      <c r="O14" s="93">
        <v>138995.45265699999</v>
      </c>
      <c r="P14" s="95">
        <v>104.12</v>
      </c>
      <c r="Q14" s="83"/>
      <c r="R14" s="93">
        <v>144.72206388800001</v>
      </c>
      <c r="S14" s="94">
        <v>2.8066241861179825E-5</v>
      </c>
      <c r="T14" s="94">
        <v>1.3148565282306549E-2</v>
      </c>
      <c r="U14" s="94">
        <f>R14/'סכום נכסי הקרן'!$C$42</f>
        <v>4.1034870718278139E-3</v>
      </c>
    </row>
    <row r="15" spans="2:21">
      <c r="B15" s="86" t="s">
        <v>313</v>
      </c>
      <c r="C15" s="83" t="s">
        <v>314</v>
      </c>
      <c r="D15" s="96" t="s">
        <v>120</v>
      </c>
      <c r="E15" s="96" t="s">
        <v>308</v>
      </c>
      <c r="F15" s="83" t="s">
        <v>315</v>
      </c>
      <c r="G15" s="96" t="s">
        <v>316</v>
      </c>
      <c r="H15" s="83" t="s">
        <v>311</v>
      </c>
      <c r="I15" s="83" t="s">
        <v>312</v>
      </c>
      <c r="J15" s="83"/>
      <c r="K15" s="93">
        <v>2.0499999999412872</v>
      </c>
      <c r="L15" s="96" t="s">
        <v>133</v>
      </c>
      <c r="M15" s="97">
        <v>3.5499999999999997E-2</v>
      </c>
      <c r="N15" s="97">
        <v>-2.7000000002832042E-3</v>
      </c>
      <c r="O15" s="93">
        <v>12182.092076999999</v>
      </c>
      <c r="P15" s="95">
        <v>118.84</v>
      </c>
      <c r="Q15" s="83"/>
      <c r="R15" s="93">
        <v>14.477198117</v>
      </c>
      <c r="S15" s="94">
        <v>4.2730164233839072E-5</v>
      </c>
      <c r="T15" s="94">
        <v>1.3153100462523438E-3</v>
      </c>
      <c r="U15" s="94">
        <f>R15/'סכום נכסי הקרן'!$C$42</f>
        <v>4.1049024394355222E-4</v>
      </c>
    </row>
    <row r="16" spans="2:21">
      <c r="B16" s="86" t="s">
        <v>317</v>
      </c>
      <c r="C16" s="83" t="s">
        <v>318</v>
      </c>
      <c r="D16" s="96" t="s">
        <v>120</v>
      </c>
      <c r="E16" s="96" t="s">
        <v>308</v>
      </c>
      <c r="F16" s="83" t="s">
        <v>315</v>
      </c>
      <c r="G16" s="96" t="s">
        <v>316</v>
      </c>
      <c r="H16" s="83" t="s">
        <v>311</v>
      </c>
      <c r="I16" s="83" t="s">
        <v>312</v>
      </c>
      <c r="J16" s="83"/>
      <c r="K16" s="93">
        <v>0.93999999995601646</v>
      </c>
      <c r="L16" s="96" t="s">
        <v>133</v>
      </c>
      <c r="M16" s="97">
        <v>4.6500000000000007E-2</v>
      </c>
      <c r="N16" s="97">
        <v>-4.2999999998200675E-3</v>
      </c>
      <c r="O16" s="93">
        <v>3931.9799429999998</v>
      </c>
      <c r="P16" s="95">
        <v>127.21</v>
      </c>
      <c r="Q16" s="83"/>
      <c r="R16" s="93">
        <v>5.0018716630000002</v>
      </c>
      <c r="S16" s="94">
        <v>1.9796293903420771E-5</v>
      </c>
      <c r="T16" s="94">
        <v>4.5443959495749007E-4</v>
      </c>
      <c r="U16" s="94">
        <f>R16/'סכום נכסי הקרן'!$C$42</f>
        <v>1.4182437116117081E-4</v>
      </c>
    </row>
    <row r="17" spans="2:21">
      <c r="B17" s="86" t="s">
        <v>319</v>
      </c>
      <c r="C17" s="83" t="s">
        <v>320</v>
      </c>
      <c r="D17" s="96" t="s">
        <v>120</v>
      </c>
      <c r="E17" s="96" t="s">
        <v>308</v>
      </c>
      <c r="F17" s="83" t="s">
        <v>315</v>
      </c>
      <c r="G17" s="96" t="s">
        <v>316</v>
      </c>
      <c r="H17" s="83" t="s">
        <v>311</v>
      </c>
      <c r="I17" s="83" t="s">
        <v>312</v>
      </c>
      <c r="J17" s="83"/>
      <c r="K17" s="93">
        <v>4.9800000000527973</v>
      </c>
      <c r="L17" s="96" t="s">
        <v>133</v>
      </c>
      <c r="M17" s="97">
        <v>1.4999999999999999E-2</v>
      </c>
      <c r="N17" s="97">
        <v>-2.2000000001134905E-3</v>
      </c>
      <c r="O17" s="93">
        <v>36554.854252999998</v>
      </c>
      <c r="P17" s="95">
        <v>110.88</v>
      </c>
      <c r="Q17" s="83"/>
      <c r="R17" s="93">
        <v>40.532021007000004</v>
      </c>
      <c r="S17" s="94">
        <v>7.1511267487778008E-5</v>
      </c>
      <c r="T17" s="94">
        <v>3.6824925648296387E-3</v>
      </c>
      <c r="U17" s="94">
        <f>R17/'סכום נכסי הקרן'!$C$42</f>
        <v>1.1492554744520123E-3</v>
      </c>
    </row>
    <row r="18" spans="2:21">
      <c r="B18" s="86" t="s">
        <v>321</v>
      </c>
      <c r="C18" s="83" t="s">
        <v>322</v>
      </c>
      <c r="D18" s="96" t="s">
        <v>120</v>
      </c>
      <c r="E18" s="96" t="s">
        <v>308</v>
      </c>
      <c r="F18" s="83" t="s">
        <v>323</v>
      </c>
      <c r="G18" s="96" t="s">
        <v>316</v>
      </c>
      <c r="H18" s="83" t="s">
        <v>324</v>
      </c>
      <c r="I18" s="83" t="s">
        <v>131</v>
      </c>
      <c r="J18" s="83"/>
      <c r="K18" s="93">
        <v>5.6799999999445561</v>
      </c>
      <c r="L18" s="96" t="s">
        <v>133</v>
      </c>
      <c r="M18" s="97">
        <v>1E-3</v>
      </c>
      <c r="N18" s="97">
        <v>-1.4999999998933772E-3</v>
      </c>
      <c r="O18" s="93">
        <v>36979.285680000001</v>
      </c>
      <c r="P18" s="95">
        <v>101.45</v>
      </c>
      <c r="Q18" s="83"/>
      <c r="R18" s="93">
        <v>37.515486556000006</v>
      </c>
      <c r="S18" s="94">
        <v>5.2827550971428571E-5</v>
      </c>
      <c r="T18" s="94">
        <v>3.4084286170822146E-3</v>
      </c>
      <c r="U18" s="94">
        <f>R18/'סכום נכסי הקרן'!$C$42</f>
        <v>1.0637238713995486E-3</v>
      </c>
    </row>
    <row r="19" spans="2:21">
      <c r="B19" s="86" t="s">
        <v>325</v>
      </c>
      <c r="C19" s="83" t="s">
        <v>326</v>
      </c>
      <c r="D19" s="96" t="s">
        <v>120</v>
      </c>
      <c r="E19" s="96" t="s">
        <v>308</v>
      </c>
      <c r="F19" s="83" t="s">
        <v>323</v>
      </c>
      <c r="G19" s="96" t="s">
        <v>316</v>
      </c>
      <c r="H19" s="83" t="s">
        <v>324</v>
      </c>
      <c r="I19" s="83" t="s">
        <v>131</v>
      </c>
      <c r="J19" s="83"/>
      <c r="K19" s="93">
        <v>0.74000000001464805</v>
      </c>
      <c r="L19" s="96" t="s">
        <v>133</v>
      </c>
      <c r="M19" s="97">
        <v>8.0000000000000002E-3</v>
      </c>
      <c r="N19" s="97">
        <v>5.2000000000399496E-3</v>
      </c>
      <c r="O19" s="93">
        <v>29149.241260999999</v>
      </c>
      <c r="P19" s="95">
        <v>103.05</v>
      </c>
      <c r="Q19" s="83"/>
      <c r="R19" s="93">
        <v>30.038293144000001</v>
      </c>
      <c r="S19" s="94">
        <v>6.7837279374276284E-5</v>
      </c>
      <c r="T19" s="94">
        <v>2.7290963641770894E-3</v>
      </c>
      <c r="U19" s="94">
        <f>R19/'סכום נכסי הקרן'!$C$42</f>
        <v>8.5171358302055429E-4</v>
      </c>
    </row>
    <row r="20" spans="2:21">
      <c r="B20" s="86" t="s">
        <v>327</v>
      </c>
      <c r="C20" s="83" t="s">
        <v>328</v>
      </c>
      <c r="D20" s="96" t="s">
        <v>120</v>
      </c>
      <c r="E20" s="96" t="s">
        <v>308</v>
      </c>
      <c r="F20" s="83" t="s">
        <v>329</v>
      </c>
      <c r="G20" s="96" t="s">
        <v>316</v>
      </c>
      <c r="H20" s="83" t="s">
        <v>324</v>
      </c>
      <c r="I20" s="83" t="s">
        <v>131</v>
      </c>
      <c r="J20" s="83"/>
      <c r="K20" s="93">
        <v>0.4999999999966474</v>
      </c>
      <c r="L20" s="96" t="s">
        <v>133</v>
      </c>
      <c r="M20" s="97">
        <v>5.8999999999999999E-3</v>
      </c>
      <c r="N20" s="97">
        <v>-4.2999999999859184E-3</v>
      </c>
      <c r="O20" s="93">
        <v>147224.833973</v>
      </c>
      <c r="P20" s="95">
        <v>101.3</v>
      </c>
      <c r="Q20" s="83"/>
      <c r="R20" s="93">
        <v>149.138756247</v>
      </c>
      <c r="S20" s="94">
        <v>2.7579743243119199E-5</v>
      </c>
      <c r="T20" s="94">
        <v>1.3549839049789016E-2</v>
      </c>
      <c r="U20" s="94">
        <f>R20/'סכום נכסי הקרן'!$C$42</f>
        <v>4.2287191166763671E-3</v>
      </c>
    </row>
    <row r="21" spans="2:21">
      <c r="B21" s="86" t="s">
        <v>330</v>
      </c>
      <c r="C21" s="83" t="s">
        <v>331</v>
      </c>
      <c r="D21" s="96" t="s">
        <v>120</v>
      </c>
      <c r="E21" s="96" t="s">
        <v>308</v>
      </c>
      <c r="F21" s="83" t="s">
        <v>329</v>
      </c>
      <c r="G21" s="96" t="s">
        <v>316</v>
      </c>
      <c r="H21" s="83" t="s">
        <v>324</v>
      </c>
      <c r="I21" s="83" t="s">
        <v>131</v>
      </c>
      <c r="J21" s="83"/>
      <c r="K21" s="93">
        <v>5.3900000000455144</v>
      </c>
      <c r="L21" s="96" t="s">
        <v>133</v>
      </c>
      <c r="M21" s="97">
        <v>8.3000000000000001E-3</v>
      </c>
      <c r="N21" s="97">
        <v>-3.1000000001113453E-3</v>
      </c>
      <c r="O21" s="93">
        <v>47656.069821999998</v>
      </c>
      <c r="P21" s="95">
        <v>107.42</v>
      </c>
      <c r="Q21" s="83"/>
      <c r="R21" s="93">
        <v>51.192151853000006</v>
      </c>
      <c r="S21" s="94">
        <v>3.7058461567532679E-5</v>
      </c>
      <c r="T21" s="94">
        <v>4.6510071270254513E-3</v>
      </c>
      <c r="U21" s="94">
        <f>R21/'סכום נכסי הקרן'!$C$42</f>
        <v>1.4515155993795219E-3</v>
      </c>
    </row>
    <row r="22" spans="2:21">
      <c r="B22" s="86" t="s">
        <v>332</v>
      </c>
      <c r="C22" s="83" t="s">
        <v>333</v>
      </c>
      <c r="D22" s="96" t="s">
        <v>120</v>
      </c>
      <c r="E22" s="96" t="s">
        <v>308</v>
      </c>
      <c r="F22" s="83" t="s">
        <v>334</v>
      </c>
      <c r="G22" s="96" t="s">
        <v>316</v>
      </c>
      <c r="H22" s="83" t="s">
        <v>324</v>
      </c>
      <c r="I22" s="83" t="s">
        <v>131</v>
      </c>
      <c r="J22" s="83"/>
      <c r="K22" s="93">
        <v>1.2000000000196316</v>
      </c>
      <c r="L22" s="96" t="s">
        <v>133</v>
      </c>
      <c r="M22" s="97">
        <v>4.0999999999999995E-3</v>
      </c>
      <c r="N22" s="97">
        <v>-2.699999999921474E-3</v>
      </c>
      <c r="O22" s="93">
        <v>10062.947929</v>
      </c>
      <c r="P22" s="95">
        <v>101.24</v>
      </c>
      <c r="Q22" s="83"/>
      <c r="R22" s="93">
        <v>10.187728904</v>
      </c>
      <c r="S22" s="94">
        <v>1.2242933151528505E-5</v>
      </c>
      <c r="T22" s="94">
        <v>9.2559499895159035E-4</v>
      </c>
      <c r="U22" s="94">
        <f>R22/'סכום נכסי הקרן'!$C$42</f>
        <v>2.8886551729391779E-4</v>
      </c>
    </row>
    <row r="23" spans="2:21">
      <c r="B23" s="86" t="s">
        <v>335</v>
      </c>
      <c r="C23" s="83" t="s">
        <v>336</v>
      </c>
      <c r="D23" s="96" t="s">
        <v>120</v>
      </c>
      <c r="E23" s="96" t="s">
        <v>308</v>
      </c>
      <c r="F23" s="83" t="s">
        <v>334</v>
      </c>
      <c r="G23" s="96" t="s">
        <v>316</v>
      </c>
      <c r="H23" s="83" t="s">
        <v>324</v>
      </c>
      <c r="I23" s="83" t="s">
        <v>131</v>
      </c>
      <c r="J23" s="83"/>
      <c r="K23" s="93">
        <v>9.0000000000757335E-2</v>
      </c>
      <c r="L23" s="96" t="s">
        <v>133</v>
      </c>
      <c r="M23" s="97">
        <v>6.4000000000000003E-3</v>
      </c>
      <c r="N23" s="97">
        <v>8.2999999999962132E-3</v>
      </c>
      <c r="O23" s="93">
        <v>104422.16331</v>
      </c>
      <c r="P23" s="95">
        <v>101.16</v>
      </c>
      <c r="Q23" s="83"/>
      <c r="R23" s="93">
        <v>105.63345528799999</v>
      </c>
      <c r="S23" s="94">
        <v>3.3148893385755031E-5</v>
      </c>
      <c r="T23" s="94">
        <v>9.5972123775457316E-3</v>
      </c>
      <c r="U23" s="94">
        <f>R23/'סכום נכסי הקרן'!$C$42</f>
        <v>2.9951584884960396E-3</v>
      </c>
    </row>
    <row r="24" spans="2:21">
      <c r="B24" s="86" t="s">
        <v>337</v>
      </c>
      <c r="C24" s="83" t="s">
        <v>338</v>
      </c>
      <c r="D24" s="96" t="s">
        <v>120</v>
      </c>
      <c r="E24" s="96" t="s">
        <v>308</v>
      </c>
      <c r="F24" s="83" t="s">
        <v>334</v>
      </c>
      <c r="G24" s="96" t="s">
        <v>316</v>
      </c>
      <c r="H24" s="83" t="s">
        <v>324</v>
      </c>
      <c r="I24" s="83" t="s">
        <v>131</v>
      </c>
      <c r="J24" s="83"/>
      <c r="K24" s="93">
        <v>1.5499999999967076</v>
      </c>
      <c r="L24" s="96" t="s">
        <v>133</v>
      </c>
      <c r="M24" s="97">
        <v>0.04</v>
      </c>
      <c r="N24" s="97">
        <v>-5.300000000059266E-3</v>
      </c>
      <c r="O24" s="93">
        <v>68287.377630999996</v>
      </c>
      <c r="P24" s="95">
        <v>111.19</v>
      </c>
      <c r="Q24" s="83"/>
      <c r="R24" s="93">
        <v>75.928736634999993</v>
      </c>
      <c r="S24" s="94">
        <v>3.29620647194376E-5</v>
      </c>
      <c r="T24" s="94">
        <v>6.8984225599558998E-3</v>
      </c>
      <c r="U24" s="94">
        <f>R24/'סכום נכסי הקרן'!$C$42</f>
        <v>2.1529031634254922E-3</v>
      </c>
    </row>
    <row r="25" spans="2:21">
      <c r="B25" s="86" t="s">
        <v>339</v>
      </c>
      <c r="C25" s="83" t="s">
        <v>340</v>
      </c>
      <c r="D25" s="96" t="s">
        <v>120</v>
      </c>
      <c r="E25" s="96" t="s">
        <v>308</v>
      </c>
      <c r="F25" s="83" t="s">
        <v>334</v>
      </c>
      <c r="G25" s="96" t="s">
        <v>316</v>
      </c>
      <c r="H25" s="83" t="s">
        <v>324</v>
      </c>
      <c r="I25" s="83" t="s">
        <v>131</v>
      </c>
      <c r="J25" s="83"/>
      <c r="K25" s="93">
        <v>2.7100000000073732</v>
      </c>
      <c r="L25" s="96" t="s">
        <v>133</v>
      </c>
      <c r="M25" s="97">
        <v>9.8999999999999991E-3</v>
      </c>
      <c r="N25" s="97">
        <v>-4.000000000038805E-3</v>
      </c>
      <c r="O25" s="93">
        <v>97576.808882999991</v>
      </c>
      <c r="P25" s="95">
        <v>105.64</v>
      </c>
      <c r="Q25" s="83"/>
      <c r="R25" s="93">
        <v>103.08014104399999</v>
      </c>
      <c r="S25" s="94">
        <v>3.237587532955923E-5</v>
      </c>
      <c r="T25" s="94">
        <v>9.3652337965226002E-3</v>
      </c>
      <c r="U25" s="94">
        <f>R25/'סכום נכסי הקרן'!$C$42</f>
        <v>2.9227611517728962E-3</v>
      </c>
    </row>
    <row r="26" spans="2:21">
      <c r="B26" s="86" t="s">
        <v>341</v>
      </c>
      <c r="C26" s="83" t="s">
        <v>342</v>
      </c>
      <c r="D26" s="96" t="s">
        <v>120</v>
      </c>
      <c r="E26" s="96" t="s">
        <v>308</v>
      </c>
      <c r="F26" s="83" t="s">
        <v>334</v>
      </c>
      <c r="G26" s="96" t="s">
        <v>316</v>
      </c>
      <c r="H26" s="83" t="s">
        <v>324</v>
      </c>
      <c r="I26" s="83" t="s">
        <v>131</v>
      </c>
      <c r="J26" s="83"/>
      <c r="K26" s="93">
        <v>4.6700000000079376</v>
      </c>
      <c r="L26" s="96" t="s">
        <v>133</v>
      </c>
      <c r="M26" s="97">
        <v>8.6E-3</v>
      </c>
      <c r="N26" s="97">
        <v>-2.5000000000264572E-3</v>
      </c>
      <c r="O26" s="93">
        <v>88138.315065999996</v>
      </c>
      <c r="P26" s="95">
        <v>107.21</v>
      </c>
      <c r="Q26" s="83"/>
      <c r="R26" s="93">
        <v>94.493082974999993</v>
      </c>
      <c r="S26" s="94">
        <v>3.523628433834356E-5</v>
      </c>
      <c r="T26" s="94">
        <v>8.5850660006115184E-3</v>
      </c>
      <c r="U26" s="94">
        <f>R26/'סכום נכסי הקרן'!$C$42</f>
        <v>2.6792814720023954E-3</v>
      </c>
    </row>
    <row r="27" spans="2:21">
      <c r="B27" s="86" t="s">
        <v>343</v>
      </c>
      <c r="C27" s="83" t="s">
        <v>344</v>
      </c>
      <c r="D27" s="96" t="s">
        <v>120</v>
      </c>
      <c r="E27" s="96" t="s">
        <v>308</v>
      </c>
      <c r="F27" s="83" t="s">
        <v>334</v>
      </c>
      <c r="G27" s="96" t="s">
        <v>316</v>
      </c>
      <c r="H27" s="83" t="s">
        <v>324</v>
      </c>
      <c r="I27" s="83" t="s">
        <v>131</v>
      </c>
      <c r="J27" s="83"/>
      <c r="K27" s="93">
        <v>7.4299999993741324</v>
      </c>
      <c r="L27" s="96" t="s">
        <v>133</v>
      </c>
      <c r="M27" s="97">
        <v>1.2199999999999999E-2</v>
      </c>
      <c r="N27" s="97">
        <v>-9.9999999452005629E-5</v>
      </c>
      <c r="O27" s="93">
        <v>3106.8</v>
      </c>
      <c r="P27" s="95">
        <v>111.6</v>
      </c>
      <c r="Q27" s="83"/>
      <c r="R27" s="93">
        <v>3.467188819</v>
      </c>
      <c r="S27" s="94">
        <v>3.8757098232552574E-6</v>
      </c>
      <c r="T27" s="94">
        <v>3.150076588735336E-4</v>
      </c>
      <c r="U27" s="94">
        <f>R27/'סכום נכסי הקרן'!$C$42</f>
        <v>9.8309574311786479E-5</v>
      </c>
    </row>
    <row r="28" spans="2:21">
      <c r="B28" s="86" t="s">
        <v>345</v>
      </c>
      <c r="C28" s="83" t="s">
        <v>346</v>
      </c>
      <c r="D28" s="96" t="s">
        <v>120</v>
      </c>
      <c r="E28" s="96" t="s">
        <v>308</v>
      </c>
      <c r="F28" s="83" t="s">
        <v>334</v>
      </c>
      <c r="G28" s="96" t="s">
        <v>316</v>
      </c>
      <c r="H28" s="83" t="s">
        <v>324</v>
      </c>
      <c r="I28" s="83" t="s">
        <v>131</v>
      </c>
      <c r="J28" s="83"/>
      <c r="K28" s="93">
        <v>6.4000000000204835</v>
      </c>
      <c r="L28" s="96" t="s">
        <v>133</v>
      </c>
      <c r="M28" s="97">
        <v>3.8E-3</v>
      </c>
      <c r="N28" s="97">
        <v>-1.3000000000173322E-3</v>
      </c>
      <c r="O28" s="93">
        <v>123678.497433</v>
      </c>
      <c r="P28" s="95">
        <v>102.63</v>
      </c>
      <c r="Q28" s="83"/>
      <c r="R28" s="93">
        <v>126.931244206</v>
      </c>
      <c r="S28" s="94">
        <v>4.1226165810999996E-5</v>
      </c>
      <c r="T28" s="94">
        <v>1.153219976256414E-2</v>
      </c>
      <c r="U28" s="94">
        <f>R28/'סכום נכסי הקרן'!$C$42</f>
        <v>3.5990415394672147E-3</v>
      </c>
    </row>
    <row r="29" spans="2:21">
      <c r="B29" s="86" t="s">
        <v>347</v>
      </c>
      <c r="C29" s="83" t="s">
        <v>348</v>
      </c>
      <c r="D29" s="96" t="s">
        <v>120</v>
      </c>
      <c r="E29" s="96" t="s">
        <v>308</v>
      </c>
      <c r="F29" s="83" t="s">
        <v>334</v>
      </c>
      <c r="G29" s="96" t="s">
        <v>316</v>
      </c>
      <c r="H29" s="83" t="s">
        <v>324</v>
      </c>
      <c r="I29" s="83" t="s">
        <v>131</v>
      </c>
      <c r="J29" s="83"/>
      <c r="K29" s="93">
        <v>3.8200000000450833</v>
      </c>
      <c r="L29" s="96" t="s">
        <v>133</v>
      </c>
      <c r="M29" s="97">
        <v>1E-3</v>
      </c>
      <c r="N29" s="97">
        <v>-3.2000000000530393E-3</v>
      </c>
      <c r="O29" s="93">
        <v>37107.084519999997</v>
      </c>
      <c r="P29" s="95">
        <v>101.62</v>
      </c>
      <c r="Q29" s="83"/>
      <c r="R29" s="93">
        <v>37.708220114999996</v>
      </c>
      <c r="S29" s="94">
        <v>1.4585934658054615E-5</v>
      </c>
      <c r="T29" s="94">
        <v>3.4259392143921302E-3</v>
      </c>
      <c r="U29" s="94">
        <f>R29/'סכום נכסי הקרן'!$C$42</f>
        <v>1.0691886889015701E-3</v>
      </c>
    </row>
    <row r="30" spans="2:21">
      <c r="B30" s="86" t="s">
        <v>349</v>
      </c>
      <c r="C30" s="83" t="s">
        <v>350</v>
      </c>
      <c r="D30" s="96" t="s">
        <v>120</v>
      </c>
      <c r="E30" s="96" t="s">
        <v>308</v>
      </c>
      <c r="F30" s="83" t="s">
        <v>334</v>
      </c>
      <c r="G30" s="96" t="s">
        <v>316</v>
      </c>
      <c r="H30" s="83" t="s">
        <v>324</v>
      </c>
      <c r="I30" s="83" t="s">
        <v>131</v>
      </c>
      <c r="J30" s="83"/>
      <c r="K30" s="93">
        <v>10.259999999910647</v>
      </c>
      <c r="L30" s="96" t="s">
        <v>133</v>
      </c>
      <c r="M30" s="97">
        <v>3.0000000000000001E-3</v>
      </c>
      <c r="N30" s="97">
        <v>3.5000000000398892E-3</v>
      </c>
      <c r="O30" s="93">
        <v>24784.505699000001</v>
      </c>
      <c r="P30" s="95">
        <v>101.15</v>
      </c>
      <c r="Q30" s="83"/>
      <c r="R30" s="93">
        <v>25.069527974</v>
      </c>
      <c r="S30" s="94">
        <v>3.5309235431889645E-5</v>
      </c>
      <c r="T30" s="94">
        <v>2.2776646235355491E-3</v>
      </c>
      <c r="U30" s="94">
        <f>R30/'סכום נכסי הקרן'!$C$42</f>
        <v>7.1082792197979885E-4</v>
      </c>
    </row>
    <row r="31" spans="2:21">
      <c r="B31" s="86" t="s">
        <v>351</v>
      </c>
      <c r="C31" s="83" t="s">
        <v>352</v>
      </c>
      <c r="D31" s="96" t="s">
        <v>120</v>
      </c>
      <c r="E31" s="96" t="s">
        <v>308</v>
      </c>
      <c r="F31" s="83" t="s">
        <v>353</v>
      </c>
      <c r="G31" s="96" t="s">
        <v>129</v>
      </c>
      <c r="H31" s="83" t="s">
        <v>311</v>
      </c>
      <c r="I31" s="83" t="s">
        <v>312</v>
      </c>
      <c r="J31" s="83"/>
      <c r="K31" s="93">
        <v>15.56000000017422</v>
      </c>
      <c r="L31" s="96" t="s">
        <v>133</v>
      </c>
      <c r="M31" s="97">
        <v>2.07E-2</v>
      </c>
      <c r="N31" s="97">
        <v>9.7000000000100686E-3</v>
      </c>
      <c r="O31" s="93">
        <v>33986.037364999996</v>
      </c>
      <c r="P31" s="95">
        <v>116.87</v>
      </c>
      <c r="Q31" s="83"/>
      <c r="R31" s="93">
        <v>39.719481868000003</v>
      </c>
      <c r="S31" s="94">
        <v>5.0725428902985068E-5</v>
      </c>
      <c r="T31" s="94">
        <v>3.6086702075017419E-3</v>
      </c>
      <c r="U31" s="94">
        <f>R31/'סכום נכסי הקרן'!$C$42</f>
        <v>1.1262165281941635E-3</v>
      </c>
    </row>
    <row r="32" spans="2:21">
      <c r="B32" s="86" t="s">
        <v>354</v>
      </c>
      <c r="C32" s="83" t="s">
        <v>355</v>
      </c>
      <c r="D32" s="96" t="s">
        <v>120</v>
      </c>
      <c r="E32" s="96" t="s">
        <v>308</v>
      </c>
      <c r="F32" s="83" t="s">
        <v>356</v>
      </c>
      <c r="G32" s="96" t="s">
        <v>316</v>
      </c>
      <c r="H32" s="83" t="s">
        <v>324</v>
      </c>
      <c r="I32" s="83" t="s">
        <v>131</v>
      </c>
      <c r="J32" s="83"/>
      <c r="K32" s="93">
        <v>2.4600000000002558</v>
      </c>
      <c r="L32" s="96" t="s">
        <v>133</v>
      </c>
      <c r="M32" s="97">
        <v>0.05</v>
      </c>
      <c r="N32" s="97">
        <v>-4.0999999999897663E-3</v>
      </c>
      <c r="O32" s="93">
        <v>129557.939134</v>
      </c>
      <c r="P32" s="95">
        <v>120.68</v>
      </c>
      <c r="Q32" s="83"/>
      <c r="R32" s="93">
        <v>156.350521176</v>
      </c>
      <c r="S32" s="94">
        <v>4.1108532610189025E-5</v>
      </c>
      <c r="T32" s="94">
        <v>1.4205056087344462E-2</v>
      </c>
      <c r="U32" s="94">
        <f>R32/'סכום נכסי הקרן'!$C$42</f>
        <v>4.433203376755155E-3</v>
      </c>
    </row>
    <row r="33" spans="2:21">
      <c r="B33" s="86" t="s">
        <v>357</v>
      </c>
      <c r="C33" s="83" t="s">
        <v>358</v>
      </c>
      <c r="D33" s="96" t="s">
        <v>120</v>
      </c>
      <c r="E33" s="96" t="s">
        <v>308</v>
      </c>
      <c r="F33" s="83" t="s">
        <v>356</v>
      </c>
      <c r="G33" s="96" t="s">
        <v>316</v>
      </c>
      <c r="H33" s="83" t="s">
        <v>324</v>
      </c>
      <c r="I33" s="83" t="s">
        <v>131</v>
      </c>
      <c r="J33" s="83"/>
      <c r="K33" s="93">
        <v>0.71000000000551999</v>
      </c>
      <c r="L33" s="96" t="s">
        <v>133</v>
      </c>
      <c r="M33" s="97">
        <v>1.6E-2</v>
      </c>
      <c r="N33" s="97">
        <v>-1.3999999991167822E-3</v>
      </c>
      <c r="O33" s="93">
        <v>3552.0745539999998</v>
      </c>
      <c r="P33" s="95">
        <v>102</v>
      </c>
      <c r="Q33" s="83"/>
      <c r="R33" s="93">
        <v>3.6231160380000005</v>
      </c>
      <c r="S33" s="94">
        <v>3.3841963146092502E-6</v>
      </c>
      <c r="T33" s="94">
        <v>3.2917425630332617E-4</v>
      </c>
      <c r="U33" s="94">
        <f>R33/'סכום נכסי הקרן'!$C$42</f>
        <v>1.0273077526845429E-4</v>
      </c>
    </row>
    <row r="34" spans="2:21">
      <c r="B34" s="86" t="s">
        <v>359</v>
      </c>
      <c r="C34" s="83" t="s">
        <v>360</v>
      </c>
      <c r="D34" s="96" t="s">
        <v>120</v>
      </c>
      <c r="E34" s="96" t="s">
        <v>308</v>
      </c>
      <c r="F34" s="83" t="s">
        <v>356</v>
      </c>
      <c r="G34" s="96" t="s">
        <v>316</v>
      </c>
      <c r="H34" s="83" t="s">
        <v>324</v>
      </c>
      <c r="I34" s="83" t="s">
        <v>131</v>
      </c>
      <c r="J34" s="83"/>
      <c r="K34" s="93">
        <v>1.7299999999991018</v>
      </c>
      <c r="L34" s="96" t="s">
        <v>133</v>
      </c>
      <c r="M34" s="97">
        <v>6.9999999999999993E-3</v>
      </c>
      <c r="N34" s="97">
        <v>-2.900000000062874E-3</v>
      </c>
      <c r="O34" s="93">
        <v>53254.348555999997</v>
      </c>
      <c r="P34" s="95">
        <v>104.53</v>
      </c>
      <c r="Q34" s="83"/>
      <c r="R34" s="93">
        <v>55.666771184999995</v>
      </c>
      <c r="S34" s="94">
        <v>1.8729213760528392E-5</v>
      </c>
      <c r="T34" s="94">
        <v>5.0575437864653341E-3</v>
      </c>
      <c r="U34" s="94">
        <f>R34/'סכום נכסי הקרן'!$C$42</f>
        <v>1.5783901206993859E-3</v>
      </c>
    </row>
    <row r="35" spans="2:21">
      <c r="B35" s="86" t="s">
        <v>361</v>
      </c>
      <c r="C35" s="83" t="s">
        <v>362</v>
      </c>
      <c r="D35" s="96" t="s">
        <v>120</v>
      </c>
      <c r="E35" s="96" t="s">
        <v>308</v>
      </c>
      <c r="F35" s="83" t="s">
        <v>356</v>
      </c>
      <c r="G35" s="96" t="s">
        <v>316</v>
      </c>
      <c r="H35" s="83" t="s">
        <v>324</v>
      </c>
      <c r="I35" s="83" t="s">
        <v>131</v>
      </c>
      <c r="J35" s="83"/>
      <c r="K35" s="93">
        <v>4.3099999999934839</v>
      </c>
      <c r="L35" s="96" t="s">
        <v>133</v>
      </c>
      <c r="M35" s="97">
        <v>6.0000000000000001E-3</v>
      </c>
      <c r="N35" s="97">
        <v>-3.0000000000151529E-3</v>
      </c>
      <c r="O35" s="93">
        <v>62307.151437</v>
      </c>
      <c r="P35" s="95">
        <v>105.92</v>
      </c>
      <c r="Q35" s="83"/>
      <c r="R35" s="93">
        <v>65.995731753000001</v>
      </c>
      <c r="S35" s="94">
        <v>3.112664339030654E-5</v>
      </c>
      <c r="T35" s="94">
        <v>5.9959702342239976E-3</v>
      </c>
      <c r="U35" s="94">
        <f>R35/'סכום נכסי הקרן'!$C$42</f>
        <v>1.8712601573581274E-3</v>
      </c>
    </row>
    <row r="36" spans="2:21">
      <c r="B36" s="86" t="s">
        <v>363</v>
      </c>
      <c r="C36" s="83" t="s">
        <v>364</v>
      </c>
      <c r="D36" s="96" t="s">
        <v>120</v>
      </c>
      <c r="E36" s="96" t="s">
        <v>308</v>
      </c>
      <c r="F36" s="83" t="s">
        <v>356</v>
      </c>
      <c r="G36" s="96" t="s">
        <v>316</v>
      </c>
      <c r="H36" s="83" t="s">
        <v>324</v>
      </c>
      <c r="I36" s="83" t="s">
        <v>131</v>
      </c>
      <c r="J36" s="83"/>
      <c r="K36" s="93">
        <v>5.790000000003003</v>
      </c>
      <c r="L36" s="96" t="s">
        <v>133</v>
      </c>
      <c r="M36" s="97">
        <v>1.7500000000000002E-2</v>
      </c>
      <c r="N36" s="97">
        <v>-2.6000000000036775E-3</v>
      </c>
      <c r="O36" s="93">
        <v>145437.53364099999</v>
      </c>
      <c r="P36" s="95">
        <v>112.19</v>
      </c>
      <c r="Q36" s="83"/>
      <c r="R36" s="93">
        <v>163.16637106899998</v>
      </c>
      <c r="S36" s="94">
        <v>3.6676777151935666E-5</v>
      </c>
      <c r="T36" s="94">
        <v>1.4824302696084563E-2</v>
      </c>
      <c r="U36" s="94">
        <f>R36/'סכום נכסי הקרן'!$C$42</f>
        <v>4.626461758843247E-3</v>
      </c>
    </row>
    <row r="37" spans="2:21">
      <c r="B37" s="86" t="s">
        <v>365</v>
      </c>
      <c r="C37" s="83" t="s">
        <v>366</v>
      </c>
      <c r="D37" s="96" t="s">
        <v>120</v>
      </c>
      <c r="E37" s="96" t="s">
        <v>308</v>
      </c>
      <c r="F37" s="83" t="s">
        <v>323</v>
      </c>
      <c r="G37" s="96" t="s">
        <v>316</v>
      </c>
      <c r="H37" s="83" t="s">
        <v>367</v>
      </c>
      <c r="I37" s="83" t="s">
        <v>131</v>
      </c>
      <c r="J37" s="83"/>
      <c r="K37" s="93">
        <v>0.56999999996683515</v>
      </c>
      <c r="L37" s="96" t="s">
        <v>133</v>
      </c>
      <c r="M37" s="97">
        <v>3.1E-2</v>
      </c>
      <c r="N37" s="97">
        <v>3.8000000001243688E-3</v>
      </c>
      <c r="O37" s="93">
        <v>17346.102201000002</v>
      </c>
      <c r="P37" s="95">
        <v>111.25</v>
      </c>
      <c r="Q37" s="83"/>
      <c r="R37" s="93">
        <v>19.297539052000001</v>
      </c>
      <c r="S37" s="94">
        <v>5.0419615111610809E-5</v>
      </c>
      <c r="T37" s="94">
        <v>1.7532568648927424E-3</v>
      </c>
      <c r="U37" s="94">
        <f>R37/'סכום נכסי הקרן'!$C$42</f>
        <v>5.4716744558906455E-4</v>
      </c>
    </row>
    <row r="38" spans="2:21">
      <c r="B38" s="86" t="s">
        <v>368</v>
      </c>
      <c r="C38" s="83" t="s">
        <v>369</v>
      </c>
      <c r="D38" s="96" t="s">
        <v>120</v>
      </c>
      <c r="E38" s="96" t="s">
        <v>308</v>
      </c>
      <c r="F38" s="83" t="s">
        <v>323</v>
      </c>
      <c r="G38" s="96" t="s">
        <v>316</v>
      </c>
      <c r="H38" s="83" t="s">
        <v>367</v>
      </c>
      <c r="I38" s="83" t="s">
        <v>131</v>
      </c>
      <c r="J38" s="83"/>
      <c r="K38" s="93">
        <v>0.71000000029844934</v>
      </c>
      <c r="L38" s="96" t="s">
        <v>133</v>
      </c>
      <c r="M38" s="97">
        <v>4.2000000000000003E-2</v>
      </c>
      <c r="N38" s="97">
        <v>6.3999999993716861E-3</v>
      </c>
      <c r="O38" s="93">
        <v>1005.56601</v>
      </c>
      <c r="P38" s="95">
        <v>126.62</v>
      </c>
      <c r="Q38" s="83"/>
      <c r="R38" s="93">
        <v>1.2732476220000002</v>
      </c>
      <c r="S38" s="94">
        <v>1.9276272092934094E-5</v>
      </c>
      <c r="T38" s="94">
        <v>1.1567952410742761E-4</v>
      </c>
      <c r="U38" s="94">
        <f>R38/'סכום נכסי הקרן'!$C$42</f>
        <v>3.610199451105072E-5</v>
      </c>
    </row>
    <row r="39" spans="2:21">
      <c r="B39" s="86" t="s">
        <v>370</v>
      </c>
      <c r="C39" s="83" t="s">
        <v>371</v>
      </c>
      <c r="D39" s="96" t="s">
        <v>120</v>
      </c>
      <c r="E39" s="96" t="s">
        <v>308</v>
      </c>
      <c r="F39" s="83" t="s">
        <v>372</v>
      </c>
      <c r="G39" s="96" t="s">
        <v>316</v>
      </c>
      <c r="H39" s="83" t="s">
        <v>367</v>
      </c>
      <c r="I39" s="83" t="s">
        <v>131</v>
      </c>
      <c r="J39" s="83"/>
      <c r="K39" s="93">
        <v>1.4300000000477595</v>
      </c>
      <c r="L39" s="96" t="s">
        <v>133</v>
      </c>
      <c r="M39" s="97">
        <v>3.85E-2</v>
      </c>
      <c r="N39" s="97">
        <v>-1.6000000003244044E-3</v>
      </c>
      <c r="O39" s="93">
        <v>9643.0767720000003</v>
      </c>
      <c r="P39" s="95">
        <v>115.08</v>
      </c>
      <c r="Q39" s="83"/>
      <c r="R39" s="93">
        <v>11.097253129</v>
      </c>
      <c r="S39" s="94">
        <v>3.018652157968507E-5</v>
      </c>
      <c r="T39" s="94">
        <v>1.0082288304971848E-3</v>
      </c>
      <c r="U39" s="94">
        <f>R39/'סכום נכסי הקרן'!$C$42</f>
        <v>3.1465440392622888E-4</v>
      </c>
    </row>
    <row r="40" spans="2:21">
      <c r="B40" s="86" t="s">
        <v>373</v>
      </c>
      <c r="C40" s="83" t="s">
        <v>374</v>
      </c>
      <c r="D40" s="96" t="s">
        <v>120</v>
      </c>
      <c r="E40" s="96" t="s">
        <v>308</v>
      </c>
      <c r="F40" s="83" t="s">
        <v>372</v>
      </c>
      <c r="G40" s="96" t="s">
        <v>316</v>
      </c>
      <c r="H40" s="83" t="s">
        <v>367</v>
      </c>
      <c r="I40" s="83" t="s">
        <v>131</v>
      </c>
      <c r="J40" s="83"/>
      <c r="K40" s="93">
        <v>1.8000000000958796</v>
      </c>
      <c r="L40" s="96" t="s">
        <v>133</v>
      </c>
      <c r="M40" s="97">
        <v>4.7500000000000001E-2</v>
      </c>
      <c r="N40" s="97">
        <v>-4.7000000002636677E-3</v>
      </c>
      <c r="O40" s="93">
        <v>6359.1230370000003</v>
      </c>
      <c r="P40" s="95">
        <v>131.21</v>
      </c>
      <c r="Q40" s="83"/>
      <c r="R40" s="93">
        <v>8.3438054739999998</v>
      </c>
      <c r="S40" s="94">
        <v>2.9213291661900479E-5</v>
      </c>
      <c r="T40" s="94">
        <v>7.5806734668087147E-4</v>
      </c>
      <c r="U40" s="94">
        <f>R40/'סכום נכסי הקרן'!$C$42</f>
        <v>2.365824323712131E-4</v>
      </c>
    </row>
    <row r="41" spans="2:21">
      <c r="B41" s="86" t="s">
        <v>375</v>
      </c>
      <c r="C41" s="83" t="s">
        <v>376</v>
      </c>
      <c r="D41" s="96" t="s">
        <v>120</v>
      </c>
      <c r="E41" s="96" t="s">
        <v>308</v>
      </c>
      <c r="F41" s="83" t="s">
        <v>377</v>
      </c>
      <c r="G41" s="96" t="s">
        <v>378</v>
      </c>
      <c r="H41" s="83" t="s">
        <v>379</v>
      </c>
      <c r="I41" s="83" t="s">
        <v>312</v>
      </c>
      <c r="J41" s="83"/>
      <c r="K41" s="93">
        <v>1.6399999999422443</v>
      </c>
      <c r="L41" s="96" t="s">
        <v>133</v>
      </c>
      <c r="M41" s="97">
        <v>3.6400000000000002E-2</v>
      </c>
      <c r="N41" s="97">
        <v>-6.0000000129949692E-4</v>
      </c>
      <c r="O41" s="93">
        <v>2351.699963</v>
      </c>
      <c r="P41" s="95">
        <v>117.8</v>
      </c>
      <c r="Q41" s="83"/>
      <c r="R41" s="93">
        <v>2.7703025940000003</v>
      </c>
      <c r="S41" s="94">
        <v>4.2661223818594108E-5</v>
      </c>
      <c r="T41" s="94">
        <v>2.5169282091735349E-4</v>
      </c>
      <c r="U41" s="94">
        <f>R41/'סכום נכסי הקרן'!$C$42</f>
        <v>7.8549880882901476E-5</v>
      </c>
    </row>
    <row r="42" spans="2:21">
      <c r="B42" s="86" t="s">
        <v>380</v>
      </c>
      <c r="C42" s="83" t="s">
        <v>381</v>
      </c>
      <c r="D42" s="96" t="s">
        <v>120</v>
      </c>
      <c r="E42" s="96" t="s">
        <v>308</v>
      </c>
      <c r="F42" s="83" t="s">
        <v>329</v>
      </c>
      <c r="G42" s="96" t="s">
        <v>316</v>
      </c>
      <c r="H42" s="83" t="s">
        <v>367</v>
      </c>
      <c r="I42" s="83" t="s">
        <v>131</v>
      </c>
      <c r="J42" s="83"/>
      <c r="K42" s="93">
        <v>0.86000000001236721</v>
      </c>
      <c r="L42" s="96" t="s">
        <v>133</v>
      </c>
      <c r="M42" s="97">
        <v>3.4000000000000002E-2</v>
      </c>
      <c r="N42" s="97">
        <v>-3.3999999999714601E-3</v>
      </c>
      <c r="O42" s="93">
        <v>19514.904526999999</v>
      </c>
      <c r="P42" s="95">
        <v>107.73</v>
      </c>
      <c r="Q42" s="83"/>
      <c r="R42" s="93">
        <v>21.023405708999999</v>
      </c>
      <c r="S42" s="94">
        <v>2.1832564418686529E-5</v>
      </c>
      <c r="T42" s="94">
        <v>1.9100585978039204E-3</v>
      </c>
      <c r="U42" s="94">
        <f>R42/'סכום נכסי הקרן'!$C$42</f>
        <v>5.9610311803897503E-4</v>
      </c>
    </row>
    <row r="43" spans="2:21">
      <c r="B43" s="86" t="s">
        <v>382</v>
      </c>
      <c r="C43" s="83" t="s">
        <v>383</v>
      </c>
      <c r="D43" s="96" t="s">
        <v>120</v>
      </c>
      <c r="E43" s="96" t="s">
        <v>308</v>
      </c>
      <c r="F43" s="83" t="s">
        <v>384</v>
      </c>
      <c r="G43" s="96" t="s">
        <v>378</v>
      </c>
      <c r="H43" s="83" t="s">
        <v>367</v>
      </c>
      <c r="I43" s="83" t="s">
        <v>131</v>
      </c>
      <c r="J43" s="83"/>
      <c r="K43" s="93">
        <v>5.5300000000022145</v>
      </c>
      <c r="L43" s="96" t="s">
        <v>133</v>
      </c>
      <c r="M43" s="97">
        <v>8.3000000000000001E-3</v>
      </c>
      <c r="N43" s="97">
        <v>-3.7999999999806201E-3</v>
      </c>
      <c r="O43" s="93">
        <v>133147.89887</v>
      </c>
      <c r="P43" s="95">
        <v>108.51</v>
      </c>
      <c r="Q43" s="83"/>
      <c r="R43" s="93">
        <v>144.47878515599999</v>
      </c>
      <c r="S43" s="94">
        <v>8.6943963760478823E-5</v>
      </c>
      <c r="T43" s="94">
        <v>1.3126462458427707E-2</v>
      </c>
      <c r="U43" s="94">
        <f>R43/'סכום נכסי הקרן'!$C$42</f>
        <v>4.0965890833332243E-3</v>
      </c>
    </row>
    <row r="44" spans="2:21">
      <c r="B44" s="86" t="s">
        <v>385</v>
      </c>
      <c r="C44" s="83" t="s">
        <v>386</v>
      </c>
      <c r="D44" s="96" t="s">
        <v>120</v>
      </c>
      <c r="E44" s="96" t="s">
        <v>308</v>
      </c>
      <c r="F44" s="83" t="s">
        <v>384</v>
      </c>
      <c r="G44" s="96" t="s">
        <v>378</v>
      </c>
      <c r="H44" s="83" t="s">
        <v>367</v>
      </c>
      <c r="I44" s="83" t="s">
        <v>131</v>
      </c>
      <c r="J44" s="83"/>
      <c r="K44" s="93">
        <v>9.3200000000508361</v>
      </c>
      <c r="L44" s="96" t="s">
        <v>133</v>
      </c>
      <c r="M44" s="97">
        <v>1.6500000000000001E-2</v>
      </c>
      <c r="N44" s="97">
        <v>3.7000000000783095E-3</v>
      </c>
      <c r="O44" s="93">
        <v>68174.392594999998</v>
      </c>
      <c r="P44" s="95">
        <v>114.26</v>
      </c>
      <c r="Q44" s="83"/>
      <c r="R44" s="93">
        <v>77.896060646999999</v>
      </c>
      <c r="S44" s="94">
        <v>4.6693829986370141E-5</v>
      </c>
      <c r="T44" s="94">
        <v>7.0771616375249575E-3</v>
      </c>
      <c r="U44" s="94">
        <f>R44/'סכום נכסי הקרן'!$C$42</f>
        <v>2.2086851805724148E-3</v>
      </c>
    </row>
    <row r="45" spans="2:21">
      <c r="B45" s="86" t="s">
        <v>387</v>
      </c>
      <c r="C45" s="83" t="s">
        <v>388</v>
      </c>
      <c r="D45" s="96" t="s">
        <v>120</v>
      </c>
      <c r="E45" s="96" t="s">
        <v>308</v>
      </c>
      <c r="F45" s="83" t="s">
        <v>389</v>
      </c>
      <c r="G45" s="96" t="s">
        <v>129</v>
      </c>
      <c r="H45" s="83" t="s">
        <v>367</v>
      </c>
      <c r="I45" s="83" t="s">
        <v>131</v>
      </c>
      <c r="J45" s="83"/>
      <c r="K45" s="93">
        <v>9.2299999997097029</v>
      </c>
      <c r="L45" s="96" t="s">
        <v>133</v>
      </c>
      <c r="M45" s="97">
        <v>2.6499999999999999E-2</v>
      </c>
      <c r="N45" s="97">
        <v>3.2000000000475893E-3</v>
      </c>
      <c r="O45" s="93">
        <v>6736.0206399999997</v>
      </c>
      <c r="P45" s="95">
        <v>124.78</v>
      </c>
      <c r="Q45" s="83"/>
      <c r="R45" s="93">
        <v>8.4052065280000008</v>
      </c>
      <c r="S45" s="94">
        <v>5.7929977663658818E-6</v>
      </c>
      <c r="T45" s="94">
        <v>7.6364587247875013E-4</v>
      </c>
      <c r="U45" s="94">
        <f>R45/'סכום נכסי הקרן'!$C$42</f>
        <v>2.3832341383953016E-4</v>
      </c>
    </row>
    <row r="46" spans="2:21">
      <c r="B46" s="86" t="s">
        <v>390</v>
      </c>
      <c r="C46" s="83" t="s">
        <v>391</v>
      </c>
      <c r="D46" s="96" t="s">
        <v>120</v>
      </c>
      <c r="E46" s="96" t="s">
        <v>308</v>
      </c>
      <c r="F46" s="83" t="s">
        <v>392</v>
      </c>
      <c r="G46" s="96" t="s">
        <v>378</v>
      </c>
      <c r="H46" s="83" t="s">
        <v>379</v>
      </c>
      <c r="I46" s="83" t="s">
        <v>312</v>
      </c>
      <c r="J46" s="83"/>
      <c r="K46" s="93">
        <v>2.7400000000291995</v>
      </c>
      <c r="L46" s="96" t="s">
        <v>133</v>
      </c>
      <c r="M46" s="97">
        <v>6.5000000000000006E-3</v>
      </c>
      <c r="N46" s="97">
        <v>-2.8000000000761725E-3</v>
      </c>
      <c r="O46" s="93">
        <v>45729.072088000001</v>
      </c>
      <c r="P46" s="95">
        <v>103.35</v>
      </c>
      <c r="Q46" s="83"/>
      <c r="R46" s="93">
        <v>47.260995213000001</v>
      </c>
      <c r="S46" s="94">
        <v>5.0485742857082924E-5</v>
      </c>
      <c r="T46" s="94">
        <v>4.2938461777729938E-3</v>
      </c>
      <c r="U46" s="94">
        <f>R46/'סכום נכסי הקרן'!$C$42</f>
        <v>1.3400505606964489E-3</v>
      </c>
    </row>
    <row r="47" spans="2:21">
      <c r="B47" s="86" t="s">
        <v>393</v>
      </c>
      <c r="C47" s="83" t="s">
        <v>394</v>
      </c>
      <c r="D47" s="96" t="s">
        <v>120</v>
      </c>
      <c r="E47" s="96" t="s">
        <v>308</v>
      </c>
      <c r="F47" s="83" t="s">
        <v>392</v>
      </c>
      <c r="G47" s="96" t="s">
        <v>378</v>
      </c>
      <c r="H47" s="83" t="s">
        <v>367</v>
      </c>
      <c r="I47" s="83" t="s">
        <v>131</v>
      </c>
      <c r="J47" s="83"/>
      <c r="K47" s="93">
        <v>5.4000000000023025</v>
      </c>
      <c r="L47" s="96" t="s">
        <v>133</v>
      </c>
      <c r="M47" s="97">
        <v>1.34E-2</v>
      </c>
      <c r="N47" s="97">
        <v>9.9999999986189817E-5</v>
      </c>
      <c r="O47" s="93">
        <v>302344.25027700001</v>
      </c>
      <c r="P47" s="95">
        <v>109.39</v>
      </c>
      <c r="Q47" s="93">
        <v>16.835213271000001</v>
      </c>
      <c r="R47" s="93">
        <v>347.56958864799998</v>
      </c>
      <c r="S47" s="94">
        <v>8.2969320794353115E-5</v>
      </c>
      <c r="T47" s="94">
        <v>3.1578055921171792E-2</v>
      </c>
      <c r="U47" s="94">
        <f>R47/'סכום נכסי הקרן'!$C$42</f>
        <v>9.8550785917574258E-3</v>
      </c>
    </row>
    <row r="48" spans="2:21">
      <c r="B48" s="86" t="s">
        <v>395</v>
      </c>
      <c r="C48" s="83" t="s">
        <v>396</v>
      </c>
      <c r="D48" s="96" t="s">
        <v>120</v>
      </c>
      <c r="E48" s="96" t="s">
        <v>308</v>
      </c>
      <c r="F48" s="83" t="s">
        <v>392</v>
      </c>
      <c r="G48" s="96" t="s">
        <v>378</v>
      </c>
      <c r="H48" s="83" t="s">
        <v>367</v>
      </c>
      <c r="I48" s="83" t="s">
        <v>131</v>
      </c>
      <c r="J48" s="83"/>
      <c r="K48" s="93">
        <v>6.2699999999855605</v>
      </c>
      <c r="L48" s="96" t="s">
        <v>133</v>
      </c>
      <c r="M48" s="97">
        <v>1.77E-2</v>
      </c>
      <c r="N48" s="97">
        <v>2.6999999999856913E-3</v>
      </c>
      <c r="O48" s="93">
        <v>139203.17165100001</v>
      </c>
      <c r="P48" s="95">
        <v>110.45</v>
      </c>
      <c r="Q48" s="83"/>
      <c r="R48" s="93">
        <v>153.749902386</v>
      </c>
      <c r="S48" s="94">
        <v>5.7222358325889531E-5</v>
      </c>
      <c r="T48" s="94">
        <v>1.3968779703384301E-2</v>
      </c>
      <c r="U48" s="94">
        <f>R48/'סכום נכסי הקרן'!$C$42</f>
        <v>4.3594647546209633E-3</v>
      </c>
    </row>
    <row r="49" spans="2:21">
      <c r="B49" s="86" t="s">
        <v>397</v>
      </c>
      <c r="C49" s="83" t="s">
        <v>398</v>
      </c>
      <c r="D49" s="96" t="s">
        <v>120</v>
      </c>
      <c r="E49" s="96" t="s">
        <v>308</v>
      </c>
      <c r="F49" s="83" t="s">
        <v>392</v>
      </c>
      <c r="G49" s="96" t="s">
        <v>378</v>
      </c>
      <c r="H49" s="83" t="s">
        <v>367</v>
      </c>
      <c r="I49" s="83" t="s">
        <v>131</v>
      </c>
      <c r="J49" s="83"/>
      <c r="K49" s="93">
        <v>9.5999999999409589</v>
      </c>
      <c r="L49" s="96" t="s">
        <v>133</v>
      </c>
      <c r="M49" s="97">
        <v>2.4799999999999999E-2</v>
      </c>
      <c r="N49" s="97">
        <v>7.899999999929885E-3</v>
      </c>
      <c r="O49" s="93">
        <v>68925.281174000003</v>
      </c>
      <c r="P49" s="95">
        <v>117.95</v>
      </c>
      <c r="Q49" s="83"/>
      <c r="R49" s="93">
        <v>81.297369283000009</v>
      </c>
      <c r="S49" s="94">
        <v>5.7626846412644163E-5</v>
      </c>
      <c r="T49" s="94">
        <v>7.3861838242202053E-3</v>
      </c>
      <c r="U49" s="94">
        <f>R49/'סכום נכסי הקרן'!$C$42</f>
        <v>2.3051267710262643E-3</v>
      </c>
    </row>
    <row r="50" spans="2:21">
      <c r="B50" s="86" t="s">
        <v>399</v>
      </c>
      <c r="C50" s="83" t="s">
        <v>400</v>
      </c>
      <c r="D50" s="96" t="s">
        <v>120</v>
      </c>
      <c r="E50" s="96" t="s">
        <v>308</v>
      </c>
      <c r="F50" s="83" t="s">
        <v>356</v>
      </c>
      <c r="G50" s="96" t="s">
        <v>316</v>
      </c>
      <c r="H50" s="83" t="s">
        <v>367</v>
      </c>
      <c r="I50" s="83" t="s">
        <v>131</v>
      </c>
      <c r="J50" s="83"/>
      <c r="K50" s="93">
        <v>2.3200000000136165</v>
      </c>
      <c r="L50" s="96" t="s">
        <v>133</v>
      </c>
      <c r="M50" s="97">
        <v>4.2000000000000003E-2</v>
      </c>
      <c r="N50" s="97">
        <v>-4.7000000000226947E-3</v>
      </c>
      <c r="O50" s="93">
        <v>15091.605971000001</v>
      </c>
      <c r="P50" s="95">
        <v>116.79</v>
      </c>
      <c r="Q50" s="83"/>
      <c r="R50" s="93">
        <v>17.625486268</v>
      </c>
      <c r="S50" s="94">
        <v>1.5125881217839625E-5</v>
      </c>
      <c r="T50" s="94">
        <v>1.6013443327241807E-3</v>
      </c>
      <c r="U50" s="94">
        <f>R50/'סכום נכסי הקרן'!$C$42</f>
        <v>4.9975762570239125E-4</v>
      </c>
    </row>
    <row r="51" spans="2:21">
      <c r="B51" s="86" t="s">
        <v>401</v>
      </c>
      <c r="C51" s="83" t="s">
        <v>402</v>
      </c>
      <c r="D51" s="96" t="s">
        <v>120</v>
      </c>
      <c r="E51" s="96" t="s">
        <v>308</v>
      </c>
      <c r="F51" s="83" t="s">
        <v>356</v>
      </c>
      <c r="G51" s="96" t="s">
        <v>316</v>
      </c>
      <c r="H51" s="83" t="s">
        <v>367</v>
      </c>
      <c r="I51" s="83" t="s">
        <v>131</v>
      </c>
      <c r="J51" s="83"/>
      <c r="K51" s="93">
        <v>0.73000000000066645</v>
      </c>
      <c r="L51" s="96" t="s">
        <v>133</v>
      </c>
      <c r="M51" s="97">
        <v>4.0999999999999995E-2</v>
      </c>
      <c r="N51" s="97">
        <v>7.1999999999822284E-3</v>
      </c>
      <c r="O51" s="93">
        <v>69845.312074000001</v>
      </c>
      <c r="P51" s="95">
        <v>128.9</v>
      </c>
      <c r="Q51" s="83"/>
      <c r="R51" s="93">
        <v>90.030603877999994</v>
      </c>
      <c r="S51" s="94">
        <v>4.4823700483653559E-5</v>
      </c>
      <c r="T51" s="94">
        <v>8.1796323289825574E-3</v>
      </c>
      <c r="U51" s="94">
        <f>R51/'סכום נכסי הקרן'!$C$42</f>
        <v>2.5527511780659247E-3</v>
      </c>
    </row>
    <row r="52" spans="2:21">
      <c r="B52" s="86" t="s">
        <v>403</v>
      </c>
      <c r="C52" s="83" t="s">
        <v>404</v>
      </c>
      <c r="D52" s="96" t="s">
        <v>120</v>
      </c>
      <c r="E52" s="96" t="s">
        <v>308</v>
      </c>
      <c r="F52" s="83" t="s">
        <v>356</v>
      </c>
      <c r="G52" s="96" t="s">
        <v>316</v>
      </c>
      <c r="H52" s="83" t="s">
        <v>367</v>
      </c>
      <c r="I52" s="83" t="s">
        <v>131</v>
      </c>
      <c r="J52" s="83"/>
      <c r="K52" s="93">
        <v>1.8899999999969446</v>
      </c>
      <c r="L52" s="96" t="s">
        <v>133</v>
      </c>
      <c r="M52" s="97">
        <v>0.04</v>
      </c>
      <c r="N52" s="97">
        <v>-5.0000000000000001E-3</v>
      </c>
      <c r="O52" s="93">
        <v>56293.115030000008</v>
      </c>
      <c r="P52" s="95">
        <v>116.27</v>
      </c>
      <c r="Q52" s="83"/>
      <c r="R52" s="93">
        <v>65.452004579999993</v>
      </c>
      <c r="S52" s="94">
        <v>2.5840324686897346E-5</v>
      </c>
      <c r="T52" s="94">
        <v>5.946570494903756E-3</v>
      </c>
      <c r="U52" s="94">
        <f>R52/'סכום נכסי הקרן'!$C$42</f>
        <v>1.8558431755582154E-3</v>
      </c>
    </row>
    <row r="53" spans="2:21">
      <c r="B53" s="86" t="s">
        <v>405</v>
      </c>
      <c r="C53" s="83" t="s">
        <v>406</v>
      </c>
      <c r="D53" s="96" t="s">
        <v>120</v>
      </c>
      <c r="E53" s="96" t="s">
        <v>308</v>
      </c>
      <c r="F53" s="83" t="s">
        <v>407</v>
      </c>
      <c r="G53" s="96" t="s">
        <v>378</v>
      </c>
      <c r="H53" s="83" t="s">
        <v>408</v>
      </c>
      <c r="I53" s="83" t="s">
        <v>312</v>
      </c>
      <c r="J53" s="83"/>
      <c r="K53" s="93">
        <v>4.5399999999971188</v>
      </c>
      <c r="L53" s="96" t="s">
        <v>133</v>
      </c>
      <c r="M53" s="97">
        <v>2.3399999999999997E-2</v>
      </c>
      <c r="N53" s="97">
        <v>2E-3</v>
      </c>
      <c r="O53" s="93">
        <v>185170.481982</v>
      </c>
      <c r="P53" s="95">
        <v>112.48</v>
      </c>
      <c r="Q53" s="83"/>
      <c r="R53" s="93">
        <v>208.27977059</v>
      </c>
      <c r="S53" s="94">
        <v>5.5990040466001722E-5</v>
      </c>
      <c r="T53" s="94">
        <v>1.8923031409404347E-2</v>
      </c>
      <c r="U53" s="94">
        <f>R53/'סכום נכסי הקרן'!$C$42</f>
        <v>5.9056188322518478E-3</v>
      </c>
    </row>
    <row r="54" spans="2:21">
      <c r="B54" s="86" t="s">
        <v>409</v>
      </c>
      <c r="C54" s="83" t="s">
        <v>410</v>
      </c>
      <c r="D54" s="96" t="s">
        <v>120</v>
      </c>
      <c r="E54" s="96" t="s">
        <v>308</v>
      </c>
      <c r="F54" s="83" t="s">
        <v>407</v>
      </c>
      <c r="G54" s="96" t="s">
        <v>378</v>
      </c>
      <c r="H54" s="83" t="s">
        <v>408</v>
      </c>
      <c r="I54" s="83" t="s">
        <v>312</v>
      </c>
      <c r="J54" s="83"/>
      <c r="K54" s="93">
        <v>1.5900000000006083</v>
      </c>
      <c r="L54" s="96" t="s">
        <v>133</v>
      </c>
      <c r="M54" s="97">
        <v>0.03</v>
      </c>
      <c r="N54" s="97">
        <v>-4.6999999999979723E-3</v>
      </c>
      <c r="O54" s="93">
        <v>45360.504999999997</v>
      </c>
      <c r="P54" s="95">
        <v>108.72</v>
      </c>
      <c r="Q54" s="83"/>
      <c r="R54" s="93">
        <v>49.315943083000001</v>
      </c>
      <c r="S54" s="94">
        <v>1.0773257837893638E-4</v>
      </c>
      <c r="T54" s="94">
        <v>4.4805462253990572E-3</v>
      </c>
      <c r="U54" s="94">
        <f>R54/'סכום נכסי הקרן'!$C$42</f>
        <v>1.3983170875223167E-3</v>
      </c>
    </row>
    <row r="55" spans="2:21">
      <c r="B55" s="86" t="s">
        <v>411</v>
      </c>
      <c r="C55" s="83" t="s">
        <v>412</v>
      </c>
      <c r="D55" s="96" t="s">
        <v>120</v>
      </c>
      <c r="E55" s="96" t="s">
        <v>308</v>
      </c>
      <c r="F55" s="83" t="s">
        <v>407</v>
      </c>
      <c r="G55" s="96" t="s">
        <v>378</v>
      </c>
      <c r="H55" s="83" t="s">
        <v>408</v>
      </c>
      <c r="I55" s="83" t="s">
        <v>312</v>
      </c>
      <c r="J55" s="83"/>
      <c r="K55" s="93">
        <v>8.470000000048211</v>
      </c>
      <c r="L55" s="96" t="s">
        <v>133</v>
      </c>
      <c r="M55" s="97">
        <v>6.5000000000000006E-3</v>
      </c>
      <c r="N55" s="97">
        <v>6.7999999999432802E-3</v>
      </c>
      <c r="O55" s="93">
        <v>28239.921660000004</v>
      </c>
      <c r="P55" s="95">
        <v>99.89</v>
      </c>
      <c r="Q55" s="83"/>
      <c r="R55" s="93">
        <v>28.208858712000001</v>
      </c>
      <c r="S55" s="94">
        <v>9.4133072200000008E-5</v>
      </c>
      <c r="T55" s="94">
        <v>2.562885094018124E-3</v>
      </c>
      <c r="U55" s="94">
        <f>R55/'סכום נכסי הקרן'!$C$42</f>
        <v>7.9984132291874743E-4</v>
      </c>
    </row>
    <row r="56" spans="2:21">
      <c r="B56" s="86" t="s">
        <v>413</v>
      </c>
      <c r="C56" s="83" t="s">
        <v>414</v>
      </c>
      <c r="D56" s="96" t="s">
        <v>120</v>
      </c>
      <c r="E56" s="96" t="s">
        <v>308</v>
      </c>
      <c r="F56" s="83" t="s">
        <v>415</v>
      </c>
      <c r="G56" s="96" t="s">
        <v>378</v>
      </c>
      <c r="H56" s="83" t="s">
        <v>416</v>
      </c>
      <c r="I56" s="83" t="s">
        <v>131</v>
      </c>
      <c r="J56" s="83"/>
      <c r="K56" s="93">
        <v>1.479999999995383</v>
      </c>
      <c r="L56" s="96" t="s">
        <v>133</v>
      </c>
      <c r="M56" s="97">
        <v>4.8000000000000001E-2</v>
      </c>
      <c r="N56" s="97">
        <v>-5.1999999999820445E-3</v>
      </c>
      <c r="O56" s="93">
        <v>137602.80882599999</v>
      </c>
      <c r="P56" s="95">
        <v>113.33</v>
      </c>
      <c r="Q56" s="83"/>
      <c r="R56" s="93">
        <v>155.94527431400002</v>
      </c>
      <c r="S56" s="94">
        <v>1.1245813661815537E-4</v>
      </c>
      <c r="T56" s="94">
        <v>1.4168237825655074E-2</v>
      </c>
      <c r="U56" s="94">
        <f>R56/'סכום נכסי הקרן'!$C$42</f>
        <v>4.4217129017409046E-3</v>
      </c>
    </row>
    <row r="57" spans="2:21">
      <c r="B57" s="86" t="s">
        <v>417</v>
      </c>
      <c r="C57" s="83" t="s">
        <v>418</v>
      </c>
      <c r="D57" s="96" t="s">
        <v>120</v>
      </c>
      <c r="E57" s="96" t="s">
        <v>308</v>
      </c>
      <c r="F57" s="83" t="s">
        <v>415</v>
      </c>
      <c r="G57" s="96" t="s">
        <v>378</v>
      </c>
      <c r="H57" s="83" t="s">
        <v>416</v>
      </c>
      <c r="I57" s="83" t="s">
        <v>131</v>
      </c>
      <c r="J57" s="83"/>
      <c r="K57" s="93">
        <v>1</v>
      </c>
      <c r="L57" s="96" t="s">
        <v>133</v>
      </c>
      <c r="M57" s="97">
        <v>4.9000000000000002E-2</v>
      </c>
      <c r="N57" s="97">
        <v>-1.6999999997729994E-3</v>
      </c>
      <c r="O57" s="93">
        <v>8849.0292530000006</v>
      </c>
      <c r="P57" s="95">
        <v>114.5</v>
      </c>
      <c r="Q57" s="83"/>
      <c r="R57" s="93">
        <v>10.132138519</v>
      </c>
      <c r="S57" s="94">
        <v>8.9337330131670619E-5</v>
      </c>
      <c r="T57" s="94">
        <v>9.205443951486572E-4</v>
      </c>
      <c r="U57" s="94">
        <f>R57/'סכום נכסי הקרן'!$C$42</f>
        <v>2.8728929304699187E-4</v>
      </c>
    </row>
    <row r="58" spans="2:21">
      <c r="B58" s="86" t="s">
        <v>419</v>
      </c>
      <c r="C58" s="83" t="s">
        <v>420</v>
      </c>
      <c r="D58" s="96" t="s">
        <v>120</v>
      </c>
      <c r="E58" s="96" t="s">
        <v>308</v>
      </c>
      <c r="F58" s="83" t="s">
        <v>415</v>
      </c>
      <c r="G58" s="96" t="s">
        <v>378</v>
      </c>
      <c r="H58" s="83" t="s">
        <v>416</v>
      </c>
      <c r="I58" s="83" t="s">
        <v>131</v>
      </c>
      <c r="J58" s="83"/>
      <c r="K58" s="93">
        <v>5.3900000000017458</v>
      </c>
      <c r="L58" s="96" t="s">
        <v>133</v>
      </c>
      <c r="M58" s="97">
        <v>3.2000000000000001E-2</v>
      </c>
      <c r="N58" s="97">
        <v>1.1000000000106985E-3</v>
      </c>
      <c r="O58" s="93">
        <v>148120.37528199999</v>
      </c>
      <c r="P58" s="95">
        <v>119.9</v>
      </c>
      <c r="Q58" s="83"/>
      <c r="R58" s="93">
        <v>177.59633907099999</v>
      </c>
      <c r="S58" s="94">
        <v>8.9790821186263946E-5</v>
      </c>
      <c r="T58" s="94">
        <v>1.613532170174721E-2</v>
      </c>
      <c r="U58" s="94">
        <f>R58/'סכום נכסי הקרן'!$C$42</f>
        <v>5.0356128278117003E-3</v>
      </c>
    </row>
    <row r="59" spans="2:21">
      <c r="B59" s="86" t="s">
        <v>421</v>
      </c>
      <c r="C59" s="83" t="s">
        <v>422</v>
      </c>
      <c r="D59" s="96" t="s">
        <v>120</v>
      </c>
      <c r="E59" s="96" t="s">
        <v>308</v>
      </c>
      <c r="F59" s="83" t="s">
        <v>415</v>
      </c>
      <c r="G59" s="96" t="s">
        <v>378</v>
      </c>
      <c r="H59" s="83" t="s">
        <v>416</v>
      </c>
      <c r="I59" s="83" t="s">
        <v>131</v>
      </c>
      <c r="J59" s="83"/>
      <c r="K59" s="93">
        <v>7.8300000000273347</v>
      </c>
      <c r="L59" s="96" t="s">
        <v>133</v>
      </c>
      <c r="M59" s="97">
        <v>1.1399999999999999E-2</v>
      </c>
      <c r="N59" s="97">
        <v>6.3999999999953868E-3</v>
      </c>
      <c r="O59" s="93">
        <v>83953.904397999999</v>
      </c>
      <c r="P59" s="95">
        <v>103.28</v>
      </c>
      <c r="Q59" s="83"/>
      <c r="R59" s="93">
        <v>86.70759246099999</v>
      </c>
      <c r="S59" s="94">
        <v>8.3712477612565356E-5</v>
      </c>
      <c r="T59" s="94">
        <v>7.8777237507294991E-3</v>
      </c>
      <c r="U59" s="94">
        <f>R59/'סכום נכסי הקרן'!$C$42</f>
        <v>2.4585296473410134E-3</v>
      </c>
    </row>
    <row r="60" spans="2:21">
      <c r="B60" s="86" t="s">
        <v>423</v>
      </c>
      <c r="C60" s="83" t="s">
        <v>424</v>
      </c>
      <c r="D60" s="96" t="s">
        <v>120</v>
      </c>
      <c r="E60" s="96" t="s">
        <v>308</v>
      </c>
      <c r="F60" s="83" t="s">
        <v>425</v>
      </c>
      <c r="G60" s="96" t="s">
        <v>378</v>
      </c>
      <c r="H60" s="83" t="s">
        <v>408</v>
      </c>
      <c r="I60" s="83" t="s">
        <v>312</v>
      </c>
      <c r="J60" s="83"/>
      <c r="K60" s="93">
        <v>6.2700000000114153</v>
      </c>
      <c r="L60" s="96" t="s">
        <v>133</v>
      </c>
      <c r="M60" s="97">
        <v>1.8200000000000001E-2</v>
      </c>
      <c r="N60" s="97">
        <v>2.8999999999330785E-3</v>
      </c>
      <c r="O60" s="93">
        <v>45829.043092</v>
      </c>
      <c r="P60" s="95">
        <v>110.86</v>
      </c>
      <c r="Q60" s="83"/>
      <c r="R60" s="93">
        <v>50.806078646000003</v>
      </c>
      <c r="S60" s="94">
        <v>1.0198963634583287E-4</v>
      </c>
      <c r="T60" s="94">
        <v>4.6159308668505166E-3</v>
      </c>
      <c r="U60" s="94">
        <f>R60/'סכום נכסי הקרן'!$C$42</f>
        <v>1.4405687791702022E-3</v>
      </c>
    </row>
    <row r="61" spans="2:21">
      <c r="B61" s="86" t="s">
        <v>426</v>
      </c>
      <c r="C61" s="83" t="s">
        <v>427</v>
      </c>
      <c r="D61" s="96" t="s">
        <v>120</v>
      </c>
      <c r="E61" s="96" t="s">
        <v>308</v>
      </c>
      <c r="F61" s="83" t="s">
        <v>425</v>
      </c>
      <c r="G61" s="96" t="s">
        <v>378</v>
      </c>
      <c r="H61" s="83" t="s">
        <v>408</v>
      </c>
      <c r="I61" s="83" t="s">
        <v>312</v>
      </c>
      <c r="J61" s="83"/>
      <c r="K61" s="93">
        <v>7.0699999997429588</v>
      </c>
      <c r="L61" s="96" t="s">
        <v>133</v>
      </c>
      <c r="M61" s="97">
        <v>7.8000000000000005E-3</v>
      </c>
      <c r="N61" s="97">
        <v>4.9000000009072056E-3</v>
      </c>
      <c r="O61" s="93">
        <v>2591.834578</v>
      </c>
      <c r="P61" s="95">
        <v>102.07</v>
      </c>
      <c r="Q61" s="83"/>
      <c r="R61" s="93">
        <v>2.645485624</v>
      </c>
      <c r="S61" s="94">
        <v>5.3996553708333329E-6</v>
      </c>
      <c r="T61" s="94">
        <v>2.4035271123197204E-4</v>
      </c>
      <c r="U61" s="94">
        <f>R61/'סכום נכסי הקרן'!$C$42</f>
        <v>7.5010788024634209E-5</v>
      </c>
    </row>
    <row r="62" spans="2:21">
      <c r="B62" s="86" t="s">
        <v>428</v>
      </c>
      <c r="C62" s="83" t="s">
        <v>429</v>
      </c>
      <c r="D62" s="96" t="s">
        <v>120</v>
      </c>
      <c r="E62" s="96" t="s">
        <v>308</v>
      </c>
      <c r="F62" s="83" t="s">
        <v>425</v>
      </c>
      <c r="G62" s="96" t="s">
        <v>378</v>
      </c>
      <c r="H62" s="83" t="s">
        <v>408</v>
      </c>
      <c r="I62" s="83" t="s">
        <v>312</v>
      </c>
      <c r="J62" s="83"/>
      <c r="K62" s="93">
        <v>5.290000000061764</v>
      </c>
      <c r="L62" s="96" t="s">
        <v>133</v>
      </c>
      <c r="M62" s="97">
        <v>2E-3</v>
      </c>
      <c r="N62" s="97">
        <v>7.0000000004519355E-4</v>
      </c>
      <c r="O62" s="93">
        <v>33094.589290000004</v>
      </c>
      <c r="P62" s="95">
        <v>100.29</v>
      </c>
      <c r="Q62" s="83"/>
      <c r="R62" s="93">
        <v>33.190564055000003</v>
      </c>
      <c r="S62" s="94">
        <v>8.8252238106666675E-5</v>
      </c>
      <c r="T62" s="94">
        <v>3.0154924999651737E-3</v>
      </c>
      <c r="U62" s="94">
        <f>R62/'סכום נכסי הקרן'!$C$42</f>
        <v>9.4109389299317869E-4</v>
      </c>
    </row>
    <row r="63" spans="2:21">
      <c r="B63" s="86" t="s">
        <v>430</v>
      </c>
      <c r="C63" s="83" t="s">
        <v>431</v>
      </c>
      <c r="D63" s="96" t="s">
        <v>120</v>
      </c>
      <c r="E63" s="96" t="s">
        <v>308</v>
      </c>
      <c r="F63" s="83" t="s">
        <v>329</v>
      </c>
      <c r="G63" s="96" t="s">
        <v>316</v>
      </c>
      <c r="H63" s="83" t="s">
        <v>416</v>
      </c>
      <c r="I63" s="83" t="s">
        <v>131</v>
      </c>
      <c r="J63" s="83"/>
      <c r="K63" s="93">
        <v>1.0700000000062755</v>
      </c>
      <c r="L63" s="96" t="s">
        <v>133</v>
      </c>
      <c r="M63" s="97">
        <v>0.04</v>
      </c>
      <c r="N63" s="97">
        <v>-3.500000000005144E-3</v>
      </c>
      <c r="O63" s="93">
        <v>84637.944352999999</v>
      </c>
      <c r="P63" s="95">
        <v>114.85</v>
      </c>
      <c r="Q63" s="83"/>
      <c r="R63" s="93">
        <v>97.206683576999993</v>
      </c>
      <c r="S63" s="94">
        <v>6.2694866476098479E-5</v>
      </c>
      <c r="T63" s="94">
        <v>8.8316072238842601E-3</v>
      </c>
      <c r="U63" s="94">
        <f>R63/'סכום נכסי הקרן'!$C$42</f>
        <v>2.7562236098441326E-3</v>
      </c>
    </row>
    <row r="64" spans="2:21">
      <c r="B64" s="86" t="s">
        <v>432</v>
      </c>
      <c r="C64" s="83" t="s">
        <v>433</v>
      </c>
      <c r="D64" s="96" t="s">
        <v>120</v>
      </c>
      <c r="E64" s="96" t="s">
        <v>308</v>
      </c>
      <c r="F64" s="83" t="s">
        <v>434</v>
      </c>
      <c r="G64" s="96" t="s">
        <v>378</v>
      </c>
      <c r="H64" s="83" t="s">
        <v>416</v>
      </c>
      <c r="I64" s="83" t="s">
        <v>131</v>
      </c>
      <c r="J64" s="83"/>
      <c r="K64" s="93">
        <v>3.5299999999954892</v>
      </c>
      <c r="L64" s="96" t="s">
        <v>133</v>
      </c>
      <c r="M64" s="97">
        <v>4.7500000000000001E-2</v>
      </c>
      <c r="N64" s="97">
        <v>-5.9999999999409842E-4</v>
      </c>
      <c r="O64" s="93">
        <v>162938.43235799999</v>
      </c>
      <c r="P64" s="95">
        <v>145.59</v>
      </c>
      <c r="Q64" s="83"/>
      <c r="R64" s="93">
        <v>237.22207121900001</v>
      </c>
      <c r="S64" s="94">
        <v>8.63341452646638E-5</v>
      </c>
      <c r="T64" s="94">
        <v>2.155255256890809E-2</v>
      </c>
      <c r="U64" s="94">
        <f>R64/'סכום נכסי הקרן'!$C$42</f>
        <v>6.7262563582061972E-3</v>
      </c>
    </row>
    <row r="65" spans="2:21">
      <c r="B65" s="86" t="s">
        <v>435</v>
      </c>
      <c r="C65" s="83" t="s">
        <v>436</v>
      </c>
      <c r="D65" s="96" t="s">
        <v>120</v>
      </c>
      <c r="E65" s="96" t="s">
        <v>308</v>
      </c>
      <c r="F65" s="83" t="s">
        <v>437</v>
      </c>
      <c r="G65" s="96" t="s">
        <v>438</v>
      </c>
      <c r="H65" s="83" t="s">
        <v>408</v>
      </c>
      <c r="I65" s="83" t="s">
        <v>312</v>
      </c>
      <c r="J65" s="83"/>
      <c r="K65" s="93">
        <v>1.490000001491222</v>
      </c>
      <c r="L65" s="96" t="s">
        <v>133</v>
      </c>
      <c r="M65" s="97">
        <v>4.6500000000000007E-2</v>
      </c>
      <c r="N65" s="97">
        <v>0</v>
      </c>
      <c r="O65" s="93">
        <v>217.06993199999999</v>
      </c>
      <c r="P65" s="95">
        <v>129.75</v>
      </c>
      <c r="Q65" s="83"/>
      <c r="R65" s="93">
        <v>0.28164824199999999</v>
      </c>
      <c r="S65" s="94">
        <v>4.2843689761219432E-6</v>
      </c>
      <c r="T65" s="94">
        <v>2.558884386453902E-5</v>
      </c>
      <c r="U65" s="94">
        <f>R65/'סכום נכסי הקרן'!$C$42</f>
        <v>7.9859275690295255E-6</v>
      </c>
    </row>
    <row r="66" spans="2:21">
      <c r="B66" s="86" t="s">
        <v>439</v>
      </c>
      <c r="C66" s="83" t="s">
        <v>440</v>
      </c>
      <c r="D66" s="96" t="s">
        <v>120</v>
      </c>
      <c r="E66" s="96" t="s">
        <v>308</v>
      </c>
      <c r="F66" s="83" t="s">
        <v>441</v>
      </c>
      <c r="G66" s="96" t="s">
        <v>442</v>
      </c>
      <c r="H66" s="83" t="s">
        <v>416</v>
      </c>
      <c r="I66" s="83" t="s">
        <v>131</v>
      </c>
      <c r="J66" s="83"/>
      <c r="K66" s="93">
        <v>7.1500000000035913</v>
      </c>
      <c r="L66" s="96" t="s">
        <v>133</v>
      </c>
      <c r="M66" s="97">
        <v>3.85E-2</v>
      </c>
      <c r="N66" s="97">
        <v>3.9000000000280789E-3</v>
      </c>
      <c r="O66" s="93">
        <v>117797.57406499999</v>
      </c>
      <c r="P66" s="95">
        <v>130</v>
      </c>
      <c r="Q66" s="83"/>
      <c r="R66" s="93">
        <v>153.136846163</v>
      </c>
      <c r="S66" s="94">
        <v>4.3730569736034443E-5</v>
      </c>
      <c r="T66" s="94">
        <v>1.3913081148835783E-2</v>
      </c>
      <c r="U66" s="94">
        <f>R66/'סכום נכסי הקרן'!$C$42</f>
        <v>4.3420819988904281E-3</v>
      </c>
    </row>
    <row r="67" spans="2:21">
      <c r="B67" s="86" t="s">
        <v>443</v>
      </c>
      <c r="C67" s="83" t="s">
        <v>444</v>
      </c>
      <c r="D67" s="96" t="s">
        <v>120</v>
      </c>
      <c r="E67" s="96" t="s">
        <v>308</v>
      </c>
      <c r="F67" s="83" t="s">
        <v>441</v>
      </c>
      <c r="G67" s="96" t="s">
        <v>442</v>
      </c>
      <c r="H67" s="83" t="s">
        <v>416</v>
      </c>
      <c r="I67" s="83" t="s">
        <v>131</v>
      </c>
      <c r="J67" s="83"/>
      <c r="K67" s="93">
        <v>5.0900000000040269</v>
      </c>
      <c r="L67" s="96" t="s">
        <v>133</v>
      </c>
      <c r="M67" s="97">
        <v>4.4999999999999998E-2</v>
      </c>
      <c r="N67" s="97">
        <v>-6.0000000000793989E-4</v>
      </c>
      <c r="O67" s="93">
        <v>271312.67479899997</v>
      </c>
      <c r="P67" s="95">
        <v>129.97999999999999</v>
      </c>
      <c r="Q67" s="83"/>
      <c r="R67" s="93">
        <v>352.65220446199999</v>
      </c>
      <c r="S67" s="94">
        <v>9.1856450061545563E-5</v>
      </c>
      <c r="T67" s="94">
        <v>3.2039831437909734E-2</v>
      </c>
      <c r="U67" s="94">
        <f>R67/'סכום נכסי הקרן'!$C$42</f>
        <v>9.9991924035944188E-3</v>
      </c>
    </row>
    <row r="68" spans="2:21">
      <c r="B68" s="86" t="s">
        <v>445</v>
      </c>
      <c r="C68" s="83" t="s">
        <v>446</v>
      </c>
      <c r="D68" s="96" t="s">
        <v>120</v>
      </c>
      <c r="E68" s="96" t="s">
        <v>308</v>
      </c>
      <c r="F68" s="83" t="s">
        <v>441</v>
      </c>
      <c r="G68" s="96" t="s">
        <v>442</v>
      </c>
      <c r="H68" s="83" t="s">
        <v>416</v>
      </c>
      <c r="I68" s="83" t="s">
        <v>131</v>
      </c>
      <c r="J68" s="83"/>
      <c r="K68" s="93">
        <v>9.789999999965616</v>
      </c>
      <c r="L68" s="96" t="s">
        <v>133</v>
      </c>
      <c r="M68" s="97">
        <v>2.3900000000000001E-2</v>
      </c>
      <c r="N68" s="97">
        <v>7.3999999999645183E-3</v>
      </c>
      <c r="O68" s="93">
        <v>99957.52</v>
      </c>
      <c r="P68" s="95">
        <v>118.42</v>
      </c>
      <c r="Q68" s="83"/>
      <c r="R68" s="93">
        <v>118.369698433</v>
      </c>
      <c r="S68" s="94">
        <v>8.0663659861409366E-5</v>
      </c>
      <c r="T68" s="94">
        <v>1.0754349858482717E-2</v>
      </c>
      <c r="U68" s="94">
        <f>R68/'סכום נכסי הקרן'!$C$42</f>
        <v>3.3562852419785588E-3</v>
      </c>
    </row>
    <row r="69" spans="2:21">
      <c r="B69" s="86" t="s">
        <v>447</v>
      </c>
      <c r="C69" s="83" t="s">
        <v>448</v>
      </c>
      <c r="D69" s="96" t="s">
        <v>120</v>
      </c>
      <c r="E69" s="96" t="s">
        <v>308</v>
      </c>
      <c r="F69" s="83" t="s">
        <v>449</v>
      </c>
      <c r="G69" s="96" t="s">
        <v>378</v>
      </c>
      <c r="H69" s="83" t="s">
        <v>416</v>
      </c>
      <c r="I69" s="83" t="s">
        <v>131</v>
      </c>
      <c r="J69" s="83"/>
      <c r="K69" s="93">
        <v>5.5200000000355756</v>
      </c>
      <c r="L69" s="96" t="s">
        <v>133</v>
      </c>
      <c r="M69" s="97">
        <v>1.5800000000000002E-2</v>
      </c>
      <c r="N69" s="97">
        <v>2.8999999999029806E-3</v>
      </c>
      <c r="O69" s="93">
        <v>33960.971002999999</v>
      </c>
      <c r="P69" s="95">
        <v>109.26</v>
      </c>
      <c r="Q69" s="83"/>
      <c r="R69" s="93">
        <v>37.105755083999995</v>
      </c>
      <c r="S69" s="94">
        <v>7.5032082208914395E-5</v>
      </c>
      <c r="T69" s="94">
        <v>3.3712029110421391E-3</v>
      </c>
      <c r="U69" s="94">
        <f>R69/'סכום נכסי הקרן'!$C$42</f>
        <v>1.0521062385859771E-3</v>
      </c>
    </row>
    <row r="70" spans="2:21">
      <c r="B70" s="86" t="s">
        <v>450</v>
      </c>
      <c r="C70" s="83" t="s">
        <v>451</v>
      </c>
      <c r="D70" s="96" t="s">
        <v>120</v>
      </c>
      <c r="E70" s="96" t="s">
        <v>308</v>
      </c>
      <c r="F70" s="83" t="s">
        <v>449</v>
      </c>
      <c r="G70" s="96" t="s">
        <v>378</v>
      </c>
      <c r="H70" s="83" t="s">
        <v>416</v>
      </c>
      <c r="I70" s="83" t="s">
        <v>131</v>
      </c>
      <c r="J70" s="83"/>
      <c r="K70" s="93">
        <v>8.4500000000293696</v>
      </c>
      <c r="L70" s="96" t="s">
        <v>133</v>
      </c>
      <c r="M70" s="97">
        <v>8.3999999999999995E-3</v>
      </c>
      <c r="N70" s="97">
        <v>6.8999999999205296E-3</v>
      </c>
      <c r="O70" s="93">
        <v>28559.016820000001</v>
      </c>
      <c r="P70" s="95">
        <v>101.34</v>
      </c>
      <c r="Q70" s="83"/>
      <c r="R70" s="93">
        <v>28.941708467000002</v>
      </c>
      <c r="S70" s="94">
        <v>1.1423606728000001E-4</v>
      </c>
      <c r="T70" s="94">
        <v>2.6294673592710373E-3</v>
      </c>
      <c r="U70" s="94">
        <f>R70/'סכום נכסי הקרן'!$C$42</f>
        <v>8.2062073563885602E-4</v>
      </c>
    </row>
    <row r="71" spans="2:21">
      <c r="B71" s="86" t="s">
        <v>452</v>
      </c>
      <c r="C71" s="83" t="s">
        <v>453</v>
      </c>
      <c r="D71" s="96" t="s">
        <v>120</v>
      </c>
      <c r="E71" s="96" t="s">
        <v>308</v>
      </c>
      <c r="F71" s="83" t="s">
        <v>454</v>
      </c>
      <c r="G71" s="96" t="s">
        <v>438</v>
      </c>
      <c r="H71" s="83" t="s">
        <v>416</v>
      </c>
      <c r="I71" s="83" t="s">
        <v>131</v>
      </c>
      <c r="J71" s="83"/>
      <c r="K71" s="93">
        <v>0.90000000108907874</v>
      </c>
      <c r="L71" s="96" t="s">
        <v>133</v>
      </c>
      <c r="M71" s="97">
        <v>4.8899999999999999E-2</v>
      </c>
      <c r="N71" s="97">
        <v>2.6000000079865766E-3</v>
      </c>
      <c r="O71" s="93">
        <v>429.90587500000004</v>
      </c>
      <c r="P71" s="95">
        <v>128.15</v>
      </c>
      <c r="Q71" s="83"/>
      <c r="R71" s="93">
        <v>0.55092440599999992</v>
      </c>
      <c r="S71" s="94">
        <v>1.1551633335370988E-5</v>
      </c>
      <c r="T71" s="94">
        <v>5.0053636075235658E-5</v>
      </c>
      <c r="U71" s="94">
        <f>R71/'סכום נכסי הקרן'!$C$42</f>
        <v>1.5621054017893052E-5</v>
      </c>
    </row>
    <row r="72" spans="2:21">
      <c r="B72" s="86" t="s">
        <v>455</v>
      </c>
      <c r="C72" s="83" t="s">
        <v>456</v>
      </c>
      <c r="D72" s="96" t="s">
        <v>120</v>
      </c>
      <c r="E72" s="96" t="s">
        <v>308</v>
      </c>
      <c r="F72" s="83" t="s">
        <v>329</v>
      </c>
      <c r="G72" s="96" t="s">
        <v>316</v>
      </c>
      <c r="H72" s="83" t="s">
        <v>408</v>
      </c>
      <c r="I72" s="83" t="s">
        <v>312</v>
      </c>
      <c r="J72" s="83"/>
      <c r="K72" s="93">
        <v>3.4800000000215547</v>
      </c>
      <c r="L72" s="96" t="s">
        <v>133</v>
      </c>
      <c r="M72" s="97">
        <v>1.6399999999999998E-2</v>
      </c>
      <c r="N72" s="97">
        <v>7.9999999999510116E-3</v>
      </c>
      <c r="O72" s="93">
        <f>39301.02/50000</f>
        <v>0.78602039999999995</v>
      </c>
      <c r="P72" s="95">
        <v>5194000</v>
      </c>
      <c r="Q72" s="83"/>
      <c r="R72" s="93">
        <v>40.825901819000002</v>
      </c>
      <c r="S72" s="94">
        <f>320.145161290323%/50000</f>
        <v>6.4029032258064594E-5</v>
      </c>
      <c r="T72" s="94">
        <v>3.7091927855008259E-3</v>
      </c>
      <c r="U72" s="94">
        <f>R72/'סכום נכסי הקרן'!$C$42</f>
        <v>1.1575882474950607E-3</v>
      </c>
    </row>
    <row r="73" spans="2:21">
      <c r="B73" s="86" t="s">
        <v>457</v>
      </c>
      <c r="C73" s="83" t="s">
        <v>458</v>
      </c>
      <c r="D73" s="96" t="s">
        <v>120</v>
      </c>
      <c r="E73" s="96" t="s">
        <v>308</v>
      </c>
      <c r="F73" s="83" t="s">
        <v>329</v>
      </c>
      <c r="G73" s="96" t="s">
        <v>316</v>
      </c>
      <c r="H73" s="83" t="s">
        <v>408</v>
      </c>
      <c r="I73" s="83" t="s">
        <v>312</v>
      </c>
      <c r="J73" s="83"/>
      <c r="K73" s="93">
        <v>7.6800000001548074</v>
      </c>
      <c r="L73" s="96" t="s">
        <v>133</v>
      </c>
      <c r="M73" s="97">
        <v>2.7799999999999998E-2</v>
      </c>
      <c r="N73" s="97">
        <v>1.6500000000332596E-2</v>
      </c>
      <c r="O73" s="93">
        <f>15005.844/50000</f>
        <v>0.30011687999999997</v>
      </c>
      <c r="P73" s="95">
        <v>5510023</v>
      </c>
      <c r="Q73" s="83"/>
      <c r="R73" s="93">
        <v>16.536510233000001</v>
      </c>
      <c r="S73" s="94">
        <f>358.819799139168%/50000</f>
        <v>7.1763959827833611E-5</v>
      </c>
      <c r="T73" s="94">
        <v>1.5024066026891403E-3</v>
      </c>
      <c r="U73" s="94">
        <f>R73/'סכום נכסי הקרן'!$C$42</f>
        <v>4.6888051573655326E-4</v>
      </c>
    </row>
    <row r="74" spans="2:21">
      <c r="B74" s="86" t="s">
        <v>459</v>
      </c>
      <c r="C74" s="83" t="s">
        <v>460</v>
      </c>
      <c r="D74" s="96" t="s">
        <v>120</v>
      </c>
      <c r="E74" s="96" t="s">
        <v>308</v>
      </c>
      <c r="F74" s="83" t="s">
        <v>329</v>
      </c>
      <c r="G74" s="96" t="s">
        <v>316</v>
      </c>
      <c r="H74" s="83" t="s">
        <v>408</v>
      </c>
      <c r="I74" s="83" t="s">
        <v>312</v>
      </c>
      <c r="J74" s="83"/>
      <c r="K74" s="93">
        <v>4.8300000000604788</v>
      </c>
      <c r="L74" s="96" t="s">
        <v>133</v>
      </c>
      <c r="M74" s="97">
        <v>2.4199999999999999E-2</v>
      </c>
      <c r="N74" s="97">
        <v>1.0700000000008765E-2</v>
      </c>
      <c r="O74" s="93">
        <f>31223.34/50000</f>
        <v>0.62446679999999999</v>
      </c>
      <c r="P74" s="95">
        <v>5481000</v>
      </c>
      <c r="Q74" s="83"/>
      <c r="R74" s="93">
        <v>34.227022470999998</v>
      </c>
      <c r="S74" s="94">
        <f>108.327863164834%/50000</f>
        <v>2.1665572632966801E-5</v>
      </c>
      <c r="T74" s="94">
        <v>3.109658799001087E-3</v>
      </c>
      <c r="U74" s="94">
        <f>R74/'סכום נכסי הקרן'!$C$42</f>
        <v>9.7048190471912105E-4</v>
      </c>
    </row>
    <row r="75" spans="2:21">
      <c r="B75" s="86" t="s">
        <v>461</v>
      </c>
      <c r="C75" s="83" t="s">
        <v>462</v>
      </c>
      <c r="D75" s="96" t="s">
        <v>120</v>
      </c>
      <c r="E75" s="96" t="s">
        <v>308</v>
      </c>
      <c r="F75" s="83" t="s">
        <v>329</v>
      </c>
      <c r="G75" s="96" t="s">
        <v>316</v>
      </c>
      <c r="H75" s="83" t="s">
        <v>408</v>
      </c>
      <c r="I75" s="83" t="s">
        <v>312</v>
      </c>
      <c r="J75" s="83"/>
      <c r="K75" s="93">
        <v>4.5499999999515524</v>
      </c>
      <c r="L75" s="96" t="s">
        <v>133</v>
      </c>
      <c r="M75" s="97">
        <v>1.95E-2</v>
      </c>
      <c r="N75" s="97">
        <v>9.5999999999621891E-3</v>
      </c>
      <c r="O75" s="93">
        <f>40466.07/50000</f>
        <v>0.80932139999999997</v>
      </c>
      <c r="P75" s="95">
        <v>5228300</v>
      </c>
      <c r="Q75" s="83"/>
      <c r="R75" s="93">
        <v>42.313749371</v>
      </c>
      <c r="S75" s="94">
        <f>163.044723800314%/50000</f>
        <v>3.2608944760062795E-5</v>
      </c>
      <c r="T75" s="94">
        <v>3.8443695522081592E-3</v>
      </c>
      <c r="U75" s="94">
        <f>R75/'סכום נכסי הקרן'!$C$42</f>
        <v>1.1997750642834641E-3</v>
      </c>
    </row>
    <row r="76" spans="2:21">
      <c r="B76" s="86" t="s">
        <v>463</v>
      </c>
      <c r="C76" s="83" t="s">
        <v>464</v>
      </c>
      <c r="D76" s="96" t="s">
        <v>120</v>
      </c>
      <c r="E76" s="96" t="s">
        <v>308</v>
      </c>
      <c r="F76" s="83" t="s">
        <v>329</v>
      </c>
      <c r="G76" s="96" t="s">
        <v>316</v>
      </c>
      <c r="H76" s="83" t="s">
        <v>416</v>
      </c>
      <c r="I76" s="83" t="s">
        <v>131</v>
      </c>
      <c r="J76" s="83"/>
      <c r="K76" s="93">
        <v>0.59999999999674503</v>
      </c>
      <c r="L76" s="96" t="s">
        <v>133</v>
      </c>
      <c r="M76" s="97">
        <v>0.05</v>
      </c>
      <c r="N76" s="97">
        <v>-1.1000000000537071E-3</v>
      </c>
      <c r="O76" s="93">
        <v>53383.464479999995</v>
      </c>
      <c r="P76" s="95">
        <v>115.1</v>
      </c>
      <c r="Q76" s="83"/>
      <c r="R76" s="93">
        <v>61.444370997</v>
      </c>
      <c r="S76" s="94">
        <v>5.3383517863517856E-5</v>
      </c>
      <c r="T76" s="94">
        <v>5.5824613163999188E-3</v>
      </c>
      <c r="U76" s="94">
        <f>R76/'סכום נכסי הקרן'!$C$42</f>
        <v>1.7422096897257411E-3</v>
      </c>
    </row>
    <row r="77" spans="2:21">
      <c r="B77" s="86" t="s">
        <v>465</v>
      </c>
      <c r="C77" s="83" t="s">
        <v>466</v>
      </c>
      <c r="D77" s="96" t="s">
        <v>120</v>
      </c>
      <c r="E77" s="96" t="s">
        <v>308</v>
      </c>
      <c r="F77" s="83" t="s">
        <v>467</v>
      </c>
      <c r="G77" s="96" t="s">
        <v>378</v>
      </c>
      <c r="H77" s="83" t="s">
        <v>408</v>
      </c>
      <c r="I77" s="83" t="s">
        <v>312</v>
      </c>
      <c r="J77" s="83"/>
      <c r="K77" s="93">
        <v>0.52000000001456659</v>
      </c>
      <c r="L77" s="96" t="s">
        <v>133</v>
      </c>
      <c r="M77" s="97">
        <v>5.0999999999999997E-2</v>
      </c>
      <c r="N77" s="97">
        <v>-1.3999999998609571E-3</v>
      </c>
      <c r="O77" s="93">
        <v>25367.903068</v>
      </c>
      <c r="P77" s="95">
        <v>114.77</v>
      </c>
      <c r="Q77" s="93">
        <v>1.0917332989999999</v>
      </c>
      <c r="R77" s="93">
        <v>30.206475652999998</v>
      </c>
      <c r="S77" s="94">
        <v>5.7825818591557192E-5</v>
      </c>
      <c r="T77" s="94">
        <v>2.7443764026143518E-3</v>
      </c>
      <c r="U77" s="94">
        <f>R77/'סכום נכסי הקרן'!$C$42</f>
        <v>8.5648227366003516E-4</v>
      </c>
    </row>
    <row r="78" spans="2:21">
      <c r="B78" s="86" t="s">
        <v>468</v>
      </c>
      <c r="C78" s="83" t="s">
        <v>469</v>
      </c>
      <c r="D78" s="96" t="s">
        <v>120</v>
      </c>
      <c r="E78" s="96" t="s">
        <v>308</v>
      </c>
      <c r="F78" s="83" t="s">
        <v>467</v>
      </c>
      <c r="G78" s="96" t="s">
        <v>378</v>
      </c>
      <c r="H78" s="83" t="s">
        <v>408</v>
      </c>
      <c r="I78" s="83" t="s">
        <v>312</v>
      </c>
      <c r="J78" s="83"/>
      <c r="K78" s="93">
        <v>1.940000000002901</v>
      </c>
      <c r="L78" s="96" t="s">
        <v>133</v>
      </c>
      <c r="M78" s="97">
        <v>2.5499999999999998E-2</v>
      </c>
      <c r="N78" s="97">
        <v>-9.9999999998186934E-4</v>
      </c>
      <c r="O78" s="93">
        <v>100664.46301000001</v>
      </c>
      <c r="P78" s="95">
        <v>107.1</v>
      </c>
      <c r="Q78" s="93">
        <v>2.4991348399999995</v>
      </c>
      <c r="R78" s="93">
        <v>110.310774722</v>
      </c>
      <c r="S78" s="94">
        <v>9.2404784998351754E-5</v>
      </c>
      <c r="T78" s="94">
        <v>1.00221651336904E-2</v>
      </c>
      <c r="U78" s="94">
        <f>R78/'סכום נכסי הקרן'!$C$42</f>
        <v>3.1277804212725214E-3</v>
      </c>
    </row>
    <row r="79" spans="2:21">
      <c r="B79" s="86" t="s">
        <v>470</v>
      </c>
      <c r="C79" s="83" t="s">
        <v>471</v>
      </c>
      <c r="D79" s="96" t="s">
        <v>120</v>
      </c>
      <c r="E79" s="96" t="s">
        <v>308</v>
      </c>
      <c r="F79" s="83" t="s">
        <v>467</v>
      </c>
      <c r="G79" s="96" t="s">
        <v>378</v>
      </c>
      <c r="H79" s="83" t="s">
        <v>408</v>
      </c>
      <c r="I79" s="83" t="s">
        <v>312</v>
      </c>
      <c r="J79" s="83"/>
      <c r="K79" s="93">
        <v>6.2500000000268647</v>
      </c>
      <c r="L79" s="96" t="s">
        <v>133</v>
      </c>
      <c r="M79" s="97">
        <v>2.35E-2</v>
      </c>
      <c r="N79" s="97">
        <v>4.4000000000668634E-3</v>
      </c>
      <c r="O79" s="93">
        <v>72683.697228000005</v>
      </c>
      <c r="P79" s="95">
        <v>115.23</v>
      </c>
      <c r="Q79" s="83"/>
      <c r="R79" s="93">
        <v>83.753426250999993</v>
      </c>
      <c r="S79" s="94">
        <v>9.1622095853357571E-5</v>
      </c>
      <c r="T79" s="94">
        <v>7.609326201500035E-3</v>
      </c>
      <c r="U79" s="94">
        <f>R79/'סכום נכסי הקרן'!$C$42</f>
        <v>2.3747664496288315E-3</v>
      </c>
    </row>
    <row r="80" spans="2:21">
      <c r="B80" s="86" t="s">
        <v>472</v>
      </c>
      <c r="C80" s="83" t="s">
        <v>473</v>
      </c>
      <c r="D80" s="96" t="s">
        <v>120</v>
      </c>
      <c r="E80" s="96" t="s">
        <v>308</v>
      </c>
      <c r="F80" s="83" t="s">
        <v>467</v>
      </c>
      <c r="G80" s="96" t="s">
        <v>378</v>
      </c>
      <c r="H80" s="83" t="s">
        <v>408</v>
      </c>
      <c r="I80" s="83" t="s">
        <v>312</v>
      </c>
      <c r="J80" s="83"/>
      <c r="K80" s="93">
        <v>5.0299999999945877</v>
      </c>
      <c r="L80" s="96" t="s">
        <v>133</v>
      </c>
      <c r="M80" s="97">
        <v>1.7600000000000001E-2</v>
      </c>
      <c r="N80" s="97">
        <v>1.9000000000072722E-3</v>
      </c>
      <c r="O80" s="93">
        <v>109977.09807600001</v>
      </c>
      <c r="P80" s="95">
        <v>110.5</v>
      </c>
      <c r="Q80" s="93">
        <v>2.2355564180000003</v>
      </c>
      <c r="R80" s="93">
        <v>123.76024978899999</v>
      </c>
      <c r="S80" s="94">
        <v>8.7007173883231438E-5</v>
      </c>
      <c r="T80" s="94">
        <v>1.1244102523058066E-2</v>
      </c>
      <c r="U80" s="94">
        <f>R80/'סכום נכסי הקרן'!$C$42</f>
        <v>3.5091303383315824E-3</v>
      </c>
    </row>
    <row r="81" spans="2:21">
      <c r="B81" s="86" t="s">
        <v>474</v>
      </c>
      <c r="C81" s="83" t="s">
        <v>475</v>
      </c>
      <c r="D81" s="96" t="s">
        <v>120</v>
      </c>
      <c r="E81" s="96" t="s">
        <v>308</v>
      </c>
      <c r="F81" s="83" t="s">
        <v>467</v>
      </c>
      <c r="G81" s="96" t="s">
        <v>378</v>
      </c>
      <c r="H81" s="83" t="s">
        <v>408</v>
      </c>
      <c r="I81" s="83" t="s">
        <v>312</v>
      </c>
      <c r="J81" s="83"/>
      <c r="K81" s="93">
        <v>5.5899999999883567</v>
      </c>
      <c r="L81" s="96" t="s">
        <v>133</v>
      </c>
      <c r="M81" s="97">
        <v>2.1499999999999998E-2</v>
      </c>
      <c r="N81" s="97">
        <v>2.8999999999798657E-3</v>
      </c>
      <c r="O81" s="93">
        <v>100213.417724</v>
      </c>
      <c r="P81" s="95">
        <v>113.99</v>
      </c>
      <c r="Q81" s="83"/>
      <c r="R81" s="93">
        <v>114.23327298700001</v>
      </c>
      <c r="S81" s="94">
        <v>7.94902340563064E-5</v>
      </c>
      <c r="T81" s="94">
        <v>1.0378539435724957E-2</v>
      </c>
      <c r="U81" s="94">
        <f>R81/'סכום נכסי הקרן'!$C$42</f>
        <v>3.2389999581369979E-3</v>
      </c>
    </row>
    <row r="82" spans="2:21">
      <c r="B82" s="86" t="s">
        <v>476</v>
      </c>
      <c r="C82" s="83" t="s">
        <v>477</v>
      </c>
      <c r="D82" s="96" t="s">
        <v>120</v>
      </c>
      <c r="E82" s="96" t="s">
        <v>308</v>
      </c>
      <c r="F82" s="83" t="s">
        <v>356</v>
      </c>
      <c r="G82" s="96" t="s">
        <v>316</v>
      </c>
      <c r="H82" s="83" t="s">
        <v>408</v>
      </c>
      <c r="I82" s="83" t="s">
        <v>312</v>
      </c>
      <c r="J82" s="83"/>
      <c r="K82" s="93">
        <v>0.49000000000267108</v>
      </c>
      <c r="L82" s="96" t="s">
        <v>133</v>
      </c>
      <c r="M82" s="97">
        <v>6.5000000000000002E-2</v>
      </c>
      <c r="N82" s="97">
        <v>-5.0999999999732882E-3</v>
      </c>
      <c r="O82" s="93">
        <v>105074.08794700001</v>
      </c>
      <c r="P82" s="95">
        <v>115.76</v>
      </c>
      <c r="Q82" s="93">
        <v>1.909565183</v>
      </c>
      <c r="R82" s="93">
        <v>123.54333668300002</v>
      </c>
      <c r="S82" s="94">
        <v>6.6713706633015878E-5</v>
      </c>
      <c r="T82" s="94">
        <v>1.1224395119375407E-2</v>
      </c>
      <c r="U82" s="94">
        <f>R82/'סכום נכסי הקרן'!$C$42</f>
        <v>3.5029799276597882E-3</v>
      </c>
    </row>
    <row r="83" spans="2:21">
      <c r="B83" s="86" t="s">
        <v>478</v>
      </c>
      <c r="C83" s="83" t="s">
        <v>479</v>
      </c>
      <c r="D83" s="96" t="s">
        <v>120</v>
      </c>
      <c r="E83" s="96" t="s">
        <v>308</v>
      </c>
      <c r="F83" s="83" t="s">
        <v>480</v>
      </c>
      <c r="G83" s="96" t="s">
        <v>378</v>
      </c>
      <c r="H83" s="83" t="s">
        <v>408</v>
      </c>
      <c r="I83" s="83" t="s">
        <v>312</v>
      </c>
      <c r="J83" s="83"/>
      <c r="K83" s="93">
        <v>7.2699999999027387</v>
      </c>
      <c r="L83" s="96" t="s">
        <v>133</v>
      </c>
      <c r="M83" s="97">
        <v>3.5000000000000003E-2</v>
      </c>
      <c r="N83" s="97">
        <v>5.2999999998449461E-3</v>
      </c>
      <c r="O83" s="93">
        <v>27864.584469000005</v>
      </c>
      <c r="P83" s="95">
        <v>127.3</v>
      </c>
      <c r="Q83" s="83"/>
      <c r="R83" s="93">
        <v>35.471618335000002</v>
      </c>
      <c r="S83" s="94">
        <v>6.3040292021285387E-5</v>
      </c>
      <c r="T83" s="94">
        <v>3.2227351988827068E-3</v>
      </c>
      <c r="U83" s="94">
        <f>R83/'סכום נכסי הקרן'!$C$42</f>
        <v>1.0057714998255509E-3</v>
      </c>
    </row>
    <row r="84" spans="2:21">
      <c r="B84" s="86" t="s">
        <v>481</v>
      </c>
      <c r="C84" s="83" t="s">
        <v>482</v>
      </c>
      <c r="D84" s="96" t="s">
        <v>120</v>
      </c>
      <c r="E84" s="96" t="s">
        <v>308</v>
      </c>
      <c r="F84" s="83" t="s">
        <v>480</v>
      </c>
      <c r="G84" s="96" t="s">
        <v>378</v>
      </c>
      <c r="H84" s="83" t="s">
        <v>408</v>
      </c>
      <c r="I84" s="83" t="s">
        <v>312</v>
      </c>
      <c r="J84" s="83"/>
      <c r="K84" s="93">
        <v>3.079999999989862</v>
      </c>
      <c r="L84" s="96" t="s">
        <v>133</v>
      </c>
      <c r="M84" s="97">
        <v>0.04</v>
      </c>
      <c r="N84" s="97">
        <v>-2.3000000001158665E-3</v>
      </c>
      <c r="O84" s="93">
        <v>23949.022396</v>
      </c>
      <c r="P84" s="95">
        <v>115.32</v>
      </c>
      <c r="Q84" s="83"/>
      <c r="R84" s="93">
        <v>27.618012916000001</v>
      </c>
      <c r="S84" s="94">
        <v>3.615124853712417E-5</v>
      </c>
      <c r="T84" s="94">
        <v>2.5092044435922525E-3</v>
      </c>
      <c r="U84" s="94">
        <f>R84/'סכום נכסי הקרן'!$C$42</f>
        <v>7.8308832741692705E-4</v>
      </c>
    </row>
    <row r="85" spans="2:21">
      <c r="B85" s="86" t="s">
        <v>483</v>
      </c>
      <c r="C85" s="83" t="s">
        <v>484</v>
      </c>
      <c r="D85" s="96" t="s">
        <v>120</v>
      </c>
      <c r="E85" s="96" t="s">
        <v>308</v>
      </c>
      <c r="F85" s="83" t="s">
        <v>480</v>
      </c>
      <c r="G85" s="96" t="s">
        <v>378</v>
      </c>
      <c r="H85" s="83" t="s">
        <v>408</v>
      </c>
      <c r="I85" s="83" t="s">
        <v>312</v>
      </c>
      <c r="J85" s="83"/>
      <c r="K85" s="93">
        <v>5.8199999999913681</v>
      </c>
      <c r="L85" s="96" t="s">
        <v>133</v>
      </c>
      <c r="M85" s="97">
        <v>0.04</v>
      </c>
      <c r="N85" s="97">
        <v>2.399999999984304E-3</v>
      </c>
      <c r="O85" s="93">
        <v>80517.572694999995</v>
      </c>
      <c r="P85" s="95">
        <v>126.6</v>
      </c>
      <c r="Q85" s="83"/>
      <c r="R85" s="93">
        <v>101.935246034</v>
      </c>
      <c r="S85" s="94">
        <v>8.0021282461641111E-5</v>
      </c>
      <c r="T85" s="94">
        <v>9.2612156089985336E-3</v>
      </c>
      <c r="U85" s="94">
        <f>R85/'סכום נכסי הקרן'!$C$42</f>
        <v>2.8902985006337379E-3</v>
      </c>
    </row>
    <row r="86" spans="2:21">
      <c r="B86" s="86" t="s">
        <v>485</v>
      </c>
      <c r="C86" s="83" t="s">
        <v>486</v>
      </c>
      <c r="D86" s="96" t="s">
        <v>120</v>
      </c>
      <c r="E86" s="96" t="s">
        <v>308</v>
      </c>
      <c r="F86" s="83" t="s">
        <v>487</v>
      </c>
      <c r="G86" s="96" t="s">
        <v>128</v>
      </c>
      <c r="H86" s="83" t="s">
        <v>408</v>
      </c>
      <c r="I86" s="83" t="s">
        <v>312</v>
      </c>
      <c r="J86" s="83"/>
      <c r="K86" s="93">
        <v>4.53000000009924</v>
      </c>
      <c r="L86" s="96" t="s">
        <v>133</v>
      </c>
      <c r="M86" s="97">
        <v>4.2999999999999997E-2</v>
      </c>
      <c r="N86" s="97">
        <v>1.0000000001965169E-3</v>
      </c>
      <c r="O86" s="93">
        <v>16727.882322000001</v>
      </c>
      <c r="P86" s="95">
        <v>121.68</v>
      </c>
      <c r="Q86" s="83"/>
      <c r="R86" s="93">
        <v>20.354488666000002</v>
      </c>
      <c r="S86" s="94">
        <v>1.8225381470605876E-5</v>
      </c>
      <c r="T86" s="94">
        <v>1.8492848693754786E-3</v>
      </c>
      <c r="U86" s="94">
        <f>R86/'סכום נכסי הקרן'!$C$42</f>
        <v>5.7713647007712698E-4</v>
      </c>
    </row>
    <row r="87" spans="2:21">
      <c r="B87" s="86" t="s">
        <v>488</v>
      </c>
      <c r="C87" s="83" t="s">
        <v>489</v>
      </c>
      <c r="D87" s="96" t="s">
        <v>120</v>
      </c>
      <c r="E87" s="96" t="s">
        <v>308</v>
      </c>
      <c r="F87" s="83" t="s">
        <v>490</v>
      </c>
      <c r="G87" s="96" t="s">
        <v>491</v>
      </c>
      <c r="H87" s="83" t="s">
        <v>492</v>
      </c>
      <c r="I87" s="83" t="s">
        <v>312</v>
      </c>
      <c r="J87" s="83"/>
      <c r="K87" s="93">
        <v>7.7199999999954017</v>
      </c>
      <c r="L87" s="96" t="s">
        <v>133</v>
      </c>
      <c r="M87" s="97">
        <v>5.1500000000000004E-2</v>
      </c>
      <c r="N87" s="97">
        <v>1.1699999999978646E-2</v>
      </c>
      <c r="O87" s="93">
        <v>187852.27830400001</v>
      </c>
      <c r="P87" s="95">
        <v>162.05000000000001</v>
      </c>
      <c r="Q87" s="83"/>
      <c r="R87" s="93">
        <v>304.414612745</v>
      </c>
      <c r="S87" s="94">
        <v>5.2900905233479266E-5</v>
      </c>
      <c r="T87" s="94">
        <v>2.7657257649830867E-2</v>
      </c>
      <c r="U87" s="94">
        <f>R87/'סכום נכסי הקרן'!$C$42</f>
        <v>8.6314511714074265E-3</v>
      </c>
    </row>
    <row r="88" spans="2:21">
      <c r="B88" s="86" t="s">
        <v>493</v>
      </c>
      <c r="C88" s="83" t="s">
        <v>494</v>
      </c>
      <c r="D88" s="96" t="s">
        <v>120</v>
      </c>
      <c r="E88" s="96" t="s">
        <v>308</v>
      </c>
      <c r="F88" s="83" t="s">
        <v>495</v>
      </c>
      <c r="G88" s="96" t="s">
        <v>157</v>
      </c>
      <c r="H88" s="83" t="s">
        <v>492</v>
      </c>
      <c r="I88" s="83" t="s">
        <v>312</v>
      </c>
      <c r="J88" s="83"/>
      <c r="K88" s="93">
        <v>1.8799999999947266</v>
      </c>
      <c r="L88" s="96" t="s">
        <v>133</v>
      </c>
      <c r="M88" s="97">
        <v>3.7000000000000005E-2</v>
      </c>
      <c r="N88" s="97">
        <v>-2.099999999942473E-3</v>
      </c>
      <c r="O88" s="93">
        <v>74200.850097999995</v>
      </c>
      <c r="P88" s="95">
        <v>112.45</v>
      </c>
      <c r="Q88" s="83"/>
      <c r="R88" s="93">
        <v>83.438859387999997</v>
      </c>
      <c r="S88" s="94">
        <v>4.946759731529091E-5</v>
      </c>
      <c r="T88" s="94">
        <v>7.5807465722252153E-3</v>
      </c>
      <c r="U88" s="94">
        <f>R88/'סכום נכסי הקרן'!$C$42</f>
        <v>2.3658471389109794E-3</v>
      </c>
    </row>
    <row r="89" spans="2:21">
      <c r="B89" s="86" t="s">
        <v>496</v>
      </c>
      <c r="C89" s="83" t="s">
        <v>497</v>
      </c>
      <c r="D89" s="96" t="s">
        <v>120</v>
      </c>
      <c r="E89" s="96" t="s">
        <v>308</v>
      </c>
      <c r="F89" s="83" t="s">
        <v>495</v>
      </c>
      <c r="G89" s="96" t="s">
        <v>157</v>
      </c>
      <c r="H89" s="83" t="s">
        <v>492</v>
      </c>
      <c r="I89" s="83" t="s">
        <v>312</v>
      </c>
      <c r="J89" s="83"/>
      <c r="K89" s="93">
        <v>4.5199999999772471</v>
      </c>
      <c r="L89" s="96" t="s">
        <v>133</v>
      </c>
      <c r="M89" s="97">
        <v>2.2000000000000002E-2</v>
      </c>
      <c r="N89" s="97">
        <v>5.1999999999793158E-3</v>
      </c>
      <c r="O89" s="93">
        <v>88818.583157999994</v>
      </c>
      <c r="P89" s="95">
        <v>108.87</v>
      </c>
      <c r="Q89" s="83"/>
      <c r="R89" s="93">
        <v>96.696791660000017</v>
      </c>
      <c r="S89" s="94">
        <v>1.0073745525561471E-4</v>
      </c>
      <c r="T89" s="94">
        <v>8.7852815498475553E-3</v>
      </c>
      <c r="U89" s="94">
        <f>R89/'סכום נכסי הקרן'!$C$42</f>
        <v>2.7417660017004415E-3</v>
      </c>
    </row>
    <row r="90" spans="2:21">
      <c r="B90" s="86" t="s">
        <v>498</v>
      </c>
      <c r="C90" s="83" t="s">
        <v>499</v>
      </c>
      <c r="D90" s="96" t="s">
        <v>120</v>
      </c>
      <c r="E90" s="96" t="s">
        <v>308</v>
      </c>
      <c r="F90" s="83" t="s">
        <v>425</v>
      </c>
      <c r="G90" s="96" t="s">
        <v>378</v>
      </c>
      <c r="H90" s="83" t="s">
        <v>500</v>
      </c>
      <c r="I90" s="83" t="s">
        <v>131</v>
      </c>
      <c r="J90" s="83"/>
      <c r="K90" s="93">
        <v>1.9499999999581177</v>
      </c>
      <c r="L90" s="96" t="s">
        <v>133</v>
      </c>
      <c r="M90" s="97">
        <v>2.8500000000000001E-2</v>
      </c>
      <c r="N90" s="97">
        <v>1.3000000000837647E-3</v>
      </c>
      <c r="O90" s="93">
        <v>22036.342363</v>
      </c>
      <c r="P90" s="95">
        <v>108.35</v>
      </c>
      <c r="Q90" s="83"/>
      <c r="R90" s="93">
        <v>23.876376759999999</v>
      </c>
      <c r="S90" s="94">
        <v>5.1474498660923496E-5</v>
      </c>
      <c r="T90" s="94">
        <v>2.1692621712247296E-3</v>
      </c>
      <c r="U90" s="94">
        <f>R90/'סכום נכסי הקרן'!$C$42</f>
        <v>6.7699700187093606E-4</v>
      </c>
    </row>
    <row r="91" spans="2:21">
      <c r="B91" s="86" t="s">
        <v>501</v>
      </c>
      <c r="C91" s="83" t="s">
        <v>502</v>
      </c>
      <c r="D91" s="96" t="s">
        <v>120</v>
      </c>
      <c r="E91" s="96" t="s">
        <v>308</v>
      </c>
      <c r="F91" s="83" t="s">
        <v>425</v>
      </c>
      <c r="G91" s="96" t="s">
        <v>378</v>
      </c>
      <c r="H91" s="83" t="s">
        <v>500</v>
      </c>
      <c r="I91" s="83" t="s">
        <v>131</v>
      </c>
      <c r="J91" s="83"/>
      <c r="K91" s="93">
        <v>2.0000000023184767E-2</v>
      </c>
      <c r="L91" s="96" t="s">
        <v>133</v>
      </c>
      <c r="M91" s="97">
        <v>3.7699999999999997E-2</v>
      </c>
      <c r="N91" s="97">
        <v>1.6000000001987265E-3</v>
      </c>
      <c r="O91" s="93">
        <v>16209.151489</v>
      </c>
      <c r="P91" s="95">
        <v>111.76</v>
      </c>
      <c r="Q91" s="83"/>
      <c r="R91" s="93">
        <v>18.115347978999999</v>
      </c>
      <c r="S91" s="94">
        <v>4.7481539132470853E-5</v>
      </c>
      <c r="T91" s="94">
        <v>1.6458501842394723E-3</v>
      </c>
      <c r="U91" s="94">
        <f>R91/'סכום נכסי הקרן'!$C$42</f>
        <v>5.1364729217113093E-4</v>
      </c>
    </row>
    <row r="92" spans="2:21">
      <c r="B92" s="86" t="s">
        <v>503</v>
      </c>
      <c r="C92" s="83" t="s">
        <v>504</v>
      </c>
      <c r="D92" s="96" t="s">
        <v>120</v>
      </c>
      <c r="E92" s="96" t="s">
        <v>308</v>
      </c>
      <c r="F92" s="83" t="s">
        <v>425</v>
      </c>
      <c r="G92" s="96" t="s">
        <v>378</v>
      </c>
      <c r="H92" s="83" t="s">
        <v>500</v>
      </c>
      <c r="I92" s="83" t="s">
        <v>131</v>
      </c>
      <c r="J92" s="83"/>
      <c r="K92" s="93">
        <v>3.8900000000358497</v>
      </c>
      <c r="L92" s="96" t="s">
        <v>133</v>
      </c>
      <c r="M92" s="97">
        <v>2.5000000000000001E-2</v>
      </c>
      <c r="N92" s="97">
        <v>4.1000000002933135E-3</v>
      </c>
      <c r="O92" s="93">
        <v>16796.251848</v>
      </c>
      <c r="P92" s="95">
        <v>109.61</v>
      </c>
      <c r="Q92" s="83"/>
      <c r="R92" s="93">
        <v>18.410371806000001</v>
      </c>
      <c r="S92" s="94">
        <v>3.7109152126142358E-5</v>
      </c>
      <c r="T92" s="94">
        <v>1.6726542522919256E-3</v>
      </c>
      <c r="U92" s="94">
        <f>R92/'סכום נכסי הקרן'!$C$42</f>
        <v>5.2201247455902562E-4</v>
      </c>
    </row>
    <row r="93" spans="2:21">
      <c r="B93" s="86" t="s">
        <v>505</v>
      </c>
      <c r="C93" s="83" t="s">
        <v>506</v>
      </c>
      <c r="D93" s="96" t="s">
        <v>120</v>
      </c>
      <c r="E93" s="96" t="s">
        <v>308</v>
      </c>
      <c r="F93" s="83" t="s">
        <v>425</v>
      </c>
      <c r="G93" s="96" t="s">
        <v>378</v>
      </c>
      <c r="H93" s="83" t="s">
        <v>500</v>
      </c>
      <c r="I93" s="83" t="s">
        <v>131</v>
      </c>
      <c r="J93" s="83"/>
      <c r="K93" s="93">
        <v>4.9100000000907791</v>
      </c>
      <c r="L93" s="96" t="s">
        <v>133</v>
      </c>
      <c r="M93" s="97">
        <v>1.34E-2</v>
      </c>
      <c r="N93" s="97">
        <v>1.6000000000760458E-3</v>
      </c>
      <c r="O93" s="93">
        <v>19495.756890000001</v>
      </c>
      <c r="P93" s="95">
        <v>107.92</v>
      </c>
      <c r="Q93" s="83"/>
      <c r="R93" s="93">
        <v>21.039820399000003</v>
      </c>
      <c r="S93" s="94">
        <v>4.9523379764485551E-5</v>
      </c>
      <c r="T93" s="94">
        <v>1.9115499365621965E-3</v>
      </c>
      <c r="U93" s="94">
        <f>R93/'סכום נכסי הקרן'!$C$42</f>
        <v>5.9656854443211442E-4</v>
      </c>
    </row>
    <row r="94" spans="2:21">
      <c r="B94" s="86" t="s">
        <v>507</v>
      </c>
      <c r="C94" s="83" t="s">
        <v>508</v>
      </c>
      <c r="D94" s="96" t="s">
        <v>120</v>
      </c>
      <c r="E94" s="96" t="s">
        <v>308</v>
      </c>
      <c r="F94" s="83" t="s">
        <v>425</v>
      </c>
      <c r="G94" s="96" t="s">
        <v>378</v>
      </c>
      <c r="H94" s="83" t="s">
        <v>500</v>
      </c>
      <c r="I94" s="83" t="s">
        <v>131</v>
      </c>
      <c r="J94" s="83"/>
      <c r="K94" s="93">
        <v>5.0400000000431895</v>
      </c>
      <c r="L94" s="96" t="s">
        <v>133</v>
      </c>
      <c r="M94" s="97">
        <v>1.95E-2</v>
      </c>
      <c r="N94" s="97">
        <v>5.6000000001079752E-3</v>
      </c>
      <c r="O94" s="93">
        <v>34027.449737000003</v>
      </c>
      <c r="P94" s="95">
        <v>108.87</v>
      </c>
      <c r="Q94" s="83"/>
      <c r="R94" s="93">
        <v>37.045684184999999</v>
      </c>
      <c r="S94" s="94">
        <v>5.1994818857438932E-5</v>
      </c>
      <c r="T94" s="94">
        <v>3.3657452350261343E-3</v>
      </c>
      <c r="U94" s="94">
        <f>R94/'סכום נכסי הקרן'!$C$42</f>
        <v>1.0504029726787806E-3</v>
      </c>
    </row>
    <row r="95" spans="2:21">
      <c r="B95" s="86" t="s">
        <v>509</v>
      </c>
      <c r="C95" s="83" t="s">
        <v>510</v>
      </c>
      <c r="D95" s="96" t="s">
        <v>120</v>
      </c>
      <c r="E95" s="96" t="s">
        <v>308</v>
      </c>
      <c r="F95" s="83" t="s">
        <v>425</v>
      </c>
      <c r="G95" s="96" t="s">
        <v>378</v>
      </c>
      <c r="H95" s="83" t="s">
        <v>500</v>
      </c>
      <c r="I95" s="83" t="s">
        <v>131</v>
      </c>
      <c r="J95" s="83"/>
      <c r="K95" s="93">
        <v>5.959999999948856</v>
      </c>
      <c r="L95" s="96" t="s">
        <v>133</v>
      </c>
      <c r="M95" s="97">
        <v>3.3500000000000002E-2</v>
      </c>
      <c r="N95" s="97">
        <v>8.4000000000164967E-3</v>
      </c>
      <c r="O95" s="93">
        <v>41314.539721000001</v>
      </c>
      <c r="P95" s="95">
        <v>117.37</v>
      </c>
      <c r="Q95" s="83"/>
      <c r="R95" s="93">
        <v>48.490877038000008</v>
      </c>
      <c r="S95" s="94">
        <v>8.3434893644821691E-5</v>
      </c>
      <c r="T95" s="94">
        <v>4.4055857496882317E-3</v>
      </c>
      <c r="U95" s="94">
        <f>R95/'סכום נכסי הקרן'!$C$42</f>
        <v>1.3749229501108869E-3</v>
      </c>
    </row>
    <row r="96" spans="2:21">
      <c r="B96" s="86" t="s">
        <v>511</v>
      </c>
      <c r="C96" s="83" t="s">
        <v>512</v>
      </c>
      <c r="D96" s="96" t="s">
        <v>120</v>
      </c>
      <c r="E96" s="96" t="s">
        <v>308</v>
      </c>
      <c r="F96" s="83" t="s">
        <v>323</v>
      </c>
      <c r="G96" s="96" t="s">
        <v>316</v>
      </c>
      <c r="H96" s="83" t="s">
        <v>500</v>
      </c>
      <c r="I96" s="83" t="s">
        <v>131</v>
      </c>
      <c r="J96" s="83"/>
      <c r="K96" s="93">
        <v>1.4600000000062276</v>
      </c>
      <c r="L96" s="96" t="s">
        <v>133</v>
      </c>
      <c r="M96" s="97">
        <v>2.7999999999999997E-2</v>
      </c>
      <c r="N96" s="97">
        <v>5.5000000000824259E-3</v>
      </c>
      <c r="O96" s="93">
        <f>51137.928/50000</f>
        <v>1.02275856</v>
      </c>
      <c r="P96" s="95">
        <v>5338000</v>
      </c>
      <c r="Q96" s="83"/>
      <c r="R96" s="93">
        <v>54.594850221000002</v>
      </c>
      <c r="S96" s="94">
        <f>289.127200768926%/50000</f>
        <v>5.7825440153785201E-5</v>
      </c>
      <c r="T96" s="94">
        <v>4.9601555763059326E-3</v>
      </c>
      <c r="U96" s="94">
        <f>R96/'סכום נכסי הקרן'!$C$42</f>
        <v>1.5479965946562577E-3</v>
      </c>
    </row>
    <row r="97" spans="2:21">
      <c r="B97" s="86" t="s">
        <v>513</v>
      </c>
      <c r="C97" s="83" t="s">
        <v>514</v>
      </c>
      <c r="D97" s="96" t="s">
        <v>120</v>
      </c>
      <c r="E97" s="96" t="s">
        <v>308</v>
      </c>
      <c r="F97" s="83" t="s">
        <v>323</v>
      </c>
      <c r="G97" s="96" t="s">
        <v>316</v>
      </c>
      <c r="H97" s="83" t="s">
        <v>500</v>
      </c>
      <c r="I97" s="83" t="s">
        <v>131</v>
      </c>
      <c r="J97" s="83"/>
      <c r="K97" s="93">
        <v>2.7100000003756932</v>
      </c>
      <c r="L97" s="96" t="s">
        <v>133</v>
      </c>
      <c r="M97" s="97">
        <v>1.49E-2</v>
      </c>
      <c r="N97" s="97">
        <v>1.1200000000140447E-2</v>
      </c>
      <c r="O97" s="93">
        <f>2765.052/50000</f>
        <v>5.5301040000000003E-2</v>
      </c>
      <c r="P97" s="95">
        <v>5150120</v>
      </c>
      <c r="Q97" s="83"/>
      <c r="R97" s="93">
        <v>2.8480699829999998</v>
      </c>
      <c r="S97" s="94">
        <f>45.7184523809524%/5000</f>
        <v>9.1436904761904797E-5</v>
      </c>
      <c r="T97" s="94">
        <v>2.5875829223271805E-4</v>
      </c>
      <c r="U97" s="94">
        <f>R97/'סכום נכסי הקרן'!$C$42</f>
        <v>8.0754917674100547E-5</v>
      </c>
    </row>
    <row r="98" spans="2:21">
      <c r="B98" s="86" t="s">
        <v>515</v>
      </c>
      <c r="C98" s="83" t="s">
        <v>516</v>
      </c>
      <c r="D98" s="96" t="s">
        <v>120</v>
      </c>
      <c r="E98" s="96" t="s">
        <v>308</v>
      </c>
      <c r="F98" s="83" t="s">
        <v>323</v>
      </c>
      <c r="G98" s="96" t="s">
        <v>316</v>
      </c>
      <c r="H98" s="83" t="s">
        <v>500</v>
      </c>
      <c r="I98" s="83" t="s">
        <v>131</v>
      </c>
      <c r="J98" s="83"/>
      <c r="K98" s="93">
        <v>4.3300000000303127</v>
      </c>
      <c r="L98" s="96" t="s">
        <v>133</v>
      </c>
      <c r="M98" s="97">
        <v>2.2000000000000002E-2</v>
      </c>
      <c r="N98" s="97">
        <v>8.5999999999680915E-3</v>
      </c>
      <c r="O98" s="93">
        <f>11650.5/50000</f>
        <v>0.23300999999999999</v>
      </c>
      <c r="P98" s="95">
        <v>5380000</v>
      </c>
      <c r="Q98" s="83"/>
      <c r="R98" s="93">
        <v>12.535937213999999</v>
      </c>
      <c r="S98" s="94">
        <f>231.436233611442%/50000</f>
        <v>4.6287246722288398E-5</v>
      </c>
      <c r="T98" s="94">
        <v>1.1389389040273514E-3</v>
      </c>
      <c r="U98" s="94">
        <f>R98/'סכום נכסי הקרן'!$C$42</f>
        <v>3.5544722697365802E-4</v>
      </c>
    </row>
    <row r="99" spans="2:21">
      <c r="B99" s="86" t="s">
        <v>517</v>
      </c>
      <c r="C99" s="83" t="s">
        <v>518</v>
      </c>
      <c r="D99" s="96" t="s">
        <v>120</v>
      </c>
      <c r="E99" s="96" t="s">
        <v>308</v>
      </c>
      <c r="F99" s="83" t="s">
        <v>519</v>
      </c>
      <c r="G99" s="96" t="s">
        <v>378</v>
      </c>
      <c r="H99" s="83" t="s">
        <v>500</v>
      </c>
      <c r="I99" s="83" t="s">
        <v>131</v>
      </c>
      <c r="J99" s="83"/>
      <c r="K99" s="93">
        <v>5.4999999999805551</v>
      </c>
      <c r="L99" s="96" t="s">
        <v>133</v>
      </c>
      <c r="M99" s="97">
        <v>0.04</v>
      </c>
      <c r="N99" s="97">
        <v>1.1299999999988333E-2</v>
      </c>
      <c r="O99" s="93">
        <v>21941.799682000001</v>
      </c>
      <c r="P99" s="95">
        <v>117.19</v>
      </c>
      <c r="Q99" s="83"/>
      <c r="R99" s="93">
        <v>25.713596130999999</v>
      </c>
      <c r="S99" s="94">
        <v>7.4182812440728778E-6</v>
      </c>
      <c r="T99" s="94">
        <v>2.336180733526374E-3</v>
      </c>
      <c r="U99" s="94">
        <f>R99/'סכום נכסי הקרן'!$C$42</f>
        <v>7.2908999815963289E-4</v>
      </c>
    </row>
    <row r="100" spans="2:21">
      <c r="B100" s="86" t="s">
        <v>520</v>
      </c>
      <c r="C100" s="83" t="s">
        <v>521</v>
      </c>
      <c r="D100" s="96" t="s">
        <v>120</v>
      </c>
      <c r="E100" s="96" t="s">
        <v>308</v>
      </c>
      <c r="F100" s="83" t="s">
        <v>519</v>
      </c>
      <c r="G100" s="96" t="s">
        <v>378</v>
      </c>
      <c r="H100" s="83" t="s">
        <v>500</v>
      </c>
      <c r="I100" s="83" t="s">
        <v>131</v>
      </c>
      <c r="J100" s="83"/>
      <c r="K100" s="93">
        <v>5.7700000000127263</v>
      </c>
      <c r="L100" s="96" t="s">
        <v>133</v>
      </c>
      <c r="M100" s="97">
        <v>2.7799999999999998E-2</v>
      </c>
      <c r="N100" s="97">
        <v>1.2700000000048705E-2</v>
      </c>
      <c r="O100" s="93">
        <v>57316.543988999998</v>
      </c>
      <c r="P100" s="95">
        <v>111.05</v>
      </c>
      <c r="Q100" s="83"/>
      <c r="R100" s="93">
        <v>63.650022047</v>
      </c>
      <c r="S100" s="94">
        <v>3.1822900316471509E-5</v>
      </c>
      <c r="T100" s="94">
        <v>5.782853337089707E-3</v>
      </c>
      <c r="U100" s="94">
        <f>R100/'סכום נכסי הקרן'!$C$42</f>
        <v>1.8047492937466104E-3</v>
      </c>
    </row>
    <row r="101" spans="2:21">
      <c r="B101" s="86" t="s">
        <v>522</v>
      </c>
      <c r="C101" s="83" t="s">
        <v>523</v>
      </c>
      <c r="D101" s="96" t="s">
        <v>120</v>
      </c>
      <c r="E101" s="96" t="s">
        <v>308</v>
      </c>
      <c r="F101" s="83" t="s">
        <v>372</v>
      </c>
      <c r="G101" s="96" t="s">
        <v>316</v>
      </c>
      <c r="H101" s="83" t="s">
        <v>492</v>
      </c>
      <c r="I101" s="83" t="s">
        <v>312</v>
      </c>
      <c r="J101" s="83"/>
      <c r="K101" s="93">
        <v>0.29999999999442761</v>
      </c>
      <c r="L101" s="96" t="s">
        <v>133</v>
      </c>
      <c r="M101" s="97">
        <v>6.4000000000000001E-2</v>
      </c>
      <c r="N101" s="97">
        <v>1.2299999999975853E-2</v>
      </c>
      <c r="O101" s="93">
        <v>91896.330170999994</v>
      </c>
      <c r="P101" s="95">
        <v>117.17</v>
      </c>
      <c r="Q101" s="83"/>
      <c r="R101" s="93">
        <v>107.674934162</v>
      </c>
      <c r="S101" s="94">
        <v>7.3400767960044103E-5</v>
      </c>
      <c r="T101" s="94">
        <v>9.7826887142293505E-3</v>
      </c>
      <c r="U101" s="94">
        <f>R101/'סכום נכסי הקרן'!$C$42</f>
        <v>3.0530431119032329E-3</v>
      </c>
    </row>
    <row r="102" spans="2:21">
      <c r="B102" s="86" t="s">
        <v>524</v>
      </c>
      <c r="C102" s="83" t="s">
        <v>525</v>
      </c>
      <c r="D102" s="96" t="s">
        <v>120</v>
      </c>
      <c r="E102" s="96" t="s">
        <v>308</v>
      </c>
      <c r="F102" s="83" t="s">
        <v>372</v>
      </c>
      <c r="G102" s="96" t="s">
        <v>316</v>
      </c>
      <c r="H102" s="83" t="s">
        <v>500</v>
      </c>
      <c r="I102" s="83" t="s">
        <v>131</v>
      </c>
      <c r="J102" s="83"/>
      <c r="K102" s="93">
        <v>5.6199999999662165</v>
      </c>
      <c r="L102" s="96" t="s">
        <v>133</v>
      </c>
      <c r="M102" s="97">
        <v>1.46E-2</v>
      </c>
      <c r="N102" s="97">
        <v>1.3299999999907573E-2</v>
      </c>
      <c r="O102" s="93">
        <f>62136/50000</f>
        <v>1.24272</v>
      </c>
      <c r="P102" s="95">
        <v>5049648</v>
      </c>
      <c r="Q102" s="83"/>
      <c r="R102" s="93">
        <v>62.752985626000005</v>
      </c>
      <c r="S102" s="94">
        <f>252.246985750822%/50000</f>
        <v>5.0449397150164403E-5</v>
      </c>
      <c r="T102" s="94">
        <v>5.701354071357476E-3</v>
      </c>
      <c r="U102" s="94">
        <f>R102/'סכום נכסי הקרן'!$C$42</f>
        <v>1.7793144895595938E-3</v>
      </c>
    </row>
    <row r="103" spans="2:21">
      <c r="B103" s="86" t="s">
        <v>526</v>
      </c>
      <c r="C103" s="83" t="s">
        <v>527</v>
      </c>
      <c r="D103" s="96" t="s">
        <v>120</v>
      </c>
      <c r="E103" s="96" t="s">
        <v>308</v>
      </c>
      <c r="F103" s="83" t="s">
        <v>437</v>
      </c>
      <c r="G103" s="96" t="s">
        <v>438</v>
      </c>
      <c r="H103" s="83" t="s">
        <v>492</v>
      </c>
      <c r="I103" s="83" t="s">
        <v>312</v>
      </c>
      <c r="J103" s="83"/>
      <c r="K103" s="93">
        <v>3.239999999987929</v>
      </c>
      <c r="L103" s="96" t="s">
        <v>133</v>
      </c>
      <c r="M103" s="97">
        <v>3.85E-2</v>
      </c>
      <c r="N103" s="97">
        <v>-5.0999999999949705E-3</v>
      </c>
      <c r="O103" s="93">
        <v>16589.096592000002</v>
      </c>
      <c r="P103" s="95">
        <v>119.85</v>
      </c>
      <c r="Q103" s="83"/>
      <c r="R103" s="93">
        <v>19.882032950999999</v>
      </c>
      <c r="S103" s="94">
        <v>6.925198354493284E-5</v>
      </c>
      <c r="T103" s="94">
        <v>1.8063604206439853E-3</v>
      </c>
      <c r="U103" s="94">
        <f>R103/'סכום נכסי הקרן'!$C$42</f>
        <v>5.6374033774989562E-4</v>
      </c>
    </row>
    <row r="104" spans="2:21">
      <c r="B104" s="86" t="s">
        <v>528</v>
      </c>
      <c r="C104" s="83" t="s">
        <v>529</v>
      </c>
      <c r="D104" s="96" t="s">
        <v>120</v>
      </c>
      <c r="E104" s="96" t="s">
        <v>308</v>
      </c>
      <c r="F104" s="83" t="s">
        <v>437</v>
      </c>
      <c r="G104" s="96" t="s">
        <v>438</v>
      </c>
      <c r="H104" s="83" t="s">
        <v>492</v>
      </c>
      <c r="I104" s="83" t="s">
        <v>312</v>
      </c>
      <c r="J104" s="83"/>
      <c r="K104" s="93">
        <v>0.41000000001869424</v>
      </c>
      <c r="L104" s="96" t="s">
        <v>133</v>
      </c>
      <c r="M104" s="97">
        <v>3.9E-2</v>
      </c>
      <c r="N104" s="97">
        <v>1.1000000002682213E-3</v>
      </c>
      <c r="O104" s="93">
        <v>11080.041885000002</v>
      </c>
      <c r="P104" s="95">
        <v>111.04</v>
      </c>
      <c r="Q104" s="83"/>
      <c r="R104" s="93">
        <v>12.303278697</v>
      </c>
      <c r="S104" s="94">
        <v>5.5669510682928683E-5</v>
      </c>
      <c r="T104" s="94">
        <v>1.1178009682000503E-3</v>
      </c>
      <c r="U104" s="94">
        <f>R104/'סכום נכסי הקרן'!$C$42</f>
        <v>3.4885036681970823E-4</v>
      </c>
    </row>
    <row r="105" spans="2:21">
      <c r="B105" s="86" t="s">
        <v>530</v>
      </c>
      <c r="C105" s="83" t="s">
        <v>531</v>
      </c>
      <c r="D105" s="96" t="s">
        <v>120</v>
      </c>
      <c r="E105" s="96" t="s">
        <v>308</v>
      </c>
      <c r="F105" s="83" t="s">
        <v>437</v>
      </c>
      <c r="G105" s="96" t="s">
        <v>438</v>
      </c>
      <c r="H105" s="83" t="s">
        <v>492</v>
      </c>
      <c r="I105" s="83" t="s">
        <v>312</v>
      </c>
      <c r="J105" s="83"/>
      <c r="K105" s="93">
        <v>1.3899999999772814</v>
      </c>
      <c r="L105" s="96" t="s">
        <v>133</v>
      </c>
      <c r="M105" s="97">
        <v>3.9E-2</v>
      </c>
      <c r="N105" s="97">
        <v>-2.0999999998404855E-3</v>
      </c>
      <c r="O105" s="93">
        <v>17885.199033000001</v>
      </c>
      <c r="P105" s="95">
        <v>115.67</v>
      </c>
      <c r="Q105" s="83"/>
      <c r="R105" s="93">
        <v>20.687809973</v>
      </c>
      <c r="S105" s="94">
        <v>4.4821409366404995E-5</v>
      </c>
      <c r="T105" s="94">
        <v>1.8795684132065353E-3</v>
      </c>
      <c r="U105" s="94">
        <f>R105/'סכום נכסי הקרן'!$C$42</f>
        <v>5.8658754918209169E-4</v>
      </c>
    </row>
    <row r="106" spans="2:21">
      <c r="B106" s="86" t="s">
        <v>532</v>
      </c>
      <c r="C106" s="83" t="s">
        <v>533</v>
      </c>
      <c r="D106" s="96" t="s">
        <v>120</v>
      </c>
      <c r="E106" s="96" t="s">
        <v>308</v>
      </c>
      <c r="F106" s="83" t="s">
        <v>437</v>
      </c>
      <c r="G106" s="96" t="s">
        <v>438</v>
      </c>
      <c r="H106" s="83" t="s">
        <v>492</v>
      </c>
      <c r="I106" s="83" t="s">
        <v>312</v>
      </c>
      <c r="J106" s="83"/>
      <c r="K106" s="93">
        <v>4.1200000000740493</v>
      </c>
      <c r="L106" s="96" t="s">
        <v>133</v>
      </c>
      <c r="M106" s="97">
        <v>3.85E-2</v>
      </c>
      <c r="N106" s="97">
        <v>-1.7000000002075604E-3</v>
      </c>
      <c r="O106" s="93">
        <v>14522.317010000001</v>
      </c>
      <c r="P106" s="95">
        <v>122.75</v>
      </c>
      <c r="Q106" s="83"/>
      <c r="R106" s="93">
        <v>17.826144638999999</v>
      </c>
      <c r="S106" s="94">
        <v>5.8089268040000005E-5</v>
      </c>
      <c r="T106" s="94">
        <v>1.6195749301856472E-3</v>
      </c>
      <c r="U106" s="94">
        <f>R106/'סכום נכסי הקרן'!$C$42</f>
        <v>5.0544714538675506E-4</v>
      </c>
    </row>
    <row r="107" spans="2:21">
      <c r="B107" s="86" t="s">
        <v>534</v>
      </c>
      <c r="C107" s="83" t="s">
        <v>535</v>
      </c>
      <c r="D107" s="96" t="s">
        <v>120</v>
      </c>
      <c r="E107" s="96" t="s">
        <v>308</v>
      </c>
      <c r="F107" s="83" t="s">
        <v>536</v>
      </c>
      <c r="G107" s="96" t="s">
        <v>316</v>
      </c>
      <c r="H107" s="83" t="s">
        <v>500</v>
      </c>
      <c r="I107" s="83" t="s">
        <v>131</v>
      </c>
      <c r="J107" s="83"/>
      <c r="K107" s="93">
        <v>1.4999999999332578</v>
      </c>
      <c r="L107" s="96" t="s">
        <v>133</v>
      </c>
      <c r="M107" s="97">
        <v>0.02</v>
      </c>
      <c r="N107" s="97">
        <v>-1.8999999998531676E-3</v>
      </c>
      <c r="O107" s="93">
        <v>9361.052211000002</v>
      </c>
      <c r="P107" s="95">
        <v>105.78</v>
      </c>
      <c r="Q107" s="93">
        <v>5.0809186090000003</v>
      </c>
      <c r="R107" s="93">
        <v>14.983039638000001</v>
      </c>
      <c r="S107" s="94">
        <v>4.9356877681106036E-5</v>
      </c>
      <c r="T107" s="94">
        <v>1.3612677259777866E-3</v>
      </c>
      <c r="U107" s="94">
        <f>R107/'סכום נכסי הקרן'!$C$42</f>
        <v>4.2483300610470832E-4</v>
      </c>
    </row>
    <row r="108" spans="2:21">
      <c r="B108" s="86" t="s">
        <v>537</v>
      </c>
      <c r="C108" s="83" t="s">
        <v>538</v>
      </c>
      <c r="D108" s="96" t="s">
        <v>120</v>
      </c>
      <c r="E108" s="96" t="s">
        <v>308</v>
      </c>
      <c r="F108" s="83" t="s">
        <v>449</v>
      </c>
      <c r="G108" s="96" t="s">
        <v>378</v>
      </c>
      <c r="H108" s="83" t="s">
        <v>500</v>
      </c>
      <c r="I108" s="83" t="s">
        <v>131</v>
      </c>
      <c r="J108" s="83"/>
      <c r="K108" s="93">
        <v>6.5400000000010809</v>
      </c>
      <c r="L108" s="96" t="s">
        <v>133</v>
      </c>
      <c r="M108" s="97">
        <v>2.4E-2</v>
      </c>
      <c r="N108" s="97">
        <v>7.2000000000144067E-3</v>
      </c>
      <c r="O108" s="93">
        <v>48643.942761999999</v>
      </c>
      <c r="P108" s="95">
        <v>114.16</v>
      </c>
      <c r="Q108" s="83"/>
      <c r="R108" s="93">
        <v>55.531922710999993</v>
      </c>
      <c r="S108" s="94">
        <v>8.9373014735223187E-5</v>
      </c>
      <c r="T108" s="94">
        <v>5.045292275424277E-3</v>
      </c>
      <c r="U108" s="94">
        <f>R108/'סכום נכסי הקרן'!$C$42</f>
        <v>1.5745665919654193E-3</v>
      </c>
    </row>
    <row r="109" spans="2:21">
      <c r="B109" s="86" t="s">
        <v>539</v>
      </c>
      <c r="C109" s="83" t="s">
        <v>540</v>
      </c>
      <c r="D109" s="96" t="s">
        <v>120</v>
      </c>
      <c r="E109" s="96" t="s">
        <v>308</v>
      </c>
      <c r="F109" s="83" t="s">
        <v>449</v>
      </c>
      <c r="G109" s="96" t="s">
        <v>378</v>
      </c>
      <c r="H109" s="83" t="s">
        <v>500</v>
      </c>
      <c r="I109" s="83" t="s">
        <v>131</v>
      </c>
      <c r="J109" s="83"/>
      <c r="K109" s="93">
        <v>2.6899999990582342</v>
      </c>
      <c r="L109" s="96" t="s">
        <v>133</v>
      </c>
      <c r="M109" s="97">
        <v>3.4799999999999998E-2</v>
      </c>
      <c r="N109" s="97">
        <v>-6.0000000394227408E-4</v>
      </c>
      <c r="O109" s="93">
        <v>830.69089099999997</v>
      </c>
      <c r="P109" s="95">
        <v>109.93</v>
      </c>
      <c r="Q109" s="83"/>
      <c r="R109" s="93">
        <v>0.91317849400000006</v>
      </c>
      <c r="S109" s="94">
        <v>2.0298214437370478E-6</v>
      </c>
      <c r="T109" s="94">
        <v>8.2965836170285359E-5</v>
      </c>
      <c r="U109" s="94">
        <f>R109/'סכום נכסי הקרן'!$C$42</f>
        <v>2.5892500726773445E-5</v>
      </c>
    </row>
    <row r="110" spans="2:21">
      <c r="B110" s="86" t="s">
        <v>541</v>
      </c>
      <c r="C110" s="83" t="s">
        <v>542</v>
      </c>
      <c r="D110" s="96" t="s">
        <v>120</v>
      </c>
      <c r="E110" s="96" t="s">
        <v>308</v>
      </c>
      <c r="F110" s="83" t="s">
        <v>454</v>
      </c>
      <c r="G110" s="96" t="s">
        <v>438</v>
      </c>
      <c r="H110" s="83" t="s">
        <v>500</v>
      </c>
      <c r="I110" s="83" t="s">
        <v>131</v>
      </c>
      <c r="J110" s="83"/>
      <c r="K110" s="93">
        <v>5.2200000000506774</v>
      </c>
      <c r="L110" s="96" t="s">
        <v>133</v>
      </c>
      <c r="M110" s="97">
        <v>2.4799999999999999E-2</v>
      </c>
      <c r="N110" s="97">
        <v>2.1000000000158366E-3</v>
      </c>
      <c r="O110" s="93">
        <v>22057.591818000001</v>
      </c>
      <c r="P110" s="95">
        <v>114.51</v>
      </c>
      <c r="Q110" s="83"/>
      <c r="R110" s="93">
        <v>25.258149576000001</v>
      </c>
      <c r="S110" s="94">
        <v>5.2085737965149472E-5</v>
      </c>
      <c r="T110" s="94">
        <v>2.2948016334766843E-3</v>
      </c>
      <c r="U110" s="94">
        <f>R110/'סכום נכסי הקרן'!$C$42</f>
        <v>7.1617614798266628E-4</v>
      </c>
    </row>
    <row r="111" spans="2:21">
      <c r="B111" s="86" t="s">
        <v>543</v>
      </c>
      <c r="C111" s="83" t="s">
        <v>544</v>
      </c>
      <c r="D111" s="96" t="s">
        <v>120</v>
      </c>
      <c r="E111" s="96" t="s">
        <v>308</v>
      </c>
      <c r="F111" s="83" t="s">
        <v>545</v>
      </c>
      <c r="G111" s="96" t="s">
        <v>378</v>
      </c>
      <c r="H111" s="83" t="s">
        <v>492</v>
      </c>
      <c r="I111" s="83" t="s">
        <v>312</v>
      </c>
      <c r="J111" s="83"/>
      <c r="K111" s="93">
        <v>3.8300000000189036</v>
      </c>
      <c r="L111" s="96" t="s">
        <v>133</v>
      </c>
      <c r="M111" s="97">
        <v>2.8500000000000001E-2</v>
      </c>
      <c r="N111" s="97">
        <v>-1.1000000000434425E-3</v>
      </c>
      <c r="O111" s="93">
        <v>73848.847408000001</v>
      </c>
      <c r="P111" s="95">
        <v>115.33</v>
      </c>
      <c r="Q111" s="83"/>
      <c r="R111" s="93">
        <v>85.169877133</v>
      </c>
      <c r="S111" s="94">
        <v>1.0812422753733528E-4</v>
      </c>
      <c r="T111" s="94">
        <v>7.7380163016189159E-3</v>
      </c>
      <c r="U111" s="94">
        <f>R111/'סכום נכסי הקרן'!$C$42</f>
        <v>2.4149288666509127E-3</v>
      </c>
    </row>
    <row r="112" spans="2:21">
      <c r="B112" s="86" t="s">
        <v>546</v>
      </c>
      <c r="C112" s="83" t="s">
        <v>547</v>
      </c>
      <c r="D112" s="96" t="s">
        <v>120</v>
      </c>
      <c r="E112" s="96" t="s">
        <v>308</v>
      </c>
      <c r="F112" s="83" t="s">
        <v>548</v>
      </c>
      <c r="G112" s="96" t="s">
        <v>378</v>
      </c>
      <c r="H112" s="83" t="s">
        <v>492</v>
      </c>
      <c r="I112" s="83" t="s">
        <v>312</v>
      </c>
      <c r="J112" s="83"/>
      <c r="K112" s="93">
        <v>5.8200000000064644</v>
      </c>
      <c r="L112" s="96" t="s">
        <v>133</v>
      </c>
      <c r="M112" s="97">
        <v>1.3999999999999999E-2</v>
      </c>
      <c r="N112" s="97">
        <v>2.1000000000513299E-3</v>
      </c>
      <c r="O112" s="93">
        <v>48399.62341</v>
      </c>
      <c r="P112" s="95">
        <v>108.68</v>
      </c>
      <c r="Q112" s="83"/>
      <c r="R112" s="93">
        <v>52.600711312999991</v>
      </c>
      <c r="S112" s="94">
        <v>1.0670110981040565E-4</v>
      </c>
      <c r="T112" s="94">
        <v>4.778980260604815E-3</v>
      </c>
      <c r="U112" s="94">
        <f>R112/'סכום נכסי הקרן'!$C$42</f>
        <v>1.4914542609680123E-3</v>
      </c>
    </row>
    <row r="113" spans="2:21">
      <c r="B113" s="86" t="s">
        <v>549</v>
      </c>
      <c r="C113" s="83" t="s">
        <v>550</v>
      </c>
      <c r="D113" s="96" t="s">
        <v>120</v>
      </c>
      <c r="E113" s="96" t="s">
        <v>308</v>
      </c>
      <c r="F113" s="83" t="s">
        <v>334</v>
      </c>
      <c r="G113" s="96" t="s">
        <v>316</v>
      </c>
      <c r="H113" s="83" t="s">
        <v>500</v>
      </c>
      <c r="I113" s="83" t="s">
        <v>131</v>
      </c>
      <c r="J113" s="83"/>
      <c r="K113" s="93">
        <v>3.6999999999648367</v>
      </c>
      <c r="L113" s="96" t="s">
        <v>133</v>
      </c>
      <c r="M113" s="97">
        <v>1.8200000000000001E-2</v>
      </c>
      <c r="N113" s="97">
        <v>7.7999999998273816E-3</v>
      </c>
      <c r="O113" s="93">
        <f>29918.484/50000</f>
        <v>0.59836968000000001</v>
      </c>
      <c r="P113" s="95">
        <v>5228000</v>
      </c>
      <c r="Q113" s="83"/>
      <c r="R113" s="93">
        <v>31.282767343</v>
      </c>
      <c r="S113" s="94">
        <f>210.530462317923%/50000</f>
        <v>4.2106092463584599E-5</v>
      </c>
      <c r="T113" s="94">
        <v>2.8421617103178199E-3</v>
      </c>
      <c r="U113" s="94">
        <f>R113/'סכום נכסי הקרן'!$C$42</f>
        <v>8.869997284059036E-4</v>
      </c>
    </row>
    <row r="114" spans="2:21">
      <c r="B114" s="86" t="s">
        <v>551</v>
      </c>
      <c r="C114" s="83" t="s">
        <v>552</v>
      </c>
      <c r="D114" s="96" t="s">
        <v>120</v>
      </c>
      <c r="E114" s="96" t="s">
        <v>308</v>
      </c>
      <c r="F114" s="83" t="s">
        <v>334</v>
      </c>
      <c r="G114" s="96" t="s">
        <v>316</v>
      </c>
      <c r="H114" s="83" t="s">
        <v>500</v>
      </c>
      <c r="I114" s="83" t="s">
        <v>131</v>
      </c>
      <c r="J114" s="83"/>
      <c r="K114" s="93">
        <v>2.9300000000167477</v>
      </c>
      <c r="L114" s="96" t="s">
        <v>133</v>
      </c>
      <c r="M114" s="97">
        <v>1.06E-2</v>
      </c>
      <c r="N114" s="97">
        <v>7.4000000001360764E-3</v>
      </c>
      <c r="O114" s="93">
        <f>37281.6/50000</f>
        <v>0.74563199999999996</v>
      </c>
      <c r="P114" s="95">
        <v>5125000</v>
      </c>
      <c r="Q114" s="83"/>
      <c r="R114" s="93">
        <v>38.213641752000001</v>
      </c>
      <c r="S114" s="94">
        <f>274.553354444363%/50000</f>
        <v>5.4910670888872594E-5</v>
      </c>
      <c r="T114" s="94">
        <v>3.4718587460146741E-3</v>
      </c>
      <c r="U114" s="94">
        <f>R114/'סכום נכסי הקרן'!$C$42</f>
        <v>1.083519545562491E-3</v>
      </c>
    </row>
    <row r="115" spans="2:21">
      <c r="B115" s="86" t="s">
        <v>553</v>
      </c>
      <c r="C115" s="83" t="s">
        <v>554</v>
      </c>
      <c r="D115" s="96" t="s">
        <v>120</v>
      </c>
      <c r="E115" s="96" t="s">
        <v>308</v>
      </c>
      <c r="F115" s="83" t="s">
        <v>334</v>
      </c>
      <c r="G115" s="96" t="s">
        <v>316</v>
      </c>
      <c r="H115" s="83" t="s">
        <v>500</v>
      </c>
      <c r="I115" s="83" t="s">
        <v>131</v>
      </c>
      <c r="J115" s="83"/>
      <c r="K115" s="93">
        <v>4.8000000000198177</v>
      </c>
      <c r="L115" s="96" t="s">
        <v>133</v>
      </c>
      <c r="M115" s="97">
        <v>1.89E-2</v>
      </c>
      <c r="N115" s="97">
        <v>1.1500000000099087E-2</v>
      </c>
      <c r="O115" s="93">
        <f>68800.086/50000</f>
        <v>1.3760017199999999</v>
      </c>
      <c r="P115" s="95">
        <v>5134000</v>
      </c>
      <c r="Q115" s="83"/>
      <c r="R115" s="93">
        <v>70.643931402000007</v>
      </c>
      <c r="S115" s="94">
        <f>315.625681255161%/50000</f>
        <v>6.3125136251032202E-5</v>
      </c>
      <c r="T115" s="94">
        <v>6.4182773440601961E-3</v>
      </c>
      <c r="U115" s="94">
        <f>R115/'סכום נכסי הקרן'!$C$42</f>
        <v>2.0030564201705989E-3</v>
      </c>
    </row>
    <row r="116" spans="2:21">
      <c r="B116" s="86" t="s">
        <v>555</v>
      </c>
      <c r="C116" s="83" t="s">
        <v>556</v>
      </c>
      <c r="D116" s="96" t="s">
        <v>120</v>
      </c>
      <c r="E116" s="96" t="s">
        <v>308</v>
      </c>
      <c r="F116" s="83" t="s">
        <v>334</v>
      </c>
      <c r="G116" s="96" t="s">
        <v>316</v>
      </c>
      <c r="H116" s="83" t="s">
        <v>492</v>
      </c>
      <c r="I116" s="83" t="s">
        <v>312</v>
      </c>
      <c r="J116" s="83"/>
      <c r="K116" s="93">
        <v>1.929999999996896</v>
      </c>
      <c r="L116" s="96" t="s">
        <v>133</v>
      </c>
      <c r="M116" s="97">
        <v>4.4999999999999998E-2</v>
      </c>
      <c r="N116" s="97">
        <v>9.9999999989653003E-5</v>
      </c>
      <c r="O116" s="93">
        <v>72370.199976999997</v>
      </c>
      <c r="P116" s="95">
        <v>132.18</v>
      </c>
      <c r="Q116" s="93">
        <v>0.98755927399999999</v>
      </c>
      <c r="R116" s="93">
        <v>96.646487909999991</v>
      </c>
      <c r="S116" s="94">
        <v>4.2521073720808031E-5</v>
      </c>
      <c r="T116" s="94">
        <v>8.7807112575020007E-3</v>
      </c>
      <c r="U116" s="94">
        <f>R116/'סכום נכסי הקרן'!$C$42</f>
        <v>2.7403396760784598E-3</v>
      </c>
    </row>
    <row r="117" spans="2:21">
      <c r="B117" s="86" t="s">
        <v>557</v>
      </c>
      <c r="C117" s="83" t="s">
        <v>558</v>
      </c>
      <c r="D117" s="96" t="s">
        <v>120</v>
      </c>
      <c r="E117" s="96" t="s">
        <v>308</v>
      </c>
      <c r="F117" s="83" t="s">
        <v>467</v>
      </c>
      <c r="G117" s="96" t="s">
        <v>378</v>
      </c>
      <c r="H117" s="83" t="s">
        <v>492</v>
      </c>
      <c r="I117" s="83" t="s">
        <v>312</v>
      </c>
      <c r="J117" s="83"/>
      <c r="K117" s="93">
        <v>2.2000000000000002</v>
      </c>
      <c r="L117" s="96" t="s">
        <v>133</v>
      </c>
      <c r="M117" s="97">
        <v>4.9000000000000002E-2</v>
      </c>
      <c r="N117" s="97">
        <v>-1.2999999999581283E-3</v>
      </c>
      <c r="O117" s="93">
        <v>30694.515457000001</v>
      </c>
      <c r="P117" s="95">
        <v>116.71</v>
      </c>
      <c r="Q117" s="83"/>
      <c r="R117" s="93">
        <v>35.823570554999996</v>
      </c>
      <c r="S117" s="94">
        <v>5.7695305563475566E-5</v>
      </c>
      <c r="T117" s="94">
        <v>3.2547114339957156E-3</v>
      </c>
      <c r="U117" s="94">
        <f>R117/'סכום נכסי הקרן'!$C$42</f>
        <v>1.0157508446874978E-3</v>
      </c>
    </row>
    <row r="118" spans="2:21">
      <c r="B118" s="86" t="s">
        <v>559</v>
      </c>
      <c r="C118" s="83" t="s">
        <v>560</v>
      </c>
      <c r="D118" s="96" t="s">
        <v>120</v>
      </c>
      <c r="E118" s="96" t="s">
        <v>308</v>
      </c>
      <c r="F118" s="83" t="s">
        <v>467</v>
      </c>
      <c r="G118" s="96" t="s">
        <v>378</v>
      </c>
      <c r="H118" s="83" t="s">
        <v>492</v>
      </c>
      <c r="I118" s="83" t="s">
        <v>312</v>
      </c>
      <c r="J118" s="83"/>
      <c r="K118" s="93">
        <v>1.8600000000223131</v>
      </c>
      <c r="L118" s="96" t="s">
        <v>133</v>
      </c>
      <c r="M118" s="97">
        <v>5.8499999999999996E-2</v>
      </c>
      <c r="N118" s="97">
        <v>-1.199999999808746E-3</v>
      </c>
      <c r="O118" s="93">
        <v>20571.737946000001</v>
      </c>
      <c r="P118" s="95">
        <v>122</v>
      </c>
      <c r="Q118" s="83"/>
      <c r="R118" s="93">
        <v>25.097520253999996</v>
      </c>
      <c r="S118" s="94">
        <v>2.493620748612473E-5</v>
      </c>
      <c r="T118" s="94">
        <v>2.2802078316068865E-3</v>
      </c>
      <c r="U118" s="94">
        <f>R118/'סכום נכסי הקרן'!$C$42</f>
        <v>7.1162162237354014E-4</v>
      </c>
    </row>
    <row r="119" spans="2:21">
      <c r="B119" s="86" t="s">
        <v>561</v>
      </c>
      <c r="C119" s="83" t="s">
        <v>562</v>
      </c>
      <c r="D119" s="96" t="s">
        <v>120</v>
      </c>
      <c r="E119" s="96" t="s">
        <v>308</v>
      </c>
      <c r="F119" s="83" t="s">
        <v>467</v>
      </c>
      <c r="G119" s="96" t="s">
        <v>378</v>
      </c>
      <c r="H119" s="83" t="s">
        <v>492</v>
      </c>
      <c r="I119" s="83" t="s">
        <v>312</v>
      </c>
      <c r="J119" s="83"/>
      <c r="K119" s="93">
        <v>6.6799999998889446</v>
      </c>
      <c r="L119" s="96" t="s">
        <v>133</v>
      </c>
      <c r="M119" s="97">
        <v>2.2499999999999999E-2</v>
      </c>
      <c r="N119" s="97">
        <v>9.2000000000331521E-3</v>
      </c>
      <c r="O119" s="93">
        <v>21276.650304000003</v>
      </c>
      <c r="P119" s="95">
        <v>111.2</v>
      </c>
      <c r="Q119" s="93">
        <v>0.47233986100000003</v>
      </c>
      <c r="R119" s="93">
        <v>24.131975000999997</v>
      </c>
      <c r="S119" s="94">
        <v>5.4661950849970365E-5</v>
      </c>
      <c r="T119" s="94">
        <v>2.1924842706582482E-3</v>
      </c>
      <c r="U119" s="94">
        <f>R119/'סכום נכסי הקרן'!$C$42</f>
        <v>6.8424430093058132E-4</v>
      </c>
    </row>
    <row r="120" spans="2:21">
      <c r="B120" s="86" t="s">
        <v>563</v>
      </c>
      <c r="C120" s="83" t="s">
        <v>564</v>
      </c>
      <c r="D120" s="96" t="s">
        <v>120</v>
      </c>
      <c r="E120" s="96" t="s">
        <v>308</v>
      </c>
      <c r="F120" s="83" t="s">
        <v>565</v>
      </c>
      <c r="G120" s="96" t="s">
        <v>438</v>
      </c>
      <c r="H120" s="83" t="s">
        <v>500</v>
      </c>
      <c r="I120" s="83" t="s">
        <v>131</v>
      </c>
      <c r="J120" s="83"/>
      <c r="K120" s="93">
        <v>1.4700000000523983</v>
      </c>
      <c r="L120" s="96" t="s">
        <v>133</v>
      </c>
      <c r="M120" s="97">
        <v>4.0500000000000001E-2</v>
      </c>
      <c r="N120" s="97">
        <v>-1.2000000003411981E-3</v>
      </c>
      <c r="O120" s="93">
        <v>6252.477170000001</v>
      </c>
      <c r="P120" s="95">
        <v>131.25</v>
      </c>
      <c r="Q120" s="83"/>
      <c r="R120" s="93">
        <v>8.2063765310000001</v>
      </c>
      <c r="S120" s="94">
        <v>5.7314221220410087E-5</v>
      </c>
      <c r="T120" s="94">
        <v>7.4558138994304946E-4</v>
      </c>
      <c r="U120" s="94">
        <f>R120/'סכום נכסי הקרן'!$C$42</f>
        <v>2.3268573634750321E-4</v>
      </c>
    </row>
    <row r="121" spans="2:21">
      <c r="B121" s="86" t="s">
        <v>566</v>
      </c>
      <c r="C121" s="83" t="s">
        <v>567</v>
      </c>
      <c r="D121" s="96" t="s">
        <v>120</v>
      </c>
      <c r="E121" s="96" t="s">
        <v>308</v>
      </c>
      <c r="F121" s="83" t="s">
        <v>568</v>
      </c>
      <c r="G121" s="96" t="s">
        <v>378</v>
      </c>
      <c r="H121" s="83" t="s">
        <v>500</v>
      </c>
      <c r="I121" s="83" t="s">
        <v>131</v>
      </c>
      <c r="J121" s="83"/>
      <c r="K121" s="93">
        <v>7.2699999999899605</v>
      </c>
      <c r="L121" s="96" t="s">
        <v>133</v>
      </c>
      <c r="M121" s="97">
        <v>1.9599999999999999E-2</v>
      </c>
      <c r="N121" s="97">
        <v>5.5999999999906602E-3</v>
      </c>
      <c r="O121" s="93">
        <v>38109.205109000002</v>
      </c>
      <c r="P121" s="95">
        <v>112.38</v>
      </c>
      <c r="Q121" s="83"/>
      <c r="R121" s="93">
        <v>42.827124108999996</v>
      </c>
      <c r="S121" s="94">
        <v>3.8638100702648875E-5</v>
      </c>
      <c r="T121" s="94">
        <v>3.8910116541484956E-3</v>
      </c>
      <c r="U121" s="94">
        <f>R121/'סכום נכסי הקרן'!$C$42</f>
        <v>1.2143314252403964E-3</v>
      </c>
    </row>
    <row r="122" spans="2:21">
      <c r="B122" s="86" t="s">
        <v>569</v>
      </c>
      <c r="C122" s="83" t="s">
        <v>570</v>
      </c>
      <c r="D122" s="96" t="s">
        <v>120</v>
      </c>
      <c r="E122" s="96" t="s">
        <v>308</v>
      </c>
      <c r="F122" s="83" t="s">
        <v>568</v>
      </c>
      <c r="G122" s="96" t="s">
        <v>378</v>
      </c>
      <c r="H122" s="83" t="s">
        <v>500</v>
      </c>
      <c r="I122" s="83" t="s">
        <v>131</v>
      </c>
      <c r="J122" s="83"/>
      <c r="K122" s="93">
        <v>3.1300000001012958</v>
      </c>
      <c r="L122" s="96" t="s">
        <v>133</v>
      </c>
      <c r="M122" s="97">
        <v>2.75E-2</v>
      </c>
      <c r="N122" s="97">
        <v>6.0000000005378537E-4</v>
      </c>
      <c r="O122" s="93">
        <v>9986.0825850000001</v>
      </c>
      <c r="P122" s="95">
        <v>111.71</v>
      </c>
      <c r="Q122" s="83"/>
      <c r="R122" s="93">
        <v>11.155453399000001</v>
      </c>
      <c r="S122" s="94">
        <v>2.2540687155674861E-5</v>
      </c>
      <c r="T122" s="94">
        <v>1.0135165525554822E-3</v>
      </c>
      <c r="U122" s="94">
        <f>R122/'סכום נכסי הקרן'!$C$42</f>
        <v>3.1630462953181941E-4</v>
      </c>
    </row>
    <row r="123" spans="2:21">
      <c r="B123" s="86" t="s">
        <v>571</v>
      </c>
      <c r="C123" s="83" t="s">
        <v>572</v>
      </c>
      <c r="D123" s="96" t="s">
        <v>120</v>
      </c>
      <c r="E123" s="96" t="s">
        <v>308</v>
      </c>
      <c r="F123" s="83" t="s">
        <v>356</v>
      </c>
      <c r="G123" s="96" t="s">
        <v>316</v>
      </c>
      <c r="H123" s="83" t="s">
        <v>500</v>
      </c>
      <c r="I123" s="83" t="s">
        <v>131</v>
      </c>
      <c r="J123" s="83"/>
      <c r="K123" s="93">
        <v>3.2499999999960174</v>
      </c>
      <c r="L123" s="96" t="s">
        <v>133</v>
      </c>
      <c r="M123" s="97">
        <v>1.4199999999999999E-2</v>
      </c>
      <c r="N123" s="97">
        <v>8.0999999999984071E-3</v>
      </c>
      <c r="O123" s="93">
        <f>60069.978/50000</f>
        <v>1.20139956</v>
      </c>
      <c r="P123" s="95">
        <v>5225000</v>
      </c>
      <c r="Q123" s="83"/>
      <c r="R123" s="93">
        <v>62.773129421</v>
      </c>
      <c r="S123" s="94">
        <f>283.442542348889%/50000</f>
        <v>5.6688508469777794E-5</v>
      </c>
      <c r="T123" s="94">
        <v>5.7031842138836062E-3</v>
      </c>
      <c r="U123" s="94">
        <f>R123/'סכום נכסי הקרן'!$C$42</f>
        <v>1.7798856519666197E-3</v>
      </c>
    </row>
    <row r="124" spans="2:21">
      <c r="B124" s="86" t="s">
        <v>573</v>
      </c>
      <c r="C124" s="83" t="s">
        <v>574</v>
      </c>
      <c r="D124" s="96" t="s">
        <v>120</v>
      </c>
      <c r="E124" s="96" t="s">
        <v>308</v>
      </c>
      <c r="F124" s="83" t="s">
        <v>356</v>
      </c>
      <c r="G124" s="96" t="s">
        <v>316</v>
      </c>
      <c r="H124" s="83" t="s">
        <v>500</v>
      </c>
      <c r="I124" s="83" t="s">
        <v>131</v>
      </c>
      <c r="J124" s="83"/>
      <c r="K124" s="93">
        <v>3.9100000000024178</v>
      </c>
      <c r="L124" s="96" t="s">
        <v>133</v>
      </c>
      <c r="M124" s="97">
        <v>1.5900000000000001E-2</v>
      </c>
      <c r="N124" s="97">
        <v>7.8000000000835405E-3</v>
      </c>
      <c r="O124" s="93">
        <f>43821.414/50000</f>
        <v>0.87642827999999995</v>
      </c>
      <c r="P124" s="95">
        <v>5190000</v>
      </c>
      <c r="Q124" s="83"/>
      <c r="R124" s="93">
        <v>45.486627179000003</v>
      </c>
      <c r="S124" s="94">
        <f>292.728216432866%/50000</f>
        <v>5.854564328657321E-5</v>
      </c>
      <c r="T124" s="94">
        <v>4.1326379051495306E-3</v>
      </c>
      <c r="U124" s="94">
        <f>R124/'סכום נכסי הקרן'!$C$42</f>
        <v>1.2897396675777717E-3</v>
      </c>
    </row>
    <row r="125" spans="2:21">
      <c r="B125" s="86" t="s">
        <v>575</v>
      </c>
      <c r="C125" s="83" t="s">
        <v>576</v>
      </c>
      <c r="D125" s="96" t="s">
        <v>120</v>
      </c>
      <c r="E125" s="96" t="s">
        <v>308</v>
      </c>
      <c r="F125" s="83" t="s">
        <v>577</v>
      </c>
      <c r="G125" s="96" t="s">
        <v>442</v>
      </c>
      <c r="H125" s="83" t="s">
        <v>492</v>
      </c>
      <c r="I125" s="83" t="s">
        <v>312</v>
      </c>
      <c r="J125" s="83"/>
      <c r="K125" s="93">
        <v>4.7699999999502456</v>
      </c>
      <c r="L125" s="96" t="s">
        <v>133</v>
      </c>
      <c r="M125" s="97">
        <v>1.9400000000000001E-2</v>
      </c>
      <c r="N125" s="97">
        <v>1.1000000001140206E-3</v>
      </c>
      <c r="O125" s="93">
        <v>34865.897364999997</v>
      </c>
      <c r="P125" s="95">
        <v>110.68</v>
      </c>
      <c r="Q125" s="83"/>
      <c r="R125" s="93">
        <v>38.589571995999997</v>
      </c>
      <c r="S125" s="94">
        <v>6.4325225914147935E-5</v>
      </c>
      <c r="T125" s="94">
        <v>3.5060134783480431E-3</v>
      </c>
      <c r="U125" s="94">
        <f>R125/'סכום נכסי הקרן'!$C$42</f>
        <v>1.0941787695586116E-3</v>
      </c>
    </row>
    <row r="126" spans="2:21">
      <c r="B126" s="86" t="s">
        <v>578</v>
      </c>
      <c r="C126" s="83" t="s">
        <v>579</v>
      </c>
      <c r="D126" s="96" t="s">
        <v>120</v>
      </c>
      <c r="E126" s="96" t="s">
        <v>308</v>
      </c>
      <c r="F126" s="83" t="s">
        <v>577</v>
      </c>
      <c r="G126" s="96" t="s">
        <v>442</v>
      </c>
      <c r="H126" s="83" t="s">
        <v>492</v>
      </c>
      <c r="I126" s="83" t="s">
        <v>312</v>
      </c>
      <c r="J126" s="83"/>
      <c r="K126" s="93">
        <v>5.8000000000074587</v>
      </c>
      <c r="L126" s="96" t="s">
        <v>133</v>
      </c>
      <c r="M126" s="97">
        <v>1.23E-2</v>
      </c>
      <c r="N126" s="97">
        <v>2.9999999999813535E-3</v>
      </c>
      <c r="O126" s="93">
        <v>100371.42630899999</v>
      </c>
      <c r="P126" s="95">
        <v>106.86</v>
      </c>
      <c r="Q126" s="83"/>
      <c r="R126" s="93">
        <v>107.25690674399999</v>
      </c>
      <c r="S126" s="94">
        <v>6.8767287535943529E-5</v>
      </c>
      <c r="T126" s="94">
        <v>9.7447092890629097E-3</v>
      </c>
      <c r="U126" s="94">
        <f>R126/'סכום נכסי הקרן'!$C$42</f>
        <v>3.0411902536772741E-3</v>
      </c>
    </row>
    <row r="127" spans="2:21">
      <c r="B127" s="86" t="s">
        <v>580</v>
      </c>
      <c r="C127" s="83" t="s">
        <v>581</v>
      </c>
      <c r="D127" s="96" t="s">
        <v>120</v>
      </c>
      <c r="E127" s="96" t="s">
        <v>308</v>
      </c>
      <c r="F127" s="83" t="s">
        <v>582</v>
      </c>
      <c r="G127" s="96" t="s">
        <v>438</v>
      </c>
      <c r="H127" s="83" t="s">
        <v>500</v>
      </c>
      <c r="I127" s="83" t="s">
        <v>131</v>
      </c>
      <c r="J127" s="83"/>
      <c r="K127" s="93">
        <v>6.389999999947273</v>
      </c>
      <c r="L127" s="96" t="s">
        <v>133</v>
      </c>
      <c r="M127" s="97">
        <v>2.2499999999999999E-2</v>
      </c>
      <c r="N127" s="97">
        <v>3.3000000001942582E-3</v>
      </c>
      <c r="O127" s="93">
        <v>15599.332125999999</v>
      </c>
      <c r="P127" s="95">
        <v>115.5</v>
      </c>
      <c r="Q127" s="83"/>
      <c r="R127" s="93">
        <v>18.017228005</v>
      </c>
      <c r="S127" s="94">
        <v>3.8129349569652149E-5</v>
      </c>
      <c r="T127" s="94">
        <v>1.6369356010102307E-3</v>
      </c>
      <c r="U127" s="94">
        <f>R127/'סכום נכסי הקרן'!$C$42</f>
        <v>5.1086517288689598E-4</v>
      </c>
    </row>
    <row r="128" spans="2:21">
      <c r="B128" s="86" t="s">
        <v>583</v>
      </c>
      <c r="C128" s="83" t="s">
        <v>584</v>
      </c>
      <c r="D128" s="96" t="s">
        <v>120</v>
      </c>
      <c r="E128" s="96" t="s">
        <v>308</v>
      </c>
      <c r="F128" s="83" t="s">
        <v>585</v>
      </c>
      <c r="G128" s="96" t="s">
        <v>129</v>
      </c>
      <c r="H128" s="83" t="s">
        <v>492</v>
      </c>
      <c r="I128" s="83" t="s">
        <v>312</v>
      </c>
      <c r="J128" s="83"/>
      <c r="K128" s="93">
        <v>1.7599999999770393</v>
      </c>
      <c r="L128" s="96" t="s">
        <v>133</v>
      </c>
      <c r="M128" s="97">
        <v>2.1499999999999998E-2</v>
      </c>
      <c r="N128" s="97">
        <v>1.5999999999404724E-3</v>
      </c>
      <c r="O128" s="93">
        <v>41596.367450000005</v>
      </c>
      <c r="P128" s="95">
        <v>104.71</v>
      </c>
      <c r="Q128" s="93">
        <v>3.4815827499999998</v>
      </c>
      <c r="R128" s="93">
        <v>47.037139108000005</v>
      </c>
      <c r="S128" s="94">
        <v>5.9098540050718049E-5</v>
      </c>
      <c r="T128" s="94">
        <v>4.2735079754881427E-3</v>
      </c>
      <c r="U128" s="94">
        <f>R128/'סכום נכסי הקרן'!$C$42</f>
        <v>1.3337032864236876E-3</v>
      </c>
    </row>
    <row r="129" spans="2:21">
      <c r="B129" s="86" t="s">
        <v>586</v>
      </c>
      <c r="C129" s="83" t="s">
        <v>587</v>
      </c>
      <c r="D129" s="96" t="s">
        <v>120</v>
      </c>
      <c r="E129" s="96" t="s">
        <v>308</v>
      </c>
      <c r="F129" s="83" t="s">
        <v>585</v>
      </c>
      <c r="G129" s="96" t="s">
        <v>129</v>
      </c>
      <c r="H129" s="83" t="s">
        <v>492</v>
      </c>
      <c r="I129" s="83" t="s">
        <v>312</v>
      </c>
      <c r="J129" s="83"/>
      <c r="K129" s="93">
        <v>3.2700000000182059</v>
      </c>
      <c r="L129" s="96" t="s">
        <v>133</v>
      </c>
      <c r="M129" s="97">
        <v>1.8000000000000002E-2</v>
      </c>
      <c r="N129" s="97">
        <v>3.2000000001648791E-3</v>
      </c>
      <c r="O129" s="93">
        <v>27435.967128</v>
      </c>
      <c r="P129" s="95">
        <v>106.11</v>
      </c>
      <c r="Q129" s="83"/>
      <c r="R129" s="93">
        <v>29.112304860999998</v>
      </c>
      <c r="S129" s="94">
        <v>3.7912512621219221E-5</v>
      </c>
      <c r="T129" s="94">
        <v>2.6449667085974189E-3</v>
      </c>
      <c r="U129" s="94">
        <f>R129/'סכום נכסי הקרן'!$C$42</f>
        <v>8.2545787020198104E-4</v>
      </c>
    </row>
    <row r="130" spans="2:21">
      <c r="B130" s="86" t="s">
        <v>588</v>
      </c>
      <c r="C130" s="83" t="s">
        <v>589</v>
      </c>
      <c r="D130" s="96" t="s">
        <v>120</v>
      </c>
      <c r="E130" s="96" t="s">
        <v>308</v>
      </c>
      <c r="F130" s="83" t="s">
        <v>590</v>
      </c>
      <c r="G130" s="96" t="s">
        <v>316</v>
      </c>
      <c r="H130" s="83" t="s">
        <v>591</v>
      </c>
      <c r="I130" s="83" t="s">
        <v>131</v>
      </c>
      <c r="J130" s="83"/>
      <c r="K130" s="93">
        <v>1</v>
      </c>
      <c r="L130" s="96" t="s">
        <v>133</v>
      </c>
      <c r="M130" s="97">
        <v>4.1500000000000002E-2</v>
      </c>
      <c r="N130" s="97">
        <v>-4.6000000019253929E-3</v>
      </c>
      <c r="O130" s="93">
        <v>1213.3830929999999</v>
      </c>
      <c r="P130" s="95">
        <v>111.29</v>
      </c>
      <c r="Q130" s="83"/>
      <c r="R130" s="93">
        <v>1.3503740189999998</v>
      </c>
      <c r="S130" s="94">
        <v>6.0488666751486909E-6</v>
      </c>
      <c r="T130" s="94">
        <v>1.2268675879369077E-4</v>
      </c>
      <c r="U130" s="94">
        <f>R130/'סכום נכסי הקרן'!$C$42</f>
        <v>3.8288856448226286E-5</v>
      </c>
    </row>
    <row r="131" spans="2:21">
      <c r="B131" s="86" t="s">
        <v>592</v>
      </c>
      <c r="C131" s="83" t="s">
        <v>593</v>
      </c>
      <c r="D131" s="96" t="s">
        <v>120</v>
      </c>
      <c r="E131" s="96" t="s">
        <v>308</v>
      </c>
      <c r="F131" s="83" t="s">
        <v>594</v>
      </c>
      <c r="G131" s="96" t="s">
        <v>129</v>
      </c>
      <c r="H131" s="83" t="s">
        <v>595</v>
      </c>
      <c r="I131" s="83" t="s">
        <v>312</v>
      </c>
      <c r="J131" s="83"/>
      <c r="K131" s="93">
        <v>2.1700000000491944</v>
      </c>
      <c r="L131" s="96" t="s">
        <v>133</v>
      </c>
      <c r="M131" s="97">
        <v>3.15E-2</v>
      </c>
      <c r="N131" s="97">
        <v>1.7900000000242066E-2</v>
      </c>
      <c r="O131" s="93">
        <v>24580.387948</v>
      </c>
      <c r="P131" s="95">
        <v>104.2</v>
      </c>
      <c r="Q131" s="83"/>
      <c r="R131" s="93">
        <v>25.612765222</v>
      </c>
      <c r="S131" s="94">
        <v>5.1786016201309163E-5</v>
      </c>
      <c r="T131" s="94">
        <v>2.3270198512542221E-3</v>
      </c>
      <c r="U131" s="94">
        <f>R131/'סכום נכסי הקרן'!$C$42</f>
        <v>7.2623101231872919E-4</v>
      </c>
    </row>
    <row r="132" spans="2:21">
      <c r="B132" s="86" t="s">
        <v>596</v>
      </c>
      <c r="C132" s="83" t="s">
        <v>597</v>
      </c>
      <c r="D132" s="96" t="s">
        <v>120</v>
      </c>
      <c r="E132" s="96" t="s">
        <v>308</v>
      </c>
      <c r="F132" s="83" t="s">
        <v>594</v>
      </c>
      <c r="G132" s="96" t="s">
        <v>129</v>
      </c>
      <c r="H132" s="83" t="s">
        <v>595</v>
      </c>
      <c r="I132" s="83" t="s">
        <v>312</v>
      </c>
      <c r="J132" s="83"/>
      <c r="K132" s="93">
        <v>1.7900000000726191</v>
      </c>
      <c r="L132" s="96" t="s">
        <v>133</v>
      </c>
      <c r="M132" s="97">
        <v>2.8500000000000001E-2</v>
      </c>
      <c r="N132" s="97">
        <v>1.5700000001009989E-2</v>
      </c>
      <c r="O132" s="93">
        <v>11460.019138</v>
      </c>
      <c r="P132" s="95">
        <v>104.54</v>
      </c>
      <c r="Q132" s="83"/>
      <c r="R132" s="93">
        <v>11.980303647000001</v>
      </c>
      <c r="S132" s="94">
        <v>5.2394642085299616E-5</v>
      </c>
      <c r="T132" s="94">
        <v>1.0884574222652186E-3</v>
      </c>
      <c r="U132" s="94">
        <f>R132/'סכום נכסי הקרן'!$C$42</f>
        <v>3.3969264817893761E-4</v>
      </c>
    </row>
    <row r="133" spans="2:21">
      <c r="B133" s="86" t="s">
        <v>598</v>
      </c>
      <c r="C133" s="83" t="s">
        <v>599</v>
      </c>
      <c r="D133" s="96" t="s">
        <v>120</v>
      </c>
      <c r="E133" s="96" t="s">
        <v>308</v>
      </c>
      <c r="F133" s="83" t="s">
        <v>600</v>
      </c>
      <c r="G133" s="96" t="s">
        <v>378</v>
      </c>
      <c r="H133" s="83" t="s">
        <v>591</v>
      </c>
      <c r="I133" s="83" t="s">
        <v>131</v>
      </c>
      <c r="J133" s="83"/>
      <c r="K133" s="93">
        <v>4.8700000000220092</v>
      </c>
      <c r="L133" s="96" t="s">
        <v>133</v>
      </c>
      <c r="M133" s="97">
        <v>2.5000000000000001E-2</v>
      </c>
      <c r="N133" s="97">
        <v>6.5000000003668183E-3</v>
      </c>
      <c r="O133" s="93">
        <v>12253.436691000001</v>
      </c>
      <c r="P133" s="95">
        <v>111.24</v>
      </c>
      <c r="Q133" s="83"/>
      <c r="R133" s="93">
        <v>13.630722910000001</v>
      </c>
      <c r="S133" s="94">
        <v>5.4263685876242098E-5</v>
      </c>
      <c r="T133" s="94">
        <v>1.238404464476597E-3</v>
      </c>
      <c r="U133" s="94">
        <f>R133/'סכום נכסי הקרן'!$C$42</f>
        <v>3.8648906557979285E-4</v>
      </c>
    </row>
    <row r="134" spans="2:21">
      <c r="B134" s="86" t="s">
        <v>601</v>
      </c>
      <c r="C134" s="83" t="s">
        <v>602</v>
      </c>
      <c r="D134" s="96" t="s">
        <v>120</v>
      </c>
      <c r="E134" s="96" t="s">
        <v>308</v>
      </c>
      <c r="F134" s="83" t="s">
        <v>600</v>
      </c>
      <c r="G134" s="96" t="s">
        <v>378</v>
      </c>
      <c r="H134" s="83" t="s">
        <v>591</v>
      </c>
      <c r="I134" s="83" t="s">
        <v>131</v>
      </c>
      <c r="J134" s="83"/>
      <c r="K134" s="93">
        <v>7.2600000000484446</v>
      </c>
      <c r="L134" s="96" t="s">
        <v>133</v>
      </c>
      <c r="M134" s="97">
        <v>1.9E-2</v>
      </c>
      <c r="N134" s="97">
        <v>1.2199999999930792E-2</v>
      </c>
      <c r="O134" s="93">
        <v>27196.519359999998</v>
      </c>
      <c r="P134" s="95">
        <v>106.26</v>
      </c>
      <c r="Q134" s="83"/>
      <c r="R134" s="93">
        <v>28.899021560000001</v>
      </c>
      <c r="S134" s="94">
        <v>1.1726034161619227E-4</v>
      </c>
      <c r="T134" s="94">
        <v>2.6255890868894078E-3</v>
      </c>
      <c r="U134" s="94">
        <f>R134/'סכום נכסי הקרן'!$C$42</f>
        <v>8.1941037996602383E-4</v>
      </c>
    </row>
    <row r="135" spans="2:21">
      <c r="B135" s="86" t="s">
        <v>603</v>
      </c>
      <c r="C135" s="83" t="s">
        <v>604</v>
      </c>
      <c r="D135" s="96" t="s">
        <v>120</v>
      </c>
      <c r="E135" s="96" t="s">
        <v>308</v>
      </c>
      <c r="F135" s="83" t="s">
        <v>545</v>
      </c>
      <c r="G135" s="96" t="s">
        <v>378</v>
      </c>
      <c r="H135" s="83" t="s">
        <v>595</v>
      </c>
      <c r="I135" s="83" t="s">
        <v>312</v>
      </c>
      <c r="J135" s="83"/>
      <c r="K135" s="93">
        <v>6.5599999997774789</v>
      </c>
      <c r="L135" s="96" t="s">
        <v>133</v>
      </c>
      <c r="M135" s="97">
        <v>2.81E-2</v>
      </c>
      <c r="N135" s="97">
        <v>6.4999999988873949E-3</v>
      </c>
      <c r="O135" s="93">
        <v>3843.944019</v>
      </c>
      <c r="P135" s="95">
        <v>116.91</v>
      </c>
      <c r="Q135" s="83"/>
      <c r="R135" s="93">
        <v>4.49395495</v>
      </c>
      <c r="S135" s="94">
        <v>7.7289294261457765E-6</v>
      </c>
      <c r="T135" s="94">
        <v>4.0829337592606833E-4</v>
      </c>
      <c r="U135" s="94">
        <f>R135/'סכום נכסי הקרן'!$C$42</f>
        <v>1.2742276846585714E-4</v>
      </c>
    </row>
    <row r="136" spans="2:21">
      <c r="B136" s="86" t="s">
        <v>605</v>
      </c>
      <c r="C136" s="83" t="s">
        <v>606</v>
      </c>
      <c r="D136" s="96" t="s">
        <v>120</v>
      </c>
      <c r="E136" s="96" t="s">
        <v>308</v>
      </c>
      <c r="F136" s="83" t="s">
        <v>545</v>
      </c>
      <c r="G136" s="96" t="s">
        <v>378</v>
      </c>
      <c r="H136" s="83" t="s">
        <v>595</v>
      </c>
      <c r="I136" s="83" t="s">
        <v>312</v>
      </c>
      <c r="J136" s="83"/>
      <c r="K136" s="93">
        <v>4.4899999999508209</v>
      </c>
      <c r="L136" s="96" t="s">
        <v>133</v>
      </c>
      <c r="M136" s="97">
        <v>3.7000000000000005E-2</v>
      </c>
      <c r="N136" s="97">
        <v>4.0999999996049665E-3</v>
      </c>
      <c r="O136" s="93">
        <v>10675.63823</v>
      </c>
      <c r="P136" s="95">
        <v>116.19</v>
      </c>
      <c r="Q136" s="83"/>
      <c r="R136" s="93">
        <v>12.404024089000002</v>
      </c>
      <c r="S136" s="94">
        <v>1.6704629515736629E-5</v>
      </c>
      <c r="T136" s="94">
        <v>1.1269540809184314E-3</v>
      </c>
      <c r="U136" s="94">
        <f>R136/'סכום נכסי הקרן'!$C$42</f>
        <v>3.5170692788933316E-4</v>
      </c>
    </row>
    <row r="137" spans="2:21">
      <c r="B137" s="86" t="s">
        <v>607</v>
      </c>
      <c r="C137" s="83" t="s">
        <v>608</v>
      </c>
      <c r="D137" s="96" t="s">
        <v>120</v>
      </c>
      <c r="E137" s="96" t="s">
        <v>308</v>
      </c>
      <c r="F137" s="83" t="s">
        <v>545</v>
      </c>
      <c r="G137" s="96" t="s">
        <v>378</v>
      </c>
      <c r="H137" s="83" t="s">
        <v>591</v>
      </c>
      <c r="I137" s="83" t="s">
        <v>131</v>
      </c>
      <c r="J137" s="83"/>
      <c r="K137" s="93">
        <v>3.2900000009586887</v>
      </c>
      <c r="L137" s="96" t="s">
        <v>133</v>
      </c>
      <c r="M137" s="97">
        <v>4.4000000000000004E-2</v>
      </c>
      <c r="N137" s="97">
        <v>7.0000000504052821E-4</v>
      </c>
      <c r="O137" s="93">
        <v>875.33405800000003</v>
      </c>
      <c r="P137" s="95">
        <v>115.59</v>
      </c>
      <c r="Q137" s="83"/>
      <c r="R137" s="93">
        <v>1.0117987070000001</v>
      </c>
      <c r="S137" s="94">
        <v>3.3744306443281084E-6</v>
      </c>
      <c r="T137" s="94">
        <v>9.1925868068317164E-5</v>
      </c>
      <c r="U137" s="94">
        <f>R137/'סכום נכסי הקרן'!$C$42</f>
        <v>2.8688803917830692E-5</v>
      </c>
    </row>
    <row r="138" spans="2:21">
      <c r="B138" s="86" t="s">
        <v>609</v>
      </c>
      <c r="C138" s="83" t="s">
        <v>610</v>
      </c>
      <c r="D138" s="96" t="s">
        <v>120</v>
      </c>
      <c r="E138" s="96" t="s">
        <v>308</v>
      </c>
      <c r="F138" s="83" t="s">
        <v>545</v>
      </c>
      <c r="G138" s="96" t="s">
        <v>378</v>
      </c>
      <c r="H138" s="83" t="s">
        <v>591</v>
      </c>
      <c r="I138" s="83" t="s">
        <v>131</v>
      </c>
      <c r="J138" s="83"/>
      <c r="K138" s="93">
        <v>5.3099999996663527</v>
      </c>
      <c r="L138" s="96" t="s">
        <v>133</v>
      </c>
      <c r="M138" s="97">
        <v>2.4E-2</v>
      </c>
      <c r="N138" s="97">
        <v>3.9999999997413598E-3</v>
      </c>
      <c r="O138" s="93">
        <v>6840.6957220000004</v>
      </c>
      <c r="P138" s="95">
        <v>113.04</v>
      </c>
      <c r="Q138" s="83"/>
      <c r="R138" s="93">
        <v>7.7327225179999992</v>
      </c>
      <c r="S138" s="94">
        <v>1.3930745378125574E-5</v>
      </c>
      <c r="T138" s="94">
        <v>7.0254807115361652E-4</v>
      </c>
      <c r="U138" s="94">
        <f>R138/'סכום נכסי הקרן'!$C$42</f>
        <v>2.1925562716685305E-4</v>
      </c>
    </row>
    <row r="139" spans="2:21">
      <c r="B139" s="86" t="s">
        <v>611</v>
      </c>
      <c r="C139" s="83" t="s">
        <v>612</v>
      </c>
      <c r="D139" s="96" t="s">
        <v>120</v>
      </c>
      <c r="E139" s="96" t="s">
        <v>308</v>
      </c>
      <c r="F139" s="83" t="s">
        <v>545</v>
      </c>
      <c r="G139" s="96" t="s">
        <v>378</v>
      </c>
      <c r="H139" s="83" t="s">
        <v>591</v>
      </c>
      <c r="I139" s="83" t="s">
        <v>131</v>
      </c>
      <c r="J139" s="83"/>
      <c r="K139" s="93">
        <v>6.4100000000423005</v>
      </c>
      <c r="L139" s="96" t="s">
        <v>133</v>
      </c>
      <c r="M139" s="97">
        <v>2.6000000000000002E-2</v>
      </c>
      <c r="N139" s="97">
        <v>7.4000000000152433E-3</v>
      </c>
      <c r="O139" s="93">
        <v>46191.344962000003</v>
      </c>
      <c r="P139" s="95">
        <v>113.62</v>
      </c>
      <c r="Q139" s="83"/>
      <c r="R139" s="93">
        <v>52.482606057999995</v>
      </c>
      <c r="S139" s="94">
        <v>7.8516969917946297E-5</v>
      </c>
      <c r="T139" s="94">
        <v>4.7682499364660388E-3</v>
      </c>
      <c r="U139" s="94">
        <f>R139/'סכום נכסי הקרן'!$C$42</f>
        <v>1.4881054738239698E-3</v>
      </c>
    </row>
    <row r="140" spans="2:21">
      <c r="B140" s="86" t="s">
        <v>613</v>
      </c>
      <c r="C140" s="83" t="s">
        <v>614</v>
      </c>
      <c r="D140" s="96" t="s">
        <v>120</v>
      </c>
      <c r="E140" s="96" t="s">
        <v>308</v>
      </c>
      <c r="F140" s="83" t="s">
        <v>615</v>
      </c>
      <c r="G140" s="96" t="s">
        <v>378</v>
      </c>
      <c r="H140" s="83" t="s">
        <v>591</v>
      </c>
      <c r="I140" s="83" t="s">
        <v>131</v>
      </c>
      <c r="J140" s="83"/>
      <c r="K140" s="93">
        <v>0.50000000005204714</v>
      </c>
      <c r="L140" s="96" t="s">
        <v>133</v>
      </c>
      <c r="M140" s="97">
        <v>4.4999999999999998E-2</v>
      </c>
      <c r="N140" s="97">
        <v>-6.90000000019778E-3</v>
      </c>
      <c r="O140" s="93">
        <v>8625.1462449999999</v>
      </c>
      <c r="P140" s="95">
        <v>111.38</v>
      </c>
      <c r="Q140" s="83"/>
      <c r="R140" s="93">
        <v>9.6066878490000001</v>
      </c>
      <c r="S140" s="94">
        <v>4.9641129467625898E-5</v>
      </c>
      <c r="T140" s="94">
        <v>8.7280514757633466E-4</v>
      </c>
      <c r="U140" s="94">
        <f>R140/'סכום נכסי הקרן'!$C$42</f>
        <v>2.7239052797066649E-4</v>
      </c>
    </row>
    <row r="141" spans="2:21">
      <c r="B141" s="86" t="s">
        <v>616</v>
      </c>
      <c r="C141" s="83" t="s">
        <v>617</v>
      </c>
      <c r="D141" s="96" t="s">
        <v>120</v>
      </c>
      <c r="E141" s="96" t="s">
        <v>308</v>
      </c>
      <c r="F141" s="83" t="s">
        <v>615</v>
      </c>
      <c r="G141" s="96" t="s">
        <v>378</v>
      </c>
      <c r="H141" s="83" t="s">
        <v>591</v>
      </c>
      <c r="I141" s="83" t="s">
        <v>131</v>
      </c>
      <c r="J141" s="83"/>
      <c r="K141" s="93">
        <v>4.4699999998522681</v>
      </c>
      <c r="L141" s="96" t="s">
        <v>133</v>
      </c>
      <c r="M141" s="97">
        <v>1.6E-2</v>
      </c>
      <c r="N141" s="97">
        <v>1.3000000001785778E-3</v>
      </c>
      <c r="O141" s="93">
        <v>5650.1395220000004</v>
      </c>
      <c r="P141" s="95">
        <v>109.02</v>
      </c>
      <c r="Q141" s="83"/>
      <c r="R141" s="93">
        <v>6.159782453</v>
      </c>
      <c r="S141" s="94">
        <v>3.5642996663494162E-5</v>
      </c>
      <c r="T141" s="94">
        <v>5.5964031697859553E-4</v>
      </c>
      <c r="U141" s="94">
        <f>R141/'סכום נכסי הקרן'!$C$42</f>
        <v>1.7465607511456442E-4</v>
      </c>
    </row>
    <row r="142" spans="2:21">
      <c r="B142" s="86" t="s">
        <v>618</v>
      </c>
      <c r="C142" s="83" t="s">
        <v>619</v>
      </c>
      <c r="D142" s="96" t="s">
        <v>120</v>
      </c>
      <c r="E142" s="96" t="s">
        <v>308</v>
      </c>
      <c r="F142" s="83" t="s">
        <v>590</v>
      </c>
      <c r="G142" s="96" t="s">
        <v>316</v>
      </c>
      <c r="H142" s="83" t="s">
        <v>620</v>
      </c>
      <c r="I142" s="83" t="s">
        <v>131</v>
      </c>
      <c r="J142" s="83"/>
      <c r="K142" s="93">
        <v>0.67999999994929983</v>
      </c>
      <c r="L142" s="96" t="s">
        <v>133</v>
      </c>
      <c r="M142" s="97">
        <v>5.2999999999999999E-2</v>
      </c>
      <c r="N142" s="97">
        <v>0</v>
      </c>
      <c r="O142" s="93">
        <v>12450.604146</v>
      </c>
      <c r="P142" s="95">
        <v>114.06</v>
      </c>
      <c r="Q142" s="83"/>
      <c r="R142" s="93">
        <v>14.201159779000001</v>
      </c>
      <c r="S142" s="94">
        <v>4.7885833965370028E-5</v>
      </c>
      <c r="T142" s="94">
        <v>1.2902308840976274E-3</v>
      </c>
      <c r="U142" s="94">
        <f>R142/'סכום נכסי הקרן'!$C$42</f>
        <v>4.0266338105284302E-4</v>
      </c>
    </row>
    <row r="143" spans="2:21">
      <c r="B143" s="86" t="s">
        <v>621</v>
      </c>
      <c r="C143" s="83" t="s">
        <v>622</v>
      </c>
      <c r="D143" s="96" t="s">
        <v>120</v>
      </c>
      <c r="E143" s="96" t="s">
        <v>308</v>
      </c>
      <c r="F143" s="83" t="s">
        <v>623</v>
      </c>
      <c r="G143" s="96" t="s">
        <v>624</v>
      </c>
      <c r="H143" s="83" t="s">
        <v>620</v>
      </c>
      <c r="I143" s="83" t="s">
        <v>131</v>
      </c>
      <c r="J143" s="83"/>
      <c r="K143" s="93">
        <v>1.4699967016081672</v>
      </c>
      <c r="L143" s="96" t="s">
        <v>133</v>
      </c>
      <c r="M143" s="97">
        <v>5.3499999999999999E-2</v>
      </c>
      <c r="N143" s="97">
        <v>5.8000209166311342E-3</v>
      </c>
      <c r="O143" s="93">
        <v>0.113332</v>
      </c>
      <c r="P143" s="95">
        <v>109.68</v>
      </c>
      <c r="Q143" s="83"/>
      <c r="R143" s="93">
        <v>1.2430300000000001E-4</v>
      </c>
      <c r="S143" s="94">
        <v>9.6478014459103133E-10</v>
      </c>
      <c r="T143" s="94">
        <v>1.1293413501561264E-8</v>
      </c>
      <c r="U143" s="94">
        <f>R143/'סכום נכסי הקרן'!$C$42</f>
        <v>3.5245196190966358E-9</v>
      </c>
    </row>
    <row r="144" spans="2:21">
      <c r="B144" s="86" t="s">
        <v>625</v>
      </c>
      <c r="C144" s="83" t="s">
        <v>626</v>
      </c>
      <c r="D144" s="96" t="s">
        <v>120</v>
      </c>
      <c r="E144" s="96" t="s">
        <v>308</v>
      </c>
      <c r="F144" s="83" t="s">
        <v>627</v>
      </c>
      <c r="G144" s="96" t="s">
        <v>378</v>
      </c>
      <c r="H144" s="83" t="s">
        <v>628</v>
      </c>
      <c r="I144" s="83" t="s">
        <v>312</v>
      </c>
      <c r="J144" s="83"/>
      <c r="K144" s="93">
        <v>0.41000000038749429</v>
      </c>
      <c r="L144" s="96" t="s">
        <v>133</v>
      </c>
      <c r="M144" s="97">
        <v>4.8499999999999995E-2</v>
      </c>
      <c r="N144" s="97">
        <v>3.4000000012236659E-3</v>
      </c>
      <c r="O144" s="93">
        <v>393.523169</v>
      </c>
      <c r="P144" s="95">
        <v>124.6</v>
      </c>
      <c r="Q144" s="83"/>
      <c r="R144" s="93">
        <v>0.49032984099999999</v>
      </c>
      <c r="S144" s="94">
        <v>5.7865990139598225E-6</v>
      </c>
      <c r="T144" s="94">
        <v>4.4548382955904422E-5</v>
      </c>
      <c r="U144" s="94">
        <f>R144/'סכום נכסי הקרן'!$C$42</f>
        <v>1.3902939948617763E-5</v>
      </c>
    </row>
    <row r="145" spans="2:21">
      <c r="B145" s="86" t="s">
        <v>629</v>
      </c>
      <c r="C145" s="83" t="s">
        <v>630</v>
      </c>
      <c r="D145" s="96" t="s">
        <v>120</v>
      </c>
      <c r="E145" s="96" t="s">
        <v>308</v>
      </c>
      <c r="F145" s="83" t="s">
        <v>631</v>
      </c>
      <c r="G145" s="96" t="s">
        <v>378</v>
      </c>
      <c r="H145" s="83" t="s">
        <v>628</v>
      </c>
      <c r="I145" s="83" t="s">
        <v>312</v>
      </c>
      <c r="J145" s="83"/>
      <c r="K145" s="93">
        <v>0.99000000171143043</v>
      </c>
      <c r="L145" s="96" t="s">
        <v>133</v>
      </c>
      <c r="M145" s="97">
        <v>4.2500000000000003E-2</v>
      </c>
      <c r="N145" s="97">
        <v>2.6000000185404958E-3</v>
      </c>
      <c r="O145" s="93">
        <v>184.87158199999999</v>
      </c>
      <c r="P145" s="95">
        <v>112.56</v>
      </c>
      <c r="Q145" s="93">
        <v>7.237569399999999E-2</v>
      </c>
      <c r="R145" s="93">
        <v>0.280467148</v>
      </c>
      <c r="S145" s="94">
        <v>3.2023340080747595E-6</v>
      </c>
      <c r="T145" s="94">
        <v>2.5481536857256711E-5</v>
      </c>
      <c r="U145" s="94">
        <f>R145/'סכום נכסי הקרן'!$C$42</f>
        <v>7.9524385223050107E-6</v>
      </c>
    </row>
    <row r="146" spans="2:21">
      <c r="B146" s="86" t="s">
        <v>632</v>
      </c>
      <c r="C146" s="83" t="s">
        <v>633</v>
      </c>
      <c r="D146" s="96" t="s">
        <v>120</v>
      </c>
      <c r="E146" s="96" t="s">
        <v>308</v>
      </c>
      <c r="F146" s="83" t="s">
        <v>634</v>
      </c>
      <c r="G146" s="96" t="s">
        <v>442</v>
      </c>
      <c r="H146" s="83" t="s">
        <v>628</v>
      </c>
      <c r="I146" s="83" t="s">
        <v>312</v>
      </c>
      <c r="J146" s="83"/>
      <c r="K146" s="93">
        <v>0.49999999991019695</v>
      </c>
      <c r="L146" s="96" t="s">
        <v>133</v>
      </c>
      <c r="M146" s="97">
        <v>4.8000000000000001E-2</v>
      </c>
      <c r="N146" s="97">
        <v>-7.3999999991738123E-3</v>
      </c>
      <c r="O146" s="93">
        <v>4563.7168789999996</v>
      </c>
      <c r="P146" s="95">
        <v>122</v>
      </c>
      <c r="Q146" s="83"/>
      <c r="R146" s="93">
        <v>5.5677348789999996</v>
      </c>
      <c r="S146" s="94">
        <v>4.4613791758641066E-5</v>
      </c>
      <c r="T146" s="94">
        <v>5.0585048032317931E-4</v>
      </c>
      <c r="U146" s="94">
        <f>R146/'סכום נכסי הקרן'!$C$42</f>
        <v>1.5786900408649938E-4</v>
      </c>
    </row>
    <row r="147" spans="2:21">
      <c r="B147" s="86" t="s">
        <v>635</v>
      </c>
      <c r="C147" s="83" t="s">
        <v>636</v>
      </c>
      <c r="D147" s="96" t="s">
        <v>120</v>
      </c>
      <c r="E147" s="96" t="s">
        <v>308</v>
      </c>
      <c r="F147" s="83" t="s">
        <v>372</v>
      </c>
      <c r="G147" s="96" t="s">
        <v>316</v>
      </c>
      <c r="H147" s="83" t="s">
        <v>628</v>
      </c>
      <c r="I147" s="83" t="s">
        <v>312</v>
      </c>
      <c r="J147" s="83"/>
      <c r="K147" s="93">
        <v>1.9200000000030506</v>
      </c>
      <c r="L147" s="96" t="s">
        <v>133</v>
      </c>
      <c r="M147" s="97">
        <v>5.0999999999999997E-2</v>
      </c>
      <c r="N147" s="97">
        <v>1.7000000000305028E-3</v>
      </c>
      <c r="O147" s="93">
        <v>67971.046982999993</v>
      </c>
      <c r="P147" s="95">
        <v>133.5</v>
      </c>
      <c r="Q147" s="93">
        <v>1.0532425809999999</v>
      </c>
      <c r="R147" s="93">
        <v>91.794592416</v>
      </c>
      <c r="S147" s="94">
        <v>5.9247328755213899E-5</v>
      </c>
      <c r="T147" s="94">
        <v>8.3398975838167022E-3</v>
      </c>
      <c r="U147" s="94">
        <f>R147/'סכום נכסי הקרן'!$C$42</f>
        <v>2.6027677682531497E-3</v>
      </c>
    </row>
    <row r="148" spans="2:21">
      <c r="B148" s="86" t="s">
        <v>637</v>
      </c>
      <c r="C148" s="83" t="s">
        <v>638</v>
      </c>
      <c r="D148" s="96" t="s">
        <v>120</v>
      </c>
      <c r="E148" s="96" t="s">
        <v>308</v>
      </c>
      <c r="F148" s="83" t="s">
        <v>536</v>
      </c>
      <c r="G148" s="96" t="s">
        <v>316</v>
      </c>
      <c r="H148" s="83" t="s">
        <v>628</v>
      </c>
      <c r="I148" s="83" t="s">
        <v>312</v>
      </c>
      <c r="J148" s="83"/>
      <c r="K148" s="93">
        <v>0.99000000022073109</v>
      </c>
      <c r="L148" s="96" t="s">
        <v>133</v>
      </c>
      <c r="M148" s="97">
        <v>2.4E-2</v>
      </c>
      <c r="N148" s="97">
        <v>3.9000000004175994E-3</v>
      </c>
      <c r="O148" s="93">
        <v>3209.3581089999998</v>
      </c>
      <c r="P148" s="95">
        <v>104.46</v>
      </c>
      <c r="Q148" s="83"/>
      <c r="R148" s="93">
        <v>3.3524954739999999</v>
      </c>
      <c r="S148" s="94">
        <v>3.6874744621481045E-5</v>
      </c>
      <c r="T148" s="94">
        <v>3.0458732009681683E-4</v>
      </c>
      <c r="U148" s="94">
        <f>R148/'סכום נכסי הקרן'!$C$42</f>
        <v>9.5057529352032336E-5</v>
      </c>
    </row>
    <row r="149" spans="2:21">
      <c r="B149" s="86" t="s">
        <v>639</v>
      </c>
      <c r="C149" s="83" t="s">
        <v>640</v>
      </c>
      <c r="D149" s="96" t="s">
        <v>120</v>
      </c>
      <c r="E149" s="96" t="s">
        <v>308</v>
      </c>
      <c r="F149" s="83" t="s">
        <v>548</v>
      </c>
      <c r="G149" s="96" t="s">
        <v>378</v>
      </c>
      <c r="H149" s="83" t="s">
        <v>628</v>
      </c>
      <c r="I149" s="83" t="s">
        <v>312</v>
      </c>
      <c r="J149" s="83"/>
      <c r="K149" s="93">
        <v>4.1400000001490467</v>
      </c>
      <c r="L149" s="96" t="s">
        <v>133</v>
      </c>
      <c r="M149" s="97">
        <v>2.0499999999999997E-2</v>
      </c>
      <c r="N149" s="97">
        <v>5.1999999988821466E-3</v>
      </c>
      <c r="O149" s="93">
        <v>1978.959173</v>
      </c>
      <c r="P149" s="95">
        <v>108.49</v>
      </c>
      <c r="Q149" s="83"/>
      <c r="R149" s="93">
        <v>2.1469728620000001</v>
      </c>
      <c r="S149" s="94">
        <v>3.4882092095135351E-6</v>
      </c>
      <c r="T149" s="94">
        <v>1.9506087791281327E-4</v>
      </c>
      <c r="U149" s="94">
        <f>R149/'סכום נכסי הקרן'!$C$42</f>
        <v>6.0875827403900584E-5</v>
      </c>
    </row>
    <row r="150" spans="2:21">
      <c r="B150" s="86" t="s">
        <v>641</v>
      </c>
      <c r="C150" s="83" t="s">
        <v>642</v>
      </c>
      <c r="D150" s="96" t="s">
        <v>120</v>
      </c>
      <c r="E150" s="96" t="s">
        <v>308</v>
      </c>
      <c r="F150" s="83" t="s">
        <v>548</v>
      </c>
      <c r="G150" s="96" t="s">
        <v>378</v>
      </c>
      <c r="H150" s="83" t="s">
        <v>628</v>
      </c>
      <c r="I150" s="83" t="s">
        <v>312</v>
      </c>
      <c r="J150" s="83"/>
      <c r="K150" s="93">
        <v>5.0099999999659302</v>
      </c>
      <c r="L150" s="96" t="s">
        <v>133</v>
      </c>
      <c r="M150" s="97">
        <v>2.0499999999999997E-2</v>
      </c>
      <c r="N150" s="97">
        <v>6.5999999998485803E-3</v>
      </c>
      <c r="O150" s="93">
        <v>24028.25</v>
      </c>
      <c r="P150" s="95">
        <v>109.94</v>
      </c>
      <c r="Q150" s="83"/>
      <c r="R150" s="93">
        <v>26.416659289999998</v>
      </c>
      <c r="S150" s="94">
        <v>4.2024401462828519E-5</v>
      </c>
      <c r="T150" s="94">
        <v>2.40005677008463E-3</v>
      </c>
      <c r="U150" s="94">
        <f>R150/'סכום נכסי הקרן'!$C$42</f>
        <v>7.4902483398306071E-4</v>
      </c>
    </row>
    <row r="151" spans="2:21">
      <c r="B151" s="86" t="s">
        <v>643</v>
      </c>
      <c r="C151" s="83" t="s">
        <v>644</v>
      </c>
      <c r="D151" s="96" t="s">
        <v>120</v>
      </c>
      <c r="E151" s="96" t="s">
        <v>308</v>
      </c>
      <c r="F151" s="83" t="s">
        <v>645</v>
      </c>
      <c r="G151" s="96" t="s">
        <v>157</v>
      </c>
      <c r="H151" s="83" t="s">
        <v>628</v>
      </c>
      <c r="I151" s="83" t="s">
        <v>312</v>
      </c>
      <c r="J151" s="83"/>
      <c r="K151" s="93">
        <v>9.9999998446363633E-3</v>
      </c>
      <c r="L151" s="96" t="s">
        <v>133</v>
      </c>
      <c r="M151" s="97">
        <v>4.5999999999999999E-2</v>
      </c>
      <c r="N151" s="97">
        <v>6.7699999985795331E-2</v>
      </c>
      <c r="O151" s="93">
        <v>1697.0089439999999</v>
      </c>
      <c r="P151" s="95">
        <v>106.2</v>
      </c>
      <c r="Q151" s="83"/>
      <c r="R151" s="93">
        <v>1.8022235280000001</v>
      </c>
      <c r="S151" s="94">
        <v>7.9136550821066529E-6</v>
      </c>
      <c r="T151" s="94">
        <v>1.6373905315194786E-4</v>
      </c>
      <c r="U151" s="94">
        <f>R151/'סכום נכסי הקרן'!$C$42</f>
        <v>5.1100715046568107E-5</v>
      </c>
    </row>
    <row r="152" spans="2:21">
      <c r="B152" s="86" t="s">
        <v>646</v>
      </c>
      <c r="C152" s="83" t="s">
        <v>647</v>
      </c>
      <c r="D152" s="96" t="s">
        <v>120</v>
      </c>
      <c r="E152" s="96" t="s">
        <v>308</v>
      </c>
      <c r="F152" s="83" t="s">
        <v>645</v>
      </c>
      <c r="G152" s="96" t="s">
        <v>157</v>
      </c>
      <c r="H152" s="83" t="s">
        <v>628</v>
      </c>
      <c r="I152" s="83" t="s">
        <v>312</v>
      </c>
      <c r="J152" s="83"/>
      <c r="K152" s="93">
        <v>2.5499999999680774</v>
      </c>
      <c r="L152" s="96" t="s">
        <v>133</v>
      </c>
      <c r="M152" s="97">
        <v>1.9799999999999998E-2</v>
      </c>
      <c r="N152" s="97">
        <v>1.859999999973664E-2</v>
      </c>
      <c r="O152" s="93">
        <v>49144.757161000001</v>
      </c>
      <c r="P152" s="95">
        <v>100.99</v>
      </c>
      <c r="Q152" s="93">
        <v>0.48988111300000003</v>
      </c>
      <c r="R152" s="93">
        <v>50.121171512000004</v>
      </c>
      <c r="S152" s="94">
        <v>6.8094504322911153E-5</v>
      </c>
      <c r="T152" s="94">
        <v>4.5537043761428812E-3</v>
      </c>
      <c r="U152" s="94">
        <f>R152/'סכום נכסי הקרן'!$C$42</f>
        <v>1.4211487440057874E-3</v>
      </c>
    </row>
    <row r="153" spans="2:21">
      <c r="B153" s="86" t="s">
        <v>648</v>
      </c>
      <c r="C153" s="83" t="s">
        <v>649</v>
      </c>
      <c r="D153" s="96" t="s">
        <v>120</v>
      </c>
      <c r="E153" s="96" t="s">
        <v>308</v>
      </c>
      <c r="F153" s="83" t="s">
        <v>650</v>
      </c>
      <c r="G153" s="96" t="s">
        <v>378</v>
      </c>
      <c r="H153" s="83" t="s">
        <v>651</v>
      </c>
      <c r="I153" s="83" t="s">
        <v>131</v>
      </c>
      <c r="J153" s="83"/>
      <c r="K153" s="93">
        <v>3.3090062111801242</v>
      </c>
      <c r="L153" s="96" t="s">
        <v>133</v>
      </c>
      <c r="M153" s="97">
        <v>4.6500000000000007E-2</v>
      </c>
      <c r="N153" s="97">
        <v>8.8043478260869563E-3</v>
      </c>
      <c r="O153" s="93">
        <v>5.53E-4</v>
      </c>
      <c r="P153" s="95">
        <v>114.19</v>
      </c>
      <c r="Q153" s="93">
        <v>1.4E-8</v>
      </c>
      <c r="R153" s="93">
        <v>6.44E-7</v>
      </c>
      <c r="S153" s="94">
        <v>7.7167600213222596E-13</v>
      </c>
      <c r="T153" s="94">
        <v>5.8509917660920926E-11</v>
      </c>
      <c r="U153" s="94">
        <f>R153/'סכום נכסי הקרן'!$C$42</f>
        <v>1.8260143638514223E-11</v>
      </c>
    </row>
    <row r="154" spans="2:21">
      <c r="B154" s="86" t="s">
        <v>652</v>
      </c>
      <c r="C154" s="83" t="s">
        <v>653</v>
      </c>
      <c r="D154" s="96" t="s">
        <v>120</v>
      </c>
      <c r="E154" s="96" t="s">
        <v>308</v>
      </c>
      <c r="F154" s="83" t="s">
        <v>650</v>
      </c>
      <c r="G154" s="96" t="s">
        <v>378</v>
      </c>
      <c r="H154" s="83" t="s">
        <v>651</v>
      </c>
      <c r="I154" s="83" t="s">
        <v>131</v>
      </c>
      <c r="J154" s="83"/>
      <c r="K154" s="93">
        <v>0</v>
      </c>
      <c r="L154" s="96" t="s">
        <v>133</v>
      </c>
      <c r="M154" s="97">
        <v>5.5999999999999994E-2</v>
      </c>
      <c r="N154" s="97">
        <v>0</v>
      </c>
      <c r="O154" s="93">
        <v>4437.6357690000004</v>
      </c>
      <c r="P154" s="95">
        <v>109.44</v>
      </c>
      <c r="Q154" s="83"/>
      <c r="R154" s="93">
        <v>4.8565487869999995</v>
      </c>
      <c r="S154" s="94">
        <v>7.0095971583370193E-5</v>
      </c>
      <c r="T154" s="94">
        <v>4.4123644354598658E-4</v>
      </c>
      <c r="U154" s="94">
        <f>R154/'סכום נכסי הקרן'!$C$42</f>
        <v>1.3770384850632299E-4</v>
      </c>
    </row>
    <row r="155" spans="2:21">
      <c r="B155" s="86" t="s">
        <v>654</v>
      </c>
      <c r="C155" s="83" t="s">
        <v>655</v>
      </c>
      <c r="D155" s="96" t="s">
        <v>120</v>
      </c>
      <c r="E155" s="96" t="s">
        <v>308</v>
      </c>
      <c r="F155" s="83" t="s">
        <v>656</v>
      </c>
      <c r="G155" s="96" t="s">
        <v>378</v>
      </c>
      <c r="H155" s="83" t="s">
        <v>651</v>
      </c>
      <c r="I155" s="83" t="s">
        <v>131</v>
      </c>
      <c r="J155" s="83"/>
      <c r="K155" s="93">
        <v>1</v>
      </c>
      <c r="L155" s="96" t="s">
        <v>133</v>
      </c>
      <c r="M155" s="97">
        <v>4.8000000000000001E-2</v>
      </c>
      <c r="N155" s="97">
        <v>2.6999999994816531E-3</v>
      </c>
      <c r="O155" s="93">
        <v>4062.6244349999988</v>
      </c>
      <c r="P155" s="95">
        <v>105.13</v>
      </c>
      <c r="Q155" s="93">
        <v>3.4457995539999997</v>
      </c>
      <c r="R155" s="93">
        <v>7.7168366200000005</v>
      </c>
      <c r="S155" s="94">
        <v>9.3940753044550624E-5</v>
      </c>
      <c r="T155" s="94">
        <v>7.011047752158064E-4</v>
      </c>
      <c r="U155" s="94">
        <f>R155/'סכום נכסי הקרן'!$C$42</f>
        <v>2.1880519427973073E-4</v>
      </c>
    </row>
    <row r="156" spans="2:21">
      <c r="B156" s="86" t="s">
        <v>657</v>
      </c>
      <c r="C156" s="83" t="s">
        <v>658</v>
      </c>
      <c r="D156" s="96" t="s">
        <v>120</v>
      </c>
      <c r="E156" s="96" t="s">
        <v>308</v>
      </c>
      <c r="F156" s="83" t="s">
        <v>659</v>
      </c>
      <c r="G156" s="96" t="s">
        <v>378</v>
      </c>
      <c r="H156" s="83" t="s">
        <v>660</v>
      </c>
      <c r="I156" s="83" t="s">
        <v>312</v>
      </c>
      <c r="J156" s="83"/>
      <c r="K156" s="93">
        <v>0.6199999999159842</v>
      </c>
      <c r="L156" s="96" t="s">
        <v>133</v>
      </c>
      <c r="M156" s="97">
        <v>5.4000000000000006E-2</v>
      </c>
      <c r="N156" s="97">
        <v>1.8099999999579921E-2</v>
      </c>
      <c r="O156" s="93">
        <v>3361.031516</v>
      </c>
      <c r="P156" s="95">
        <v>106.24</v>
      </c>
      <c r="Q156" s="83"/>
      <c r="R156" s="93">
        <v>3.570759915</v>
      </c>
      <c r="S156" s="94">
        <v>9.3361986555555554E-5</v>
      </c>
      <c r="T156" s="94">
        <v>3.2441749784715371E-4</v>
      </c>
      <c r="U156" s="94">
        <f>R156/'סכום נכסי הקרן'!$C$42</f>
        <v>1.0124625612818142E-4</v>
      </c>
    </row>
    <row r="157" spans="2:21">
      <c r="B157" s="86" t="s">
        <v>661</v>
      </c>
      <c r="C157" s="83" t="s">
        <v>662</v>
      </c>
      <c r="D157" s="96" t="s">
        <v>120</v>
      </c>
      <c r="E157" s="96" t="s">
        <v>308</v>
      </c>
      <c r="F157" s="83" t="s">
        <v>659</v>
      </c>
      <c r="G157" s="96" t="s">
        <v>378</v>
      </c>
      <c r="H157" s="83" t="s">
        <v>660</v>
      </c>
      <c r="I157" s="83" t="s">
        <v>312</v>
      </c>
      <c r="J157" s="83"/>
      <c r="K157" s="93">
        <v>1.7600000000633271</v>
      </c>
      <c r="L157" s="96" t="s">
        <v>133</v>
      </c>
      <c r="M157" s="97">
        <v>2.5000000000000001E-2</v>
      </c>
      <c r="N157" s="97">
        <v>4.4000000000703636E-2</v>
      </c>
      <c r="O157" s="93">
        <v>11589.724972000002</v>
      </c>
      <c r="P157" s="95">
        <v>98.1</v>
      </c>
      <c r="Q157" s="83"/>
      <c r="R157" s="93">
        <v>11.369519978</v>
      </c>
      <c r="S157" s="94">
        <v>2.9755394511465422E-5</v>
      </c>
      <c r="T157" s="94">
        <v>1.0329653381319494E-3</v>
      </c>
      <c r="U157" s="94">
        <f>R157/'סכום נכסי הקרן'!$C$42</f>
        <v>3.223743290360824E-4</v>
      </c>
    </row>
    <row r="158" spans="2:21">
      <c r="B158" s="86" t="s">
        <v>663</v>
      </c>
      <c r="C158" s="83" t="s">
        <v>664</v>
      </c>
      <c r="D158" s="96" t="s">
        <v>120</v>
      </c>
      <c r="E158" s="96" t="s">
        <v>308</v>
      </c>
      <c r="F158" s="83" t="s">
        <v>665</v>
      </c>
      <c r="G158" s="96" t="s">
        <v>666</v>
      </c>
      <c r="H158" s="83" t="s">
        <v>667</v>
      </c>
      <c r="I158" s="83" t="s">
        <v>312</v>
      </c>
      <c r="J158" s="83"/>
      <c r="K158" s="93">
        <v>0.38000000001821449</v>
      </c>
      <c r="L158" s="96" t="s">
        <v>133</v>
      </c>
      <c r="M158" s="97">
        <v>4.9000000000000002E-2</v>
      </c>
      <c r="N158" s="93">
        <v>0</v>
      </c>
      <c r="O158" s="93">
        <v>18015.231079000001</v>
      </c>
      <c r="P158" s="95">
        <v>24.38</v>
      </c>
      <c r="Q158" s="83"/>
      <c r="R158" s="93">
        <v>4.392112784</v>
      </c>
      <c r="S158" s="94">
        <v>2.4835621730405286E-5</v>
      </c>
      <c r="T158" s="94">
        <v>3.9904061700204681E-4</v>
      </c>
      <c r="U158" s="94">
        <f>R158/'סכום נכסי הקרן'!$C$42</f>
        <v>1.2453510918073693E-4</v>
      </c>
    </row>
    <row r="159" spans="2:21">
      <c r="B159" s="82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93"/>
      <c r="P159" s="95"/>
      <c r="Q159" s="83"/>
      <c r="R159" s="83"/>
      <c r="S159" s="83"/>
      <c r="T159" s="94"/>
      <c r="U159" s="83"/>
    </row>
    <row r="160" spans="2:21">
      <c r="B160" s="99" t="s">
        <v>47</v>
      </c>
      <c r="C160" s="81"/>
      <c r="D160" s="81"/>
      <c r="E160" s="81"/>
      <c r="F160" s="81"/>
      <c r="G160" s="81"/>
      <c r="H160" s="81"/>
      <c r="I160" s="81"/>
      <c r="J160" s="81"/>
      <c r="K160" s="90">
        <v>4.7008776541023787</v>
      </c>
      <c r="L160" s="81"/>
      <c r="M160" s="81"/>
      <c r="N160" s="101">
        <v>1.8724310453221885E-2</v>
      </c>
      <c r="O160" s="90"/>
      <c r="P160" s="92"/>
      <c r="Q160" s="90">
        <v>4.1008080850000006</v>
      </c>
      <c r="R160" s="90">
        <v>2124.9522671219997</v>
      </c>
      <c r="S160" s="81"/>
      <c r="T160" s="91">
        <v>0.19306022078058299</v>
      </c>
      <c r="U160" s="91">
        <f>R160/'סכום נכסי הקרן'!$C$42</f>
        <v>6.0251449724587201E-2</v>
      </c>
    </row>
    <row r="161" spans="2:21">
      <c r="B161" s="86" t="s">
        <v>668</v>
      </c>
      <c r="C161" s="83" t="s">
        <v>669</v>
      </c>
      <c r="D161" s="96" t="s">
        <v>120</v>
      </c>
      <c r="E161" s="96" t="s">
        <v>308</v>
      </c>
      <c r="F161" s="83" t="s">
        <v>323</v>
      </c>
      <c r="G161" s="96" t="s">
        <v>316</v>
      </c>
      <c r="H161" s="83" t="s">
        <v>324</v>
      </c>
      <c r="I161" s="83" t="s">
        <v>131</v>
      </c>
      <c r="J161" s="83"/>
      <c r="K161" s="93">
        <v>0.52951699463327362</v>
      </c>
      <c r="L161" s="96" t="s">
        <v>133</v>
      </c>
      <c r="M161" s="97">
        <v>1.95E-2</v>
      </c>
      <c r="N161" s="97">
        <v>4.0966010733452596E-3</v>
      </c>
      <c r="O161" s="93">
        <v>5.44E-4</v>
      </c>
      <c r="P161" s="95">
        <v>102.7</v>
      </c>
      <c r="Q161" s="83"/>
      <c r="R161" s="93">
        <v>5.5900000000000007E-7</v>
      </c>
      <c r="S161" s="94">
        <v>1.1912402802922687E-12</v>
      </c>
      <c r="T161" s="94">
        <v>5.0787335360954658E-11</v>
      </c>
      <c r="U161" s="94">
        <f>R161/'סכום נכסי הקרן'!$C$42</f>
        <v>1.5850031512312814E-11</v>
      </c>
    </row>
    <row r="162" spans="2:21">
      <c r="B162" s="86" t="s">
        <v>670</v>
      </c>
      <c r="C162" s="83" t="s">
        <v>671</v>
      </c>
      <c r="D162" s="96" t="s">
        <v>120</v>
      </c>
      <c r="E162" s="96" t="s">
        <v>308</v>
      </c>
      <c r="F162" s="83" t="s">
        <v>372</v>
      </c>
      <c r="G162" s="96" t="s">
        <v>316</v>
      </c>
      <c r="H162" s="83" t="s">
        <v>324</v>
      </c>
      <c r="I162" s="83" t="s">
        <v>131</v>
      </c>
      <c r="J162" s="83"/>
      <c r="K162" s="93">
        <v>2.8800000000779677</v>
      </c>
      <c r="L162" s="96" t="s">
        <v>133</v>
      </c>
      <c r="M162" s="97">
        <v>1.8700000000000001E-2</v>
      </c>
      <c r="N162" s="97">
        <v>6.8000000003298642E-3</v>
      </c>
      <c r="O162" s="93">
        <v>12880.277567999998</v>
      </c>
      <c r="P162" s="95">
        <v>103.56</v>
      </c>
      <c r="Q162" s="83"/>
      <c r="R162" s="93">
        <v>13.338815592000001</v>
      </c>
      <c r="S162" s="94">
        <v>9.3139941822198986E-6</v>
      </c>
      <c r="T162" s="94">
        <v>1.2118835434505096E-3</v>
      </c>
      <c r="U162" s="94">
        <f>R162/'סכום נכסי הקרן'!$C$42</f>
        <v>3.7821224949933716E-4</v>
      </c>
    </row>
    <row r="163" spans="2:21">
      <c r="B163" s="86" t="s">
        <v>672</v>
      </c>
      <c r="C163" s="83" t="s">
        <v>673</v>
      </c>
      <c r="D163" s="96" t="s">
        <v>120</v>
      </c>
      <c r="E163" s="96" t="s">
        <v>308</v>
      </c>
      <c r="F163" s="83" t="s">
        <v>372</v>
      </c>
      <c r="G163" s="96" t="s">
        <v>316</v>
      </c>
      <c r="H163" s="83" t="s">
        <v>324</v>
      </c>
      <c r="I163" s="83" t="s">
        <v>131</v>
      </c>
      <c r="J163" s="83"/>
      <c r="K163" s="93">
        <v>5.599999999996462</v>
      </c>
      <c r="L163" s="96" t="s">
        <v>133</v>
      </c>
      <c r="M163" s="97">
        <v>2.6800000000000001E-2</v>
      </c>
      <c r="N163" s="97">
        <v>1.0899999999985848E-2</v>
      </c>
      <c r="O163" s="93">
        <v>103534.154738</v>
      </c>
      <c r="P163" s="95">
        <v>109.2</v>
      </c>
      <c r="Q163" s="83"/>
      <c r="R163" s="93">
        <v>113.05929812400001</v>
      </c>
      <c r="S163" s="94">
        <v>4.2988881397146141E-5</v>
      </c>
      <c r="T163" s="94">
        <v>1.0271879229870733E-2</v>
      </c>
      <c r="U163" s="94">
        <f>R163/'סכום נכסי הקרן'!$C$42</f>
        <v>3.2057127692761518E-3</v>
      </c>
    </row>
    <row r="164" spans="2:21">
      <c r="B164" s="86" t="s">
        <v>674</v>
      </c>
      <c r="C164" s="83" t="s">
        <v>675</v>
      </c>
      <c r="D164" s="96" t="s">
        <v>120</v>
      </c>
      <c r="E164" s="96" t="s">
        <v>308</v>
      </c>
      <c r="F164" s="83" t="s">
        <v>315</v>
      </c>
      <c r="G164" s="96" t="s">
        <v>316</v>
      </c>
      <c r="H164" s="83" t="s">
        <v>311</v>
      </c>
      <c r="I164" s="83" t="s">
        <v>312</v>
      </c>
      <c r="J164" s="83"/>
      <c r="K164" s="93">
        <v>0.25000000004032236</v>
      </c>
      <c r="L164" s="96" t="s">
        <v>133</v>
      </c>
      <c r="M164" s="97">
        <v>1.2E-2</v>
      </c>
      <c r="N164" s="97">
        <v>3.9999999993548425E-3</v>
      </c>
      <c r="O164" s="93">
        <v>6169.0391989999998</v>
      </c>
      <c r="P164" s="95">
        <v>100.2</v>
      </c>
      <c r="Q164" s="93">
        <v>1.8659493999999999E-2</v>
      </c>
      <c r="R164" s="93">
        <v>6.2000367709999997</v>
      </c>
      <c r="S164" s="94">
        <v>2.0563463996666667E-5</v>
      </c>
      <c r="T164" s="94">
        <v>5.6329757913958388E-4</v>
      </c>
      <c r="U164" s="94">
        <f>R164/'סכום נכסי הקרן'!$C$42</f>
        <v>1.7579745652566755E-4</v>
      </c>
    </row>
    <row r="165" spans="2:21">
      <c r="B165" s="86" t="s">
        <v>676</v>
      </c>
      <c r="C165" s="83" t="s">
        <v>677</v>
      </c>
      <c r="D165" s="96" t="s">
        <v>120</v>
      </c>
      <c r="E165" s="96" t="s">
        <v>308</v>
      </c>
      <c r="F165" s="83" t="s">
        <v>334</v>
      </c>
      <c r="G165" s="96" t="s">
        <v>316</v>
      </c>
      <c r="H165" s="83" t="s">
        <v>324</v>
      </c>
      <c r="I165" s="83" t="s">
        <v>131</v>
      </c>
      <c r="J165" s="83"/>
      <c r="K165" s="93">
        <v>5.0499999999768495</v>
      </c>
      <c r="L165" s="96" t="s">
        <v>133</v>
      </c>
      <c r="M165" s="97">
        <v>2.98E-2</v>
      </c>
      <c r="N165" s="97">
        <v>1.0199999999836168E-2</v>
      </c>
      <c r="O165" s="93">
        <v>25071.834369</v>
      </c>
      <c r="P165" s="95">
        <v>111.99</v>
      </c>
      <c r="Q165" s="83"/>
      <c r="R165" s="93">
        <v>28.077946473000001</v>
      </c>
      <c r="S165" s="94">
        <v>9.8626040991129027E-6</v>
      </c>
      <c r="T165" s="94">
        <v>2.5509912053151788E-3</v>
      </c>
      <c r="U165" s="94">
        <f>R165/'סכום נכסי הקרן'!$C$42</f>
        <v>7.9612940321660531E-4</v>
      </c>
    </row>
    <row r="166" spans="2:21">
      <c r="B166" s="86" t="s">
        <v>678</v>
      </c>
      <c r="C166" s="83" t="s">
        <v>679</v>
      </c>
      <c r="D166" s="96" t="s">
        <v>120</v>
      </c>
      <c r="E166" s="96" t="s">
        <v>308</v>
      </c>
      <c r="F166" s="83" t="s">
        <v>334</v>
      </c>
      <c r="G166" s="96" t="s">
        <v>316</v>
      </c>
      <c r="H166" s="83" t="s">
        <v>324</v>
      </c>
      <c r="I166" s="83" t="s">
        <v>131</v>
      </c>
      <c r="J166" s="83"/>
      <c r="K166" s="93">
        <v>2.3600000000137831</v>
      </c>
      <c r="L166" s="96" t="s">
        <v>133</v>
      </c>
      <c r="M166" s="97">
        <v>2.4700000000000003E-2</v>
      </c>
      <c r="N166" s="97">
        <v>7.0000000000939779E-3</v>
      </c>
      <c r="O166" s="93">
        <v>30215.470778999999</v>
      </c>
      <c r="P166" s="95">
        <v>105.65</v>
      </c>
      <c r="Q166" s="83"/>
      <c r="R166" s="93">
        <v>31.922645370999998</v>
      </c>
      <c r="S166" s="94">
        <v>9.0703646337839175E-6</v>
      </c>
      <c r="T166" s="94">
        <v>2.9002971307080564E-3</v>
      </c>
      <c r="U166" s="94">
        <f>R166/'סכום נכסי הקרן'!$C$42</f>
        <v>9.0514299657734642E-4</v>
      </c>
    </row>
    <row r="167" spans="2:21">
      <c r="B167" s="86" t="s">
        <v>680</v>
      </c>
      <c r="C167" s="83" t="s">
        <v>681</v>
      </c>
      <c r="D167" s="96" t="s">
        <v>120</v>
      </c>
      <c r="E167" s="96" t="s">
        <v>308</v>
      </c>
      <c r="F167" s="83" t="s">
        <v>682</v>
      </c>
      <c r="G167" s="96" t="s">
        <v>316</v>
      </c>
      <c r="H167" s="83" t="s">
        <v>311</v>
      </c>
      <c r="I167" s="83" t="s">
        <v>312</v>
      </c>
      <c r="J167" s="83"/>
      <c r="K167" s="93">
        <v>2.1900000000184261</v>
      </c>
      <c r="L167" s="96" t="s">
        <v>133</v>
      </c>
      <c r="M167" s="97">
        <v>2.07E-2</v>
      </c>
      <c r="N167" s="97">
        <v>6.7999999999590532E-3</v>
      </c>
      <c r="O167" s="93">
        <v>9334.7559010000004</v>
      </c>
      <c r="P167" s="95">
        <v>104.65</v>
      </c>
      <c r="Q167" s="83"/>
      <c r="R167" s="93">
        <v>9.7688220779999995</v>
      </c>
      <c r="S167" s="94">
        <v>3.6828870095437994E-5</v>
      </c>
      <c r="T167" s="94">
        <v>8.8753567613038264E-4</v>
      </c>
      <c r="U167" s="94">
        <f>R167/'סכום נכסי הקרן'!$C$42</f>
        <v>2.7698772410461023E-4</v>
      </c>
    </row>
    <row r="168" spans="2:21">
      <c r="B168" s="86" t="s">
        <v>683</v>
      </c>
      <c r="C168" s="83" t="s">
        <v>684</v>
      </c>
      <c r="D168" s="96" t="s">
        <v>120</v>
      </c>
      <c r="E168" s="96" t="s">
        <v>308</v>
      </c>
      <c r="F168" s="83" t="s">
        <v>685</v>
      </c>
      <c r="G168" s="96" t="s">
        <v>378</v>
      </c>
      <c r="H168" s="83" t="s">
        <v>324</v>
      </c>
      <c r="I168" s="83" t="s">
        <v>131</v>
      </c>
      <c r="J168" s="83"/>
      <c r="K168" s="93">
        <v>4.1199999999743318</v>
      </c>
      <c r="L168" s="96" t="s">
        <v>133</v>
      </c>
      <c r="M168" s="97">
        <v>1.44E-2</v>
      </c>
      <c r="N168" s="97">
        <v>8.7999999999893042E-3</v>
      </c>
      <c r="O168" s="93">
        <v>36417.792364000001</v>
      </c>
      <c r="P168" s="95">
        <v>102.7</v>
      </c>
      <c r="Q168" s="83"/>
      <c r="R168" s="93">
        <v>37.401072758000005</v>
      </c>
      <c r="S168" s="94">
        <v>4.284446160470588E-5</v>
      </c>
      <c r="T168" s="94">
        <v>3.3980336762433117E-3</v>
      </c>
      <c r="U168" s="94">
        <f>R168/'סכום נכסי הקרן'!$C$42</f>
        <v>1.0604797527882009E-3</v>
      </c>
    </row>
    <row r="169" spans="2:21">
      <c r="B169" s="86" t="s">
        <v>686</v>
      </c>
      <c r="C169" s="83" t="s">
        <v>687</v>
      </c>
      <c r="D169" s="96" t="s">
        <v>120</v>
      </c>
      <c r="E169" s="96" t="s">
        <v>308</v>
      </c>
      <c r="F169" s="83" t="s">
        <v>688</v>
      </c>
      <c r="G169" s="96" t="s">
        <v>689</v>
      </c>
      <c r="H169" s="83" t="s">
        <v>367</v>
      </c>
      <c r="I169" s="83" t="s">
        <v>131</v>
      </c>
      <c r="J169" s="83"/>
      <c r="K169" s="93">
        <v>0.5</v>
      </c>
      <c r="L169" s="96" t="s">
        <v>133</v>
      </c>
      <c r="M169" s="97">
        <v>4.8399999999999999E-2</v>
      </c>
      <c r="N169" s="97">
        <v>2.7999999992717167E-3</v>
      </c>
      <c r="O169" s="93">
        <v>3221.9611999999997</v>
      </c>
      <c r="P169" s="95">
        <v>102.28</v>
      </c>
      <c r="Q169" s="83"/>
      <c r="R169" s="93">
        <v>3.2954220580000002</v>
      </c>
      <c r="S169" s="94">
        <v>1.5342672380952378E-5</v>
      </c>
      <c r="T169" s="94">
        <v>2.9940197712975556E-4</v>
      </c>
      <c r="U169" s="94">
        <f>R169/'סכום נכסי הקרן'!$C$42</f>
        <v>9.3439254858087187E-5</v>
      </c>
    </row>
    <row r="170" spans="2:21">
      <c r="B170" s="86" t="s">
        <v>690</v>
      </c>
      <c r="C170" s="83" t="s">
        <v>691</v>
      </c>
      <c r="D170" s="96" t="s">
        <v>120</v>
      </c>
      <c r="E170" s="96" t="s">
        <v>308</v>
      </c>
      <c r="F170" s="83" t="s">
        <v>372</v>
      </c>
      <c r="G170" s="96" t="s">
        <v>316</v>
      </c>
      <c r="H170" s="83" t="s">
        <v>367</v>
      </c>
      <c r="I170" s="83" t="s">
        <v>131</v>
      </c>
      <c r="J170" s="83"/>
      <c r="K170" s="93">
        <v>1.4099999999556416</v>
      </c>
      <c r="L170" s="96" t="s">
        <v>133</v>
      </c>
      <c r="M170" s="97">
        <v>6.4000000000000001E-2</v>
      </c>
      <c r="N170" s="97">
        <v>5.899999999499788E-3</v>
      </c>
      <c r="O170" s="93">
        <v>9748.3724559999991</v>
      </c>
      <c r="P170" s="95">
        <v>108.69</v>
      </c>
      <c r="Q170" s="83"/>
      <c r="R170" s="93">
        <v>10.595505966999999</v>
      </c>
      <c r="S170" s="94">
        <v>3.9942196884398221E-5</v>
      </c>
      <c r="T170" s="94">
        <v>9.6264313929342587E-4</v>
      </c>
      <c r="U170" s="94">
        <f>R170/'סכום נכסי הקרן'!$C$42</f>
        <v>3.0042773428595423E-4</v>
      </c>
    </row>
    <row r="171" spans="2:21">
      <c r="B171" s="86" t="s">
        <v>692</v>
      </c>
      <c r="C171" s="83" t="s">
        <v>693</v>
      </c>
      <c r="D171" s="96" t="s">
        <v>120</v>
      </c>
      <c r="E171" s="96" t="s">
        <v>308</v>
      </c>
      <c r="F171" s="83" t="s">
        <v>384</v>
      </c>
      <c r="G171" s="96" t="s">
        <v>378</v>
      </c>
      <c r="H171" s="83" t="s">
        <v>367</v>
      </c>
      <c r="I171" s="83" t="s">
        <v>131</v>
      </c>
      <c r="J171" s="83"/>
      <c r="K171" s="93">
        <v>3.4200000000493644</v>
      </c>
      <c r="L171" s="96" t="s">
        <v>133</v>
      </c>
      <c r="M171" s="97">
        <v>1.6299999999999999E-2</v>
      </c>
      <c r="N171" s="97">
        <v>7.0000000000514217E-3</v>
      </c>
      <c r="O171" s="93">
        <v>37688.052541999998</v>
      </c>
      <c r="P171" s="95">
        <v>103.2</v>
      </c>
      <c r="Q171" s="83"/>
      <c r="R171" s="93">
        <v>38.894070224000004</v>
      </c>
      <c r="S171" s="94">
        <v>4.5230783175055412E-5</v>
      </c>
      <c r="T171" s="94">
        <v>3.5336783327706775E-3</v>
      </c>
      <c r="U171" s="94">
        <f>R171/'סכום נכסי הקרן'!$C$42</f>
        <v>1.1028125915787253E-3</v>
      </c>
    </row>
    <row r="172" spans="2:21">
      <c r="B172" s="86" t="s">
        <v>694</v>
      </c>
      <c r="C172" s="83" t="s">
        <v>695</v>
      </c>
      <c r="D172" s="96" t="s">
        <v>120</v>
      </c>
      <c r="E172" s="96" t="s">
        <v>308</v>
      </c>
      <c r="F172" s="83" t="s">
        <v>356</v>
      </c>
      <c r="G172" s="96" t="s">
        <v>316</v>
      </c>
      <c r="H172" s="83" t="s">
        <v>367</v>
      </c>
      <c r="I172" s="83" t="s">
        <v>131</v>
      </c>
      <c r="J172" s="83"/>
      <c r="K172" s="93">
        <v>0.72999999997667719</v>
      </c>
      <c r="L172" s="96" t="s">
        <v>133</v>
      </c>
      <c r="M172" s="97">
        <v>6.0999999999999999E-2</v>
      </c>
      <c r="N172" s="97">
        <v>4.2999999996001783E-3</v>
      </c>
      <c r="O172" s="93">
        <v>11033.328155999998</v>
      </c>
      <c r="P172" s="95">
        <v>108.81</v>
      </c>
      <c r="Q172" s="83"/>
      <c r="R172" s="93">
        <v>12.005364735999999</v>
      </c>
      <c r="S172" s="94">
        <v>1.6102255807424789E-5</v>
      </c>
      <c r="T172" s="94">
        <v>1.0907343201749745E-3</v>
      </c>
      <c r="U172" s="94">
        <f>R172/'סכום נכסי הקרן'!$C$42</f>
        <v>3.4040323682005177E-4</v>
      </c>
    </row>
    <row r="173" spans="2:21">
      <c r="B173" s="86" t="s">
        <v>696</v>
      </c>
      <c r="C173" s="83" t="s">
        <v>697</v>
      </c>
      <c r="D173" s="96" t="s">
        <v>120</v>
      </c>
      <c r="E173" s="96" t="s">
        <v>308</v>
      </c>
      <c r="F173" s="83" t="s">
        <v>698</v>
      </c>
      <c r="G173" s="96" t="s">
        <v>699</v>
      </c>
      <c r="H173" s="83" t="s">
        <v>367</v>
      </c>
      <c r="I173" s="83" t="s">
        <v>131</v>
      </c>
      <c r="J173" s="83"/>
      <c r="K173" s="93">
        <v>4.9199999999615152</v>
      </c>
      <c r="L173" s="96" t="s">
        <v>133</v>
      </c>
      <c r="M173" s="97">
        <v>2.6099999999999998E-2</v>
      </c>
      <c r="N173" s="97">
        <v>1.0199999999945879E-2</v>
      </c>
      <c r="O173" s="93">
        <v>30790.249358999998</v>
      </c>
      <c r="P173" s="95">
        <v>108.02</v>
      </c>
      <c r="Q173" s="83"/>
      <c r="R173" s="93">
        <v>33.259627359</v>
      </c>
      <c r="S173" s="94">
        <v>5.1052291048760429E-5</v>
      </c>
      <c r="T173" s="94">
        <v>3.0217671711304391E-3</v>
      </c>
      <c r="U173" s="94">
        <f>R173/'סכום נכסי הקרן'!$C$42</f>
        <v>9.4305213189254257E-4</v>
      </c>
    </row>
    <row r="174" spans="2:21">
      <c r="B174" s="86" t="s">
        <v>700</v>
      </c>
      <c r="C174" s="83" t="s">
        <v>701</v>
      </c>
      <c r="D174" s="96" t="s">
        <v>120</v>
      </c>
      <c r="E174" s="96" t="s">
        <v>308</v>
      </c>
      <c r="F174" s="83" t="s">
        <v>415</v>
      </c>
      <c r="G174" s="96" t="s">
        <v>378</v>
      </c>
      <c r="H174" s="83" t="s">
        <v>416</v>
      </c>
      <c r="I174" s="83" t="s">
        <v>131</v>
      </c>
      <c r="J174" s="83"/>
      <c r="K174" s="93">
        <v>3.7500000000390608</v>
      </c>
      <c r="L174" s="96" t="s">
        <v>133</v>
      </c>
      <c r="M174" s="97">
        <v>3.39E-2</v>
      </c>
      <c r="N174" s="97">
        <v>1.1300000000085934E-2</v>
      </c>
      <c r="O174" s="93">
        <v>45741.415596999999</v>
      </c>
      <c r="P174" s="95">
        <v>108.55</v>
      </c>
      <c r="Q174" s="93">
        <v>1.5506339869999999</v>
      </c>
      <c r="R174" s="93">
        <v>51.202940611999992</v>
      </c>
      <c r="S174" s="94">
        <v>4.2149716057558841E-5</v>
      </c>
      <c r="T174" s="94">
        <v>4.6519873279582975E-3</v>
      </c>
      <c r="U174" s="94">
        <f>R174/'סכום נכסי הקרן'!$C$42</f>
        <v>1.4518215066606104E-3</v>
      </c>
    </row>
    <row r="175" spans="2:21">
      <c r="B175" s="86" t="s">
        <v>702</v>
      </c>
      <c r="C175" s="83" t="s">
        <v>703</v>
      </c>
      <c r="D175" s="96" t="s">
        <v>120</v>
      </c>
      <c r="E175" s="96" t="s">
        <v>308</v>
      </c>
      <c r="F175" s="83" t="s">
        <v>329</v>
      </c>
      <c r="G175" s="96" t="s">
        <v>316</v>
      </c>
      <c r="H175" s="83" t="s">
        <v>416</v>
      </c>
      <c r="I175" s="83" t="s">
        <v>131</v>
      </c>
      <c r="J175" s="83"/>
      <c r="K175" s="93">
        <v>1.0899999999968149</v>
      </c>
      <c r="L175" s="96" t="s">
        <v>133</v>
      </c>
      <c r="M175" s="97">
        <v>1.55E-2</v>
      </c>
      <c r="N175" s="97">
        <v>5.6000000000196006E-3</v>
      </c>
      <c r="O175" s="93">
        <v>40283.384096000002</v>
      </c>
      <c r="P175" s="95">
        <v>101.32</v>
      </c>
      <c r="Q175" s="83"/>
      <c r="R175" s="93">
        <v>40.815126657</v>
      </c>
      <c r="S175" s="94">
        <v>4.9723660636421583E-5</v>
      </c>
      <c r="T175" s="94">
        <v>3.7082138199085847E-3</v>
      </c>
      <c r="U175" s="94">
        <f>R175/'סכום נכסי הקרן'!$C$42</f>
        <v>1.157282725746849E-3</v>
      </c>
    </row>
    <row r="176" spans="2:21">
      <c r="B176" s="86" t="s">
        <v>704</v>
      </c>
      <c r="C176" s="83" t="s">
        <v>705</v>
      </c>
      <c r="D176" s="96" t="s">
        <v>120</v>
      </c>
      <c r="E176" s="96" t="s">
        <v>308</v>
      </c>
      <c r="F176" s="83" t="s">
        <v>434</v>
      </c>
      <c r="G176" s="96" t="s">
        <v>378</v>
      </c>
      <c r="H176" s="83" t="s">
        <v>408</v>
      </c>
      <c r="I176" s="83" t="s">
        <v>312</v>
      </c>
      <c r="J176" s="83"/>
      <c r="K176" s="93">
        <v>6.6799999999961184</v>
      </c>
      <c r="L176" s="96" t="s">
        <v>133</v>
      </c>
      <c r="M176" s="97">
        <v>2.5499999999999998E-2</v>
      </c>
      <c r="N176" s="97">
        <v>1.6299999999985444E-2</v>
      </c>
      <c r="O176" s="93">
        <v>135857.73080200001</v>
      </c>
      <c r="P176" s="95">
        <v>106.19</v>
      </c>
      <c r="Q176" s="83"/>
      <c r="R176" s="93">
        <v>144.267328867</v>
      </c>
      <c r="S176" s="94">
        <v>1.0431372065599731E-4</v>
      </c>
      <c r="T176" s="94">
        <v>1.3107250827902438E-2</v>
      </c>
      <c r="U176" s="94">
        <f>R176/'סכום נכסי הקרן'!$C$42</f>
        <v>4.0905933966711014E-3</v>
      </c>
    </row>
    <row r="177" spans="2:21">
      <c r="B177" s="86" t="s">
        <v>707</v>
      </c>
      <c r="C177" s="83" t="s">
        <v>708</v>
      </c>
      <c r="D177" s="96" t="s">
        <v>120</v>
      </c>
      <c r="E177" s="96" t="s">
        <v>308</v>
      </c>
      <c r="F177" s="83" t="s">
        <v>441</v>
      </c>
      <c r="G177" s="96" t="s">
        <v>442</v>
      </c>
      <c r="H177" s="83" t="s">
        <v>416</v>
      </c>
      <c r="I177" s="83" t="s">
        <v>131</v>
      </c>
      <c r="J177" s="83"/>
      <c r="K177" s="93">
        <v>2.6199999999865069</v>
      </c>
      <c r="L177" s="96" t="s">
        <v>133</v>
      </c>
      <c r="M177" s="97">
        <v>4.8000000000000001E-2</v>
      </c>
      <c r="N177" s="97">
        <v>7.899999999884744E-3</v>
      </c>
      <c r="O177" s="93">
        <v>63523.783339999994</v>
      </c>
      <c r="P177" s="95">
        <v>112</v>
      </c>
      <c r="Q177" s="83"/>
      <c r="R177" s="93">
        <v>71.14663945800001</v>
      </c>
      <c r="S177" s="94">
        <v>3.1949270274297045E-5</v>
      </c>
      <c r="T177" s="94">
        <v>6.4639503362403849E-3</v>
      </c>
      <c r="U177" s="94">
        <f>R177/'סכום נכסי הקרן'!$C$42</f>
        <v>2.0173103352494779E-3</v>
      </c>
    </row>
    <row r="178" spans="2:21">
      <c r="B178" s="86" t="s">
        <v>709</v>
      </c>
      <c r="C178" s="83" t="s">
        <v>710</v>
      </c>
      <c r="D178" s="96" t="s">
        <v>120</v>
      </c>
      <c r="E178" s="96" t="s">
        <v>308</v>
      </c>
      <c r="F178" s="83" t="s">
        <v>441</v>
      </c>
      <c r="G178" s="96" t="s">
        <v>442</v>
      </c>
      <c r="H178" s="83" t="s">
        <v>416</v>
      </c>
      <c r="I178" s="83" t="s">
        <v>131</v>
      </c>
      <c r="J178" s="83"/>
      <c r="K178" s="93">
        <v>1.1299999998625625</v>
      </c>
      <c r="L178" s="96" t="s">
        <v>133</v>
      </c>
      <c r="M178" s="97">
        <v>4.4999999999999998E-2</v>
      </c>
      <c r="N178" s="97">
        <v>5.1000000008056693E-3</v>
      </c>
      <c r="O178" s="93">
        <v>1987.9849529999999</v>
      </c>
      <c r="P178" s="95">
        <v>106.14</v>
      </c>
      <c r="Q178" s="83"/>
      <c r="R178" s="93">
        <v>2.110047233</v>
      </c>
      <c r="S178" s="94">
        <v>3.3105053604614757E-6</v>
      </c>
      <c r="T178" s="94">
        <v>1.9170604016068948E-4</v>
      </c>
      <c r="U178" s="94">
        <f>R178/'סכום נכסי הקרן'!$C$42</f>
        <v>5.982882850718864E-5</v>
      </c>
    </row>
    <row r="179" spans="2:21">
      <c r="B179" s="86" t="s">
        <v>711</v>
      </c>
      <c r="C179" s="83" t="s">
        <v>712</v>
      </c>
      <c r="D179" s="96" t="s">
        <v>120</v>
      </c>
      <c r="E179" s="96" t="s">
        <v>308</v>
      </c>
      <c r="F179" s="83" t="s">
        <v>713</v>
      </c>
      <c r="G179" s="96" t="s">
        <v>130</v>
      </c>
      <c r="H179" s="83" t="s">
        <v>416</v>
      </c>
      <c r="I179" s="83" t="s">
        <v>131</v>
      </c>
      <c r="J179" s="83"/>
      <c r="K179" s="93">
        <v>2.3799999999951043</v>
      </c>
      <c r="L179" s="96" t="s">
        <v>133</v>
      </c>
      <c r="M179" s="97">
        <v>1.49E-2</v>
      </c>
      <c r="N179" s="97">
        <v>8.5000000001573608E-3</v>
      </c>
      <c r="O179" s="93">
        <v>28132.346224000001</v>
      </c>
      <c r="P179" s="95">
        <v>101.65</v>
      </c>
      <c r="Q179" s="83"/>
      <c r="R179" s="93">
        <v>28.596529003000001</v>
      </c>
      <c r="S179" s="94">
        <v>2.609357678876354E-5</v>
      </c>
      <c r="T179" s="94">
        <v>2.5981064555181165E-3</v>
      </c>
      <c r="U179" s="94">
        <f>R179/'סכום נכסי הקרן'!$C$42</f>
        <v>8.1083342726353711E-4</v>
      </c>
    </row>
    <row r="180" spans="2:21">
      <c r="B180" s="86" t="s">
        <v>714</v>
      </c>
      <c r="C180" s="83" t="s">
        <v>715</v>
      </c>
      <c r="D180" s="96" t="s">
        <v>120</v>
      </c>
      <c r="E180" s="96" t="s">
        <v>308</v>
      </c>
      <c r="F180" s="83" t="s">
        <v>329</v>
      </c>
      <c r="G180" s="96" t="s">
        <v>316</v>
      </c>
      <c r="H180" s="83" t="s">
        <v>408</v>
      </c>
      <c r="I180" s="83" t="s">
        <v>312</v>
      </c>
      <c r="J180" s="83"/>
      <c r="K180" s="93">
        <v>1.0400000000893668</v>
      </c>
      <c r="L180" s="96" t="s">
        <v>133</v>
      </c>
      <c r="M180" s="97">
        <v>3.2500000000000001E-2</v>
      </c>
      <c r="N180" s="97">
        <v>9.7999999995531644E-3</v>
      </c>
      <c r="O180" s="93">
        <f>3060.198/50000</f>
        <v>6.1203959999999995E-2</v>
      </c>
      <c r="P180" s="95">
        <v>5119199</v>
      </c>
      <c r="Q180" s="83"/>
      <c r="R180" s="93">
        <v>3.1331524430000006</v>
      </c>
      <c r="S180" s="94">
        <f>16.5282095598164%/50000</f>
        <v>3.30564191196328E-6</v>
      </c>
      <c r="T180" s="94">
        <v>2.8465914822832804E-4</v>
      </c>
      <c r="U180" s="94">
        <f>R180/'סכום נכסי הקרן'!$C$42</f>
        <v>8.8838219954257382E-5</v>
      </c>
    </row>
    <row r="181" spans="2:21">
      <c r="B181" s="86" t="s">
        <v>716</v>
      </c>
      <c r="C181" s="83" t="s">
        <v>717</v>
      </c>
      <c r="D181" s="96" t="s">
        <v>120</v>
      </c>
      <c r="E181" s="96" t="s">
        <v>308</v>
      </c>
      <c r="F181" s="83" t="s">
        <v>718</v>
      </c>
      <c r="G181" s="96" t="s">
        <v>378</v>
      </c>
      <c r="H181" s="83" t="s">
        <v>408</v>
      </c>
      <c r="I181" s="83" t="s">
        <v>312</v>
      </c>
      <c r="J181" s="83"/>
      <c r="K181" s="93">
        <v>3.3300000000954606</v>
      </c>
      <c r="L181" s="96" t="s">
        <v>133</v>
      </c>
      <c r="M181" s="97">
        <v>3.3799999999999997E-2</v>
      </c>
      <c r="N181" s="97">
        <v>1.9700000000517671E-2</v>
      </c>
      <c r="O181" s="93">
        <v>20097.230221999998</v>
      </c>
      <c r="P181" s="95">
        <v>104.77</v>
      </c>
      <c r="Q181" s="83"/>
      <c r="R181" s="93">
        <v>21.055868103000002</v>
      </c>
      <c r="S181" s="94">
        <v>2.455286278433629E-5</v>
      </c>
      <c r="T181" s="94">
        <v>1.9130079332076728E-3</v>
      </c>
      <c r="U181" s="94">
        <f>R181/'סכום נכסי הקרן'!$C$42</f>
        <v>5.9702356520868012E-4</v>
      </c>
    </row>
    <row r="182" spans="2:21">
      <c r="B182" s="86" t="s">
        <v>719</v>
      </c>
      <c r="C182" s="83" t="s">
        <v>720</v>
      </c>
      <c r="D182" s="96" t="s">
        <v>120</v>
      </c>
      <c r="E182" s="96" t="s">
        <v>308</v>
      </c>
      <c r="F182" s="83" t="s">
        <v>582</v>
      </c>
      <c r="G182" s="96" t="s">
        <v>438</v>
      </c>
      <c r="H182" s="83" t="s">
        <v>416</v>
      </c>
      <c r="I182" s="83" t="s">
        <v>131</v>
      </c>
      <c r="J182" s="83"/>
      <c r="K182" s="93">
        <v>3.7800000002775955</v>
      </c>
      <c r="L182" s="96" t="s">
        <v>133</v>
      </c>
      <c r="M182" s="97">
        <v>3.85E-2</v>
      </c>
      <c r="N182" s="97">
        <v>1.1200000000745778E-2</v>
      </c>
      <c r="O182" s="93">
        <v>4290.8087009999999</v>
      </c>
      <c r="P182" s="95">
        <v>112.5</v>
      </c>
      <c r="Q182" s="83"/>
      <c r="R182" s="93">
        <v>4.8271596470000002</v>
      </c>
      <c r="S182" s="94">
        <v>1.0758463361674494E-5</v>
      </c>
      <c r="T182" s="94">
        <v>4.3856632528274864E-4</v>
      </c>
      <c r="U182" s="94">
        <f>R182/'סכום נכסי הקרן'!$C$42</f>
        <v>1.3687054118052735E-4</v>
      </c>
    </row>
    <row r="183" spans="2:21">
      <c r="B183" s="86" t="s">
        <v>721</v>
      </c>
      <c r="C183" s="83" t="s">
        <v>722</v>
      </c>
      <c r="D183" s="96" t="s">
        <v>120</v>
      </c>
      <c r="E183" s="96" t="s">
        <v>308</v>
      </c>
      <c r="F183" s="83" t="s">
        <v>487</v>
      </c>
      <c r="G183" s="96" t="s">
        <v>128</v>
      </c>
      <c r="H183" s="83" t="s">
        <v>408</v>
      </c>
      <c r="I183" s="83" t="s">
        <v>312</v>
      </c>
      <c r="J183" s="83"/>
      <c r="K183" s="93">
        <v>4.8299999999343894</v>
      </c>
      <c r="L183" s="96" t="s">
        <v>133</v>
      </c>
      <c r="M183" s="97">
        <v>5.0900000000000001E-2</v>
      </c>
      <c r="N183" s="97">
        <v>1.3699999999828585E-2</v>
      </c>
      <c r="O183" s="93">
        <v>28255.623933999999</v>
      </c>
      <c r="P183" s="95">
        <v>119.75</v>
      </c>
      <c r="Q183" s="83"/>
      <c r="R183" s="93">
        <v>33.836109034000003</v>
      </c>
      <c r="S183" s="94">
        <v>2.7368045486684423E-5</v>
      </c>
      <c r="T183" s="94">
        <v>3.0741427850082032E-3</v>
      </c>
      <c r="U183" s="94">
        <f>R183/'סכום נכסי הקרן'!$C$42</f>
        <v>9.5939784336842974E-4</v>
      </c>
    </row>
    <row r="184" spans="2:21">
      <c r="B184" s="86" t="s">
        <v>723</v>
      </c>
      <c r="C184" s="83" t="s">
        <v>724</v>
      </c>
      <c r="D184" s="96" t="s">
        <v>120</v>
      </c>
      <c r="E184" s="96" t="s">
        <v>308</v>
      </c>
      <c r="F184" s="83" t="s">
        <v>725</v>
      </c>
      <c r="G184" s="96" t="s">
        <v>689</v>
      </c>
      <c r="H184" s="83" t="s">
        <v>408</v>
      </c>
      <c r="I184" s="83" t="s">
        <v>312</v>
      </c>
      <c r="J184" s="83"/>
      <c r="K184" s="93">
        <v>0.99000000046733683</v>
      </c>
      <c r="L184" s="96" t="s">
        <v>133</v>
      </c>
      <c r="M184" s="97">
        <v>4.0999999999999995E-2</v>
      </c>
      <c r="N184" s="97">
        <v>4.0000000133524807E-3</v>
      </c>
      <c r="O184" s="93">
        <v>72.084749999999985</v>
      </c>
      <c r="P184" s="95">
        <v>103.69</v>
      </c>
      <c r="Q184" s="93">
        <v>7.5040230000000013E-2</v>
      </c>
      <c r="R184" s="93">
        <v>0.14978490699999999</v>
      </c>
      <c r="S184" s="94">
        <v>4.8056501666666665E-7</v>
      </c>
      <c r="T184" s="94">
        <v>1.3608544371768164E-5</v>
      </c>
      <c r="U184" s="94">
        <f>R184/'סכום נכסי הקרן'!$C$42</f>
        <v>4.2470402433253019E-6</v>
      </c>
    </row>
    <row r="185" spans="2:21">
      <c r="B185" s="86" t="s">
        <v>726</v>
      </c>
      <c r="C185" s="83" t="s">
        <v>727</v>
      </c>
      <c r="D185" s="96" t="s">
        <v>120</v>
      </c>
      <c r="E185" s="96" t="s">
        <v>308</v>
      </c>
      <c r="F185" s="83" t="s">
        <v>725</v>
      </c>
      <c r="G185" s="96" t="s">
        <v>689</v>
      </c>
      <c r="H185" s="83" t="s">
        <v>408</v>
      </c>
      <c r="I185" s="83" t="s">
        <v>312</v>
      </c>
      <c r="J185" s="83"/>
      <c r="K185" s="93">
        <v>2.8699999999763195</v>
      </c>
      <c r="L185" s="96" t="s">
        <v>133</v>
      </c>
      <c r="M185" s="97">
        <v>1.2E-2</v>
      </c>
      <c r="N185" s="97">
        <v>8.3999999993870974E-3</v>
      </c>
      <c r="O185" s="93">
        <v>7098.7480740000001</v>
      </c>
      <c r="P185" s="95">
        <v>101.13</v>
      </c>
      <c r="Q185" s="83"/>
      <c r="R185" s="93">
        <v>7.1789636909999999</v>
      </c>
      <c r="S185" s="94">
        <v>1.5320752433407721E-5</v>
      </c>
      <c r="T185" s="94">
        <v>6.5223691684961331E-4</v>
      </c>
      <c r="U185" s="94">
        <f>R185/'סכום נכסי הקרן'!$C$42</f>
        <v>2.0355420523810285E-4</v>
      </c>
    </row>
    <row r="186" spans="2:21">
      <c r="B186" s="86" t="s">
        <v>728</v>
      </c>
      <c r="C186" s="83" t="s">
        <v>729</v>
      </c>
      <c r="D186" s="96" t="s">
        <v>120</v>
      </c>
      <c r="E186" s="96" t="s">
        <v>308</v>
      </c>
      <c r="F186" s="83" t="s">
        <v>495</v>
      </c>
      <c r="G186" s="96" t="s">
        <v>157</v>
      </c>
      <c r="H186" s="83" t="s">
        <v>492</v>
      </c>
      <c r="I186" s="83" t="s">
        <v>312</v>
      </c>
      <c r="J186" s="83"/>
      <c r="K186" s="93">
        <v>4.3800000000081054</v>
      </c>
      <c r="L186" s="96" t="s">
        <v>133</v>
      </c>
      <c r="M186" s="97">
        <v>3.6499999999999998E-2</v>
      </c>
      <c r="N186" s="97">
        <v>1.7600000000042911E-2</v>
      </c>
      <c r="O186" s="93">
        <v>77065.968655999997</v>
      </c>
      <c r="P186" s="95">
        <v>108.86</v>
      </c>
      <c r="Q186" s="83"/>
      <c r="R186" s="93">
        <v>83.894010913999992</v>
      </c>
      <c r="S186" s="94">
        <v>3.5928726515267358E-5</v>
      </c>
      <c r="T186" s="94">
        <v>7.6220988677368649E-3</v>
      </c>
      <c r="U186" s="94">
        <f>R186/'סכום נכסי הקרן'!$C$42</f>
        <v>2.3787526237588814E-3</v>
      </c>
    </row>
    <row r="187" spans="2:21">
      <c r="B187" s="86" t="s">
        <v>730</v>
      </c>
      <c r="C187" s="83" t="s">
        <v>731</v>
      </c>
      <c r="D187" s="96" t="s">
        <v>120</v>
      </c>
      <c r="E187" s="96" t="s">
        <v>308</v>
      </c>
      <c r="F187" s="83" t="s">
        <v>425</v>
      </c>
      <c r="G187" s="96" t="s">
        <v>378</v>
      </c>
      <c r="H187" s="83" t="s">
        <v>500</v>
      </c>
      <c r="I187" s="83" t="s">
        <v>131</v>
      </c>
      <c r="J187" s="83"/>
      <c r="K187" s="93">
        <v>2.9799999999238418</v>
      </c>
      <c r="L187" s="96" t="s">
        <v>133</v>
      </c>
      <c r="M187" s="97">
        <v>3.5000000000000003E-2</v>
      </c>
      <c r="N187" s="97">
        <v>6.4999999997620043E-3</v>
      </c>
      <c r="O187" s="93">
        <v>11409.545987</v>
      </c>
      <c r="P187" s="95">
        <v>108.73</v>
      </c>
      <c r="Q187" s="93">
        <v>0.19966705399999998</v>
      </c>
      <c r="R187" s="93">
        <v>12.605265901999999</v>
      </c>
      <c r="S187" s="94">
        <v>8.0062073290236558E-5</v>
      </c>
      <c r="T187" s="94">
        <v>1.1452376863665126E-3</v>
      </c>
      <c r="U187" s="94">
        <f>R187/'סכום נכסי הקרן'!$C$42</f>
        <v>3.5741299064003966E-4</v>
      </c>
    </row>
    <row r="188" spans="2:21">
      <c r="B188" s="86" t="s">
        <v>732</v>
      </c>
      <c r="C188" s="83" t="s">
        <v>733</v>
      </c>
      <c r="D188" s="96" t="s">
        <v>120</v>
      </c>
      <c r="E188" s="96" t="s">
        <v>308</v>
      </c>
      <c r="F188" s="83" t="s">
        <v>706</v>
      </c>
      <c r="G188" s="96" t="s">
        <v>378</v>
      </c>
      <c r="H188" s="83" t="s">
        <v>500</v>
      </c>
      <c r="I188" s="83" t="s">
        <v>131</v>
      </c>
      <c r="J188" s="83"/>
      <c r="K188" s="93">
        <v>3.4900000000132634</v>
      </c>
      <c r="L188" s="96" t="s">
        <v>133</v>
      </c>
      <c r="M188" s="97">
        <v>4.3499999999999997E-2</v>
      </c>
      <c r="N188" s="97">
        <v>8.6800000000404887E-2</v>
      </c>
      <c r="O188" s="93">
        <v>32930.779473000002</v>
      </c>
      <c r="P188" s="95">
        <v>87</v>
      </c>
      <c r="Q188" s="83"/>
      <c r="R188" s="93">
        <v>28.649779238000001</v>
      </c>
      <c r="S188" s="94">
        <v>1.9748099844490004E-5</v>
      </c>
      <c r="T188" s="94">
        <v>2.6029444475449406E-3</v>
      </c>
      <c r="U188" s="94">
        <f>R188/'סכום נכסי הקרן'!$C$42</f>
        <v>8.1234329828820272E-4</v>
      </c>
    </row>
    <row r="189" spans="2:21">
      <c r="B189" s="86" t="s">
        <v>734</v>
      </c>
      <c r="C189" s="83" t="s">
        <v>735</v>
      </c>
      <c r="D189" s="96" t="s">
        <v>120</v>
      </c>
      <c r="E189" s="96" t="s">
        <v>308</v>
      </c>
      <c r="F189" s="83" t="s">
        <v>372</v>
      </c>
      <c r="G189" s="96" t="s">
        <v>316</v>
      </c>
      <c r="H189" s="83" t="s">
        <v>500</v>
      </c>
      <c r="I189" s="83" t="s">
        <v>131</v>
      </c>
      <c r="J189" s="83"/>
      <c r="K189" s="93">
        <v>1.9300000000005335</v>
      </c>
      <c r="L189" s="96" t="s">
        <v>133</v>
      </c>
      <c r="M189" s="97">
        <v>3.6000000000000004E-2</v>
      </c>
      <c r="N189" s="97">
        <v>1.3000000000053349E-2</v>
      </c>
      <c r="O189" s="93">
        <f>34687.422/50000</f>
        <v>0.69374844000000002</v>
      </c>
      <c r="P189" s="95">
        <v>5403933</v>
      </c>
      <c r="Q189" s="83"/>
      <c r="R189" s="93">
        <v>37.489700886000001</v>
      </c>
      <c r="S189" s="94">
        <f>221.206696001531%/50000</f>
        <v>4.4241339200306202E-5</v>
      </c>
      <c r="T189" s="94">
        <v>3.4060858881559226E-3</v>
      </c>
      <c r="U189" s="94">
        <f>R189/'סכום נכסי הקרן'!$C$42</f>
        <v>1.0629927378001459E-3</v>
      </c>
    </row>
    <row r="190" spans="2:21">
      <c r="B190" s="86" t="s">
        <v>736</v>
      </c>
      <c r="C190" s="83" t="s">
        <v>737</v>
      </c>
      <c r="D190" s="96" t="s">
        <v>120</v>
      </c>
      <c r="E190" s="96" t="s">
        <v>308</v>
      </c>
      <c r="F190" s="83" t="s">
        <v>437</v>
      </c>
      <c r="G190" s="96" t="s">
        <v>438</v>
      </c>
      <c r="H190" s="83" t="s">
        <v>492</v>
      </c>
      <c r="I190" s="83" t="s">
        <v>312</v>
      </c>
      <c r="J190" s="83"/>
      <c r="K190" s="93">
        <v>10.230000000101201</v>
      </c>
      <c r="L190" s="96" t="s">
        <v>133</v>
      </c>
      <c r="M190" s="97">
        <v>3.0499999999999999E-2</v>
      </c>
      <c r="N190" s="97">
        <v>2.270000000022215E-2</v>
      </c>
      <c r="O190" s="93">
        <v>29940.481167000002</v>
      </c>
      <c r="P190" s="95">
        <v>108.25</v>
      </c>
      <c r="Q190" s="83"/>
      <c r="R190" s="93">
        <v>32.410570864</v>
      </c>
      <c r="S190" s="94">
        <v>9.4740113335073698E-5</v>
      </c>
      <c r="T190" s="94">
        <v>2.9446270692485756E-3</v>
      </c>
      <c r="U190" s="94">
        <f>R190/'סכום נכסי הקרן'!$C$42</f>
        <v>9.1897776301690061E-4</v>
      </c>
    </row>
    <row r="191" spans="2:21">
      <c r="B191" s="86" t="s">
        <v>738</v>
      </c>
      <c r="C191" s="83" t="s">
        <v>739</v>
      </c>
      <c r="D191" s="96" t="s">
        <v>120</v>
      </c>
      <c r="E191" s="96" t="s">
        <v>308</v>
      </c>
      <c r="F191" s="83" t="s">
        <v>437</v>
      </c>
      <c r="G191" s="96" t="s">
        <v>438</v>
      </c>
      <c r="H191" s="83" t="s">
        <v>492</v>
      </c>
      <c r="I191" s="83" t="s">
        <v>312</v>
      </c>
      <c r="J191" s="83"/>
      <c r="K191" s="93">
        <v>9.5099999999490219</v>
      </c>
      <c r="L191" s="96" t="s">
        <v>133</v>
      </c>
      <c r="M191" s="97">
        <v>3.0499999999999999E-2</v>
      </c>
      <c r="N191" s="97">
        <v>2.2199999999953163E-2</v>
      </c>
      <c r="O191" s="93">
        <v>51306.412600000011</v>
      </c>
      <c r="P191" s="95">
        <v>108.2</v>
      </c>
      <c r="Q191" s="83"/>
      <c r="R191" s="93">
        <v>55.513538433000001</v>
      </c>
      <c r="S191" s="94">
        <v>7.0391574646559799E-5</v>
      </c>
      <c r="T191" s="94">
        <v>5.0436219918962716E-3</v>
      </c>
      <c r="U191" s="94">
        <f>R191/'סכום נכסי הקרן'!$C$42</f>
        <v>1.5740453193614282E-3</v>
      </c>
    </row>
    <row r="192" spans="2:21">
      <c r="B192" s="86" t="s">
        <v>740</v>
      </c>
      <c r="C192" s="83" t="s">
        <v>741</v>
      </c>
      <c r="D192" s="96" t="s">
        <v>120</v>
      </c>
      <c r="E192" s="96" t="s">
        <v>308</v>
      </c>
      <c r="F192" s="83" t="s">
        <v>437</v>
      </c>
      <c r="G192" s="96" t="s">
        <v>438</v>
      </c>
      <c r="H192" s="83" t="s">
        <v>492</v>
      </c>
      <c r="I192" s="83" t="s">
        <v>312</v>
      </c>
      <c r="J192" s="83"/>
      <c r="K192" s="93">
        <v>5.9900000000189069</v>
      </c>
      <c r="L192" s="96" t="s">
        <v>133</v>
      </c>
      <c r="M192" s="97">
        <v>2.9100000000000001E-2</v>
      </c>
      <c r="N192" s="97">
        <v>1.6000000000148288E-2</v>
      </c>
      <c r="O192" s="93">
        <v>24951.415365000001</v>
      </c>
      <c r="P192" s="95">
        <v>108.11</v>
      </c>
      <c r="Q192" s="83"/>
      <c r="R192" s="93">
        <v>26.974975150999999</v>
      </c>
      <c r="S192" s="94">
        <v>4.1585692275000002E-5</v>
      </c>
      <c r="T192" s="94">
        <v>2.4507819487428538E-3</v>
      </c>
      <c r="U192" s="94">
        <f>R192/'סכום נכסי הקרן'!$C$42</f>
        <v>7.6485546724008055E-4</v>
      </c>
    </row>
    <row r="193" spans="2:21">
      <c r="B193" s="86" t="s">
        <v>742</v>
      </c>
      <c r="C193" s="83" t="s">
        <v>743</v>
      </c>
      <c r="D193" s="96" t="s">
        <v>120</v>
      </c>
      <c r="E193" s="96" t="s">
        <v>308</v>
      </c>
      <c r="F193" s="83" t="s">
        <v>437</v>
      </c>
      <c r="G193" s="96" t="s">
        <v>438</v>
      </c>
      <c r="H193" s="83" t="s">
        <v>492</v>
      </c>
      <c r="I193" s="83" t="s">
        <v>312</v>
      </c>
      <c r="J193" s="83"/>
      <c r="K193" s="93">
        <v>7.7900000001571925</v>
      </c>
      <c r="L193" s="96" t="s">
        <v>133</v>
      </c>
      <c r="M193" s="97">
        <v>3.95E-2</v>
      </c>
      <c r="N193" s="97">
        <v>1.8700000000530178E-2</v>
      </c>
      <c r="O193" s="93">
        <v>18338.858746000002</v>
      </c>
      <c r="P193" s="95">
        <v>117.25</v>
      </c>
      <c r="Q193" s="83"/>
      <c r="R193" s="93">
        <v>21.502311878</v>
      </c>
      <c r="S193" s="94">
        <v>7.6408736340301996E-5</v>
      </c>
      <c r="T193" s="94">
        <v>1.9535690954987917E-3</v>
      </c>
      <c r="U193" s="94">
        <f>R193/'סכום נכסי הקרן'!$C$42</f>
        <v>6.0968214821802873E-4</v>
      </c>
    </row>
    <row r="194" spans="2:21">
      <c r="B194" s="86" t="s">
        <v>744</v>
      </c>
      <c r="C194" s="83" t="s">
        <v>745</v>
      </c>
      <c r="D194" s="96" t="s">
        <v>120</v>
      </c>
      <c r="E194" s="96" t="s">
        <v>308</v>
      </c>
      <c r="F194" s="83" t="s">
        <v>437</v>
      </c>
      <c r="G194" s="96" t="s">
        <v>438</v>
      </c>
      <c r="H194" s="83" t="s">
        <v>492</v>
      </c>
      <c r="I194" s="83" t="s">
        <v>312</v>
      </c>
      <c r="J194" s="83"/>
      <c r="K194" s="93">
        <v>8.509999999468814</v>
      </c>
      <c r="L194" s="96" t="s">
        <v>133</v>
      </c>
      <c r="M194" s="97">
        <v>3.95E-2</v>
      </c>
      <c r="N194" s="97">
        <v>2.0399999999546319E-2</v>
      </c>
      <c r="O194" s="93">
        <v>4509.0837270000002</v>
      </c>
      <c r="P194" s="95">
        <v>117.32</v>
      </c>
      <c r="Q194" s="83"/>
      <c r="R194" s="93">
        <v>5.2900570309999999</v>
      </c>
      <c r="S194" s="94">
        <v>1.8787068181537606E-5</v>
      </c>
      <c r="T194" s="94">
        <v>4.806223622754438E-4</v>
      </c>
      <c r="U194" s="94">
        <f>R194/'סכום נכסי הקרן'!$C$42</f>
        <v>1.4999565410247218E-4</v>
      </c>
    </row>
    <row r="195" spans="2:21">
      <c r="B195" s="86" t="s">
        <v>746</v>
      </c>
      <c r="C195" s="83" t="s">
        <v>747</v>
      </c>
      <c r="D195" s="96" t="s">
        <v>120</v>
      </c>
      <c r="E195" s="96" t="s">
        <v>308</v>
      </c>
      <c r="F195" s="83" t="s">
        <v>748</v>
      </c>
      <c r="G195" s="96" t="s">
        <v>378</v>
      </c>
      <c r="H195" s="83" t="s">
        <v>492</v>
      </c>
      <c r="I195" s="83" t="s">
        <v>312</v>
      </c>
      <c r="J195" s="83"/>
      <c r="K195" s="93">
        <v>2.903225806451613</v>
      </c>
      <c r="L195" s="96" t="s">
        <v>133</v>
      </c>
      <c r="M195" s="97">
        <v>3.9E-2</v>
      </c>
      <c r="N195" s="97">
        <v>3.6451612903225808E-2</v>
      </c>
      <c r="O195" s="93">
        <v>6.2000000000000003E-5</v>
      </c>
      <c r="P195" s="95">
        <v>101.3</v>
      </c>
      <c r="Q195" s="83"/>
      <c r="R195" s="93">
        <v>6.1999999999999999E-8</v>
      </c>
      <c r="S195" s="94">
        <v>9.4137692421087352E-14</v>
      </c>
      <c r="T195" s="94">
        <v>5.6329423835048091E-12</v>
      </c>
      <c r="U195" s="94">
        <f>R195/'סכום נכסי הקרן'!$C$42</f>
        <v>1.7579641391116177E-12</v>
      </c>
    </row>
    <row r="196" spans="2:21">
      <c r="B196" s="86" t="s">
        <v>749</v>
      </c>
      <c r="C196" s="83" t="s">
        <v>750</v>
      </c>
      <c r="D196" s="96" t="s">
        <v>120</v>
      </c>
      <c r="E196" s="96" t="s">
        <v>308</v>
      </c>
      <c r="F196" s="83" t="s">
        <v>449</v>
      </c>
      <c r="G196" s="96" t="s">
        <v>378</v>
      </c>
      <c r="H196" s="83" t="s">
        <v>500</v>
      </c>
      <c r="I196" s="83" t="s">
        <v>131</v>
      </c>
      <c r="J196" s="83"/>
      <c r="K196" s="93">
        <v>3.4100000000251542</v>
      </c>
      <c r="L196" s="96" t="s">
        <v>133</v>
      </c>
      <c r="M196" s="97">
        <v>5.0499999999999996E-2</v>
      </c>
      <c r="N196" s="97">
        <v>1.4600000000311437E-2</v>
      </c>
      <c r="O196" s="93">
        <v>7300.7517070000004</v>
      </c>
      <c r="P196" s="95">
        <v>114.35</v>
      </c>
      <c r="Q196" s="83"/>
      <c r="R196" s="93">
        <v>8.3484098190000005</v>
      </c>
      <c r="S196" s="94">
        <v>9.8468923371505128E-6</v>
      </c>
      <c r="T196" s="94">
        <v>7.5848566942440028E-4</v>
      </c>
      <c r="U196" s="94">
        <f>R196/'סכום נכסי הקרן'!$C$42</f>
        <v>2.3671298516789212E-4</v>
      </c>
    </row>
    <row r="197" spans="2:21">
      <c r="B197" s="86" t="s">
        <v>751</v>
      </c>
      <c r="C197" s="83" t="s">
        <v>752</v>
      </c>
      <c r="D197" s="96" t="s">
        <v>120</v>
      </c>
      <c r="E197" s="96" t="s">
        <v>308</v>
      </c>
      <c r="F197" s="83" t="s">
        <v>454</v>
      </c>
      <c r="G197" s="96" t="s">
        <v>438</v>
      </c>
      <c r="H197" s="83" t="s">
        <v>500</v>
      </c>
      <c r="I197" s="83" t="s">
        <v>131</v>
      </c>
      <c r="J197" s="83"/>
      <c r="K197" s="93">
        <v>4.1999999999779485</v>
      </c>
      <c r="L197" s="96" t="s">
        <v>133</v>
      </c>
      <c r="M197" s="97">
        <v>3.9199999999999999E-2</v>
      </c>
      <c r="N197" s="97">
        <v>1.2599999999961409E-2</v>
      </c>
      <c r="O197" s="93">
        <v>31972.420752000002</v>
      </c>
      <c r="P197" s="95">
        <v>113.47</v>
      </c>
      <c r="Q197" s="83"/>
      <c r="R197" s="93">
        <v>36.279106889000005</v>
      </c>
      <c r="S197" s="94">
        <v>3.3309670795766856E-5</v>
      </c>
      <c r="T197" s="94">
        <v>3.2960986908185394E-3</v>
      </c>
      <c r="U197" s="94">
        <f>R197/'סכום נכסי הקרן'!$C$42</f>
        <v>1.0286672404816008E-3</v>
      </c>
    </row>
    <row r="198" spans="2:21">
      <c r="B198" s="86" t="s">
        <v>753</v>
      </c>
      <c r="C198" s="83" t="s">
        <v>754</v>
      </c>
      <c r="D198" s="96" t="s">
        <v>120</v>
      </c>
      <c r="E198" s="96" t="s">
        <v>308</v>
      </c>
      <c r="F198" s="83" t="s">
        <v>454</v>
      </c>
      <c r="G198" s="96" t="s">
        <v>438</v>
      </c>
      <c r="H198" s="83" t="s">
        <v>500</v>
      </c>
      <c r="I198" s="83" t="s">
        <v>131</v>
      </c>
      <c r="J198" s="83"/>
      <c r="K198" s="93">
        <v>9.009999999978108</v>
      </c>
      <c r="L198" s="96" t="s">
        <v>133</v>
      </c>
      <c r="M198" s="97">
        <v>2.64E-2</v>
      </c>
      <c r="N198" s="97">
        <v>2.2999999999893918E-2</v>
      </c>
      <c r="O198" s="93">
        <v>99809.696265000006</v>
      </c>
      <c r="P198" s="95">
        <v>103.89</v>
      </c>
      <c r="Q198" s="83"/>
      <c r="R198" s="93">
        <v>103.692291127</v>
      </c>
      <c r="S198" s="94">
        <v>6.1001948846760061E-5</v>
      </c>
      <c r="T198" s="94">
        <v>9.4208500247096455E-3</v>
      </c>
      <c r="U198" s="94">
        <f>R198/'סכום נכסי הקרן'!$C$42</f>
        <v>2.9401182145739968E-3</v>
      </c>
    </row>
    <row r="199" spans="2:21">
      <c r="B199" s="86" t="s">
        <v>755</v>
      </c>
      <c r="C199" s="83" t="s">
        <v>756</v>
      </c>
      <c r="D199" s="96" t="s">
        <v>120</v>
      </c>
      <c r="E199" s="96" t="s">
        <v>308</v>
      </c>
      <c r="F199" s="83" t="s">
        <v>565</v>
      </c>
      <c r="G199" s="96" t="s">
        <v>438</v>
      </c>
      <c r="H199" s="83" t="s">
        <v>500</v>
      </c>
      <c r="I199" s="83" t="s">
        <v>131</v>
      </c>
      <c r="J199" s="83"/>
      <c r="K199" s="93">
        <v>4.1800000000363671</v>
      </c>
      <c r="L199" s="96" t="s">
        <v>133</v>
      </c>
      <c r="M199" s="97">
        <v>4.0999999999999995E-2</v>
      </c>
      <c r="N199" s="97">
        <v>1.2600000000272751E-2</v>
      </c>
      <c r="O199" s="93">
        <v>11533.56</v>
      </c>
      <c r="P199" s="95">
        <v>112.39</v>
      </c>
      <c r="Q199" s="93">
        <v>0.23643798000000005</v>
      </c>
      <c r="R199" s="93">
        <v>13.199006063999999</v>
      </c>
      <c r="S199" s="94">
        <v>3.8445199999999996E-5</v>
      </c>
      <c r="T199" s="94">
        <v>1.1991813012587514E-3</v>
      </c>
      <c r="U199" s="94">
        <f>R199/'סכום נכסי הקרן'!$C$42</f>
        <v>3.7424805374885128E-4</v>
      </c>
    </row>
    <row r="200" spans="2:21">
      <c r="B200" s="86" t="s">
        <v>757</v>
      </c>
      <c r="C200" s="83" t="s">
        <v>758</v>
      </c>
      <c r="D200" s="96" t="s">
        <v>120</v>
      </c>
      <c r="E200" s="96" t="s">
        <v>308</v>
      </c>
      <c r="F200" s="83" t="s">
        <v>577</v>
      </c>
      <c r="G200" s="96" t="s">
        <v>442</v>
      </c>
      <c r="H200" s="83" t="s">
        <v>492</v>
      </c>
      <c r="I200" s="83" t="s">
        <v>312</v>
      </c>
      <c r="J200" s="83"/>
      <c r="K200" s="93">
        <v>4.2400000000155682</v>
      </c>
      <c r="L200" s="96" t="s">
        <v>133</v>
      </c>
      <c r="M200" s="97">
        <v>1.9E-2</v>
      </c>
      <c r="N200" s="97">
        <v>1.3300000000105956E-2</v>
      </c>
      <c r="O200" s="93">
        <v>90130.756278999994</v>
      </c>
      <c r="P200" s="95">
        <v>102.62</v>
      </c>
      <c r="Q200" s="83"/>
      <c r="R200" s="93">
        <v>92.492182094</v>
      </c>
      <c r="S200" s="94">
        <v>6.2391583180234226E-5</v>
      </c>
      <c r="T200" s="94">
        <v>8.4032763332280193E-3</v>
      </c>
      <c r="U200" s="94">
        <f>R200/'סכום נכסי הקרן'!$C$42</f>
        <v>2.6225474075715111E-3</v>
      </c>
    </row>
    <row r="201" spans="2:21">
      <c r="B201" s="86" t="s">
        <v>759</v>
      </c>
      <c r="C201" s="83" t="s">
        <v>760</v>
      </c>
      <c r="D201" s="96" t="s">
        <v>120</v>
      </c>
      <c r="E201" s="96" t="s">
        <v>308</v>
      </c>
      <c r="F201" s="83" t="s">
        <v>577</v>
      </c>
      <c r="G201" s="96" t="s">
        <v>442</v>
      </c>
      <c r="H201" s="83" t="s">
        <v>492</v>
      </c>
      <c r="I201" s="83" t="s">
        <v>312</v>
      </c>
      <c r="J201" s="83"/>
      <c r="K201" s="93">
        <v>2.8100000000653247</v>
      </c>
      <c r="L201" s="96" t="s">
        <v>133</v>
      </c>
      <c r="M201" s="97">
        <v>2.9600000000000001E-2</v>
      </c>
      <c r="N201" s="97">
        <v>9.600000000350193E-3</v>
      </c>
      <c r="O201" s="93">
        <v>14008.484166999999</v>
      </c>
      <c r="P201" s="95">
        <v>106</v>
      </c>
      <c r="Q201" s="83"/>
      <c r="R201" s="93">
        <v>14.848993063</v>
      </c>
      <c r="S201" s="94">
        <v>3.4301395630200247E-5</v>
      </c>
      <c r="T201" s="94">
        <v>1.3490890705958323E-3</v>
      </c>
      <c r="U201" s="94">
        <f>R201/'סכום נכסי הקרן'!$C$42</f>
        <v>4.2103221462372868E-4</v>
      </c>
    </row>
    <row r="202" spans="2:21">
      <c r="B202" s="86" t="s">
        <v>761</v>
      </c>
      <c r="C202" s="83" t="s">
        <v>762</v>
      </c>
      <c r="D202" s="96" t="s">
        <v>120</v>
      </c>
      <c r="E202" s="96" t="s">
        <v>308</v>
      </c>
      <c r="F202" s="83" t="s">
        <v>582</v>
      </c>
      <c r="G202" s="96" t="s">
        <v>438</v>
      </c>
      <c r="H202" s="83" t="s">
        <v>500</v>
      </c>
      <c r="I202" s="83" t="s">
        <v>131</v>
      </c>
      <c r="J202" s="83"/>
      <c r="K202" s="93">
        <v>5.0700000000216239</v>
      </c>
      <c r="L202" s="96" t="s">
        <v>133</v>
      </c>
      <c r="M202" s="97">
        <v>3.61E-2</v>
      </c>
      <c r="N202" s="97">
        <v>1.3400000000013949E-2</v>
      </c>
      <c r="O202" s="93">
        <v>63045.753417</v>
      </c>
      <c r="P202" s="95">
        <v>113.7</v>
      </c>
      <c r="Q202" s="83"/>
      <c r="R202" s="93">
        <v>71.683019535</v>
      </c>
      <c r="S202" s="94">
        <v>8.2144304126384359E-5</v>
      </c>
      <c r="T202" s="94">
        <v>6.5126825631662052E-3</v>
      </c>
      <c r="U202" s="94">
        <f>R202/'סכום נכסי הקרן'!$C$42</f>
        <v>2.0325189955768957E-3</v>
      </c>
    </row>
    <row r="203" spans="2:21">
      <c r="B203" s="86" t="s">
        <v>763</v>
      </c>
      <c r="C203" s="83" t="s">
        <v>764</v>
      </c>
      <c r="D203" s="96" t="s">
        <v>120</v>
      </c>
      <c r="E203" s="96" t="s">
        <v>308</v>
      </c>
      <c r="F203" s="83" t="s">
        <v>582</v>
      </c>
      <c r="G203" s="96" t="s">
        <v>438</v>
      </c>
      <c r="H203" s="83" t="s">
        <v>500</v>
      </c>
      <c r="I203" s="83" t="s">
        <v>131</v>
      </c>
      <c r="J203" s="83"/>
      <c r="K203" s="93">
        <v>6.019999999989361</v>
      </c>
      <c r="L203" s="96" t="s">
        <v>133</v>
      </c>
      <c r="M203" s="97">
        <v>3.3000000000000002E-2</v>
      </c>
      <c r="N203" s="97">
        <v>1.6399999999869064E-2</v>
      </c>
      <c r="O203" s="93">
        <v>21897.102330999998</v>
      </c>
      <c r="P203" s="95">
        <v>111.61</v>
      </c>
      <c r="Q203" s="83"/>
      <c r="R203" s="93">
        <v>24.439355913</v>
      </c>
      <c r="S203" s="94">
        <v>7.1014942129757246E-5</v>
      </c>
      <c r="T203" s="94">
        <v>2.2204110281918801E-3</v>
      </c>
      <c r="U203" s="94">
        <f>R203/'סכום נכסי הקרן'!$C$42</f>
        <v>6.9295985932321723E-4</v>
      </c>
    </row>
    <row r="204" spans="2:21">
      <c r="B204" s="86" t="s">
        <v>765</v>
      </c>
      <c r="C204" s="83" t="s">
        <v>766</v>
      </c>
      <c r="D204" s="96" t="s">
        <v>120</v>
      </c>
      <c r="E204" s="96" t="s">
        <v>308</v>
      </c>
      <c r="F204" s="83" t="s">
        <v>582</v>
      </c>
      <c r="G204" s="96" t="s">
        <v>438</v>
      </c>
      <c r="H204" s="83" t="s">
        <v>500</v>
      </c>
      <c r="I204" s="83" t="s">
        <v>131</v>
      </c>
      <c r="J204" s="83"/>
      <c r="K204" s="93">
        <v>8.3299999999813892</v>
      </c>
      <c r="L204" s="96" t="s">
        <v>133</v>
      </c>
      <c r="M204" s="97">
        <v>2.6200000000000001E-2</v>
      </c>
      <c r="N204" s="97">
        <v>2.129999999992668E-2</v>
      </c>
      <c r="O204" s="93">
        <v>67742.364660000007</v>
      </c>
      <c r="P204" s="95">
        <v>104.69</v>
      </c>
      <c r="Q204" s="83"/>
      <c r="R204" s="93">
        <v>70.919479303999992</v>
      </c>
      <c r="S204" s="94">
        <v>8.4677955825000002E-5</v>
      </c>
      <c r="T204" s="94">
        <v>6.4433119481869952E-3</v>
      </c>
      <c r="U204" s="94">
        <f>R204/'סכום נכסי הקרן'!$C$42</f>
        <v>2.010869377111299E-3</v>
      </c>
    </row>
    <row r="205" spans="2:21">
      <c r="B205" s="86" t="s">
        <v>767</v>
      </c>
      <c r="C205" s="83" t="s">
        <v>768</v>
      </c>
      <c r="D205" s="96" t="s">
        <v>120</v>
      </c>
      <c r="E205" s="96" t="s">
        <v>308</v>
      </c>
      <c r="F205" s="83" t="s">
        <v>769</v>
      </c>
      <c r="G205" s="96" t="s">
        <v>128</v>
      </c>
      <c r="H205" s="83" t="s">
        <v>500</v>
      </c>
      <c r="I205" s="83" t="s">
        <v>131</v>
      </c>
      <c r="J205" s="83"/>
      <c r="K205" s="93">
        <v>3.2600000000816465</v>
      </c>
      <c r="L205" s="96" t="s">
        <v>133</v>
      </c>
      <c r="M205" s="97">
        <v>2.75E-2</v>
      </c>
      <c r="N205" s="97">
        <v>1.6600000000617333E-2</v>
      </c>
      <c r="O205" s="93">
        <v>19215.984339999999</v>
      </c>
      <c r="P205" s="95">
        <v>104.53</v>
      </c>
      <c r="Q205" s="83"/>
      <c r="R205" s="93">
        <v>20.086467786</v>
      </c>
      <c r="S205" s="94">
        <v>4.4198624372817648E-5</v>
      </c>
      <c r="T205" s="94">
        <v>1.8249341246236034E-3</v>
      </c>
      <c r="U205" s="94">
        <f>R205/'סכום נכסי הקרן'!$C$42</f>
        <v>5.6953693627756019E-4</v>
      </c>
    </row>
    <row r="206" spans="2:21">
      <c r="B206" s="86" t="s">
        <v>770</v>
      </c>
      <c r="C206" s="83" t="s">
        <v>771</v>
      </c>
      <c r="D206" s="96" t="s">
        <v>120</v>
      </c>
      <c r="E206" s="96" t="s">
        <v>308</v>
      </c>
      <c r="F206" s="83" t="s">
        <v>769</v>
      </c>
      <c r="G206" s="96" t="s">
        <v>128</v>
      </c>
      <c r="H206" s="83" t="s">
        <v>500</v>
      </c>
      <c r="I206" s="83" t="s">
        <v>131</v>
      </c>
      <c r="J206" s="83"/>
      <c r="K206" s="93">
        <v>4.3100000000046048</v>
      </c>
      <c r="L206" s="96" t="s">
        <v>133</v>
      </c>
      <c r="M206" s="97">
        <v>2.3E-2</v>
      </c>
      <c r="N206" s="97">
        <v>1.6100000000073129E-2</v>
      </c>
      <c r="O206" s="93">
        <v>35576.827310000001</v>
      </c>
      <c r="P206" s="95">
        <v>103.78</v>
      </c>
      <c r="Q206" s="83"/>
      <c r="R206" s="93">
        <v>36.921630593000003</v>
      </c>
      <c r="S206" s="94">
        <v>1.1783443947388424E-4</v>
      </c>
      <c r="T206" s="94">
        <v>3.3544744812164119E-3</v>
      </c>
      <c r="U206" s="94">
        <f>R206/'סכום נכסי הקרן'!$C$42</f>
        <v>1.046885524839039E-3</v>
      </c>
    </row>
    <row r="207" spans="2:21">
      <c r="B207" s="86" t="s">
        <v>772</v>
      </c>
      <c r="C207" s="83" t="s">
        <v>773</v>
      </c>
      <c r="D207" s="96" t="s">
        <v>120</v>
      </c>
      <c r="E207" s="96" t="s">
        <v>308</v>
      </c>
      <c r="F207" s="83" t="s">
        <v>774</v>
      </c>
      <c r="G207" s="96" t="s">
        <v>129</v>
      </c>
      <c r="H207" s="83" t="s">
        <v>595</v>
      </c>
      <c r="I207" s="83" t="s">
        <v>312</v>
      </c>
      <c r="J207" s="83"/>
      <c r="K207" s="93">
        <v>0.98000000004833332</v>
      </c>
      <c r="L207" s="96" t="s">
        <v>133</v>
      </c>
      <c r="M207" s="97">
        <v>3.3000000000000002E-2</v>
      </c>
      <c r="N207" s="97">
        <v>1.8399999999033335E-2</v>
      </c>
      <c r="O207" s="93">
        <v>6092.9581980000003</v>
      </c>
      <c r="P207" s="95">
        <v>101.87</v>
      </c>
      <c r="Q207" s="83"/>
      <c r="R207" s="93">
        <v>6.2068963149999998</v>
      </c>
      <c r="S207" s="94">
        <v>2.0055462268690314E-5</v>
      </c>
      <c r="T207" s="94">
        <v>5.6392079552876318E-4</v>
      </c>
      <c r="U207" s="94">
        <f>R207/'סכום נכסי הקרן'!$C$42</f>
        <v>1.7599195382183945E-4</v>
      </c>
    </row>
    <row r="208" spans="2:21">
      <c r="B208" s="86" t="s">
        <v>775</v>
      </c>
      <c r="C208" s="83" t="s">
        <v>776</v>
      </c>
      <c r="D208" s="96" t="s">
        <v>120</v>
      </c>
      <c r="E208" s="96" t="s">
        <v>308</v>
      </c>
      <c r="F208" s="83" t="s">
        <v>594</v>
      </c>
      <c r="G208" s="96" t="s">
        <v>129</v>
      </c>
      <c r="H208" s="83" t="s">
        <v>595</v>
      </c>
      <c r="I208" s="83" t="s">
        <v>312</v>
      </c>
      <c r="J208" s="83"/>
      <c r="K208" s="93">
        <v>3.75</v>
      </c>
      <c r="L208" s="96" t="s">
        <v>133</v>
      </c>
      <c r="M208" s="97">
        <v>2.7999999999999997E-2</v>
      </c>
      <c r="N208" s="97">
        <v>2.9500000000167007E-2</v>
      </c>
      <c r="O208" s="93">
        <v>24028.25</v>
      </c>
      <c r="P208" s="95">
        <v>99.68</v>
      </c>
      <c r="Q208" s="83"/>
      <c r="R208" s="93">
        <v>23.951358908</v>
      </c>
      <c r="S208" s="94">
        <v>9.0230003755163344E-5</v>
      </c>
      <c r="T208" s="94">
        <v>2.1760745925065912E-3</v>
      </c>
      <c r="U208" s="94">
        <f>R208/'סכום נכסי הקרן'!$C$42</f>
        <v>6.7912306521379986E-4</v>
      </c>
    </row>
    <row r="209" spans="2:21">
      <c r="B209" s="86" t="s">
        <v>777</v>
      </c>
      <c r="C209" s="83" t="s">
        <v>778</v>
      </c>
      <c r="D209" s="96" t="s">
        <v>120</v>
      </c>
      <c r="E209" s="96" t="s">
        <v>308</v>
      </c>
      <c r="F209" s="83" t="s">
        <v>594</v>
      </c>
      <c r="G209" s="96" t="s">
        <v>129</v>
      </c>
      <c r="H209" s="83" t="s">
        <v>595</v>
      </c>
      <c r="I209" s="83" t="s">
        <v>312</v>
      </c>
      <c r="J209" s="83"/>
      <c r="K209" s="93">
        <v>0.65999999993240432</v>
      </c>
      <c r="L209" s="96" t="s">
        <v>133</v>
      </c>
      <c r="M209" s="97">
        <v>4.2999999999999997E-2</v>
      </c>
      <c r="N209" s="97">
        <v>2.2399999999430775E-2</v>
      </c>
      <c r="O209" s="93">
        <v>11052.109718</v>
      </c>
      <c r="P209" s="95">
        <v>101.73</v>
      </c>
      <c r="Q209" s="83"/>
      <c r="R209" s="93">
        <v>11.243311585999999</v>
      </c>
      <c r="S209" s="94">
        <v>5.1036501800792065E-5</v>
      </c>
      <c r="T209" s="94">
        <v>1.021498812318227E-3</v>
      </c>
      <c r="U209" s="94">
        <f>R209/'סכום נכסי הקרן'!$C$42</f>
        <v>3.1879578343622846E-4</v>
      </c>
    </row>
    <row r="210" spans="2:21">
      <c r="B210" s="86" t="s">
        <v>779</v>
      </c>
      <c r="C210" s="83" t="s">
        <v>780</v>
      </c>
      <c r="D210" s="96" t="s">
        <v>120</v>
      </c>
      <c r="E210" s="96" t="s">
        <v>308</v>
      </c>
      <c r="F210" s="83" t="s">
        <v>594</v>
      </c>
      <c r="G210" s="96" t="s">
        <v>129</v>
      </c>
      <c r="H210" s="83" t="s">
        <v>595</v>
      </c>
      <c r="I210" s="83" t="s">
        <v>312</v>
      </c>
      <c r="J210" s="83"/>
      <c r="K210" s="93">
        <v>1.3799999999323447</v>
      </c>
      <c r="L210" s="96" t="s">
        <v>133</v>
      </c>
      <c r="M210" s="97">
        <v>4.2500000000000003E-2</v>
      </c>
      <c r="N210" s="97">
        <v>2.5099999999415704E-2</v>
      </c>
      <c r="O210" s="93">
        <v>9463.8339149999993</v>
      </c>
      <c r="P210" s="95">
        <v>103.08</v>
      </c>
      <c r="Q210" s="83"/>
      <c r="R210" s="93">
        <v>9.7553201069999993</v>
      </c>
      <c r="S210" s="94">
        <v>2.5191787064439827E-5</v>
      </c>
      <c r="T210" s="94">
        <v>8.863089692802737E-4</v>
      </c>
      <c r="U210" s="94">
        <f>R210/'סכום נכסי הקרן'!$C$42</f>
        <v>2.7660488570420172E-4</v>
      </c>
    </row>
    <row r="211" spans="2:21">
      <c r="B211" s="86" t="s">
        <v>781</v>
      </c>
      <c r="C211" s="83" t="s">
        <v>782</v>
      </c>
      <c r="D211" s="96" t="s">
        <v>120</v>
      </c>
      <c r="E211" s="96" t="s">
        <v>308</v>
      </c>
      <c r="F211" s="83" t="s">
        <v>594</v>
      </c>
      <c r="G211" s="96" t="s">
        <v>129</v>
      </c>
      <c r="H211" s="83" t="s">
        <v>595</v>
      </c>
      <c r="I211" s="83" t="s">
        <v>312</v>
      </c>
      <c r="J211" s="83"/>
      <c r="K211" s="93">
        <v>1.7800000000431986</v>
      </c>
      <c r="L211" s="96" t="s">
        <v>133</v>
      </c>
      <c r="M211" s="97">
        <v>3.7000000000000005E-2</v>
      </c>
      <c r="N211" s="97">
        <v>2.6900000000557037E-2</v>
      </c>
      <c r="O211" s="93">
        <v>17175.84906</v>
      </c>
      <c r="P211" s="95">
        <v>102.43</v>
      </c>
      <c r="Q211" s="83"/>
      <c r="R211" s="93">
        <v>17.593222957999998</v>
      </c>
      <c r="S211" s="94">
        <v>8.6820865336045345E-5</v>
      </c>
      <c r="T211" s="94">
        <v>1.5984130848801298E-3</v>
      </c>
      <c r="U211" s="94">
        <f>R211/'סכום נכסי הקרן'!$C$42</f>
        <v>4.9884282341224539E-4</v>
      </c>
    </row>
    <row r="212" spans="2:21">
      <c r="B212" s="86" t="s">
        <v>783</v>
      </c>
      <c r="C212" s="83" t="s">
        <v>784</v>
      </c>
      <c r="D212" s="96" t="s">
        <v>120</v>
      </c>
      <c r="E212" s="96" t="s">
        <v>308</v>
      </c>
      <c r="F212" s="83" t="s">
        <v>785</v>
      </c>
      <c r="G212" s="96" t="s">
        <v>666</v>
      </c>
      <c r="H212" s="83" t="s">
        <v>591</v>
      </c>
      <c r="I212" s="83" t="s">
        <v>131</v>
      </c>
      <c r="J212" s="83"/>
      <c r="K212" s="93">
        <v>3.3399999988482194</v>
      </c>
      <c r="L212" s="96" t="s">
        <v>133</v>
      </c>
      <c r="M212" s="97">
        <v>3.7499999999999999E-2</v>
      </c>
      <c r="N212" s="97">
        <v>1.2799999996160731E-2</v>
      </c>
      <c r="O212" s="93">
        <v>672.79107699999997</v>
      </c>
      <c r="P212" s="95">
        <v>108.4</v>
      </c>
      <c r="Q212" s="83"/>
      <c r="R212" s="93">
        <v>0.72930552599999998</v>
      </c>
      <c r="S212" s="94">
        <v>1.4589376371806912E-6</v>
      </c>
      <c r="T212" s="94">
        <v>6.6260258192414015E-5</v>
      </c>
      <c r="U212" s="94">
        <f>R212/'סכום נכסי הקרן'!$C$42</f>
        <v>2.0678918728450573E-5</v>
      </c>
    </row>
    <row r="213" spans="2:21">
      <c r="B213" s="86" t="s">
        <v>786</v>
      </c>
      <c r="C213" s="83" t="s">
        <v>787</v>
      </c>
      <c r="D213" s="96" t="s">
        <v>120</v>
      </c>
      <c r="E213" s="96" t="s">
        <v>308</v>
      </c>
      <c r="F213" s="83" t="s">
        <v>785</v>
      </c>
      <c r="G213" s="96" t="s">
        <v>666</v>
      </c>
      <c r="H213" s="83" t="s">
        <v>595</v>
      </c>
      <c r="I213" s="83" t="s">
        <v>312</v>
      </c>
      <c r="J213" s="83"/>
      <c r="K213" s="93">
        <v>6.1900000000950559</v>
      </c>
      <c r="L213" s="96" t="s">
        <v>133</v>
      </c>
      <c r="M213" s="97">
        <v>3.7499999999999999E-2</v>
      </c>
      <c r="N213" s="97">
        <v>1.9700000000122352E-2</v>
      </c>
      <c r="O213" s="93">
        <v>18747.801780000002</v>
      </c>
      <c r="P213" s="95">
        <v>113.35</v>
      </c>
      <c r="Q213" s="83"/>
      <c r="R213" s="93">
        <v>21.250633942</v>
      </c>
      <c r="S213" s="94">
        <v>5.0669734540540547E-5</v>
      </c>
      <c r="T213" s="94">
        <v>1.9307031711006078E-3</v>
      </c>
      <c r="U213" s="94">
        <f>R213/'סכום נכסי הקרן'!$C$42</f>
        <v>6.0254600650684121E-4</v>
      </c>
    </row>
    <row r="214" spans="2:21">
      <c r="B214" s="86" t="s">
        <v>788</v>
      </c>
      <c r="C214" s="83" t="s">
        <v>789</v>
      </c>
      <c r="D214" s="96" t="s">
        <v>120</v>
      </c>
      <c r="E214" s="96" t="s">
        <v>308</v>
      </c>
      <c r="F214" s="83" t="s">
        <v>790</v>
      </c>
      <c r="G214" s="96" t="s">
        <v>699</v>
      </c>
      <c r="H214" s="83" t="s">
        <v>591</v>
      </c>
      <c r="I214" s="83" t="s">
        <v>131</v>
      </c>
      <c r="J214" s="83"/>
      <c r="K214" s="93">
        <v>0.15999999888733771</v>
      </c>
      <c r="L214" s="96" t="s">
        <v>133</v>
      </c>
      <c r="M214" s="97">
        <v>5.5500000000000001E-2</v>
      </c>
      <c r="N214" s="97">
        <v>1.179999998052841E-2</v>
      </c>
      <c r="O214" s="93">
        <v>350.45633699999996</v>
      </c>
      <c r="P214" s="95">
        <v>102.58</v>
      </c>
      <c r="Q214" s="83"/>
      <c r="R214" s="93">
        <v>0.35949811500000001</v>
      </c>
      <c r="S214" s="94">
        <v>2.9204694749999996E-5</v>
      </c>
      <c r="T214" s="94">
        <v>3.2661809173767519E-5</v>
      </c>
      <c r="U214" s="94">
        <f>R214/'סכום נכסי הקרן'!$C$42</f>
        <v>1.0193303133035877E-5</v>
      </c>
    </row>
    <row r="215" spans="2:21">
      <c r="B215" s="86" t="s">
        <v>791</v>
      </c>
      <c r="C215" s="83" t="s">
        <v>792</v>
      </c>
      <c r="D215" s="96" t="s">
        <v>120</v>
      </c>
      <c r="E215" s="96" t="s">
        <v>308</v>
      </c>
      <c r="F215" s="83" t="s">
        <v>793</v>
      </c>
      <c r="G215" s="96" t="s">
        <v>128</v>
      </c>
      <c r="H215" s="83" t="s">
        <v>595</v>
      </c>
      <c r="I215" s="83" t="s">
        <v>312</v>
      </c>
      <c r="J215" s="83"/>
      <c r="K215" s="93">
        <v>1.7999999996511258</v>
      </c>
      <c r="L215" s="96" t="s">
        <v>133</v>
      </c>
      <c r="M215" s="97">
        <v>3.4000000000000002E-2</v>
      </c>
      <c r="N215" s="97">
        <v>1.5799999993836564E-2</v>
      </c>
      <c r="O215" s="93">
        <v>1656.8583910000002</v>
      </c>
      <c r="P215" s="95">
        <v>103.8</v>
      </c>
      <c r="Q215" s="83"/>
      <c r="R215" s="93">
        <v>1.719818957</v>
      </c>
      <c r="S215" s="94">
        <v>3.1346030082713224E-6</v>
      </c>
      <c r="T215" s="94">
        <v>1.562522757232312E-4</v>
      </c>
      <c r="U215" s="94">
        <f>R215/'סכום נכסי הקרן'!$C$42</f>
        <v>4.8764194389844278E-5</v>
      </c>
    </row>
    <row r="216" spans="2:21">
      <c r="B216" s="86" t="s">
        <v>794</v>
      </c>
      <c r="C216" s="83" t="s">
        <v>795</v>
      </c>
      <c r="D216" s="96" t="s">
        <v>120</v>
      </c>
      <c r="E216" s="96" t="s">
        <v>308</v>
      </c>
      <c r="F216" s="83" t="s">
        <v>796</v>
      </c>
      <c r="G216" s="96" t="s">
        <v>378</v>
      </c>
      <c r="H216" s="83" t="s">
        <v>591</v>
      </c>
      <c r="I216" s="83" t="s">
        <v>131</v>
      </c>
      <c r="J216" s="83"/>
      <c r="K216" s="93">
        <v>2.280000025622047</v>
      </c>
      <c r="L216" s="96" t="s">
        <v>133</v>
      </c>
      <c r="M216" s="97">
        <v>6.7500000000000004E-2</v>
      </c>
      <c r="N216" s="97">
        <v>2.6900000241148678E-2</v>
      </c>
      <c r="O216" s="93">
        <v>48.921002999999999</v>
      </c>
      <c r="P216" s="95">
        <v>108.5</v>
      </c>
      <c r="Q216" s="83"/>
      <c r="R216" s="93">
        <v>5.3079287999999995E-2</v>
      </c>
      <c r="S216" s="94">
        <v>7.3409214165957406E-8</v>
      </c>
      <c r="T216" s="94">
        <v>4.8224608235719063E-6</v>
      </c>
      <c r="U216" s="94">
        <f>R216/'סכום נכסי הקרן'!$C$42</f>
        <v>1.5050239489286711E-6</v>
      </c>
    </row>
    <row r="217" spans="2:21">
      <c r="B217" s="86" t="s">
        <v>797</v>
      </c>
      <c r="C217" s="83" t="s">
        <v>798</v>
      </c>
      <c r="D217" s="96" t="s">
        <v>120</v>
      </c>
      <c r="E217" s="96" t="s">
        <v>308</v>
      </c>
      <c r="F217" s="83" t="s">
        <v>545</v>
      </c>
      <c r="G217" s="96" t="s">
        <v>378</v>
      </c>
      <c r="H217" s="83" t="s">
        <v>595</v>
      </c>
      <c r="I217" s="83" t="s">
        <v>312</v>
      </c>
      <c r="J217" s="83"/>
      <c r="K217" s="93">
        <v>2.1499999238211154</v>
      </c>
      <c r="L217" s="96" t="s">
        <v>133</v>
      </c>
      <c r="M217" s="97">
        <v>5.74E-2</v>
      </c>
      <c r="N217" s="97">
        <v>1.1100000239419349E-2</v>
      </c>
      <c r="O217" s="93">
        <v>8.2300889999999995</v>
      </c>
      <c r="P217" s="95">
        <v>111.65</v>
      </c>
      <c r="Q217" s="83"/>
      <c r="R217" s="93">
        <v>9.1888979999999992E-3</v>
      </c>
      <c r="S217" s="94">
        <v>5.3323498504593316E-8</v>
      </c>
      <c r="T217" s="94">
        <v>8.3484730648229951E-7</v>
      </c>
      <c r="U217" s="94">
        <f>R217/'סכום נכסי הקרן'!$C$42</f>
        <v>2.6054440583797522E-7</v>
      </c>
    </row>
    <row r="218" spans="2:21">
      <c r="B218" s="86" t="s">
        <v>799</v>
      </c>
      <c r="C218" s="83" t="s">
        <v>800</v>
      </c>
      <c r="D218" s="96" t="s">
        <v>120</v>
      </c>
      <c r="E218" s="96" t="s">
        <v>308</v>
      </c>
      <c r="F218" s="83" t="s">
        <v>545</v>
      </c>
      <c r="G218" s="96" t="s">
        <v>378</v>
      </c>
      <c r="H218" s="83" t="s">
        <v>595</v>
      </c>
      <c r="I218" s="83" t="s">
        <v>312</v>
      </c>
      <c r="J218" s="83"/>
      <c r="K218" s="93">
        <v>4.3300000003517383</v>
      </c>
      <c r="L218" s="96" t="s">
        <v>133</v>
      </c>
      <c r="M218" s="97">
        <v>5.6500000000000002E-2</v>
      </c>
      <c r="N218" s="97">
        <v>1.5899999998137855E-2</v>
      </c>
      <c r="O218" s="93">
        <v>1225.44075</v>
      </c>
      <c r="P218" s="95">
        <v>118.32</v>
      </c>
      <c r="Q218" s="83"/>
      <c r="R218" s="93">
        <v>1.4499415530000002</v>
      </c>
      <c r="S218" s="94">
        <v>1.39676119243923E-5</v>
      </c>
      <c r="T218" s="94">
        <v>1.3173285850804009E-4</v>
      </c>
      <c r="U218" s="94">
        <f>R218/'סכום נכסי הקרן'!$C$42</f>
        <v>4.1112020225513019E-5</v>
      </c>
    </row>
    <row r="219" spans="2:21">
      <c r="B219" s="86" t="s">
        <v>801</v>
      </c>
      <c r="C219" s="83" t="s">
        <v>802</v>
      </c>
      <c r="D219" s="96" t="s">
        <v>120</v>
      </c>
      <c r="E219" s="96" t="s">
        <v>308</v>
      </c>
      <c r="F219" s="83" t="s">
        <v>548</v>
      </c>
      <c r="G219" s="96" t="s">
        <v>378</v>
      </c>
      <c r="H219" s="83" t="s">
        <v>595</v>
      </c>
      <c r="I219" s="83" t="s">
        <v>312</v>
      </c>
      <c r="J219" s="83"/>
      <c r="K219" s="93">
        <v>2.7800000001126257</v>
      </c>
      <c r="L219" s="96" t="s">
        <v>133</v>
      </c>
      <c r="M219" s="97">
        <v>3.7000000000000005E-2</v>
      </c>
      <c r="N219" s="97">
        <v>9.8000000005174694E-3</v>
      </c>
      <c r="O219" s="93">
        <v>6098.9813590000003</v>
      </c>
      <c r="P219" s="95">
        <v>107.73</v>
      </c>
      <c r="Q219" s="83"/>
      <c r="R219" s="93">
        <v>6.5704326170000007</v>
      </c>
      <c r="S219" s="94">
        <v>2.8397188451847371E-5</v>
      </c>
      <c r="T219" s="94">
        <v>5.9694948977841492E-4</v>
      </c>
      <c r="U219" s="94">
        <f>R219/'סכום נכסי הקרן'!$C$42</f>
        <v>1.8629975676024677E-4</v>
      </c>
    </row>
    <row r="220" spans="2:21">
      <c r="B220" s="86" t="s">
        <v>803</v>
      </c>
      <c r="C220" s="83" t="s">
        <v>804</v>
      </c>
      <c r="D220" s="96" t="s">
        <v>120</v>
      </c>
      <c r="E220" s="96" t="s">
        <v>308</v>
      </c>
      <c r="F220" s="83" t="s">
        <v>805</v>
      </c>
      <c r="G220" s="96" t="s">
        <v>129</v>
      </c>
      <c r="H220" s="83" t="s">
        <v>595</v>
      </c>
      <c r="I220" s="83" t="s">
        <v>312</v>
      </c>
      <c r="J220" s="83"/>
      <c r="K220" s="93">
        <v>2.669999999998272</v>
      </c>
      <c r="L220" s="96" t="s">
        <v>133</v>
      </c>
      <c r="M220" s="97">
        <v>2.9500000000000002E-2</v>
      </c>
      <c r="N220" s="97">
        <v>1.1499999999798364E-2</v>
      </c>
      <c r="O220" s="93">
        <v>16556.597777999999</v>
      </c>
      <c r="P220" s="95">
        <v>104.84</v>
      </c>
      <c r="Q220" s="83"/>
      <c r="R220" s="93">
        <v>17.357937108999998</v>
      </c>
      <c r="S220" s="94">
        <v>9.2598836407538942E-5</v>
      </c>
      <c r="T220" s="94">
        <v>1.577036445669307E-3</v>
      </c>
      <c r="U220" s="94">
        <f>R220/'סכום נכסי הקרן'!$C$42</f>
        <v>4.9217146720285129E-4</v>
      </c>
    </row>
    <row r="221" spans="2:21">
      <c r="B221" s="86" t="s">
        <v>806</v>
      </c>
      <c r="C221" s="83" t="s">
        <v>807</v>
      </c>
      <c r="D221" s="96" t="s">
        <v>120</v>
      </c>
      <c r="E221" s="96" t="s">
        <v>308</v>
      </c>
      <c r="F221" s="83" t="s">
        <v>565</v>
      </c>
      <c r="G221" s="96" t="s">
        <v>438</v>
      </c>
      <c r="H221" s="83" t="s">
        <v>591</v>
      </c>
      <c r="I221" s="83" t="s">
        <v>131</v>
      </c>
      <c r="J221" s="83"/>
      <c r="K221" s="93">
        <v>8.2799999999384681</v>
      </c>
      <c r="L221" s="96" t="s">
        <v>133</v>
      </c>
      <c r="M221" s="97">
        <v>3.4300000000000004E-2</v>
      </c>
      <c r="N221" s="97">
        <v>2.0399999999782831E-2</v>
      </c>
      <c r="O221" s="93">
        <v>29591.180574000002</v>
      </c>
      <c r="P221" s="95">
        <v>112.04</v>
      </c>
      <c r="Q221" s="83"/>
      <c r="R221" s="93">
        <v>33.153958717999998</v>
      </c>
      <c r="S221" s="94">
        <v>1.1655577664250828E-4</v>
      </c>
      <c r="T221" s="94">
        <v>3.0121667619934026E-3</v>
      </c>
      <c r="U221" s="94">
        <f>R221/'סכום נכסי הקרן'!$C$42</f>
        <v>9.4005597573920934E-4</v>
      </c>
    </row>
    <row r="222" spans="2:21">
      <c r="B222" s="86" t="s">
        <v>808</v>
      </c>
      <c r="C222" s="83" t="s">
        <v>809</v>
      </c>
      <c r="D222" s="96" t="s">
        <v>120</v>
      </c>
      <c r="E222" s="96" t="s">
        <v>308</v>
      </c>
      <c r="F222" s="83" t="s">
        <v>810</v>
      </c>
      <c r="G222" s="96" t="s">
        <v>378</v>
      </c>
      <c r="H222" s="83" t="s">
        <v>595</v>
      </c>
      <c r="I222" s="83" t="s">
        <v>312</v>
      </c>
      <c r="J222" s="83"/>
      <c r="K222" s="93">
        <v>4.3699999999635262</v>
      </c>
      <c r="L222" s="96" t="s">
        <v>133</v>
      </c>
      <c r="M222" s="97">
        <v>3.9E-2</v>
      </c>
      <c r="N222" s="97">
        <v>3.7099999999537066E-2</v>
      </c>
      <c r="O222" s="93">
        <v>28150.53657</v>
      </c>
      <c r="P222" s="95">
        <v>101.29</v>
      </c>
      <c r="Q222" s="83"/>
      <c r="R222" s="93">
        <v>28.513678492</v>
      </c>
      <c r="S222" s="94">
        <v>6.6883358050797117E-5</v>
      </c>
      <c r="T222" s="94">
        <v>2.5905791626970372E-3</v>
      </c>
      <c r="U222" s="94">
        <f>R222/'סכום נכסי הקרן'!$C$42</f>
        <v>8.084842623079714E-4</v>
      </c>
    </row>
    <row r="223" spans="2:21">
      <c r="B223" s="86" t="s">
        <v>811</v>
      </c>
      <c r="C223" s="83" t="s">
        <v>812</v>
      </c>
      <c r="D223" s="96" t="s">
        <v>120</v>
      </c>
      <c r="E223" s="96" t="s">
        <v>308</v>
      </c>
      <c r="F223" s="83" t="s">
        <v>813</v>
      </c>
      <c r="G223" s="96" t="s">
        <v>157</v>
      </c>
      <c r="H223" s="83" t="s">
        <v>595</v>
      </c>
      <c r="I223" s="83" t="s">
        <v>312</v>
      </c>
      <c r="J223" s="83"/>
      <c r="K223" s="93">
        <v>1.4799999999967264</v>
      </c>
      <c r="L223" s="96" t="s">
        <v>133</v>
      </c>
      <c r="M223" s="97">
        <v>1.3300000000000001E-2</v>
      </c>
      <c r="N223" s="97">
        <v>1.3400000000147315E-2</v>
      </c>
      <c r="O223" s="93">
        <v>12216.279968000001</v>
      </c>
      <c r="P223" s="95">
        <v>100.02</v>
      </c>
      <c r="Q223" s="83"/>
      <c r="R223" s="93">
        <v>12.218723223000001</v>
      </c>
      <c r="S223" s="94">
        <v>5.5920804332939059E-5</v>
      </c>
      <c r="T223" s="94">
        <v>1.1101187728250193E-3</v>
      </c>
      <c r="U223" s="94">
        <f>R223/'סכום נכסי הקרן'!$C$42</f>
        <v>3.4645285889942464E-4</v>
      </c>
    </row>
    <row r="224" spans="2:21">
      <c r="B224" s="86" t="s">
        <v>814</v>
      </c>
      <c r="C224" s="83" t="s">
        <v>815</v>
      </c>
      <c r="D224" s="96" t="s">
        <v>120</v>
      </c>
      <c r="E224" s="96" t="s">
        <v>308</v>
      </c>
      <c r="F224" s="83" t="s">
        <v>813</v>
      </c>
      <c r="G224" s="96" t="s">
        <v>157</v>
      </c>
      <c r="H224" s="83" t="s">
        <v>595</v>
      </c>
      <c r="I224" s="83" t="s">
        <v>312</v>
      </c>
      <c r="J224" s="83"/>
      <c r="K224" s="93">
        <v>2.4299999999886421</v>
      </c>
      <c r="L224" s="96" t="s">
        <v>133</v>
      </c>
      <c r="M224" s="97">
        <v>2.1600000000000001E-2</v>
      </c>
      <c r="N224" s="97">
        <v>1.3899999999983774E-2</v>
      </c>
      <c r="O224" s="93">
        <v>60477.454509000003</v>
      </c>
      <c r="P224" s="95">
        <v>101.91</v>
      </c>
      <c r="Q224" s="83"/>
      <c r="R224" s="93">
        <v>61.63257389000001</v>
      </c>
      <c r="S224" s="94">
        <v>5.9246141941039382E-5</v>
      </c>
      <c r="T224" s="94">
        <v>5.5995602849914991E-3</v>
      </c>
      <c r="U224" s="94">
        <f>R224/'סכום נכסי הקרן'!$C$42</f>
        <v>1.7475460435446295E-3</v>
      </c>
    </row>
    <row r="225" spans="2:21">
      <c r="B225" s="86" t="s">
        <v>816</v>
      </c>
      <c r="C225" s="83" t="s">
        <v>817</v>
      </c>
      <c r="D225" s="96" t="s">
        <v>120</v>
      </c>
      <c r="E225" s="96" t="s">
        <v>308</v>
      </c>
      <c r="F225" s="83" t="s">
        <v>818</v>
      </c>
      <c r="G225" s="96" t="s">
        <v>819</v>
      </c>
      <c r="H225" s="83" t="s">
        <v>591</v>
      </c>
      <c r="I225" s="83" t="s">
        <v>131</v>
      </c>
      <c r="J225" s="83"/>
      <c r="K225" s="93">
        <v>5.9699999999837372</v>
      </c>
      <c r="L225" s="96" t="s">
        <v>133</v>
      </c>
      <c r="M225" s="97">
        <v>2.1600000000000001E-2</v>
      </c>
      <c r="N225" s="97">
        <v>2.2199999999941621E-2</v>
      </c>
      <c r="O225" s="93">
        <v>24028.25</v>
      </c>
      <c r="P225" s="95">
        <v>99.8</v>
      </c>
      <c r="Q225" s="83"/>
      <c r="R225" s="93">
        <v>23.980194687000001</v>
      </c>
      <c r="S225" s="94">
        <v>1.049172346640701E-4</v>
      </c>
      <c r="T225" s="94">
        <v>2.1786944357596637E-3</v>
      </c>
      <c r="U225" s="94">
        <f>R225/'סכום נכסי הקרן'!$C$42</f>
        <v>6.799406823977572E-4</v>
      </c>
    </row>
    <row r="226" spans="2:21">
      <c r="B226" s="86" t="s">
        <v>820</v>
      </c>
      <c r="C226" s="83" t="s">
        <v>821</v>
      </c>
      <c r="D226" s="96" t="s">
        <v>120</v>
      </c>
      <c r="E226" s="96" t="s">
        <v>308</v>
      </c>
      <c r="F226" s="83" t="s">
        <v>769</v>
      </c>
      <c r="G226" s="96" t="s">
        <v>128</v>
      </c>
      <c r="H226" s="83" t="s">
        <v>591</v>
      </c>
      <c r="I226" s="83" t="s">
        <v>131</v>
      </c>
      <c r="J226" s="83"/>
      <c r="K226" s="93">
        <v>2.2299999999319566</v>
      </c>
      <c r="L226" s="96" t="s">
        <v>133</v>
      </c>
      <c r="M226" s="97">
        <v>2.4E-2</v>
      </c>
      <c r="N226" s="97">
        <v>1.5099999999990678E-2</v>
      </c>
      <c r="O226" s="93">
        <v>10495.516095999999</v>
      </c>
      <c r="P226" s="95">
        <v>102.22</v>
      </c>
      <c r="Q226" s="83"/>
      <c r="R226" s="93">
        <v>10.728516551</v>
      </c>
      <c r="S226" s="94">
        <v>3.3145264013584068E-5</v>
      </c>
      <c r="T226" s="94">
        <v>9.7472767084291507E-4</v>
      </c>
      <c r="U226" s="94">
        <f>R226/'סכום נכסי הקרן'!$C$42</f>
        <v>3.0419915100844284E-4</v>
      </c>
    </row>
    <row r="227" spans="2:21">
      <c r="B227" s="86" t="s">
        <v>822</v>
      </c>
      <c r="C227" s="83" t="s">
        <v>823</v>
      </c>
      <c r="D227" s="96" t="s">
        <v>120</v>
      </c>
      <c r="E227" s="96" t="s">
        <v>308</v>
      </c>
      <c r="F227" s="83" t="s">
        <v>824</v>
      </c>
      <c r="G227" s="96" t="s">
        <v>378</v>
      </c>
      <c r="H227" s="83" t="s">
        <v>595</v>
      </c>
      <c r="I227" s="83" t="s">
        <v>312</v>
      </c>
      <c r="J227" s="83"/>
      <c r="K227" s="93">
        <v>0.70999999999088914</v>
      </c>
      <c r="L227" s="96" t="s">
        <v>133</v>
      </c>
      <c r="M227" s="97">
        <v>5.0999999999999997E-2</v>
      </c>
      <c r="N227" s="97">
        <v>1.9899999999977224E-2</v>
      </c>
      <c r="O227" s="93">
        <v>50902.748005999994</v>
      </c>
      <c r="P227" s="95">
        <v>103.5</v>
      </c>
      <c r="Q227" s="83"/>
      <c r="R227" s="93">
        <v>52.684342487999999</v>
      </c>
      <c r="S227" s="94">
        <v>7.0703171061879292E-5</v>
      </c>
      <c r="T227" s="94">
        <v>4.7865784798022323E-3</v>
      </c>
      <c r="U227" s="94">
        <f>R227/'סכום נכסי הקרן'!$C$42</f>
        <v>1.4938255610738474E-3</v>
      </c>
    </row>
    <row r="228" spans="2:21">
      <c r="B228" s="86" t="s">
        <v>825</v>
      </c>
      <c r="C228" s="83" t="s">
        <v>826</v>
      </c>
      <c r="D228" s="96" t="s">
        <v>120</v>
      </c>
      <c r="E228" s="96" t="s">
        <v>308</v>
      </c>
      <c r="F228" s="83" t="s">
        <v>827</v>
      </c>
      <c r="G228" s="96" t="s">
        <v>828</v>
      </c>
      <c r="H228" s="83" t="s">
        <v>595</v>
      </c>
      <c r="I228" s="83" t="s">
        <v>312</v>
      </c>
      <c r="J228" s="83"/>
      <c r="K228" s="93">
        <v>5.1799999999053972</v>
      </c>
      <c r="L228" s="96" t="s">
        <v>133</v>
      </c>
      <c r="M228" s="97">
        <v>2.6200000000000001E-2</v>
      </c>
      <c r="N228" s="97">
        <v>1.5599999999309248E-2</v>
      </c>
      <c r="O228" s="93">
        <v>12467.291158</v>
      </c>
      <c r="P228" s="95">
        <v>105.52</v>
      </c>
      <c r="Q228" s="93">
        <v>0.163321515</v>
      </c>
      <c r="R228" s="93">
        <v>13.318807007</v>
      </c>
      <c r="S228" s="94">
        <v>2.5860874032821853E-5</v>
      </c>
      <c r="T228" s="94">
        <v>1.21006568528147E-3</v>
      </c>
      <c r="U228" s="94">
        <f>R228/'סכום נכסי הקרן'!$C$42</f>
        <v>3.7764492087184737E-4</v>
      </c>
    </row>
    <row r="229" spans="2:21">
      <c r="B229" s="86" t="s">
        <v>829</v>
      </c>
      <c r="C229" s="83" t="s">
        <v>830</v>
      </c>
      <c r="D229" s="96" t="s">
        <v>120</v>
      </c>
      <c r="E229" s="96" t="s">
        <v>308</v>
      </c>
      <c r="F229" s="83" t="s">
        <v>827</v>
      </c>
      <c r="G229" s="96" t="s">
        <v>828</v>
      </c>
      <c r="H229" s="83" t="s">
        <v>595</v>
      </c>
      <c r="I229" s="83" t="s">
        <v>312</v>
      </c>
      <c r="J229" s="83"/>
      <c r="K229" s="93">
        <v>3.1000000000806223</v>
      </c>
      <c r="L229" s="96" t="s">
        <v>133</v>
      </c>
      <c r="M229" s="97">
        <v>3.3500000000000002E-2</v>
      </c>
      <c r="N229" s="97">
        <v>1.3000000000219881E-2</v>
      </c>
      <c r="O229" s="93">
        <v>12715.627149</v>
      </c>
      <c r="P229" s="95">
        <v>107.3</v>
      </c>
      <c r="Q229" s="83"/>
      <c r="R229" s="93">
        <v>13.643867929000001</v>
      </c>
      <c r="S229" s="94">
        <v>3.0840476496423024E-5</v>
      </c>
      <c r="T229" s="94">
        <v>1.2395987408420337E-3</v>
      </c>
      <c r="U229" s="94">
        <f>R229/'סכום נכסי הקרן'!$C$42</f>
        <v>3.8686178287027572E-4</v>
      </c>
    </row>
    <row r="230" spans="2:21">
      <c r="B230" s="86" t="s">
        <v>831</v>
      </c>
      <c r="C230" s="83" t="s">
        <v>832</v>
      </c>
      <c r="D230" s="96" t="s">
        <v>120</v>
      </c>
      <c r="E230" s="96" t="s">
        <v>308</v>
      </c>
      <c r="F230" s="83" t="s">
        <v>590</v>
      </c>
      <c r="G230" s="96" t="s">
        <v>316</v>
      </c>
      <c r="H230" s="83" t="s">
        <v>620</v>
      </c>
      <c r="I230" s="83" t="s">
        <v>131</v>
      </c>
      <c r="J230" s="83"/>
      <c r="K230" s="93">
        <v>0.68999999964335479</v>
      </c>
      <c r="L230" s="96" t="s">
        <v>133</v>
      </c>
      <c r="M230" s="97">
        <v>2.63E-2</v>
      </c>
      <c r="N230" s="97">
        <v>7.899999995705698E-3</v>
      </c>
      <c r="O230" s="93">
        <v>1354.5442949999999</v>
      </c>
      <c r="P230" s="95">
        <v>101.43</v>
      </c>
      <c r="Q230" s="83"/>
      <c r="R230" s="93">
        <v>1.3739142209999999</v>
      </c>
      <c r="S230" s="94">
        <v>1.4032656793883639E-5</v>
      </c>
      <c r="T230" s="94">
        <v>1.2482547817372407E-4</v>
      </c>
      <c r="U230" s="94">
        <f>R230/'סכום נכסי הקרן'!$C$42</f>
        <v>3.8956321463443122E-5</v>
      </c>
    </row>
    <row r="231" spans="2:21">
      <c r="B231" s="86" t="s">
        <v>833</v>
      </c>
      <c r="C231" s="83" t="s">
        <v>834</v>
      </c>
      <c r="D231" s="96" t="s">
        <v>120</v>
      </c>
      <c r="E231" s="96" t="s">
        <v>308</v>
      </c>
      <c r="F231" s="83" t="s">
        <v>835</v>
      </c>
      <c r="G231" s="96" t="s">
        <v>438</v>
      </c>
      <c r="H231" s="83" t="s">
        <v>620</v>
      </c>
      <c r="I231" s="83" t="s">
        <v>131</v>
      </c>
      <c r="J231" s="83"/>
      <c r="K231" s="93">
        <v>5.4000000001031179</v>
      </c>
      <c r="L231" s="96" t="s">
        <v>133</v>
      </c>
      <c r="M231" s="97">
        <v>3.27E-2</v>
      </c>
      <c r="N231" s="97">
        <v>1.640000000017677E-2</v>
      </c>
      <c r="O231" s="93">
        <v>12393.225909000003</v>
      </c>
      <c r="P231" s="95">
        <v>109.55</v>
      </c>
      <c r="Q231" s="83"/>
      <c r="R231" s="93">
        <v>13.576778984000001</v>
      </c>
      <c r="S231" s="94">
        <v>5.5575004076233196E-5</v>
      </c>
      <c r="T231" s="94">
        <v>1.2335034479104994E-3</v>
      </c>
      <c r="U231" s="94">
        <f>R231/'סכום נכסי הקרן'!$C$42</f>
        <v>3.8495952545993976E-4</v>
      </c>
    </row>
    <row r="232" spans="2:21">
      <c r="B232" s="86" t="s">
        <v>836</v>
      </c>
      <c r="C232" s="83" t="s">
        <v>837</v>
      </c>
      <c r="D232" s="96" t="s">
        <v>120</v>
      </c>
      <c r="E232" s="96" t="s">
        <v>308</v>
      </c>
      <c r="F232" s="83" t="s">
        <v>634</v>
      </c>
      <c r="G232" s="96" t="s">
        <v>442</v>
      </c>
      <c r="H232" s="83" t="s">
        <v>628</v>
      </c>
      <c r="I232" s="83" t="s">
        <v>312</v>
      </c>
      <c r="J232" s="83"/>
      <c r="K232" s="93">
        <v>1.4599999999517916</v>
      </c>
      <c r="L232" s="96" t="s">
        <v>133</v>
      </c>
      <c r="M232" s="97">
        <v>0.06</v>
      </c>
      <c r="N232" s="97">
        <v>1.3999999999746271E-2</v>
      </c>
      <c r="O232" s="93">
        <v>14761.073966000002</v>
      </c>
      <c r="P232" s="95">
        <v>106.8</v>
      </c>
      <c r="Q232" s="83"/>
      <c r="R232" s="93">
        <v>15.764826506000002</v>
      </c>
      <c r="S232" s="94">
        <v>5.3961344430234524E-5</v>
      </c>
      <c r="T232" s="94">
        <v>1.4322961192620555E-3</v>
      </c>
      <c r="U232" s="94">
        <f>R232/'סכום נכסי הקרן'!$C$42</f>
        <v>4.4699999446555332E-4</v>
      </c>
    </row>
    <row r="233" spans="2:21">
      <c r="B233" s="86" t="s">
        <v>838</v>
      </c>
      <c r="C233" s="83" t="s">
        <v>839</v>
      </c>
      <c r="D233" s="96" t="s">
        <v>120</v>
      </c>
      <c r="E233" s="96" t="s">
        <v>308</v>
      </c>
      <c r="F233" s="83" t="s">
        <v>634</v>
      </c>
      <c r="G233" s="96" t="s">
        <v>442</v>
      </c>
      <c r="H233" s="83" t="s">
        <v>628</v>
      </c>
      <c r="I233" s="83" t="s">
        <v>312</v>
      </c>
      <c r="J233" s="83"/>
      <c r="K233" s="93">
        <v>2.7999999989436808</v>
      </c>
      <c r="L233" s="96" t="s">
        <v>133</v>
      </c>
      <c r="M233" s="97">
        <v>5.9000000000000004E-2</v>
      </c>
      <c r="N233" s="97">
        <v>1.6999999984155217E-2</v>
      </c>
      <c r="O233" s="93">
        <v>337.76962800000001</v>
      </c>
      <c r="P233" s="95">
        <v>112.11</v>
      </c>
      <c r="Q233" s="83"/>
      <c r="R233" s="93">
        <v>0.37867352800000004</v>
      </c>
      <c r="S233" s="94">
        <v>3.9978341105921891E-7</v>
      </c>
      <c r="T233" s="94">
        <v>3.4403970409395088E-5</v>
      </c>
      <c r="U233" s="94">
        <f>R233/'סכום נכסי הקרן'!$C$42</f>
        <v>1.0737007784756115E-5</v>
      </c>
    </row>
    <row r="234" spans="2:21">
      <c r="B234" s="86" t="s">
        <v>840</v>
      </c>
      <c r="C234" s="83" t="s">
        <v>841</v>
      </c>
      <c r="D234" s="96" t="s">
        <v>120</v>
      </c>
      <c r="E234" s="96" t="s">
        <v>308</v>
      </c>
      <c r="F234" s="83" t="s">
        <v>645</v>
      </c>
      <c r="G234" s="96" t="s">
        <v>157</v>
      </c>
      <c r="H234" s="83" t="s">
        <v>628</v>
      </c>
      <c r="I234" s="83" t="s">
        <v>312</v>
      </c>
      <c r="J234" s="83"/>
      <c r="K234" s="93">
        <v>2.9499999999028277</v>
      </c>
      <c r="L234" s="96" t="s">
        <v>133</v>
      </c>
      <c r="M234" s="97">
        <v>4.1399999999999999E-2</v>
      </c>
      <c r="N234" s="97">
        <v>3.0499999999028277E-2</v>
      </c>
      <c r="O234" s="93">
        <v>14662.315167000001</v>
      </c>
      <c r="P234" s="95">
        <v>103.21</v>
      </c>
      <c r="Q234" s="93">
        <v>0.30350992799999998</v>
      </c>
      <c r="R234" s="93">
        <v>15.43648541</v>
      </c>
      <c r="S234" s="94">
        <v>2.2795606749167972E-5</v>
      </c>
      <c r="T234" s="94">
        <v>1.4024650470700422E-3</v>
      </c>
      <c r="U234" s="94">
        <f>R234/'סכום נכסי הקרן'!$C$42</f>
        <v>4.3769012555967249E-4</v>
      </c>
    </row>
    <row r="235" spans="2:21">
      <c r="B235" s="86" t="s">
        <v>842</v>
      </c>
      <c r="C235" s="83" t="s">
        <v>843</v>
      </c>
      <c r="D235" s="96" t="s">
        <v>120</v>
      </c>
      <c r="E235" s="96" t="s">
        <v>308</v>
      </c>
      <c r="F235" s="83" t="s">
        <v>645</v>
      </c>
      <c r="G235" s="96" t="s">
        <v>157</v>
      </c>
      <c r="H235" s="83" t="s">
        <v>628</v>
      </c>
      <c r="I235" s="83" t="s">
        <v>312</v>
      </c>
      <c r="J235" s="83"/>
      <c r="K235" s="93">
        <v>5.289999999948396</v>
      </c>
      <c r="L235" s="96" t="s">
        <v>133</v>
      </c>
      <c r="M235" s="97">
        <v>2.5000000000000001E-2</v>
      </c>
      <c r="N235" s="97">
        <v>4.7099999999618579E-2</v>
      </c>
      <c r="O235" s="93">
        <v>48594.062411999999</v>
      </c>
      <c r="P235" s="95">
        <v>89.22</v>
      </c>
      <c r="Q235" s="93">
        <v>1.214851568</v>
      </c>
      <c r="R235" s="93">
        <v>44.570472970000004</v>
      </c>
      <c r="S235" s="94">
        <v>7.9799295442786717E-5</v>
      </c>
      <c r="T235" s="94">
        <v>4.0494017136382017E-3</v>
      </c>
      <c r="U235" s="94">
        <f>R235/'סכום נכסי הקרן'!$C$42</f>
        <v>1.2637627926532851E-3</v>
      </c>
    </row>
    <row r="236" spans="2:21">
      <c r="B236" s="86" t="s">
        <v>844</v>
      </c>
      <c r="C236" s="83" t="s">
        <v>845</v>
      </c>
      <c r="D236" s="96" t="s">
        <v>120</v>
      </c>
      <c r="E236" s="96" t="s">
        <v>308</v>
      </c>
      <c r="F236" s="83" t="s">
        <v>645</v>
      </c>
      <c r="G236" s="96" t="s">
        <v>157</v>
      </c>
      <c r="H236" s="83" t="s">
        <v>628</v>
      </c>
      <c r="I236" s="83" t="s">
        <v>312</v>
      </c>
      <c r="J236" s="83"/>
      <c r="K236" s="93">
        <v>3.8799999999596433</v>
      </c>
      <c r="L236" s="96" t="s">
        <v>133</v>
      </c>
      <c r="M236" s="97">
        <v>3.5499999999999997E-2</v>
      </c>
      <c r="N236" s="97">
        <v>4.4099999999166313E-2</v>
      </c>
      <c r="O236" s="93">
        <v>19080.919827000002</v>
      </c>
      <c r="P236" s="95">
        <v>96.92</v>
      </c>
      <c r="Q236" s="93">
        <v>0.33868632899999995</v>
      </c>
      <c r="R236" s="93">
        <v>18.831912976999998</v>
      </c>
      <c r="S236" s="94">
        <v>2.6850558553348141E-5</v>
      </c>
      <c r="T236" s="94">
        <v>1.7109529156551213E-3</v>
      </c>
      <c r="U236" s="94">
        <f>R236/'סכום נכסי הקרן'!$C$42</f>
        <v>5.3396496265220486E-4</v>
      </c>
    </row>
    <row r="237" spans="2:21">
      <c r="B237" s="86" t="s">
        <v>846</v>
      </c>
      <c r="C237" s="83" t="s">
        <v>847</v>
      </c>
      <c r="D237" s="96" t="s">
        <v>120</v>
      </c>
      <c r="E237" s="96" t="s">
        <v>308</v>
      </c>
      <c r="F237" s="83" t="s">
        <v>848</v>
      </c>
      <c r="G237" s="96" t="s">
        <v>442</v>
      </c>
      <c r="H237" s="83" t="s">
        <v>651</v>
      </c>
      <c r="I237" s="83" t="s">
        <v>131</v>
      </c>
      <c r="J237" s="83"/>
      <c r="K237" s="93">
        <v>5.4600000000933111</v>
      </c>
      <c r="L237" s="96" t="s">
        <v>133</v>
      </c>
      <c r="M237" s="97">
        <v>4.4500000000000005E-2</v>
      </c>
      <c r="N237" s="97">
        <v>2.0500000000446699E-2</v>
      </c>
      <c r="O237" s="93">
        <v>26636.123777000001</v>
      </c>
      <c r="P237" s="95">
        <v>113.46</v>
      </c>
      <c r="Q237" s="83"/>
      <c r="R237" s="93">
        <v>30.221346333000007</v>
      </c>
      <c r="S237" s="94">
        <v>9.3096842414858524E-5</v>
      </c>
      <c r="T237" s="94">
        <v>2.7457274620279579E-3</v>
      </c>
      <c r="U237" s="94">
        <f>R237/'סכום נכסי הקרן'!$C$42</f>
        <v>8.569039207917161E-4</v>
      </c>
    </row>
    <row r="238" spans="2:21">
      <c r="B238" s="86" t="s">
        <v>849</v>
      </c>
      <c r="C238" s="83" t="s">
        <v>850</v>
      </c>
      <c r="D238" s="96" t="s">
        <v>120</v>
      </c>
      <c r="E238" s="96" t="s">
        <v>308</v>
      </c>
      <c r="F238" s="83" t="s">
        <v>851</v>
      </c>
      <c r="G238" s="96" t="s">
        <v>378</v>
      </c>
      <c r="H238" s="83" t="s">
        <v>651</v>
      </c>
      <c r="I238" s="83" t="s">
        <v>131</v>
      </c>
      <c r="J238" s="83"/>
      <c r="K238" s="93">
        <v>3.5599999999482019</v>
      </c>
      <c r="L238" s="96" t="s">
        <v>133</v>
      </c>
      <c r="M238" s="97">
        <v>4.2000000000000003E-2</v>
      </c>
      <c r="N238" s="97">
        <v>7.1199999998501559E-2</v>
      </c>
      <c r="O238" s="93">
        <v>23502.511140000002</v>
      </c>
      <c r="P238" s="95">
        <v>92</v>
      </c>
      <c r="Q238" s="83"/>
      <c r="R238" s="93">
        <v>21.622310251999998</v>
      </c>
      <c r="S238" s="94">
        <v>3.9513557927096449E-5</v>
      </c>
      <c r="T238" s="94">
        <v>1.964471416899699E-3</v>
      </c>
      <c r="U238" s="94">
        <f>R238/'סכום נכסי הקרן'!$C$42</f>
        <v>6.1308461335099159E-4</v>
      </c>
    </row>
    <row r="239" spans="2:21">
      <c r="B239" s="86" t="s">
        <v>852</v>
      </c>
      <c r="C239" s="83" t="s">
        <v>853</v>
      </c>
      <c r="D239" s="96" t="s">
        <v>120</v>
      </c>
      <c r="E239" s="96" t="s">
        <v>308</v>
      </c>
      <c r="F239" s="83" t="s">
        <v>851</v>
      </c>
      <c r="G239" s="96" t="s">
        <v>378</v>
      </c>
      <c r="H239" s="83" t="s">
        <v>651</v>
      </c>
      <c r="I239" s="83" t="s">
        <v>131</v>
      </c>
      <c r="J239" s="83"/>
      <c r="K239" s="93">
        <v>4.0699999999500625</v>
      </c>
      <c r="L239" s="96" t="s">
        <v>133</v>
      </c>
      <c r="M239" s="97">
        <v>3.2500000000000001E-2</v>
      </c>
      <c r="N239" s="97">
        <v>4.9599999999441556E-2</v>
      </c>
      <c r="O239" s="93">
        <v>39256.348547000001</v>
      </c>
      <c r="P239" s="95">
        <v>94.88</v>
      </c>
      <c r="Q239" s="83"/>
      <c r="R239" s="93">
        <v>37.246422197999998</v>
      </c>
      <c r="S239" s="94">
        <v>4.7859646453046005E-5</v>
      </c>
      <c r="T239" s="94">
        <v>3.3839830682746539E-3</v>
      </c>
      <c r="U239" s="94">
        <f>R239/'סכום נכסי הקרן'!$C$42</f>
        <v>1.0560947505531438E-3</v>
      </c>
    </row>
    <row r="240" spans="2:21">
      <c r="B240" s="86" t="s">
        <v>854</v>
      </c>
      <c r="C240" s="83" t="s">
        <v>855</v>
      </c>
      <c r="D240" s="96" t="s">
        <v>120</v>
      </c>
      <c r="E240" s="96" t="s">
        <v>308</v>
      </c>
      <c r="F240" s="83" t="s">
        <v>856</v>
      </c>
      <c r="G240" s="96" t="s">
        <v>378</v>
      </c>
      <c r="H240" s="83" t="s">
        <v>651</v>
      </c>
      <c r="I240" s="83" t="s">
        <v>131</v>
      </c>
      <c r="J240" s="83"/>
      <c r="K240" s="93">
        <v>3.1199999999604602</v>
      </c>
      <c r="L240" s="96" t="s">
        <v>133</v>
      </c>
      <c r="M240" s="97">
        <v>4.5999999999999999E-2</v>
      </c>
      <c r="N240" s="97">
        <v>5.7199999999148377E-2</v>
      </c>
      <c r="O240" s="93">
        <v>13421.134932999999</v>
      </c>
      <c r="P240" s="95">
        <v>97.99</v>
      </c>
      <c r="Q240" s="83"/>
      <c r="R240" s="93">
        <v>13.151370120999999</v>
      </c>
      <c r="S240" s="94">
        <v>5.6168432746651347E-5</v>
      </c>
      <c r="T240" s="94">
        <v>1.1948533896087043E-3</v>
      </c>
      <c r="U240" s="94">
        <f>R240/'סכום נכסי הקרן'!$C$42</f>
        <v>3.7289737182100022E-4</v>
      </c>
    </row>
    <row r="241" spans="2:21">
      <c r="B241" s="86" t="s">
        <v>857</v>
      </c>
      <c r="C241" s="83" t="s">
        <v>858</v>
      </c>
      <c r="D241" s="96" t="s">
        <v>120</v>
      </c>
      <c r="E241" s="96" t="s">
        <v>308</v>
      </c>
      <c r="F241" s="83" t="s">
        <v>859</v>
      </c>
      <c r="G241" s="96" t="s">
        <v>442</v>
      </c>
      <c r="H241" s="83" t="s">
        <v>860</v>
      </c>
      <c r="I241" s="83" t="s">
        <v>312</v>
      </c>
      <c r="J241" s="83"/>
      <c r="K241" s="93">
        <v>0.91000000007846282</v>
      </c>
      <c r="L241" s="96" t="s">
        <v>133</v>
      </c>
      <c r="M241" s="97">
        <v>4.7E-2</v>
      </c>
      <c r="N241" s="97">
        <v>1.1900000007061658E-2</v>
      </c>
      <c r="O241" s="93">
        <v>1230.4386260000001</v>
      </c>
      <c r="P241" s="95">
        <v>103.58</v>
      </c>
      <c r="Q241" s="83"/>
      <c r="R241" s="93">
        <v>1.2744882900000001</v>
      </c>
      <c r="S241" s="94">
        <v>5.5855907993172579E-5</v>
      </c>
      <c r="T241" s="94">
        <v>1.1579224364550918E-4</v>
      </c>
      <c r="U241" s="94">
        <f>R241/'סכום נכסי הקרן'!$C$42</f>
        <v>3.6137172734478837E-5</v>
      </c>
    </row>
    <row r="242" spans="2:21">
      <c r="B242" s="82"/>
      <c r="C242" s="83"/>
      <c r="D242" s="83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93"/>
      <c r="P242" s="95"/>
      <c r="Q242" s="83"/>
      <c r="R242" s="83"/>
      <c r="S242" s="83"/>
      <c r="T242" s="94"/>
      <c r="U242" s="83"/>
    </row>
    <row r="243" spans="2:21">
      <c r="B243" s="99" t="s">
        <v>48</v>
      </c>
      <c r="C243" s="81"/>
      <c r="D243" s="81"/>
      <c r="E243" s="81"/>
      <c r="F243" s="81"/>
      <c r="G243" s="81"/>
      <c r="H243" s="81"/>
      <c r="I243" s="81"/>
      <c r="J243" s="81"/>
      <c r="K243" s="90">
        <v>3.9922233318508971</v>
      </c>
      <c r="L243" s="81"/>
      <c r="M243" s="81"/>
      <c r="N243" s="101">
        <v>5.7877019273415924E-2</v>
      </c>
      <c r="O243" s="90"/>
      <c r="P243" s="92"/>
      <c r="Q243" s="81"/>
      <c r="R243" s="90">
        <v>347.87835730299997</v>
      </c>
      <c r="S243" s="81"/>
      <c r="T243" s="91">
        <v>3.160610876058223E-2</v>
      </c>
      <c r="U243" s="91">
        <f>R243/'סכום נכסי הקרן'!$C$42</f>
        <v>9.8638334985763233E-3</v>
      </c>
    </row>
    <row r="244" spans="2:21">
      <c r="B244" s="86" t="s">
        <v>861</v>
      </c>
      <c r="C244" s="83" t="s">
        <v>862</v>
      </c>
      <c r="D244" s="96" t="s">
        <v>120</v>
      </c>
      <c r="E244" s="96" t="s">
        <v>308</v>
      </c>
      <c r="F244" s="83" t="s">
        <v>863</v>
      </c>
      <c r="G244" s="96" t="s">
        <v>127</v>
      </c>
      <c r="H244" s="83" t="s">
        <v>408</v>
      </c>
      <c r="I244" s="83" t="s">
        <v>312</v>
      </c>
      <c r="J244" s="83"/>
      <c r="K244" s="93">
        <v>2.8199999999938457</v>
      </c>
      <c r="L244" s="96" t="s">
        <v>133</v>
      </c>
      <c r="M244" s="97">
        <v>3.49E-2</v>
      </c>
      <c r="N244" s="97">
        <v>3.8699999999951835E-2</v>
      </c>
      <c r="O244" s="93">
        <v>156501.77344200001</v>
      </c>
      <c r="P244" s="95">
        <v>95.52</v>
      </c>
      <c r="Q244" s="83"/>
      <c r="R244" s="93">
        <v>149.490497156</v>
      </c>
      <c r="S244" s="94">
        <v>7.7669275574041808E-5</v>
      </c>
      <c r="T244" s="94">
        <v>1.3581796086471573E-2</v>
      </c>
      <c r="U244" s="94">
        <f>R244/'סכום נכסי הקרן'!$C$42</f>
        <v>4.2386924699712144E-3</v>
      </c>
    </row>
    <row r="245" spans="2:21">
      <c r="B245" s="86" t="s">
        <v>864</v>
      </c>
      <c r="C245" s="83" t="s">
        <v>865</v>
      </c>
      <c r="D245" s="96" t="s">
        <v>120</v>
      </c>
      <c r="E245" s="96" t="s">
        <v>308</v>
      </c>
      <c r="F245" s="83" t="s">
        <v>866</v>
      </c>
      <c r="G245" s="96" t="s">
        <v>127</v>
      </c>
      <c r="H245" s="83" t="s">
        <v>591</v>
      </c>
      <c r="I245" s="83" t="s">
        <v>131</v>
      </c>
      <c r="J245" s="83"/>
      <c r="K245" s="93">
        <v>4.8399999999665688</v>
      </c>
      <c r="L245" s="96" t="s">
        <v>133</v>
      </c>
      <c r="M245" s="97">
        <v>4.6900000000000004E-2</v>
      </c>
      <c r="N245" s="97">
        <v>7.3599999999451229E-2</v>
      </c>
      <c r="O245" s="93">
        <v>71929.649420000002</v>
      </c>
      <c r="P245" s="95">
        <v>88.16</v>
      </c>
      <c r="Q245" s="83"/>
      <c r="R245" s="93">
        <v>63.413178043000002</v>
      </c>
      <c r="S245" s="94">
        <v>3.4863775313816743E-5</v>
      </c>
      <c r="T245" s="94">
        <v>5.7613351334056652E-3</v>
      </c>
      <c r="U245" s="94">
        <f>R245/'סכום נכסי הקרן'!$C$42</f>
        <v>1.7980337572047456E-3</v>
      </c>
    </row>
    <row r="246" spans="2:21">
      <c r="B246" s="86" t="s">
        <v>867</v>
      </c>
      <c r="C246" s="83" t="s">
        <v>868</v>
      </c>
      <c r="D246" s="96" t="s">
        <v>120</v>
      </c>
      <c r="E246" s="96" t="s">
        <v>308</v>
      </c>
      <c r="F246" s="83" t="s">
        <v>866</v>
      </c>
      <c r="G246" s="96" t="s">
        <v>127</v>
      </c>
      <c r="H246" s="83" t="s">
        <v>591</v>
      </c>
      <c r="I246" s="83" t="s">
        <v>131</v>
      </c>
      <c r="J246" s="83"/>
      <c r="K246" s="93">
        <v>5.0399999999952971</v>
      </c>
      <c r="L246" s="96" t="s">
        <v>133</v>
      </c>
      <c r="M246" s="97">
        <v>4.6900000000000004E-2</v>
      </c>
      <c r="N246" s="97">
        <v>7.3699999999976493E-2</v>
      </c>
      <c r="O246" s="93">
        <v>142938.367799</v>
      </c>
      <c r="P246" s="95">
        <v>89.26</v>
      </c>
      <c r="Q246" s="83"/>
      <c r="R246" s="93">
        <v>127.58679809</v>
      </c>
      <c r="S246" s="94">
        <v>8.4059145086797275E-5</v>
      </c>
      <c r="T246" s="94">
        <v>1.1591759395755345E-2</v>
      </c>
      <c r="U246" s="94">
        <f>R246/'סכום נכסי הקרן'!$C$42</f>
        <v>3.6176292849402361E-3</v>
      </c>
    </row>
    <row r="247" spans="2:21">
      <c r="B247" s="86" t="s">
        <v>869</v>
      </c>
      <c r="C247" s="83" t="s">
        <v>870</v>
      </c>
      <c r="D247" s="96" t="s">
        <v>120</v>
      </c>
      <c r="E247" s="96" t="s">
        <v>308</v>
      </c>
      <c r="F247" s="83" t="s">
        <v>634</v>
      </c>
      <c r="G247" s="96" t="s">
        <v>442</v>
      </c>
      <c r="H247" s="83" t="s">
        <v>628</v>
      </c>
      <c r="I247" s="83" t="s">
        <v>312</v>
      </c>
      <c r="J247" s="83"/>
      <c r="K247" s="93">
        <v>2.3400000000324859</v>
      </c>
      <c r="L247" s="96" t="s">
        <v>133</v>
      </c>
      <c r="M247" s="97">
        <v>6.7000000000000004E-2</v>
      </c>
      <c r="N247" s="97">
        <v>3.7700000001651357E-2</v>
      </c>
      <c r="O247" s="93">
        <v>7748.9868070000002</v>
      </c>
      <c r="P247" s="95">
        <v>95.34</v>
      </c>
      <c r="Q247" s="83"/>
      <c r="R247" s="93">
        <v>7.3878840139999991</v>
      </c>
      <c r="S247" s="94">
        <v>6.7731034934860227E-6</v>
      </c>
      <c r="T247" s="94">
        <v>6.7121814494964886E-4</v>
      </c>
      <c r="U247" s="94">
        <f>R247/'סכום נכסי הקרן'!$C$42</f>
        <v>2.0947798646012887E-4</v>
      </c>
    </row>
    <row r="248" spans="2:21">
      <c r="B248" s="82"/>
      <c r="C248" s="83"/>
      <c r="D248" s="83"/>
      <c r="E248" s="83"/>
      <c r="F248" s="83"/>
      <c r="G248" s="83"/>
      <c r="H248" s="83"/>
      <c r="I248" s="83"/>
      <c r="J248" s="83"/>
      <c r="K248" s="83"/>
      <c r="L248" s="83"/>
      <c r="M248" s="83"/>
      <c r="N248" s="83"/>
      <c r="O248" s="93"/>
      <c r="P248" s="95"/>
      <c r="Q248" s="83"/>
      <c r="R248" s="83"/>
      <c r="S248" s="83"/>
      <c r="T248" s="94"/>
      <c r="U248" s="83"/>
    </row>
    <row r="249" spans="2:21">
      <c r="B249" s="80" t="s">
        <v>195</v>
      </c>
      <c r="C249" s="81"/>
      <c r="D249" s="81"/>
      <c r="E249" s="81"/>
      <c r="F249" s="81"/>
      <c r="G249" s="81"/>
      <c r="H249" s="81"/>
      <c r="I249" s="81"/>
      <c r="J249" s="81"/>
      <c r="K249" s="90">
        <v>6.1540101804928264</v>
      </c>
      <c r="L249" s="81"/>
      <c r="M249" s="81"/>
      <c r="N249" s="101">
        <v>3.5833249242516969E-2</v>
      </c>
      <c r="O249" s="90"/>
      <c r="P249" s="92"/>
      <c r="Q249" s="81"/>
      <c r="R249" s="90">
        <v>679.60812062599996</v>
      </c>
      <c r="S249" s="81"/>
      <c r="T249" s="91">
        <v>6.1745054626584583E-2</v>
      </c>
      <c r="U249" s="91">
        <f>R249/'סכום נכסי הקרן'!$C$42</f>
        <v>1.926978555983146E-2</v>
      </c>
    </row>
    <row r="250" spans="2:21">
      <c r="B250" s="99" t="s">
        <v>66</v>
      </c>
      <c r="C250" s="81"/>
      <c r="D250" s="81"/>
      <c r="E250" s="81"/>
      <c r="F250" s="81"/>
      <c r="G250" s="81"/>
      <c r="H250" s="81"/>
      <c r="I250" s="81"/>
      <c r="J250" s="81"/>
      <c r="K250" s="90">
        <v>7.3672739549888533</v>
      </c>
      <c r="L250" s="81"/>
      <c r="M250" s="81"/>
      <c r="N250" s="101">
        <v>4.34958961863188E-2</v>
      </c>
      <c r="O250" s="90"/>
      <c r="P250" s="92"/>
      <c r="Q250" s="81"/>
      <c r="R250" s="90">
        <v>56.674371589000003</v>
      </c>
      <c r="S250" s="81"/>
      <c r="T250" s="91">
        <v>5.1490882222932086E-3</v>
      </c>
      <c r="U250" s="91">
        <f>R250/'סכום נכסי הקרן'!$C$42</f>
        <v>1.6069598848411019E-3</v>
      </c>
    </row>
    <row r="251" spans="2:21">
      <c r="B251" s="86" t="s">
        <v>871</v>
      </c>
      <c r="C251" s="83" t="s">
        <v>872</v>
      </c>
      <c r="D251" s="96" t="s">
        <v>30</v>
      </c>
      <c r="E251" s="96" t="s">
        <v>873</v>
      </c>
      <c r="F251" s="83" t="s">
        <v>874</v>
      </c>
      <c r="G251" s="96" t="s">
        <v>875</v>
      </c>
      <c r="H251" s="83" t="s">
        <v>876</v>
      </c>
      <c r="I251" s="83" t="s">
        <v>877</v>
      </c>
      <c r="J251" s="83"/>
      <c r="K251" s="93">
        <v>3.6699999998339927</v>
      </c>
      <c r="L251" s="96" t="s">
        <v>132</v>
      </c>
      <c r="M251" s="97">
        <v>5.0819999999999997E-2</v>
      </c>
      <c r="N251" s="97">
        <v>3.9599999998500585E-2</v>
      </c>
      <c r="O251" s="93">
        <v>2606.4266379999999</v>
      </c>
      <c r="P251" s="95">
        <v>103.6541</v>
      </c>
      <c r="Q251" s="83"/>
      <c r="R251" s="93">
        <v>9.3369663650000003</v>
      </c>
      <c r="S251" s="94">
        <v>8.1450832437499999E-6</v>
      </c>
      <c r="T251" s="94">
        <v>8.48299896302699E-4</v>
      </c>
      <c r="U251" s="94">
        <f>R251/'סכום נכסי הקרן'!$C$42</f>
        <v>2.647427748026025E-4</v>
      </c>
    </row>
    <row r="252" spans="2:21">
      <c r="B252" s="86" t="s">
        <v>878</v>
      </c>
      <c r="C252" s="83" t="s">
        <v>879</v>
      </c>
      <c r="D252" s="96" t="s">
        <v>30</v>
      </c>
      <c r="E252" s="96" t="s">
        <v>873</v>
      </c>
      <c r="F252" s="83" t="s">
        <v>874</v>
      </c>
      <c r="G252" s="96" t="s">
        <v>875</v>
      </c>
      <c r="H252" s="83" t="s">
        <v>876</v>
      </c>
      <c r="I252" s="83" t="s">
        <v>877</v>
      </c>
      <c r="J252" s="83"/>
      <c r="K252" s="93">
        <v>5.2200000000122113</v>
      </c>
      <c r="L252" s="96" t="s">
        <v>132</v>
      </c>
      <c r="M252" s="97">
        <v>5.4120000000000001E-2</v>
      </c>
      <c r="N252" s="97">
        <v>4.4300000000030523E-2</v>
      </c>
      <c r="O252" s="93">
        <v>3621.8639979999994</v>
      </c>
      <c r="P252" s="95">
        <v>104.676</v>
      </c>
      <c r="Q252" s="83"/>
      <c r="R252" s="93">
        <v>13.102464471999999</v>
      </c>
      <c r="S252" s="94">
        <v>1.1318324993749998E-5</v>
      </c>
      <c r="T252" s="94">
        <v>1.1904101202047542E-3</v>
      </c>
      <c r="U252" s="94">
        <f>R252/'סכום נכסי הקרן'!$C$42</f>
        <v>3.7151068831871027E-4</v>
      </c>
    </row>
    <row r="253" spans="2:21">
      <c r="B253" s="86" t="s">
        <v>880</v>
      </c>
      <c r="C253" s="83" t="s">
        <v>881</v>
      </c>
      <c r="D253" s="96" t="s">
        <v>30</v>
      </c>
      <c r="E253" s="96" t="s">
        <v>873</v>
      </c>
      <c r="F253" s="83" t="s">
        <v>882</v>
      </c>
      <c r="G253" s="96" t="s">
        <v>491</v>
      </c>
      <c r="H253" s="83" t="s">
        <v>876</v>
      </c>
      <c r="I253" s="83" t="s">
        <v>883</v>
      </c>
      <c r="J253" s="83"/>
      <c r="K253" s="93">
        <v>11.500000000086194</v>
      </c>
      <c r="L253" s="96" t="s">
        <v>132</v>
      </c>
      <c r="M253" s="97">
        <v>6.3750000000000001E-2</v>
      </c>
      <c r="N253" s="97">
        <v>4.7300000000629214E-2</v>
      </c>
      <c r="O253" s="93">
        <v>5617.14</v>
      </c>
      <c r="P253" s="95">
        <v>119.52630000000001</v>
      </c>
      <c r="Q253" s="83"/>
      <c r="R253" s="93">
        <v>23.203434698000002</v>
      </c>
      <c r="S253" s="94">
        <v>9.3619000000000009E-6</v>
      </c>
      <c r="T253" s="94">
        <v>2.1081227540846828E-3</v>
      </c>
      <c r="U253" s="94">
        <f>R253/'סכום נכסי הקרן'!$C$42</f>
        <v>6.579162274726163E-4</v>
      </c>
    </row>
    <row r="254" spans="2:21">
      <c r="B254" s="86" t="s">
        <v>884</v>
      </c>
      <c r="C254" s="83" t="s">
        <v>885</v>
      </c>
      <c r="D254" s="96" t="s">
        <v>30</v>
      </c>
      <c r="E254" s="96" t="s">
        <v>873</v>
      </c>
      <c r="F254" s="83" t="s">
        <v>886</v>
      </c>
      <c r="G254" s="96" t="s">
        <v>887</v>
      </c>
      <c r="H254" s="83" t="s">
        <v>888</v>
      </c>
      <c r="I254" s="83" t="s">
        <v>883</v>
      </c>
      <c r="J254" s="83"/>
      <c r="K254" s="93">
        <v>4.2599999999485307</v>
      </c>
      <c r="L254" s="96" t="s">
        <v>134</v>
      </c>
      <c r="M254" s="97">
        <v>0.06</v>
      </c>
      <c r="N254" s="97">
        <v>4.5999999999142178E-2</v>
      </c>
      <c r="O254" s="93">
        <v>2265.5798</v>
      </c>
      <c r="P254" s="95">
        <v>106.1413</v>
      </c>
      <c r="Q254" s="83"/>
      <c r="R254" s="93">
        <v>9.3259719480000012</v>
      </c>
      <c r="S254" s="94">
        <v>2.2655798E-6</v>
      </c>
      <c r="T254" s="94">
        <v>8.4730101053655021E-4</v>
      </c>
      <c r="U254" s="94">
        <f>R254/'סכום נכסי הקרן'!$C$42</f>
        <v>2.6443103624104709E-4</v>
      </c>
    </row>
    <row r="255" spans="2:21">
      <c r="B255" s="86" t="s">
        <v>889</v>
      </c>
      <c r="C255" s="83" t="s">
        <v>890</v>
      </c>
      <c r="D255" s="96" t="s">
        <v>30</v>
      </c>
      <c r="E255" s="96" t="s">
        <v>873</v>
      </c>
      <c r="F255" s="83" t="s">
        <v>891</v>
      </c>
      <c r="G255" s="96" t="s">
        <v>892</v>
      </c>
      <c r="H255" s="83" t="s">
        <v>893</v>
      </c>
      <c r="I255" s="83"/>
      <c r="J255" s="83"/>
      <c r="K255" s="93">
        <v>4.8699999986983551</v>
      </c>
      <c r="L255" s="96" t="s">
        <v>132</v>
      </c>
      <c r="M255" s="97">
        <v>0</v>
      </c>
      <c r="N255" s="97">
        <v>-6.7999999995309382E-3</v>
      </c>
      <c r="O255" s="93">
        <v>477.45690000000002</v>
      </c>
      <c r="P255" s="95">
        <v>103.36</v>
      </c>
      <c r="Q255" s="83"/>
      <c r="R255" s="93">
        <v>1.705534106</v>
      </c>
      <c r="S255" s="94">
        <v>8.303598260869566E-7</v>
      </c>
      <c r="T255" s="94">
        <v>1.5495444116452232E-4</v>
      </c>
      <c r="U255" s="94">
        <f>R255/'סכום נכסי הקרן'!$C$42</f>
        <v>4.8359158006125682E-5</v>
      </c>
    </row>
    <row r="256" spans="2:21">
      <c r="B256" s="82"/>
      <c r="C256" s="83"/>
      <c r="D256" s="83"/>
      <c r="E256" s="83"/>
      <c r="F256" s="83"/>
      <c r="G256" s="83"/>
      <c r="H256" s="83"/>
      <c r="I256" s="83"/>
      <c r="J256" s="83"/>
      <c r="K256" s="83"/>
      <c r="L256" s="83"/>
      <c r="M256" s="83"/>
      <c r="N256" s="83"/>
      <c r="O256" s="93"/>
      <c r="P256" s="95"/>
      <c r="Q256" s="83"/>
      <c r="R256" s="83"/>
      <c r="S256" s="83"/>
      <c r="T256" s="94"/>
      <c r="U256" s="83"/>
    </row>
    <row r="257" spans="2:21">
      <c r="B257" s="99" t="s">
        <v>65</v>
      </c>
      <c r="C257" s="81"/>
      <c r="D257" s="81"/>
      <c r="E257" s="81"/>
      <c r="F257" s="81"/>
      <c r="G257" s="81"/>
      <c r="H257" s="81"/>
      <c r="I257" s="81"/>
      <c r="J257" s="81"/>
      <c r="K257" s="90">
        <v>6.0436277167114696</v>
      </c>
      <c r="L257" s="81"/>
      <c r="M257" s="81"/>
      <c r="N257" s="101">
        <v>3.5136103356747113E-2</v>
      </c>
      <c r="O257" s="90"/>
      <c r="P257" s="92"/>
      <c r="Q257" s="81"/>
      <c r="R257" s="90">
        <v>622.93374903699998</v>
      </c>
      <c r="S257" s="81"/>
      <c r="T257" s="91">
        <v>5.6595966404291376E-2</v>
      </c>
      <c r="U257" s="91">
        <f>R257/'סכום נכסי הקרן'!$C$42</f>
        <v>1.7662825674990359E-2</v>
      </c>
    </row>
    <row r="258" spans="2:21">
      <c r="B258" s="86" t="s">
        <v>894</v>
      </c>
      <c r="C258" s="83" t="s">
        <v>895</v>
      </c>
      <c r="D258" s="96" t="s">
        <v>30</v>
      </c>
      <c r="E258" s="96" t="s">
        <v>873</v>
      </c>
      <c r="F258" s="83"/>
      <c r="G258" s="96" t="s">
        <v>896</v>
      </c>
      <c r="H258" s="83" t="s">
        <v>897</v>
      </c>
      <c r="I258" s="83" t="s">
        <v>883</v>
      </c>
      <c r="J258" s="83"/>
      <c r="K258" s="93">
        <v>4.2900002380051037</v>
      </c>
      <c r="L258" s="96" t="s">
        <v>132</v>
      </c>
      <c r="M258" s="97">
        <v>4.4999999999999998E-2</v>
      </c>
      <c r="N258" s="97">
        <v>3.3400001706451687E-2</v>
      </c>
      <c r="O258" s="93">
        <v>1.217047</v>
      </c>
      <c r="P258" s="95">
        <v>105.886</v>
      </c>
      <c r="Q258" s="83"/>
      <c r="R258" s="93">
        <v>4.4536860000000001E-3</v>
      </c>
      <c r="S258" s="94">
        <v>2.4340939999999998E-9</v>
      </c>
      <c r="T258" s="94">
        <v>4.0463478439067741E-7</v>
      </c>
      <c r="U258" s="94">
        <f>R258/'סכום נכסי הקרן'!$C$42</f>
        <v>1.2628097217521718E-7</v>
      </c>
    </row>
    <row r="259" spans="2:21">
      <c r="B259" s="86" t="s">
        <v>898</v>
      </c>
      <c r="C259" s="83" t="s">
        <v>899</v>
      </c>
      <c r="D259" s="96" t="s">
        <v>30</v>
      </c>
      <c r="E259" s="96" t="s">
        <v>873</v>
      </c>
      <c r="F259" s="83"/>
      <c r="G259" s="96" t="s">
        <v>896</v>
      </c>
      <c r="H259" s="83" t="s">
        <v>897</v>
      </c>
      <c r="I259" s="83" t="s">
        <v>883</v>
      </c>
      <c r="J259" s="83"/>
      <c r="K259" s="93">
        <v>6.9399999993846233</v>
      </c>
      <c r="L259" s="96" t="s">
        <v>132</v>
      </c>
      <c r="M259" s="97">
        <v>5.1249999999999997E-2</v>
      </c>
      <c r="N259" s="97">
        <v>3.5999999998190077E-2</v>
      </c>
      <c r="O259" s="93">
        <v>1126.704665</v>
      </c>
      <c r="P259" s="95">
        <v>113.5123</v>
      </c>
      <c r="Q259" s="83"/>
      <c r="R259" s="93">
        <v>4.4200474379999992</v>
      </c>
      <c r="S259" s="94">
        <v>2.2534093300000001E-6</v>
      </c>
      <c r="T259" s="94">
        <v>4.0157858952600064E-4</v>
      </c>
      <c r="U259" s="94">
        <f>R259/'סכום נכסי הקרן'!$C$42</f>
        <v>1.2532717563187387E-4</v>
      </c>
    </row>
    <row r="260" spans="2:21">
      <c r="B260" s="86" t="s">
        <v>900</v>
      </c>
      <c r="C260" s="83" t="s">
        <v>901</v>
      </c>
      <c r="D260" s="96" t="s">
        <v>30</v>
      </c>
      <c r="E260" s="96" t="s">
        <v>873</v>
      </c>
      <c r="F260" s="83"/>
      <c r="G260" s="96" t="s">
        <v>875</v>
      </c>
      <c r="H260" s="83" t="s">
        <v>902</v>
      </c>
      <c r="I260" s="83" t="s">
        <v>883</v>
      </c>
      <c r="J260" s="83"/>
      <c r="K260" s="93">
        <v>4.9199999998976116</v>
      </c>
      <c r="L260" s="96" t="s">
        <v>132</v>
      </c>
      <c r="M260" s="97">
        <v>6.7500000000000004E-2</v>
      </c>
      <c r="N260" s="97">
        <v>3.3899999999232086E-2</v>
      </c>
      <c r="O260" s="93">
        <v>1431.1536530000001</v>
      </c>
      <c r="P260" s="95">
        <v>118.4783</v>
      </c>
      <c r="Q260" s="83"/>
      <c r="R260" s="93">
        <v>5.8600136549999995</v>
      </c>
      <c r="S260" s="94">
        <v>6.3606829022222227E-7</v>
      </c>
      <c r="T260" s="94">
        <v>5.3240514976074884E-4</v>
      </c>
      <c r="U260" s="94">
        <f>R260/'סכום נכסי הקרן'!$C$42</f>
        <v>1.6615635258378063E-4</v>
      </c>
    </row>
    <row r="261" spans="2:21">
      <c r="B261" s="86" t="s">
        <v>903</v>
      </c>
      <c r="C261" s="83" t="s">
        <v>904</v>
      </c>
      <c r="D261" s="96" t="s">
        <v>30</v>
      </c>
      <c r="E261" s="96" t="s">
        <v>873</v>
      </c>
      <c r="F261" s="83"/>
      <c r="G261" s="96" t="s">
        <v>905</v>
      </c>
      <c r="H261" s="83" t="s">
        <v>902</v>
      </c>
      <c r="I261" s="83" t="s">
        <v>877</v>
      </c>
      <c r="J261" s="83"/>
      <c r="K261" s="93">
        <v>7.9800000001836082</v>
      </c>
      <c r="L261" s="96" t="s">
        <v>132</v>
      </c>
      <c r="M261" s="97">
        <v>3.9329999999999997E-2</v>
      </c>
      <c r="N261" s="97">
        <v>3.4600000000828676E-2</v>
      </c>
      <c r="O261" s="93">
        <v>3384.3268499999999</v>
      </c>
      <c r="P261" s="95">
        <v>105.2379</v>
      </c>
      <c r="Q261" s="83"/>
      <c r="R261" s="93">
        <v>12.308870613</v>
      </c>
      <c r="S261" s="94">
        <v>2.2562178999999998E-6</v>
      </c>
      <c r="T261" s="94">
        <v>1.1183090156297504E-3</v>
      </c>
      <c r="U261" s="94">
        <f>R261/'סכום נכסי הקרן'!$C$42</f>
        <v>3.4900892146159408E-4</v>
      </c>
    </row>
    <row r="262" spans="2:21">
      <c r="B262" s="86" t="s">
        <v>906</v>
      </c>
      <c r="C262" s="83" t="s">
        <v>907</v>
      </c>
      <c r="D262" s="96" t="s">
        <v>30</v>
      </c>
      <c r="E262" s="96" t="s">
        <v>873</v>
      </c>
      <c r="F262" s="83"/>
      <c r="G262" s="96" t="s">
        <v>905</v>
      </c>
      <c r="H262" s="83" t="s">
        <v>902</v>
      </c>
      <c r="I262" s="83" t="s">
        <v>877</v>
      </c>
      <c r="J262" s="83"/>
      <c r="K262" s="93">
        <v>7.9100000000913422</v>
      </c>
      <c r="L262" s="96" t="s">
        <v>132</v>
      </c>
      <c r="M262" s="97">
        <v>4.1100000000000005E-2</v>
      </c>
      <c r="N262" s="97">
        <v>3.4600000000054261E-2</v>
      </c>
      <c r="O262" s="93">
        <v>2995.808</v>
      </c>
      <c r="P262" s="95">
        <v>106.797</v>
      </c>
      <c r="Q262" s="83"/>
      <c r="R262" s="93">
        <v>11.057240689</v>
      </c>
      <c r="S262" s="94">
        <v>2.3966463999999998E-6</v>
      </c>
      <c r="T262" s="94">
        <v>1.0045935438980972E-3</v>
      </c>
      <c r="U262" s="94">
        <f>R262/'סכום נכסי הקרן'!$C$42</f>
        <v>3.1351988078690056E-4</v>
      </c>
    </row>
    <row r="263" spans="2:21">
      <c r="B263" s="86" t="s">
        <v>908</v>
      </c>
      <c r="C263" s="83" t="s">
        <v>909</v>
      </c>
      <c r="D263" s="96" t="s">
        <v>30</v>
      </c>
      <c r="E263" s="96" t="s">
        <v>873</v>
      </c>
      <c r="F263" s="83"/>
      <c r="G263" s="96" t="s">
        <v>910</v>
      </c>
      <c r="H263" s="83" t="s">
        <v>911</v>
      </c>
      <c r="I263" s="83" t="s">
        <v>912</v>
      </c>
      <c r="J263" s="83"/>
      <c r="K263" s="93">
        <v>15.929999999218591</v>
      </c>
      <c r="L263" s="96" t="s">
        <v>132</v>
      </c>
      <c r="M263" s="97">
        <v>4.4500000000000005E-2</v>
      </c>
      <c r="N263" s="97">
        <v>3.9599999998226595E-2</v>
      </c>
      <c r="O263" s="93">
        <v>2420.2383880000002</v>
      </c>
      <c r="P263" s="95">
        <v>107.8646</v>
      </c>
      <c r="Q263" s="83"/>
      <c r="R263" s="93">
        <v>9.0221669850000001</v>
      </c>
      <c r="S263" s="94">
        <v>1.210119194E-6</v>
      </c>
      <c r="T263" s="94">
        <v>8.1969914194942423E-4</v>
      </c>
      <c r="U263" s="94">
        <f>R263/'סכום נכסי הקרן'!$C$42</f>
        <v>2.558168712372062E-4</v>
      </c>
    </row>
    <row r="264" spans="2:21">
      <c r="B264" s="86" t="s">
        <v>913</v>
      </c>
      <c r="C264" s="83" t="s">
        <v>914</v>
      </c>
      <c r="D264" s="96" t="s">
        <v>30</v>
      </c>
      <c r="E264" s="96" t="s">
        <v>873</v>
      </c>
      <c r="F264" s="83"/>
      <c r="G264" s="96" t="s">
        <v>915</v>
      </c>
      <c r="H264" s="83" t="s">
        <v>916</v>
      </c>
      <c r="I264" s="83" t="s">
        <v>883</v>
      </c>
      <c r="J264" s="83"/>
      <c r="K264" s="93">
        <v>16.029999999595667</v>
      </c>
      <c r="L264" s="96" t="s">
        <v>132</v>
      </c>
      <c r="M264" s="97">
        <v>5.5500000000000001E-2</v>
      </c>
      <c r="N264" s="97">
        <v>3.8099999998714759E-2</v>
      </c>
      <c r="O264" s="93">
        <v>2340.4749999999999</v>
      </c>
      <c r="P264" s="95">
        <v>131.7834</v>
      </c>
      <c r="Q264" s="83"/>
      <c r="R264" s="93">
        <v>10.659540977000001</v>
      </c>
      <c r="S264" s="94">
        <v>5.8511874999999995E-7</v>
      </c>
      <c r="T264" s="94">
        <v>9.6846097029112206E-4</v>
      </c>
      <c r="U264" s="94">
        <f>R264/'סכום נכסי הקרן'!$C$42</f>
        <v>3.0224339962833579E-4</v>
      </c>
    </row>
    <row r="265" spans="2:21">
      <c r="B265" s="86" t="s">
        <v>917</v>
      </c>
      <c r="C265" s="83" t="s">
        <v>918</v>
      </c>
      <c r="D265" s="96" t="s">
        <v>30</v>
      </c>
      <c r="E265" s="96" t="s">
        <v>873</v>
      </c>
      <c r="F265" s="83"/>
      <c r="G265" s="96" t="s">
        <v>905</v>
      </c>
      <c r="H265" s="83" t="s">
        <v>916</v>
      </c>
      <c r="I265" s="83" t="s">
        <v>877</v>
      </c>
      <c r="J265" s="83"/>
      <c r="K265" s="93">
        <v>3.020000000166148</v>
      </c>
      <c r="L265" s="96" t="s">
        <v>132</v>
      </c>
      <c r="M265" s="97">
        <v>4.4000000000000004E-2</v>
      </c>
      <c r="N265" s="97">
        <v>3.0200000001661481E-2</v>
      </c>
      <c r="O265" s="93">
        <v>3014.5317999999997</v>
      </c>
      <c r="P265" s="95">
        <v>105.1437</v>
      </c>
      <c r="Q265" s="83"/>
      <c r="R265" s="93">
        <v>10.954100509</v>
      </c>
      <c r="S265" s="94">
        <v>2.0096878666666664E-6</v>
      </c>
      <c r="T265" s="94">
        <v>9.9522285532770496E-4</v>
      </c>
      <c r="U265" s="94">
        <f>R265/'סכום נכסי הקרן'!$C$42</f>
        <v>3.1059541727494061E-4</v>
      </c>
    </row>
    <row r="266" spans="2:21">
      <c r="B266" s="86" t="s">
        <v>919</v>
      </c>
      <c r="C266" s="83" t="s">
        <v>920</v>
      </c>
      <c r="D266" s="96" t="s">
        <v>30</v>
      </c>
      <c r="E266" s="96" t="s">
        <v>873</v>
      </c>
      <c r="F266" s="83"/>
      <c r="G266" s="96" t="s">
        <v>921</v>
      </c>
      <c r="H266" s="83" t="s">
        <v>916</v>
      </c>
      <c r="I266" s="83" t="s">
        <v>877</v>
      </c>
      <c r="J266" s="83"/>
      <c r="K266" s="93">
        <v>16.719999999775041</v>
      </c>
      <c r="L266" s="96" t="s">
        <v>132</v>
      </c>
      <c r="M266" s="97">
        <v>4.5499999999999999E-2</v>
      </c>
      <c r="N266" s="97">
        <v>3.9199999999225542E-2</v>
      </c>
      <c r="O266" s="93">
        <v>2808.57</v>
      </c>
      <c r="P266" s="95">
        <v>111.7439</v>
      </c>
      <c r="Q266" s="83"/>
      <c r="R266" s="93">
        <v>10.846331551999999</v>
      </c>
      <c r="S266" s="94">
        <v>1.1259149208772337E-6</v>
      </c>
      <c r="T266" s="94">
        <v>9.8543162427106924E-4</v>
      </c>
      <c r="U266" s="94">
        <f>R266/'סכום נכסי הקרן'!$C$42</f>
        <v>3.0753970821501377E-4</v>
      </c>
    </row>
    <row r="267" spans="2:21">
      <c r="B267" s="86" t="s">
        <v>922</v>
      </c>
      <c r="C267" s="83" t="s">
        <v>923</v>
      </c>
      <c r="D267" s="96" t="s">
        <v>30</v>
      </c>
      <c r="E267" s="96" t="s">
        <v>873</v>
      </c>
      <c r="F267" s="83"/>
      <c r="G267" s="96" t="s">
        <v>905</v>
      </c>
      <c r="H267" s="83" t="s">
        <v>916</v>
      </c>
      <c r="I267" s="83" t="s">
        <v>877</v>
      </c>
      <c r="J267" s="83"/>
      <c r="K267" s="93">
        <v>8.190000000071942</v>
      </c>
      <c r="L267" s="96" t="s">
        <v>132</v>
      </c>
      <c r="M267" s="97">
        <v>3.61E-2</v>
      </c>
      <c r="N267" s="97">
        <v>3.4600000000227185E-2</v>
      </c>
      <c r="O267" s="93">
        <v>3744.76</v>
      </c>
      <c r="P267" s="95">
        <v>102.033</v>
      </c>
      <c r="Q267" s="83"/>
      <c r="R267" s="93">
        <v>13.204999195000001</v>
      </c>
      <c r="S267" s="94">
        <v>2.995808E-6</v>
      </c>
      <c r="T267" s="94">
        <v>1.199725800639716E-3</v>
      </c>
      <c r="U267" s="94">
        <f>R267/'סכום נכסי הקרן'!$C$42</f>
        <v>3.7441798454528681E-4</v>
      </c>
    </row>
    <row r="268" spans="2:21">
      <c r="B268" s="86" t="s">
        <v>924</v>
      </c>
      <c r="C268" s="83" t="s">
        <v>925</v>
      </c>
      <c r="D268" s="96" t="s">
        <v>30</v>
      </c>
      <c r="E268" s="96" t="s">
        <v>873</v>
      </c>
      <c r="F268" s="83"/>
      <c r="G268" s="96" t="s">
        <v>905</v>
      </c>
      <c r="H268" s="83" t="s">
        <v>916</v>
      </c>
      <c r="I268" s="83" t="s">
        <v>883</v>
      </c>
      <c r="J268" s="83"/>
      <c r="K268" s="93">
        <v>3.2100000720836053</v>
      </c>
      <c r="L268" s="96" t="s">
        <v>132</v>
      </c>
      <c r="M268" s="97">
        <v>6.5000000000000002E-2</v>
      </c>
      <c r="N268" s="97">
        <v>3.0100000720836056E-2</v>
      </c>
      <c r="O268" s="93">
        <v>4.400093</v>
      </c>
      <c r="P268" s="95">
        <v>114.03489999999999</v>
      </c>
      <c r="Q268" s="83"/>
      <c r="R268" s="93">
        <v>1.7340975000000002E-2</v>
      </c>
      <c r="S268" s="94">
        <v>1.7600372E-9</v>
      </c>
      <c r="T268" s="94">
        <v>1.5754953717547955E-6</v>
      </c>
      <c r="U268" s="94">
        <f>R268/'סכום נכסי הקרן'!$C$42</f>
        <v>4.9169051914888849E-7</v>
      </c>
    </row>
    <row r="269" spans="2:21">
      <c r="B269" s="86" t="s">
        <v>926</v>
      </c>
      <c r="C269" s="83" t="s">
        <v>927</v>
      </c>
      <c r="D269" s="96" t="s">
        <v>30</v>
      </c>
      <c r="E269" s="96" t="s">
        <v>873</v>
      </c>
      <c r="F269" s="83"/>
      <c r="G269" s="96" t="s">
        <v>928</v>
      </c>
      <c r="H269" s="83" t="s">
        <v>916</v>
      </c>
      <c r="I269" s="83" t="s">
        <v>883</v>
      </c>
      <c r="J269" s="83"/>
      <c r="K269" s="93">
        <v>6.9600000003138334</v>
      </c>
      <c r="L269" s="96" t="s">
        <v>134</v>
      </c>
      <c r="M269" s="97">
        <v>0.03</v>
      </c>
      <c r="N269" s="97">
        <v>2.5200000001046111E-2</v>
      </c>
      <c r="O269" s="93">
        <v>954.91380000000004</v>
      </c>
      <c r="P269" s="95">
        <v>103.2495</v>
      </c>
      <c r="Q269" s="83"/>
      <c r="R269" s="93">
        <v>3.8236872549999998</v>
      </c>
      <c r="S269" s="94">
        <v>1.9098276000000001E-6</v>
      </c>
      <c r="T269" s="94">
        <v>3.4739693548317197E-4</v>
      </c>
      <c r="U269" s="94">
        <f>R269/'סכום נכסי הקרן'!$C$42</f>
        <v>1.0841782376561514E-4</v>
      </c>
    </row>
    <row r="270" spans="2:21">
      <c r="B270" s="86" t="s">
        <v>929</v>
      </c>
      <c r="C270" s="83" t="s">
        <v>930</v>
      </c>
      <c r="D270" s="96" t="s">
        <v>30</v>
      </c>
      <c r="E270" s="96" t="s">
        <v>873</v>
      </c>
      <c r="F270" s="83"/>
      <c r="G270" s="96" t="s">
        <v>931</v>
      </c>
      <c r="H270" s="83" t="s">
        <v>911</v>
      </c>
      <c r="I270" s="83" t="s">
        <v>912</v>
      </c>
      <c r="J270" s="83"/>
      <c r="K270" s="93">
        <v>7.789999999616616</v>
      </c>
      <c r="L270" s="96" t="s">
        <v>132</v>
      </c>
      <c r="M270" s="97">
        <v>4.8750000000000002E-2</v>
      </c>
      <c r="N270" s="97">
        <v>3.2999999998213625E-2</v>
      </c>
      <c r="O270" s="93">
        <v>1872.38</v>
      </c>
      <c r="P270" s="95">
        <v>112.4607</v>
      </c>
      <c r="Q270" s="83"/>
      <c r="R270" s="93">
        <v>7.277268201</v>
      </c>
      <c r="S270" s="94">
        <v>1.497904E-6</v>
      </c>
      <c r="T270" s="94">
        <v>6.611682658958822E-4</v>
      </c>
      <c r="U270" s="94">
        <f>R270/'סכום נכסי הקרן'!$C$42</f>
        <v>2.06341556904118E-4</v>
      </c>
    </row>
    <row r="271" spans="2:21">
      <c r="B271" s="86" t="s">
        <v>932</v>
      </c>
      <c r="C271" s="83" t="s">
        <v>933</v>
      </c>
      <c r="D271" s="96" t="s">
        <v>30</v>
      </c>
      <c r="E271" s="96" t="s">
        <v>873</v>
      </c>
      <c r="F271" s="83"/>
      <c r="G271" s="96" t="s">
        <v>934</v>
      </c>
      <c r="H271" s="83" t="s">
        <v>916</v>
      </c>
      <c r="I271" s="83" t="s">
        <v>877</v>
      </c>
      <c r="J271" s="83"/>
      <c r="K271" s="93">
        <v>14.330000000310374</v>
      </c>
      <c r="L271" s="96" t="s">
        <v>132</v>
      </c>
      <c r="M271" s="97">
        <v>5.0999999999999997E-2</v>
      </c>
      <c r="N271" s="97">
        <v>4.3700000001307665E-2</v>
      </c>
      <c r="O271" s="93">
        <v>3276.665</v>
      </c>
      <c r="P271" s="95">
        <v>112.09950000000001</v>
      </c>
      <c r="Q271" s="83"/>
      <c r="R271" s="93">
        <v>12.694320282000001</v>
      </c>
      <c r="S271" s="94">
        <v>4.3688866666666669E-6</v>
      </c>
      <c r="T271" s="94">
        <v>1.1533286249397182E-3</v>
      </c>
      <c r="U271" s="94">
        <f>R271/'סכום נכסי הקרן'!$C$42</f>
        <v>3.5993806171214968E-4</v>
      </c>
    </row>
    <row r="272" spans="2:21">
      <c r="B272" s="86" t="s">
        <v>935</v>
      </c>
      <c r="C272" s="83" t="s">
        <v>936</v>
      </c>
      <c r="D272" s="96" t="s">
        <v>30</v>
      </c>
      <c r="E272" s="96" t="s">
        <v>873</v>
      </c>
      <c r="F272" s="83"/>
      <c r="G272" s="96" t="s">
        <v>896</v>
      </c>
      <c r="H272" s="83" t="s">
        <v>916</v>
      </c>
      <c r="I272" s="83" t="s">
        <v>883</v>
      </c>
      <c r="J272" s="83"/>
      <c r="K272" s="93">
        <v>6.5399999999284901</v>
      </c>
      <c r="L272" s="96" t="s">
        <v>132</v>
      </c>
      <c r="M272" s="97">
        <v>4.4999999999999998E-2</v>
      </c>
      <c r="N272" s="97">
        <v>3.8699999998667287E-2</v>
      </c>
      <c r="O272" s="93">
        <v>1694.5038999999999</v>
      </c>
      <c r="P272" s="95">
        <v>105.065</v>
      </c>
      <c r="Q272" s="83"/>
      <c r="R272" s="93">
        <v>6.1528222859999984</v>
      </c>
      <c r="S272" s="94">
        <v>2.2593385333333333E-6</v>
      </c>
      <c r="T272" s="94">
        <v>5.5900795859648933E-4</v>
      </c>
      <c r="U272" s="94">
        <f>R272/'סכום נכסי הקרן'!$C$42</f>
        <v>1.7445872472765747E-4</v>
      </c>
    </row>
    <row r="273" spans="2:21">
      <c r="B273" s="86" t="s">
        <v>937</v>
      </c>
      <c r="C273" s="83" t="s">
        <v>938</v>
      </c>
      <c r="D273" s="96" t="s">
        <v>30</v>
      </c>
      <c r="E273" s="96" t="s">
        <v>873</v>
      </c>
      <c r="F273" s="83"/>
      <c r="G273" s="96" t="s">
        <v>896</v>
      </c>
      <c r="H273" s="83" t="s">
        <v>916</v>
      </c>
      <c r="I273" s="83" t="s">
        <v>883</v>
      </c>
      <c r="J273" s="83"/>
      <c r="K273" s="93">
        <v>4.8999999997074788</v>
      </c>
      <c r="L273" s="96" t="s">
        <v>132</v>
      </c>
      <c r="M273" s="97">
        <v>5.7500000000000002E-2</v>
      </c>
      <c r="N273" s="97">
        <v>3.6599999998504898E-2</v>
      </c>
      <c r="O273" s="93">
        <v>793.42102499999999</v>
      </c>
      <c r="P273" s="95">
        <v>112.2042</v>
      </c>
      <c r="Q273" s="83"/>
      <c r="R273" s="93">
        <v>3.0767105310000002</v>
      </c>
      <c r="S273" s="94">
        <v>1.1334586071428571E-6</v>
      </c>
      <c r="T273" s="94">
        <v>2.795311798684756E-4</v>
      </c>
      <c r="U273" s="94">
        <f>R273/'סכום נכסי הקרן'!$C$42</f>
        <v>8.7237851289113927E-5</v>
      </c>
    </row>
    <row r="274" spans="2:21">
      <c r="B274" s="86" t="s">
        <v>939</v>
      </c>
      <c r="C274" s="83" t="s">
        <v>940</v>
      </c>
      <c r="D274" s="96" t="s">
        <v>30</v>
      </c>
      <c r="E274" s="96" t="s">
        <v>873</v>
      </c>
      <c r="F274" s="83"/>
      <c r="G274" s="96" t="s">
        <v>905</v>
      </c>
      <c r="H274" s="83" t="s">
        <v>876</v>
      </c>
      <c r="I274" s="83" t="s">
        <v>883</v>
      </c>
      <c r="J274" s="83"/>
      <c r="K274" s="93">
        <v>3.48</v>
      </c>
      <c r="L274" s="96" t="s">
        <v>132</v>
      </c>
      <c r="M274" s="97">
        <v>7.8750000000000001E-2</v>
      </c>
      <c r="N274" s="97">
        <v>4.0199999999999993E-2</v>
      </c>
      <c r="O274" s="93">
        <v>1825.5705000000003</v>
      </c>
      <c r="P274" s="95">
        <v>114.09399999999999</v>
      </c>
      <c r="Q274" s="83"/>
      <c r="R274" s="93">
        <v>7.1983863000000001</v>
      </c>
      <c r="S274" s="94">
        <v>1.043183142857143E-6</v>
      </c>
      <c r="T274" s="94">
        <v>6.5400153680823174E-4</v>
      </c>
      <c r="U274" s="94">
        <f>R274/'סכום נכסי הקרן'!$C$42</f>
        <v>2.0410491894955424E-4</v>
      </c>
    </row>
    <row r="275" spans="2:21">
      <c r="B275" s="86" t="s">
        <v>941</v>
      </c>
      <c r="C275" s="83" t="s">
        <v>942</v>
      </c>
      <c r="D275" s="96" t="s">
        <v>30</v>
      </c>
      <c r="E275" s="96" t="s">
        <v>873</v>
      </c>
      <c r="F275" s="83"/>
      <c r="G275" s="96" t="s">
        <v>943</v>
      </c>
      <c r="H275" s="83" t="s">
        <v>876</v>
      </c>
      <c r="I275" s="83" t="s">
        <v>883</v>
      </c>
      <c r="J275" s="83"/>
      <c r="K275" s="93">
        <v>6.7100000003915712</v>
      </c>
      <c r="L275" s="96" t="s">
        <v>132</v>
      </c>
      <c r="M275" s="97">
        <v>4.2500000000000003E-2</v>
      </c>
      <c r="N275" s="97">
        <v>3.9000000001916779E-2</v>
      </c>
      <c r="O275" s="93">
        <v>2059.6179999999999</v>
      </c>
      <c r="P275" s="95">
        <v>102.61109999999999</v>
      </c>
      <c r="Q275" s="83"/>
      <c r="R275" s="93">
        <v>7.3038997340000007</v>
      </c>
      <c r="S275" s="94">
        <v>3.4326966666666668E-6</v>
      </c>
      <c r="T275" s="94">
        <v>6.6358784478255011E-4</v>
      </c>
      <c r="U275" s="94">
        <f>R275/'סכום נכסי הקרן'!$C$42</f>
        <v>2.0709667432320782E-4</v>
      </c>
    </row>
    <row r="276" spans="2:21">
      <c r="B276" s="86" t="s">
        <v>944</v>
      </c>
      <c r="C276" s="83" t="s">
        <v>945</v>
      </c>
      <c r="D276" s="96" t="s">
        <v>30</v>
      </c>
      <c r="E276" s="96" t="s">
        <v>873</v>
      </c>
      <c r="F276" s="83"/>
      <c r="G276" s="96" t="s">
        <v>943</v>
      </c>
      <c r="H276" s="83" t="s">
        <v>876</v>
      </c>
      <c r="I276" s="83" t="s">
        <v>883</v>
      </c>
      <c r="J276" s="83"/>
      <c r="K276" s="93">
        <v>1.5100000000922364</v>
      </c>
      <c r="L276" s="96" t="s">
        <v>132</v>
      </c>
      <c r="M276" s="97">
        <v>5.2499999999999998E-2</v>
      </c>
      <c r="N276" s="97">
        <v>2.8400000001459563E-2</v>
      </c>
      <c r="O276" s="93">
        <v>2608.1317210000002</v>
      </c>
      <c r="P276" s="95">
        <v>109.45489999999999</v>
      </c>
      <c r="Q276" s="83"/>
      <c r="R276" s="93">
        <v>9.8659413590000007</v>
      </c>
      <c r="S276" s="94">
        <v>4.3468862016666667E-6</v>
      </c>
      <c r="T276" s="94">
        <v>8.9635934248845394E-4</v>
      </c>
      <c r="U276" s="94">
        <f>R276/'סכום נכסי הקרן'!$C$42</f>
        <v>2.797414694790345E-4</v>
      </c>
    </row>
    <row r="277" spans="2:21">
      <c r="B277" s="86" t="s">
        <v>946</v>
      </c>
      <c r="C277" s="83" t="s">
        <v>947</v>
      </c>
      <c r="D277" s="96" t="s">
        <v>30</v>
      </c>
      <c r="E277" s="96" t="s">
        <v>873</v>
      </c>
      <c r="F277" s="83"/>
      <c r="G277" s="96" t="s">
        <v>948</v>
      </c>
      <c r="H277" s="83" t="s">
        <v>876</v>
      </c>
      <c r="I277" s="83" t="s">
        <v>883</v>
      </c>
      <c r="J277" s="83"/>
      <c r="K277" s="93">
        <v>7.4599999999578941</v>
      </c>
      <c r="L277" s="96" t="s">
        <v>132</v>
      </c>
      <c r="M277" s="97">
        <v>4.7500000000000001E-2</v>
      </c>
      <c r="N277" s="97">
        <v>3.5299999999555541E-2</v>
      </c>
      <c r="O277" s="93">
        <v>5617.14</v>
      </c>
      <c r="P277" s="95">
        <v>110.1046</v>
      </c>
      <c r="Q277" s="83"/>
      <c r="R277" s="93">
        <v>21.374422015</v>
      </c>
      <c r="S277" s="94">
        <v>1.8723800000000001E-6</v>
      </c>
      <c r="T277" s="94">
        <v>1.9419498014711576E-3</v>
      </c>
      <c r="U277" s="94">
        <f>R277/'סכום נכסי הקרן'!$C$42</f>
        <v>6.0605592575174012E-4</v>
      </c>
    </row>
    <row r="278" spans="2:21">
      <c r="B278" s="86" t="s">
        <v>949</v>
      </c>
      <c r="C278" s="83" t="s">
        <v>950</v>
      </c>
      <c r="D278" s="96" t="s">
        <v>30</v>
      </c>
      <c r="E278" s="96" t="s">
        <v>873</v>
      </c>
      <c r="F278" s="83"/>
      <c r="G278" s="96" t="s">
        <v>875</v>
      </c>
      <c r="H278" s="83" t="s">
        <v>876</v>
      </c>
      <c r="I278" s="83" t="s">
        <v>883</v>
      </c>
      <c r="J278" s="83"/>
      <c r="K278" s="93">
        <v>7.9899999993989512</v>
      </c>
      <c r="L278" s="96" t="s">
        <v>132</v>
      </c>
      <c r="M278" s="97">
        <v>3.7000000000000005E-2</v>
      </c>
      <c r="N278" s="97">
        <v>3.4199999997626927E-2</v>
      </c>
      <c r="O278" s="93">
        <v>1451.0944999999999</v>
      </c>
      <c r="P278" s="95">
        <v>102.51309999999999</v>
      </c>
      <c r="Q278" s="83"/>
      <c r="R278" s="93">
        <v>5.1410118909999998</v>
      </c>
      <c r="S278" s="94">
        <v>9.6739633333333328E-7</v>
      </c>
      <c r="T278" s="94">
        <v>4.6708102862767911E-4</v>
      </c>
      <c r="U278" s="94">
        <f>R278/'סכום נכסי הקרן'!$C$42</f>
        <v>1.4576958940523232E-4</v>
      </c>
    </row>
    <row r="279" spans="2:21">
      <c r="B279" s="86" t="s">
        <v>951</v>
      </c>
      <c r="C279" s="83" t="s">
        <v>952</v>
      </c>
      <c r="D279" s="96" t="s">
        <v>30</v>
      </c>
      <c r="E279" s="96" t="s">
        <v>873</v>
      </c>
      <c r="F279" s="83"/>
      <c r="G279" s="96" t="s">
        <v>953</v>
      </c>
      <c r="H279" s="83" t="s">
        <v>876</v>
      </c>
      <c r="I279" s="83" t="s">
        <v>883</v>
      </c>
      <c r="J279" s="83"/>
      <c r="K279" s="93">
        <v>7.6200000000804629</v>
      </c>
      <c r="L279" s="96" t="s">
        <v>132</v>
      </c>
      <c r="M279" s="97">
        <v>5.2999999999999999E-2</v>
      </c>
      <c r="N279" s="97">
        <v>3.7100000000402304E-2</v>
      </c>
      <c r="O279" s="93">
        <v>2218.7703000000001</v>
      </c>
      <c r="P279" s="95">
        <v>113.4543</v>
      </c>
      <c r="Q279" s="83"/>
      <c r="R279" s="93">
        <v>8.6997536149999988</v>
      </c>
      <c r="S279" s="94">
        <v>1.267868742857143E-6</v>
      </c>
      <c r="T279" s="94">
        <v>7.9040662683843024E-4</v>
      </c>
      <c r="U279" s="94">
        <f>R279/'סכום נכסי הקרן'!$C$42</f>
        <v>2.466750786173654E-4</v>
      </c>
    </row>
    <row r="280" spans="2:21">
      <c r="B280" s="86" t="s">
        <v>954</v>
      </c>
      <c r="C280" s="83" t="s">
        <v>955</v>
      </c>
      <c r="D280" s="96" t="s">
        <v>30</v>
      </c>
      <c r="E280" s="96" t="s">
        <v>873</v>
      </c>
      <c r="F280" s="83"/>
      <c r="G280" s="96" t="s">
        <v>875</v>
      </c>
      <c r="H280" s="83" t="s">
        <v>876</v>
      </c>
      <c r="I280" s="83" t="s">
        <v>877</v>
      </c>
      <c r="J280" s="83"/>
      <c r="K280" s="93">
        <v>3.3599999994174352</v>
      </c>
      <c r="L280" s="96" t="s">
        <v>132</v>
      </c>
      <c r="M280" s="97">
        <v>5.8749999999999997E-2</v>
      </c>
      <c r="N280" s="97">
        <v>2.7399999997464765E-2</v>
      </c>
      <c r="O280" s="93">
        <v>954.91380000000004</v>
      </c>
      <c r="P280" s="95">
        <v>112.3496</v>
      </c>
      <c r="Q280" s="83"/>
      <c r="R280" s="93">
        <v>3.7077408310000002</v>
      </c>
      <c r="S280" s="94">
        <v>5.3050766666666671E-7</v>
      </c>
      <c r="T280" s="94">
        <v>3.368627495805039E-4</v>
      </c>
      <c r="U280" s="94">
        <f>R280/'סכום נכסי הקרן'!$C$42</f>
        <v>1.0513024867770822E-4</v>
      </c>
    </row>
    <row r="281" spans="2:21">
      <c r="B281" s="86" t="s">
        <v>956</v>
      </c>
      <c r="C281" s="83" t="s">
        <v>957</v>
      </c>
      <c r="D281" s="96" t="s">
        <v>30</v>
      </c>
      <c r="E281" s="96" t="s">
        <v>873</v>
      </c>
      <c r="F281" s="83"/>
      <c r="G281" s="96" t="s">
        <v>875</v>
      </c>
      <c r="H281" s="83" t="s">
        <v>876</v>
      </c>
      <c r="I281" s="83" t="s">
        <v>883</v>
      </c>
      <c r="J281" s="83"/>
      <c r="K281" s="93">
        <v>7.3499999998043375</v>
      </c>
      <c r="L281" s="96" t="s">
        <v>132</v>
      </c>
      <c r="M281" s="97">
        <v>5.2499999999999998E-2</v>
      </c>
      <c r="N281" s="97">
        <v>3.6199999999290154E-2</v>
      </c>
      <c r="O281" s="93">
        <v>2808.57</v>
      </c>
      <c r="P281" s="95">
        <v>113.2067</v>
      </c>
      <c r="Q281" s="83"/>
      <c r="R281" s="93">
        <v>10.988320268999999</v>
      </c>
      <c r="S281" s="94">
        <v>1.8723800000000001E-6</v>
      </c>
      <c r="T281" s="94">
        <v>9.9833185430282367E-4</v>
      </c>
      <c r="U281" s="94">
        <f>R281/'סכום נכסי הקרן'!$C$42</f>
        <v>3.1156569325766647E-4</v>
      </c>
    </row>
    <row r="282" spans="2:21">
      <c r="B282" s="86" t="s">
        <v>958</v>
      </c>
      <c r="C282" s="83" t="s">
        <v>959</v>
      </c>
      <c r="D282" s="96" t="s">
        <v>30</v>
      </c>
      <c r="E282" s="96" t="s">
        <v>873</v>
      </c>
      <c r="F282" s="83"/>
      <c r="G282" s="134" t="s">
        <v>931</v>
      </c>
      <c r="H282" s="83" t="s">
        <v>876</v>
      </c>
      <c r="I282" s="83" t="s">
        <v>883</v>
      </c>
      <c r="J282" s="83"/>
      <c r="K282" s="93">
        <v>4.5499999999514147</v>
      </c>
      <c r="L282" s="96" t="s">
        <v>132</v>
      </c>
      <c r="M282" s="97">
        <v>4.1250000000000002E-2</v>
      </c>
      <c r="N282" s="97">
        <v>3.7499999999999999E-2</v>
      </c>
      <c r="O282" s="93">
        <v>2340.4749999999999</v>
      </c>
      <c r="P282" s="95">
        <v>101.78530000000001</v>
      </c>
      <c r="Q282" s="83"/>
      <c r="R282" s="93">
        <v>8.233091528000001</v>
      </c>
      <c r="S282" s="94">
        <v>5.507E-6</v>
      </c>
      <c r="T282" s="94">
        <v>7.480085518604125E-4</v>
      </c>
      <c r="U282" s="94">
        <f>R282/'סכום נכסי הקרן'!$C$42</f>
        <v>2.3344322032657541E-4</v>
      </c>
    </row>
    <row r="283" spans="2:21">
      <c r="B283" s="86" t="s">
        <v>960</v>
      </c>
      <c r="C283" s="83" t="s">
        <v>961</v>
      </c>
      <c r="D283" s="96" t="s">
        <v>30</v>
      </c>
      <c r="E283" s="96" t="s">
        <v>873</v>
      </c>
      <c r="F283" s="83"/>
      <c r="G283" s="96" t="s">
        <v>962</v>
      </c>
      <c r="H283" s="83" t="s">
        <v>963</v>
      </c>
      <c r="I283" s="83" t="s">
        <v>912</v>
      </c>
      <c r="J283" s="83"/>
      <c r="K283" s="93">
        <v>5.1200000000070256</v>
      </c>
      <c r="L283" s="96" t="s">
        <v>132</v>
      </c>
      <c r="M283" s="97">
        <v>5.2499999999999998E-2</v>
      </c>
      <c r="N283" s="97">
        <v>3.2000000000702571E-2</v>
      </c>
      <c r="O283" s="93">
        <v>1465.13735</v>
      </c>
      <c r="P283" s="95">
        <v>112.44</v>
      </c>
      <c r="Q283" s="83"/>
      <c r="R283" s="93">
        <v>5.6934159079999995</v>
      </c>
      <c r="S283" s="94">
        <v>1.17210988E-6</v>
      </c>
      <c r="T283" s="94">
        <v>5.1726909314667288E-4</v>
      </c>
      <c r="U283" s="94">
        <f>R283/'סכום נכסי הקרן'!$C$42</f>
        <v>1.6143259669857432E-4</v>
      </c>
    </row>
    <row r="284" spans="2:21">
      <c r="B284" s="86" t="s">
        <v>964</v>
      </c>
      <c r="C284" s="83" t="s">
        <v>965</v>
      </c>
      <c r="D284" s="96" t="s">
        <v>30</v>
      </c>
      <c r="E284" s="96" t="s">
        <v>873</v>
      </c>
      <c r="F284" s="83"/>
      <c r="G284" s="96" t="s">
        <v>966</v>
      </c>
      <c r="H284" s="83" t="s">
        <v>876</v>
      </c>
      <c r="I284" s="83" t="s">
        <v>877</v>
      </c>
      <c r="J284" s="83"/>
      <c r="K284" s="93">
        <v>8.0000000043276759E-2</v>
      </c>
      <c r="L284" s="96" t="s">
        <v>132</v>
      </c>
      <c r="M284" s="97">
        <v>5.2499999999999998E-2</v>
      </c>
      <c r="N284" s="97">
        <v>1.0000000002950687E-3</v>
      </c>
      <c r="O284" s="93">
        <v>2789.9398190000002</v>
      </c>
      <c r="P284" s="95">
        <v>105.44580000000001</v>
      </c>
      <c r="Q284" s="83"/>
      <c r="R284" s="93">
        <v>10.167121007</v>
      </c>
      <c r="S284" s="94">
        <v>4.2922151061538463E-6</v>
      </c>
      <c r="T284" s="94">
        <v>9.2372269094439358E-4</v>
      </c>
      <c r="U284" s="94">
        <f>R284/'סכום נכסי הקרן'!$C$42</f>
        <v>2.8828119561797417E-4</v>
      </c>
    </row>
    <row r="285" spans="2:21">
      <c r="B285" s="86" t="s">
        <v>967</v>
      </c>
      <c r="C285" s="83" t="s">
        <v>968</v>
      </c>
      <c r="D285" s="96" t="s">
        <v>30</v>
      </c>
      <c r="E285" s="96" t="s">
        <v>873</v>
      </c>
      <c r="F285" s="83"/>
      <c r="G285" s="96" t="s">
        <v>905</v>
      </c>
      <c r="H285" s="83" t="s">
        <v>876</v>
      </c>
      <c r="I285" s="83" t="s">
        <v>877</v>
      </c>
      <c r="J285" s="83"/>
      <c r="K285" s="93">
        <v>4.8499999999746359</v>
      </c>
      <c r="L285" s="96" t="s">
        <v>132</v>
      </c>
      <c r="M285" s="97">
        <v>4.8750000000000002E-2</v>
      </c>
      <c r="N285" s="97">
        <v>3.3800000000304385E-2</v>
      </c>
      <c r="O285" s="93">
        <v>2122.998063</v>
      </c>
      <c r="P285" s="95">
        <v>107.4684</v>
      </c>
      <c r="Q285" s="83"/>
      <c r="R285" s="93">
        <v>7.8850420520000002</v>
      </c>
      <c r="S285" s="94">
        <v>2.830664084E-6</v>
      </c>
      <c r="T285" s="94">
        <v>7.1638689629723441E-4</v>
      </c>
      <c r="U285" s="94">
        <f>R285/'סכום נכסי הקרן'!$C$42</f>
        <v>2.235745348839207E-4</v>
      </c>
    </row>
    <row r="286" spans="2:21">
      <c r="B286" s="86" t="s">
        <v>969</v>
      </c>
      <c r="C286" s="83" t="s">
        <v>970</v>
      </c>
      <c r="D286" s="96" t="s">
        <v>30</v>
      </c>
      <c r="E286" s="96" t="s">
        <v>873</v>
      </c>
      <c r="F286" s="83"/>
      <c r="G286" s="96" t="s">
        <v>971</v>
      </c>
      <c r="H286" s="83" t="s">
        <v>963</v>
      </c>
      <c r="I286" s="83" t="s">
        <v>912</v>
      </c>
      <c r="J286" s="83"/>
      <c r="K286" s="93">
        <v>8.3599999999406194</v>
      </c>
      <c r="L286" s="96" t="s">
        <v>134</v>
      </c>
      <c r="M286" s="97">
        <v>2.8750000000000001E-2</v>
      </c>
      <c r="N286" s="97">
        <v>1.990000000034638E-2</v>
      </c>
      <c r="O286" s="93">
        <v>2396.6464000000001</v>
      </c>
      <c r="P286" s="95">
        <v>108.71259999999999</v>
      </c>
      <c r="Q286" s="83"/>
      <c r="R286" s="93">
        <v>10.104484735</v>
      </c>
      <c r="S286" s="94">
        <v>2.3966464000000002E-6</v>
      </c>
      <c r="T286" s="94">
        <v>9.1803194076223963E-4</v>
      </c>
      <c r="U286" s="94">
        <f>R286/'סכום נכסי הקרן'!$C$42</f>
        <v>2.8650519045694768E-4</v>
      </c>
    </row>
    <row r="287" spans="2:21">
      <c r="B287" s="86" t="s">
        <v>972</v>
      </c>
      <c r="C287" s="83" t="s">
        <v>973</v>
      </c>
      <c r="D287" s="96" t="s">
        <v>30</v>
      </c>
      <c r="E287" s="96" t="s">
        <v>873</v>
      </c>
      <c r="F287" s="83"/>
      <c r="G287" s="96" t="s">
        <v>915</v>
      </c>
      <c r="H287" s="83" t="s">
        <v>876</v>
      </c>
      <c r="I287" s="83" t="s">
        <v>883</v>
      </c>
      <c r="J287" s="83"/>
      <c r="K287" s="93">
        <v>15.910000000128791</v>
      </c>
      <c r="L287" s="96" t="s">
        <v>132</v>
      </c>
      <c r="M287" s="97">
        <v>4.2000000000000003E-2</v>
      </c>
      <c r="N287" s="97">
        <v>4.2200000000940367E-2</v>
      </c>
      <c r="O287" s="93">
        <v>2808.57</v>
      </c>
      <c r="P287" s="95">
        <v>100.79300000000001</v>
      </c>
      <c r="Q287" s="83"/>
      <c r="R287" s="93">
        <v>9.7833898139999995</v>
      </c>
      <c r="S287" s="94">
        <v>1.5603166666666668E-6</v>
      </c>
      <c r="T287" s="94">
        <v>8.8885921189725537E-4</v>
      </c>
      <c r="U287" s="94">
        <f>R287/'סכום נכסי הקרן'!$C$42</f>
        <v>2.7740078148325611E-4</v>
      </c>
    </row>
    <row r="288" spans="2:21">
      <c r="B288" s="86" t="s">
        <v>974</v>
      </c>
      <c r="C288" s="83" t="s">
        <v>975</v>
      </c>
      <c r="D288" s="96" t="s">
        <v>30</v>
      </c>
      <c r="E288" s="96" t="s">
        <v>873</v>
      </c>
      <c r="F288" s="83"/>
      <c r="G288" s="96" t="s">
        <v>953</v>
      </c>
      <c r="H288" s="83" t="s">
        <v>876</v>
      </c>
      <c r="I288" s="83" t="s">
        <v>883</v>
      </c>
      <c r="J288" s="83"/>
      <c r="K288" s="93">
        <v>7.6099999999129277</v>
      </c>
      <c r="L288" s="96" t="s">
        <v>132</v>
      </c>
      <c r="M288" s="97">
        <v>4.5999999999999999E-2</v>
      </c>
      <c r="N288" s="97">
        <v>3.3499999999500416E-2</v>
      </c>
      <c r="O288" s="93">
        <v>3692.2397409999999</v>
      </c>
      <c r="P288" s="95">
        <v>109.8048</v>
      </c>
      <c r="Q288" s="83"/>
      <c r="R288" s="93">
        <v>14.011507502000001</v>
      </c>
      <c r="S288" s="94">
        <v>4.6152996762499998E-6</v>
      </c>
      <c r="T288" s="94">
        <v>1.2730002333034096E-3</v>
      </c>
      <c r="U288" s="94">
        <f>R288/'סכום נכסי הקרן'!$C$42</f>
        <v>3.9728593102273231E-4</v>
      </c>
    </row>
    <row r="289" spans="2:21">
      <c r="B289" s="86" t="s">
        <v>976</v>
      </c>
      <c r="C289" s="83" t="s">
        <v>977</v>
      </c>
      <c r="D289" s="96" t="s">
        <v>30</v>
      </c>
      <c r="E289" s="96" t="s">
        <v>873</v>
      </c>
      <c r="F289" s="83"/>
      <c r="G289" s="96" t="s">
        <v>948</v>
      </c>
      <c r="H289" s="83" t="s">
        <v>876</v>
      </c>
      <c r="I289" s="83" t="s">
        <v>883</v>
      </c>
      <c r="J289" s="83"/>
      <c r="K289" s="93">
        <v>7.7600000000171621</v>
      </c>
      <c r="L289" s="96" t="s">
        <v>132</v>
      </c>
      <c r="M289" s="97">
        <v>4.2999999999999997E-2</v>
      </c>
      <c r="N289" s="97">
        <v>3.2500000000178775E-2</v>
      </c>
      <c r="O289" s="93">
        <v>3744.76</v>
      </c>
      <c r="P289" s="95">
        <v>108.0483</v>
      </c>
      <c r="Q289" s="83"/>
      <c r="R289" s="93">
        <v>13.983497051000002</v>
      </c>
      <c r="S289" s="94">
        <v>3.7447600000000003E-6</v>
      </c>
      <c r="T289" s="94">
        <v>1.2704553743256844E-3</v>
      </c>
      <c r="U289" s="94">
        <f>R289/'סכום נכסי הקרן'!$C$42</f>
        <v>3.9649171540372683E-4</v>
      </c>
    </row>
    <row r="290" spans="2:21">
      <c r="B290" s="86" t="s">
        <v>978</v>
      </c>
      <c r="C290" s="83" t="s">
        <v>979</v>
      </c>
      <c r="D290" s="96" t="s">
        <v>30</v>
      </c>
      <c r="E290" s="96" t="s">
        <v>873</v>
      </c>
      <c r="F290" s="83"/>
      <c r="G290" s="96" t="s">
        <v>948</v>
      </c>
      <c r="H290" s="83" t="s">
        <v>876</v>
      </c>
      <c r="I290" s="83" t="s">
        <v>883</v>
      </c>
      <c r="J290" s="83"/>
      <c r="K290" s="93">
        <v>7.109999998719025</v>
      </c>
      <c r="L290" s="96" t="s">
        <v>132</v>
      </c>
      <c r="M290" s="97">
        <v>5.5500000000000001E-2</v>
      </c>
      <c r="N290" s="97">
        <v>3.2699999992040027E-2</v>
      </c>
      <c r="O290" s="93">
        <v>468.09500000000003</v>
      </c>
      <c r="P290" s="95">
        <v>117.2621</v>
      </c>
      <c r="Q290" s="83"/>
      <c r="R290" s="93">
        <v>1.896991313</v>
      </c>
      <c r="S290" s="94">
        <v>9.3619000000000007E-7</v>
      </c>
      <c r="T290" s="94">
        <v>1.7234907690545385E-4</v>
      </c>
      <c r="U290" s="94">
        <f>R290/'סכום נכסי הקרן'!$C$42</f>
        <v>5.3787785491294552E-5</v>
      </c>
    </row>
    <row r="291" spans="2:21">
      <c r="B291" s="86" t="s">
        <v>980</v>
      </c>
      <c r="C291" s="83" t="s">
        <v>981</v>
      </c>
      <c r="D291" s="96" t="s">
        <v>30</v>
      </c>
      <c r="E291" s="96" t="s">
        <v>873</v>
      </c>
      <c r="F291" s="83"/>
      <c r="G291" s="96" t="s">
        <v>928</v>
      </c>
      <c r="H291" s="83" t="s">
        <v>876</v>
      </c>
      <c r="I291" s="83" t="s">
        <v>883</v>
      </c>
      <c r="J291" s="83"/>
      <c r="K291" s="93">
        <v>2.5399999999734439</v>
      </c>
      <c r="L291" s="96" t="s">
        <v>132</v>
      </c>
      <c r="M291" s="97">
        <v>4.7500000000000001E-2</v>
      </c>
      <c r="N291" s="97">
        <v>3.5399999999734443E-2</v>
      </c>
      <c r="O291" s="93">
        <v>3772.4712239999999</v>
      </c>
      <c r="P291" s="95">
        <v>103.9772</v>
      </c>
      <c r="Q291" s="83"/>
      <c r="R291" s="93">
        <v>13.556197284</v>
      </c>
      <c r="S291" s="94">
        <v>4.1916346933333331E-6</v>
      </c>
      <c r="T291" s="94">
        <v>1.2316335200031675E-3</v>
      </c>
      <c r="U291" s="94">
        <f>R291/'סכום נכסי הקרן'!$C$42</f>
        <v>3.8437594658055337E-4</v>
      </c>
    </row>
    <row r="292" spans="2:21">
      <c r="B292" s="86" t="s">
        <v>982</v>
      </c>
      <c r="C292" s="83" t="s">
        <v>983</v>
      </c>
      <c r="D292" s="96" t="s">
        <v>30</v>
      </c>
      <c r="E292" s="96" t="s">
        <v>873</v>
      </c>
      <c r="F292" s="83"/>
      <c r="G292" s="96" t="s">
        <v>905</v>
      </c>
      <c r="H292" s="83" t="s">
        <v>876</v>
      </c>
      <c r="I292" s="83" t="s">
        <v>877</v>
      </c>
      <c r="J292" s="83"/>
      <c r="K292" s="93">
        <v>4.7099999998815623</v>
      </c>
      <c r="L292" s="96" t="s">
        <v>132</v>
      </c>
      <c r="M292" s="97">
        <v>3.5159999999999997E-2</v>
      </c>
      <c r="N292" s="97">
        <v>3.259999999858787E-2</v>
      </c>
      <c r="O292" s="93">
        <v>2505.8997730000001</v>
      </c>
      <c r="P292" s="95">
        <v>101.39279999999999</v>
      </c>
      <c r="Q292" s="83"/>
      <c r="R292" s="93">
        <v>8.7810115240000002</v>
      </c>
      <c r="S292" s="94">
        <v>2.5058997729999999E-6</v>
      </c>
      <c r="T292" s="94">
        <v>7.9778922554167358E-4</v>
      </c>
      <c r="U292" s="94">
        <f>R292/'סכום נכסי הקרן'!$C$42</f>
        <v>2.4897908652125574E-4</v>
      </c>
    </row>
    <row r="293" spans="2:21">
      <c r="B293" s="86" t="s">
        <v>984</v>
      </c>
      <c r="C293" s="83" t="s">
        <v>985</v>
      </c>
      <c r="D293" s="96" t="s">
        <v>30</v>
      </c>
      <c r="E293" s="96" t="s">
        <v>873</v>
      </c>
      <c r="F293" s="83"/>
      <c r="G293" s="96" t="s">
        <v>905</v>
      </c>
      <c r="H293" s="83" t="s">
        <v>876</v>
      </c>
      <c r="I293" s="83" t="s">
        <v>877</v>
      </c>
      <c r="J293" s="83"/>
      <c r="K293" s="93">
        <v>6.1500000004648836</v>
      </c>
      <c r="L293" s="96" t="s">
        <v>132</v>
      </c>
      <c r="M293" s="97">
        <v>4.2999999999999997E-2</v>
      </c>
      <c r="N293" s="97">
        <v>3.4400000002567932E-2</v>
      </c>
      <c r="O293" s="93">
        <v>1226.4088999999999</v>
      </c>
      <c r="P293" s="95">
        <v>106.57769999999999</v>
      </c>
      <c r="Q293" s="83"/>
      <c r="R293" s="93">
        <v>4.5172638859999994</v>
      </c>
      <c r="S293" s="94">
        <v>9.8112711999999993E-7</v>
      </c>
      <c r="T293" s="94">
        <v>4.1041108388588761E-4</v>
      </c>
      <c r="U293" s="94">
        <f>R293/'סכום נכסי הקרן'!$C$42</f>
        <v>1.2808367610470952E-4</v>
      </c>
    </row>
    <row r="294" spans="2:21">
      <c r="B294" s="86" t="s">
        <v>986</v>
      </c>
      <c r="C294" s="83" t="s">
        <v>987</v>
      </c>
      <c r="D294" s="96" t="s">
        <v>30</v>
      </c>
      <c r="E294" s="96" t="s">
        <v>873</v>
      </c>
      <c r="F294" s="83"/>
      <c r="G294" s="96" t="s">
        <v>905</v>
      </c>
      <c r="H294" s="83" t="s">
        <v>963</v>
      </c>
      <c r="I294" s="83" t="s">
        <v>912</v>
      </c>
      <c r="J294" s="83"/>
      <c r="K294" s="93">
        <v>3.6299999997982715</v>
      </c>
      <c r="L294" s="96" t="s">
        <v>132</v>
      </c>
      <c r="M294" s="97">
        <v>6.25E-2</v>
      </c>
      <c r="N294" s="97">
        <v>4.1599999997290651E-2</v>
      </c>
      <c r="O294" s="93">
        <v>1741.3134</v>
      </c>
      <c r="P294" s="95">
        <v>112.8502</v>
      </c>
      <c r="Q294" s="83"/>
      <c r="R294" s="93">
        <v>6.7913027990000003</v>
      </c>
      <c r="S294" s="94">
        <v>3.4826268000000001E-6</v>
      </c>
      <c r="T294" s="94">
        <v>6.1701640928551527E-4</v>
      </c>
      <c r="U294" s="94">
        <f>R294/'סכום נכסי הקרן'!$C$42</f>
        <v>1.9256236739500574E-4</v>
      </c>
    </row>
    <row r="295" spans="2:21">
      <c r="B295" s="86" t="s">
        <v>988</v>
      </c>
      <c r="C295" s="83" t="s">
        <v>989</v>
      </c>
      <c r="D295" s="96" t="s">
        <v>30</v>
      </c>
      <c r="E295" s="96" t="s">
        <v>873</v>
      </c>
      <c r="F295" s="83"/>
      <c r="G295" s="96" t="s">
        <v>928</v>
      </c>
      <c r="H295" s="83" t="s">
        <v>876</v>
      </c>
      <c r="I295" s="83" t="s">
        <v>877</v>
      </c>
      <c r="J295" s="83"/>
      <c r="K295" s="93">
        <v>6.0000000000000009</v>
      </c>
      <c r="L295" s="96" t="s">
        <v>132</v>
      </c>
      <c r="M295" s="97">
        <v>5.2999999999999999E-2</v>
      </c>
      <c r="N295" s="97">
        <v>4.909999999979732E-2</v>
      </c>
      <c r="O295" s="93">
        <v>2897.5080499999999</v>
      </c>
      <c r="P295" s="95">
        <v>103.4688</v>
      </c>
      <c r="Q295" s="83"/>
      <c r="R295" s="93">
        <v>10.361149430999999</v>
      </c>
      <c r="S295" s="94">
        <v>1.9316720333333335E-6</v>
      </c>
      <c r="T295" s="94">
        <v>9.4135093180171996E-4</v>
      </c>
      <c r="U295" s="94">
        <f>R295/'סכום נכסי הקרן'!$C$42</f>
        <v>2.9378272805927002E-4</v>
      </c>
    </row>
    <row r="296" spans="2:21">
      <c r="B296" s="86" t="s">
        <v>990</v>
      </c>
      <c r="C296" s="83" t="s">
        <v>991</v>
      </c>
      <c r="D296" s="96" t="s">
        <v>30</v>
      </c>
      <c r="E296" s="96" t="s">
        <v>873</v>
      </c>
      <c r="F296" s="83"/>
      <c r="G296" s="96" t="s">
        <v>928</v>
      </c>
      <c r="H296" s="83" t="s">
        <v>876</v>
      </c>
      <c r="I296" s="83" t="s">
        <v>877</v>
      </c>
      <c r="J296" s="83"/>
      <c r="K296" s="93">
        <v>5.509999999455065</v>
      </c>
      <c r="L296" s="96" t="s">
        <v>132</v>
      </c>
      <c r="M296" s="97">
        <v>5.8749999999999997E-2</v>
      </c>
      <c r="N296" s="97">
        <v>4.3899999995832849E-2</v>
      </c>
      <c r="O296" s="93">
        <v>655.33299999999997</v>
      </c>
      <c r="P296" s="95">
        <v>110.19410000000001</v>
      </c>
      <c r="Q296" s="83"/>
      <c r="R296" s="93">
        <v>2.4957105360000003</v>
      </c>
      <c r="S296" s="94">
        <v>5.4611083333333326E-7</v>
      </c>
      <c r="T296" s="94">
        <v>2.2674505895474043E-4</v>
      </c>
      <c r="U296" s="94">
        <f>R296/'סכום נכסי הקרן'!$C$42</f>
        <v>7.0764026191790872E-5</v>
      </c>
    </row>
    <row r="297" spans="2:21">
      <c r="B297" s="86" t="s">
        <v>992</v>
      </c>
      <c r="C297" s="83" t="s">
        <v>993</v>
      </c>
      <c r="D297" s="96" t="s">
        <v>30</v>
      </c>
      <c r="E297" s="96" t="s">
        <v>873</v>
      </c>
      <c r="F297" s="83"/>
      <c r="G297" s="96" t="s">
        <v>966</v>
      </c>
      <c r="H297" s="83" t="s">
        <v>876</v>
      </c>
      <c r="I297" s="83" t="s">
        <v>883</v>
      </c>
      <c r="J297" s="83"/>
      <c r="K297" s="93">
        <v>7.1499999996882906</v>
      </c>
      <c r="L297" s="96" t="s">
        <v>134</v>
      </c>
      <c r="M297" s="97">
        <v>4.6249999999999999E-2</v>
      </c>
      <c r="N297" s="97">
        <v>2.829999999916525E-2</v>
      </c>
      <c r="O297" s="93">
        <v>2115.7894000000001</v>
      </c>
      <c r="P297" s="95">
        <v>115.33710000000001</v>
      </c>
      <c r="Q297" s="83"/>
      <c r="R297" s="93">
        <v>9.4639288130000008</v>
      </c>
      <c r="S297" s="94">
        <v>1.4105262666666667E-6</v>
      </c>
      <c r="T297" s="94">
        <v>8.5983493105193658E-4</v>
      </c>
      <c r="U297" s="94">
        <f>R297/'סכום נכסי הקרן'!$C$42</f>
        <v>2.6834270110256741E-4</v>
      </c>
    </row>
    <row r="298" spans="2:21">
      <c r="B298" s="86" t="s">
        <v>994</v>
      </c>
      <c r="C298" s="83" t="s">
        <v>995</v>
      </c>
      <c r="D298" s="96" t="s">
        <v>30</v>
      </c>
      <c r="E298" s="96" t="s">
        <v>873</v>
      </c>
      <c r="F298" s="83"/>
      <c r="G298" s="96" t="s">
        <v>971</v>
      </c>
      <c r="H298" s="83" t="s">
        <v>996</v>
      </c>
      <c r="I298" s="83" t="s">
        <v>877</v>
      </c>
      <c r="J298" s="83"/>
      <c r="K298" s="93">
        <v>7.0699999995545726</v>
      </c>
      <c r="L298" s="96" t="s">
        <v>134</v>
      </c>
      <c r="M298" s="97">
        <v>3.125E-2</v>
      </c>
      <c r="N298" s="97">
        <v>2.749999999821353E-2</v>
      </c>
      <c r="O298" s="93">
        <v>2106.4274999999998</v>
      </c>
      <c r="P298" s="95">
        <v>102.7824</v>
      </c>
      <c r="Q298" s="83"/>
      <c r="R298" s="93">
        <v>8.3964433819999993</v>
      </c>
      <c r="S298" s="94">
        <v>2.8085699999999997E-6</v>
      </c>
      <c r="T298" s="94">
        <v>7.6284970640590742E-4</v>
      </c>
      <c r="U298" s="94">
        <f>R298/'סכום נכסי הקרן'!$C$42</f>
        <v>2.3807494131672692E-4</v>
      </c>
    </row>
    <row r="299" spans="2:21">
      <c r="B299" s="86" t="s">
        <v>997</v>
      </c>
      <c r="C299" s="83" t="s">
        <v>998</v>
      </c>
      <c r="D299" s="96" t="s">
        <v>30</v>
      </c>
      <c r="E299" s="96" t="s">
        <v>873</v>
      </c>
      <c r="F299" s="83"/>
      <c r="G299" s="96" t="s">
        <v>905</v>
      </c>
      <c r="H299" s="83" t="s">
        <v>999</v>
      </c>
      <c r="I299" s="83" t="s">
        <v>912</v>
      </c>
      <c r="J299" s="83"/>
      <c r="K299" s="93">
        <v>6.6300000001761896</v>
      </c>
      <c r="L299" s="96" t="s">
        <v>132</v>
      </c>
      <c r="M299" s="97">
        <v>7.0000000000000007E-2</v>
      </c>
      <c r="N299" s="97">
        <v>4.6700000001761888E-2</v>
      </c>
      <c r="O299" s="93">
        <v>1039.1709000000001</v>
      </c>
      <c r="P299" s="95">
        <v>118.5286</v>
      </c>
      <c r="Q299" s="83"/>
      <c r="R299" s="93">
        <v>4.256804475</v>
      </c>
      <c r="S299" s="94">
        <v>1.3855612000000002E-6</v>
      </c>
      <c r="T299" s="94">
        <v>3.8674732815355544E-4</v>
      </c>
      <c r="U299" s="94">
        <f>R299/'סכום נכסי הקרן'!$C$42</f>
        <v>1.2069854216548157E-4</v>
      </c>
    </row>
    <row r="300" spans="2:21">
      <c r="B300" s="86" t="s">
        <v>1000</v>
      </c>
      <c r="C300" s="83" t="s">
        <v>1001</v>
      </c>
      <c r="D300" s="96" t="s">
        <v>30</v>
      </c>
      <c r="E300" s="96" t="s">
        <v>873</v>
      </c>
      <c r="F300" s="83"/>
      <c r="G300" s="96" t="s">
        <v>875</v>
      </c>
      <c r="H300" s="83" t="s">
        <v>999</v>
      </c>
      <c r="I300" s="83" t="s">
        <v>912</v>
      </c>
      <c r="J300" s="83"/>
      <c r="K300" s="93">
        <v>3.5899999999897942</v>
      </c>
      <c r="L300" s="96" t="s">
        <v>132</v>
      </c>
      <c r="M300" s="97">
        <v>7.0000000000000007E-2</v>
      </c>
      <c r="N300" s="97">
        <v>2.8699999999786611E-2</v>
      </c>
      <c r="O300" s="93">
        <v>2704.4656719999998</v>
      </c>
      <c r="P300" s="95">
        <v>115.316</v>
      </c>
      <c r="Q300" s="83"/>
      <c r="R300" s="93">
        <v>10.778163728999999</v>
      </c>
      <c r="S300" s="94">
        <v>2.1636937044474487E-6</v>
      </c>
      <c r="T300" s="94">
        <v>9.7923831105545711E-4</v>
      </c>
      <c r="U300" s="94">
        <f>R300/'סכום נכסי הקרן'!$C$42</f>
        <v>3.0560686001702492E-4</v>
      </c>
    </row>
    <row r="301" spans="2:21">
      <c r="B301" s="86" t="s">
        <v>1002</v>
      </c>
      <c r="C301" s="83" t="s">
        <v>1003</v>
      </c>
      <c r="D301" s="96" t="s">
        <v>30</v>
      </c>
      <c r="E301" s="96" t="s">
        <v>873</v>
      </c>
      <c r="F301" s="83"/>
      <c r="G301" s="96" t="s">
        <v>875</v>
      </c>
      <c r="H301" s="83" t="s">
        <v>999</v>
      </c>
      <c r="I301" s="83" t="s">
        <v>912</v>
      </c>
      <c r="J301" s="83"/>
      <c r="K301" s="93">
        <v>6.0199999995395572</v>
      </c>
      <c r="L301" s="96" t="s">
        <v>132</v>
      </c>
      <c r="M301" s="97">
        <v>5.1249999999999997E-2</v>
      </c>
      <c r="N301" s="97">
        <v>3.3999999997096311E-2</v>
      </c>
      <c r="O301" s="93">
        <v>1263.8565000000001</v>
      </c>
      <c r="P301" s="95">
        <v>110.384</v>
      </c>
      <c r="Q301" s="83"/>
      <c r="R301" s="93">
        <v>4.8214495610000005</v>
      </c>
      <c r="S301" s="94">
        <v>8.4257100000000003E-7</v>
      </c>
      <c r="T301" s="94">
        <v>4.3804754164657352E-4</v>
      </c>
      <c r="U301" s="94">
        <f>R301/'סכום נכסי הקרן'!$C$42</f>
        <v>1.3670863591570085E-4</v>
      </c>
    </row>
    <row r="302" spans="2:21">
      <c r="B302" s="86" t="s">
        <v>1004</v>
      </c>
      <c r="C302" s="83" t="s">
        <v>1005</v>
      </c>
      <c r="D302" s="96" t="s">
        <v>30</v>
      </c>
      <c r="E302" s="96" t="s">
        <v>873</v>
      </c>
      <c r="F302" s="83"/>
      <c r="G302" s="96" t="s">
        <v>910</v>
      </c>
      <c r="H302" s="83" t="s">
        <v>996</v>
      </c>
      <c r="I302" s="83" t="s">
        <v>883</v>
      </c>
      <c r="J302" s="83"/>
      <c r="K302" s="93">
        <v>6.760000002535647</v>
      </c>
      <c r="L302" s="96" t="s">
        <v>132</v>
      </c>
      <c r="M302" s="97">
        <v>4.6249999999999999E-2</v>
      </c>
      <c r="N302" s="97">
        <v>3.8400000016904301E-2</v>
      </c>
      <c r="O302" s="93">
        <v>234.04750000000001</v>
      </c>
      <c r="P302" s="95">
        <v>105.3143</v>
      </c>
      <c r="Q302" s="83"/>
      <c r="R302" s="93">
        <v>0.85185410900000003</v>
      </c>
      <c r="S302" s="94">
        <v>6.6870714285714283E-8</v>
      </c>
      <c r="T302" s="94">
        <v>7.7394276050787506E-5</v>
      </c>
      <c r="U302" s="94">
        <f>R302/'סכום נכסי הקרן'!$C$42</f>
        <v>2.4153693151239986E-5</v>
      </c>
    </row>
    <row r="303" spans="2:21">
      <c r="B303" s="86" t="s">
        <v>1006</v>
      </c>
      <c r="C303" s="83" t="s">
        <v>1007</v>
      </c>
      <c r="D303" s="96" t="s">
        <v>30</v>
      </c>
      <c r="E303" s="96" t="s">
        <v>873</v>
      </c>
      <c r="F303" s="83"/>
      <c r="G303" s="96" t="s">
        <v>875</v>
      </c>
      <c r="H303" s="83" t="s">
        <v>999</v>
      </c>
      <c r="I303" s="83" t="s">
        <v>912</v>
      </c>
      <c r="J303" s="83"/>
      <c r="K303" s="93">
        <v>0.2</v>
      </c>
      <c r="L303" s="96" t="s">
        <v>132</v>
      </c>
      <c r="M303" s="97">
        <v>0.05</v>
      </c>
      <c r="N303" s="97">
        <v>1.310000000169206E-2</v>
      </c>
      <c r="O303" s="93">
        <v>1088.3208749999999</v>
      </c>
      <c r="P303" s="95">
        <v>102.1332</v>
      </c>
      <c r="Q303" s="83"/>
      <c r="R303" s="93">
        <v>3.8414724849999997</v>
      </c>
      <c r="S303" s="94">
        <v>9.9028287079162871E-7</v>
      </c>
      <c r="T303" s="94">
        <v>3.4901279315845227E-4</v>
      </c>
      <c r="U303" s="94">
        <f>R303/'סכום נכסי הקרן'!$C$42</f>
        <v>1.0892211080667728E-4</v>
      </c>
    </row>
    <row r="304" spans="2:21">
      <c r="B304" s="86" t="s">
        <v>1008</v>
      </c>
      <c r="C304" s="83" t="s">
        <v>1009</v>
      </c>
      <c r="D304" s="96" t="s">
        <v>30</v>
      </c>
      <c r="E304" s="96" t="s">
        <v>873</v>
      </c>
      <c r="F304" s="83"/>
      <c r="G304" s="96" t="s">
        <v>892</v>
      </c>
      <c r="H304" s="83" t="s">
        <v>999</v>
      </c>
      <c r="I304" s="83" t="s">
        <v>912</v>
      </c>
      <c r="J304" s="83"/>
      <c r="K304" s="93">
        <v>6.5899999999772163</v>
      </c>
      <c r="L304" s="96" t="s">
        <v>132</v>
      </c>
      <c r="M304" s="97">
        <v>4.4999999999999998E-2</v>
      </c>
      <c r="N304" s="97">
        <v>3.2200000000455663E-2</v>
      </c>
      <c r="O304" s="93">
        <v>2340.4749999999999</v>
      </c>
      <c r="P304" s="95">
        <v>108.527</v>
      </c>
      <c r="Q304" s="83"/>
      <c r="R304" s="93">
        <v>8.7784034800000015</v>
      </c>
      <c r="S304" s="94">
        <v>3.1206333333333332E-6</v>
      </c>
      <c r="T304" s="94">
        <v>7.975522745483568E-4</v>
      </c>
      <c r="U304" s="94">
        <f>R304/'סכום נכסי הקרן'!$C$42</f>
        <v>2.489051373627844E-4</v>
      </c>
    </row>
    <row r="305" spans="2:21">
      <c r="B305" s="86" t="s">
        <v>1010</v>
      </c>
      <c r="C305" s="83" t="s">
        <v>1011</v>
      </c>
      <c r="D305" s="96" t="s">
        <v>30</v>
      </c>
      <c r="E305" s="96" t="s">
        <v>873</v>
      </c>
      <c r="F305" s="83"/>
      <c r="G305" s="96" t="s">
        <v>928</v>
      </c>
      <c r="H305" s="83" t="s">
        <v>999</v>
      </c>
      <c r="I305" s="83" t="s">
        <v>912</v>
      </c>
      <c r="J305" s="83"/>
      <c r="K305" s="93">
        <v>5.7300000001088485</v>
      </c>
      <c r="L305" s="96" t="s">
        <v>132</v>
      </c>
      <c r="M305" s="97">
        <v>0.06</v>
      </c>
      <c r="N305" s="97">
        <v>5.0200000001632723E-2</v>
      </c>
      <c r="O305" s="93">
        <v>2949.93469</v>
      </c>
      <c r="P305" s="95">
        <v>108.1367</v>
      </c>
      <c r="Q305" s="83"/>
      <c r="R305" s="93">
        <v>11.024505359999999</v>
      </c>
      <c r="S305" s="94">
        <v>3.9332462533333336E-6</v>
      </c>
      <c r="T305" s="94">
        <v>1.0016194112825796E-3</v>
      </c>
      <c r="U305" s="94">
        <f>R305/'סכום נכסי הקרן'!$C$42</f>
        <v>3.1259169474715827E-4</v>
      </c>
    </row>
    <row r="306" spans="2:21">
      <c r="B306" s="86" t="s">
        <v>1012</v>
      </c>
      <c r="C306" s="83" t="s">
        <v>1013</v>
      </c>
      <c r="D306" s="96" t="s">
        <v>30</v>
      </c>
      <c r="E306" s="96" t="s">
        <v>873</v>
      </c>
      <c r="F306" s="83"/>
      <c r="G306" s="96" t="s">
        <v>962</v>
      </c>
      <c r="H306" s="83" t="s">
        <v>999</v>
      </c>
      <c r="I306" s="83" t="s">
        <v>912</v>
      </c>
      <c r="J306" s="83"/>
      <c r="K306" s="93">
        <v>3.9500000001454239</v>
      </c>
      <c r="L306" s="96" t="s">
        <v>132</v>
      </c>
      <c r="M306" s="97">
        <v>5.2499999999999998E-2</v>
      </c>
      <c r="N306" s="97">
        <v>3.1600000000821214E-2</v>
      </c>
      <c r="O306" s="93">
        <v>1554.5434949999999</v>
      </c>
      <c r="P306" s="95">
        <v>108.795</v>
      </c>
      <c r="Q306" s="83"/>
      <c r="R306" s="93">
        <v>5.8450138969999994</v>
      </c>
      <c r="S306" s="94">
        <v>2.5909058249999999E-6</v>
      </c>
      <c r="T306" s="94">
        <v>5.3104236310622436E-4</v>
      </c>
      <c r="U306" s="94">
        <f>R306/'סכום נכסי הקרן'!$C$42</f>
        <v>1.6573104554088784E-4</v>
      </c>
    </row>
    <row r="307" spans="2:21">
      <c r="B307" s="86" t="s">
        <v>1014</v>
      </c>
      <c r="C307" s="83" t="s">
        <v>1015</v>
      </c>
      <c r="D307" s="96" t="s">
        <v>30</v>
      </c>
      <c r="E307" s="96" t="s">
        <v>873</v>
      </c>
      <c r="F307" s="83"/>
      <c r="G307" s="96" t="s">
        <v>966</v>
      </c>
      <c r="H307" s="83" t="s">
        <v>999</v>
      </c>
      <c r="I307" s="83" t="s">
        <v>912</v>
      </c>
      <c r="J307" s="83"/>
      <c r="K307" s="93">
        <v>1.8800000000825179</v>
      </c>
      <c r="L307" s="96" t="s">
        <v>132</v>
      </c>
      <c r="M307" s="97">
        <v>5.5960000000000003E-2</v>
      </c>
      <c r="N307" s="97">
        <v>2.8700000000893944E-2</v>
      </c>
      <c r="O307" s="93">
        <v>2340.4749999999999</v>
      </c>
      <c r="P307" s="95">
        <v>107.8712</v>
      </c>
      <c r="Q307" s="83"/>
      <c r="R307" s="93">
        <v>8.7253570059999994</v>
      </c>
      <c r="S307" s="94">
        <v>1.671767857142857E-6</v>
      </c>
      <c r="T307" s="94">
        <v>7.9273279500496809E-4</v>
      </c>
      <c r="U307" s="94">
        <f>R307/'סכום נכסי הקרן'!$C$42</f>
        <v>2.474010438305534E-4</v>
      </c>
    </row>
    <row r="308" spans="2:21">
      <c r="B308" s="86" t="s">
        <v>1016</v>
      </c>
      <c r="C308" s="83" t="s">
        <v>1017</v>
      </c>
      <c r="D308" s="96" t="s">
        <v>30</v>
      </c>
      <c r="E308" s="96" t="s">
        <v>873</v>
      </c>
      <c r="F308" s="83"/>
      <c r="G308" s="96" t="s">
        <v>875</v>
      </c>
      <c r="H308" s="83" t="s">
        <v>996</v>
      </c>
      <c r="I308" s="83" t="s">
        <v>883</v>
      </c>
      <c r="J308" s="83"/>
      <c r="K308" s="93">
        <v>5.5599999999388983</v>
      </c>
      <c r="L308" s="96" t="s">
        <v>132</v>
      </c>
      <c r="M308" s="97">
        <v>5.1249999999999997E-2</v>
      </c>
      <c r="N308" s="97">
        <v>4.899999999910893E-2</v>
      </c>
      <c r="O308" s="93">
        <v>2246.8560000000002</v>
      </c>
      <c r="P308" s="95">
        <v>101.16670000000001</v>
      </c>
      <c r="Q308" s="83"/>
      <c r="R308" s="93">
        <v>7.8557318830000007</v>
      </c>
      <c r="S308" s="94">
        <v>4.0851927272727275E-6</v>
      </c>
      <c r="T308" s="94">
        <v>7.137239528580766E-4</v>
      </c>
      <c r="U308" s="94">
        <f>R308/'סכום נכסי הקרן'!$C$42</f>
        <v>2.2274346672241586E-4</v>
      </c>
    </row>
    <row r="309" spans="2:21">
      <c r="B309" s="86" t="s">
        <v>1018</v>
      </c>
      <c r="C309" s="83" t="s">
        <v>1019</v>
      </c>
      <c r="D309" s="96" t="s">
        <v>30</v>
      </c>
      <c r="E309" s="96" t="s">
        <v>873</v>
      </c>
      <c r="F309" s="83"/>
      <c r="G309" s="96" t="s">
        <v>962</v>
      </c>
      <c r="H309" s="83" t="s">
        <v>996</v>
      </c>
      <c r="I309" s="83" t="s">
        <v>877</v>
      </c>
      <c r="J309" s="83"/>
      <c r="K309" s="93">
        <v>4.2300000001190732</v>
      </c>
      <c r="L309" s="96" t="s">
        <v>134</v>
      </c>
      <c r="M309" s="97">
        <v>0.03</v>
      </c>
      <c r="N309" s="97">
        <v>1.620000000070659E-2</v>
      </c>
      <c r="O309" s="93">
        <v>1844.2943</v>
      </c>
      <c r="P309" s="95">
        <v>106.84820000000001</v>
      </c>
      <c r="Q309" s="83"/>
      <c r="R309" s="93">
        <v>7.6423634829999996</v>
      </c>
      <c r="S309" s="94">
        <v>3.6885885999999999E-6</v>
      </c>
      <c r="T309" s="94">
        <v>6.9433859957322795E-4</v>
      </c>
      <c r="U309" s="94">
        <f>R309/'סכום נכסי הקרן'!$C$42</f>
        <v>2.1669356356726063E-4</v>
      </c>
    </row>
    <row r="310" spans="2:21">
      <c r="B310" s="86" t="s">
        <v>1020</v>
      </c>
      <c r="C310" s="83" t="s">
        <v>1021</v>
      </c>
      <c r="D310" s="96" t="s">
        <v>30</v>
      </c>
      <c r="E310" s="96" t="s">
        <v>873</v>
      </c>
      <c r="F310" s="83"/>
      <c r="G310" s="96" t="s">
        <v>1022</v>
      </c>
      <c r="H310" s="83" t="s">
        <v>996</v>
      </c>
      <c r="I310" s="83" t="s">
        <v>877</v>
      </c>
      <c r="J310" s="83"/>
      <c r="K310" s="93">
        <v>1.7100000000337074</v>
      </c>
      <c r="L310" s="96" t="s">
        <v>132</v>
      </c>
      <c r="M310" s="97">
        <v>4.1250000000000002E-2</v>
      </c>
      <c r="N310" s="97">
        <v>2.4399999999589649E-2</v>
      </c>
      <c r="O310" s="93">
        <v>1888.7633249999999</v>
      </c>
      <c r="P310" s="95">
        <v>104.5321</v>
      </c>
      <c r="Q310" s="83"/>
      <c r="R310" s="93">
        <v>6.8234007869999997</v>
      </c>
      <c r="S310" s="94">
        <v>3.1479388749999996E-6</v>
      </c>
      <c r="T310" s="94">
        <v>6.199326369795544E-4</v>
      </c>
      <c r="U310" s="94">
        <f>R310/'סכום נכסי הקרן'!$C$42</f>
        <v>1.9347248210212887E-4</v>
      </c>
    </row>
    <row r="311" spans="2:21">
      <c r="B311" s="86" t="s">
        <v>1023</v>
      </c>
      <c r="C311" s="83" t="s">
        <v>1024</v>
      </c>
      <c r="D311" s="96" t="s">
        <v>30</v>
      </c>
      <c r="E311" s="96" t="s">
        <v>873</v>
      </c>
      <c r="F311" s="83"/>
      <c r="G311" s="96" t="s">
        <v>875</v>
      </c>
      <c r="H311" s="83" t="s">
        <v>996</v>
      </c>
      <c r="I311" s="83" t="s">
        <v>883</v>
      </c>
      <c r="J311" s="83"/>
      <c r="K311" s="93">
        <v>5.6099999997922945</v>
      </c>
      <c r="L311" s="96" t="s">
        <v>132</v>
      </c>
      <c r="M311" s="97">
        <v>6.4899999999999999E-2</v>
      </c>
      <c r="N311" s="97">
        <v>5.3599999998417483E-2</v>
      </c>
      <c r="O311" s="93">
        <v>2711.6743350000006</v>
      </c>
      <c r="P311" s="95">
        <v>107.8847</v>
      </c>
      <c r="Q311" s="83"/>
      <c r="R311" s="93">
        <v>10.110464309999999</v>
      </c>
      <c r="S311" s="94">
        <v>1.1488052325211934E-6</v>
      </c>
      <c r="T311" s="94">
        <v>9.1857520852760808E-4</v>
      </c>
      <c r="U311" s="94">
        <f>R311/'סכום נכסי הקרן'!$C$42</f>
        <v>2.866747368830304E-4</v>
      </c>
    </row>
    <row r="312" spans="2:21">
      <c r="B312" s="86" t="s">
        <v>1025</v>
      </c>
      <c r="C312" s="83" t="s">
        <v>1026</v>
      </c>
      <c r="D312" s="96" t="s">
        <v>30</v>
      </c>
      <c r="E312" s="96" t="s">
        <v>873</v>
      </c>
      <c r="F312" s="83"/>
      <c r="G312" s="96" t="s">
        <v>905</v>
      </c>
      <c r="H312" s="83" t="s">
        <v>996</v>
      </c>
      <c r="I312" s="83" t="s">
        <v>877</v>
      </c>
      <c r="J312" s="83"/>
      <c r="K312" s="93">
        <v>4.4399999998067994</v>
      </c>
      <c r="L312" s="96" t="s">
        <v>132</v>
      </c>
      <c r="M312" s="97">
        <v>3.7539999999999997E-2</v>
      </c>
      <c r="N312" s="97">
        <v>3.2599999998419268E-2</v>
      </c>
      <c r="O312" s="93">
        <v>3211.1316999999999</v>
      </c>
      <c r="P312" s="95">
        <v>102.6082</v>
      </c>
      <c r="Q312" s="83"/>
      <c r="R312" s="93">
        <v>11.387124930000001</v>
      </c>
      <c r="S312" s="94">
        <v>4.2815089333333334E-6</v>
      </c>
      <c r="T312" s="94">
        <v>1.0345648168461491E-3</v>
      </c>
      <c r="U312" s="94">
        <f>R312/'סכום נכסי הקרן'!$C$42</f>
        <v>3.228735044278047E-4</v>
      </c>
    </row>
    <row r="313" spans="2:21">
      <c r="B313" s="86" t="s">
        <v>1027</v>
      </c>
      <c r="C313" s="83" t="s">
        <v>1028</v>
      </c>
      <c r="D313" s="96" t="s">
        <v>30</v>
      </c>
      <c r="E313" s="96" t="s">
        <v>873</v>
      </c>
      <c r="F313" s="83"/>
      <c r="G313" s="96" t="s">
        <v>875</v>
      </c>
      <c r="H313" s="83" t="s">
        <v>996</v>
      </c>
      <c r="I313" s="83" t="s">
        <v>883</v>
      </c>
      <c r="J313" s="83"/>
      <c r="K313" s="93">
        <v>4.6700000000811963</v>
      </c>
      <c r="L313" s="96" t="s">
        <v>134</v>
      </c>
      <c r="M313" s="97">
        <v>4.4999999999999998E-2</v>
      </c>
      <c r="N313" s="97">
        <v>1.3900000000771857E-2</v>
      </c>
      <c r="O313" s="93">
        <v>2170.650134</v>
      </c>
      <c r="P313" s="95">
        <v>118.5042</v>
      </c>
      <c r="Q313" s="83"/>
      <c r="R313" s="93">
        <v>9.9759398570000002</v>
      </c>
      <c r="S313" s="94">
        <v>2.170650134E-6</v>
      </c>
      <c r="T313" s="94">
        <v>9.0635313606113235E-4</v>
      </c>
      <c r="U313" s="94">
        <f>R313/'סכום נכסי הקרן'!$C$42</f>
        <v>2.828603955248432E-4</v>
      </c>
    </row>
    <row r="314" spans="2:21">
      <c r="B314" s="86" t="s">
        <v>1029</v>
      </c>
      <c r="C314" s="83" t="s">
        <v>1030</v>
      </c>
      <c r="D314" s="96" t="s">
        <v>30</v>
      </c>
      <c r="E314" s="96" t="s">
        <v>873</v>
      </c>
      <c r="F314" s="83"/>
      <c r="G314" s="96" t="s">
        <v>962</v>
      </c>
      <c r="H314" s="83" t="s">
        <v>996</v>
      </c>
      <c r="I314" s="83" t="s">
        <v>877</v>
      </c>
      <c r="J314" s="83"/>
      <c r="K314" s="93">
        <v>3.8000000000404479</v>
      </c>
      <c r="L314" s="96" t="s">
        <v>134</v>
      </c>
      <c r="M314" s="97">
        <v>4.2500000000000003E-2</v>
      </c>
      <c r="N314" s="97">
        <v>1.4100000000687613E-2</v>
      </c>
      <c r="O314" s="93">
        <v>1114.0661</v>
      </c>
      <c r="P314" s="95">
        <v>114.4438</v>
      </c>
      <c r="Q314" s="83"/>
      <c r="R314" s="93">
        <v>4.9446271260000003</v>
      </c>
      <c r="S314" s="94">
        <v>3.7135536666666668E-6</v>
      </c>
      <c r="T314" s="94">
        <v>4.4923870497859641E-4</v>
      </c>
      <c r="U314" s="94">
        <f>R314/'סכום נכסי הקרן'!$C$42</f>
        <v>1.4020124465784746E-4</v>
      </c>
    </row>
    <row r="315" spans="2:21">
      <c r="B315" s="86" t="s">
        <v>1031</v>
      </c>
      <c r="C315" s="83" t="s">
        <v>1032</v>
      </c>
      <c r="D315" s="96" t="s">
        <v>30</v>
      </c>
      <c r="E315" s="96" t="s">
        <v>873</v>
      </c>
      <c r="F315" s="83"/>
      <c r="G315" s="96" t="s">
        <v>943</v>
      </c>
      <c r="H315" s="83" t="s">
        <v>996</v>
      </c>
      <c r="I315" s="83" t="s">
        <v>877</v>
      </c>
      <c r="J315" s="83"/>
      <c r="K315" s="93">
        <v>8.2000000005827296</v>
      </c>
      <c r="L315" s="96" t="s">
        <v>132</v>
      </c>
      <c r="M315" s="97">
        <v>3.7999999999999999E-2</v>
      </c>
      <c r="N315" s="97">
        <v>3.8100000003435046E-2</v>
      </c>
      <c r="O315" s="93">
        <v>1872.38</v>
      </c>
      <c r="P315" s="95">
        <v>100.774</v>
      </c>
      <c r="Q315" s="83"/>
      <c r="R315" s="93">
        <v>6.5210303960000005</v>
      </c>
      <c r="S315" s="94">
        <v>4.6809500000000005E-6</v>
      </c>
      <c r="T315" s="94">
        <v>5.9246110486696057E-4</v>
      </c>
      <c r="U315" s="94">
        <f>R315/'סכום נכסי הקרן'!$C$42</f>
        <v>1.8489899332620698E-4</v>
      </c>
    </row>
    <row r="316" spans="2:21">
      <c r="B316" s="86" t="s">
        <v>1033</v>
      </c>
      <c r="C316" s="83" t="s">
        <v>1034</v>
      </c>
      <c r="D316" s="96" t="s">
        <v>30</v>
      </c>
      <c r="E316" s="96" t="s">
        <v>873</v>
      </c>
      <c r="F316" s="83"/>
      <c r="G316" s="96" t="s">
        <v>892</v>
      </c>
      <c r="H316" s="83" t="s">
        <v>999</v>
      </c>
      <c r="I316" s="83" t="s">
        <v>912</v>
      </c>
      <c r="J316" s="83"/>
      <c r="K316" s="93">
        <v>7.9999999943500377E-2</v>
      </c>
      <c r="L316" s="96" t="s">
        <v>132</v>
      </c>
      <c r="M316" s="97">
        <v>4.6249999999999999E-2</v>
      </c>
      <c r="N316" s="97">
        <v>4.0999999995762516E-3</v>
      </c>
      <c r="O316" s="93">
        <v>2002.1359339999999</v>
      </c>
      <c r="P316" s="95">
        <v>102.3168</v>
      </c>
      <c r="Q316" s="83"/>
      <c r="R316" s="93">
        <v>7.0796923299999994</v>
      </c>
      <c r="S316" s="94">
        <v>2.6695145786666664E-6</v>
      </c>
      <c r="T316" s="94">
        <v>6.4321772561017608E-4</v>
      </c>
      <c r="U316" s="94">
        <f>R316/'סכום נכסי הקרן'!$C$42</f>
        <v>2.0073943922715439E-4</v>
      </c>
    </row>
    <row r="317" spans="2:21">
      <c r="B317" s="86" t="s">
        <v>1035</v>
      </c>
      <c r="C317" s="83" t="s">
        <v>1036</v>
      </c>
      <c r="D317" s="96" t="s">
        <v>30</v>
      </c>
      <c r="E317" s="96" t="s">
        <v>873</v>
      </c>
      <c r="F317" s="83"/>
      <c r="G317" s="96" t="s">
        <v>921</v>
      </c>
      <c r="H317" s="83" t="s">
        <v>996</v>
      </c>
      <c r="I317" s="83" t="s">
        <v>883</v>
      </c>
      <c r="J317" s="83"/>
      <c r="K317" s="93">
        <v>4.2200000001613232</v>
      </c>
      <c r="L317" s="96" t="s">
        <v>132</v>
      </c>
      <c r="M317" s="97">
        <v>6.2539999999999998E-2</v>
      </c>
      <c r="N317" s="97">
        <v>4.0600000001443412E-2</v>
      </c>
      <c r="O317" s="93">
        <v>3089.4270000000001</v>
      </c>
      <c r="P317" s="95">
        <v>110.30840000000001</v>
      </c>
      <c r="Q317" s="83"/>
      <c r="R317" s="93">
        <v>11.777691954999998</v>
      </c>
      <c r="S317" s="94">
        <v>2.3764823076923079E-6</v>
      </c>
      <c r="T317" s="94">
        <v>1.0700493579545662E-3</v>
      </c>
      <c r="U317" s="94">
        <f>R317/'סכום נכסי הקרן'!$C$42</f>
        <v>3.3394774352247413E-4</v>
      </c>
    </row>
    <row r="318" spans="2:21">
      <c r="B318" s="86" t="s">
        <v>1037</v>
      </c>
      <c r="C318" s="83" t="s">
        <v>1038</v>
      </c>
      <c r="D318" s="96" t="s">
        <v>30</v>
      </c>
      <c r="E318" s="96" t="s">
        <v>873</v>
      </c>
      <c r="F318" s="83"/>
      <c r="G318" s="96" t="s">
        <v>875</v>
      </c>
      <c r="H318" s="83" t="s">
        <v>1039</v>
      </c>
      <c r="I318" s="83" t="s">
        <v>883</v>
      </c>
      <c r="J318" s="83"/>
      <c r="K318" s="93">
        <v>6.5599999999165801</v>
      </c>
      <c r="L318" s="96" t="s">
        <v>132</v>
      </c>
      <c r="M318" s="97">
        <v>4.4999999999999998E-2</v>
      </c>
      <c r="N318" s="97">
        <v>4.0699999999758513E-2</v>
      </c>
      <c r="O318" s="93">
        <v>2537.0749000000001</v>
      </c>
      <c r="P318" s="95">
        <v>103.90600000000001</v>
      </c>
      <c r="Q318" s="83"/>
      <c r="R318" s="93">
        <v>9.1106140460000002</v>
      </c>
      <c r="S318" s="94">
        <v>1.6913832666666667E-6</v>
      </c>
      <c r="T318" s="94">
        <v>8.2773490321721988E-4</v>
      </c>
      <c r="U318" s="94">
        <f>R318/'סכום נכסי הקרן'!$C$42</f>
        <v>2.5832472222830005E-4</v>
      </c>
    </row>
    <row r="319" spans="2:21">
      <c r="B319" s="86" t="s">
        <v>1040</v>
      </c>
      <c r="C319" s="83" t="s">
        <v>1041</v>
      </c>
      <c r="D319" s="96" t="s">
        <v>30</v>
      </c>
      <c r="E319" s="96" t="s">
        <v>873</v>
      </c>
      <c r="F319" s="83"/>
      <c r="G319" s="96" t="s">
        <v>928</v>
      </c>
      <c r="H319" s="83" t="s">
        <v>1039</v>
      </c>
      <c r="I319" s="83" t="s">
        <v>877</v>
      </c>
      <c r="J319" s="83"/>
      <c r="K319" s="93">
        <v>5.1200000001220589</v>
      </c>
      <c r="L319" s="96" t="s">
        <v>135</v>
      </c>
      <c r="M319" s="97">
        <v>0.06</v>
      </c>
      <c r="N319" s="97">
        <v>3.880000000052311E-2</v>
      </c>
      <c r="O319" s="93">
        <v>2218.7703000000001</v>
      </c>
      <c r="P319" s="95">
        <v>113.3723</v>
      </c>
      <c r="Q319" s="83"/>
      <c r="R319" s="93">
        <v>11.469796130000001</v>
      </c>
      <c r="S319" s="94">
        <v>1.7750162400000002E-6</v>
      </c>
      <c r="T319" s="94">
        <v>1.0420758185618782E-3</v>
      </c>
      <c r="U319" s="94">
        <f>R319/'סכום נכסי הקרן'!$C$42</f>
        <v>3.2521758515260024E-4</v>
      </c>
    </row>
    <row r="320" spans="2:21">
      <c r="B320" s="86" t="s">
        <v>1042</v>
      </c>
      <c r="C320" s="83" t="s">
        <v>1043</v>
      </c>
      <c r="D320" s="96" t="s">
        <v>30</v>
      </c>
      <c r="E320" s="96" t="s">
        <v>873</v>
      </c>
      <c r="F320" s="83"/>
      <c r="G320" s="96" t="s">
        <v>928</v>
      </c>
      <c r="H320" s="83" t="s">
        <v>1039</v>
      </c>
      <c r="I320" s="83" t="s">
        <v>877</v>
      </c>
      <c r="J320" s="83"/>
      <c r="K320" s="93">
        <v>5.21</v>
      </c>
      <c r="L320" s="96" t="s">
        <v>134</v>
      </c>
      <c r="M320" s="97">
        <v>0.05</v>
      </c>
      <c r="N320" s="97">
        <v>2.3599999999999999E-2</v>
      </c>
      <c r="O320" s="93">
        <v>936.19</v>
      </c>
      <c r="P320" s="95">
        <v>119.05159999999999</v>
      </c>
      <c r="Q320" s="83"/>
      <c r="R320" s="93">
        <v>4.3224457000000003</v>
      </c>
      <c r="S320" s="94">
        <v>9.3619000000000007E-7</v>
      </c>
      <c r="T320" s="94">
        <v>3.9271109006335669E-4</v>
      </c>
      <c r="U320" s="94">
        <f>R320/'סכום נכסי הקרן'!$C$42</f>
        <v>1.2255975054608411E-4</v>
      </c>
    </row>
    <row r="321" spans="2:21">
      <c r="B321" s="86" t="s">
        <v>1044</v>
      </c>
      <c r="C321" s="83" t="s">
        <v>1045</v>
      </c>
      <c r="D321" s="96" t="s">
        <v>30</v>
      </c>
      <c r="E321" s="96" t="s">
        <v>873</v>
      </c>
      <c r="F321" s="83"/>
      <c r="G321" s="96" t="s">
        <v>1046</v>
      </c>
      <c r="H321" s="83" t="s">
        <v>1047</v>
      </c>
      <c r="I321" s="83" t="s">
        <v>912</v>
      </c>
      <c r="J321" s="83"/>
      <c r="K321" s="93">
        <v>4.440000000191187</v>
      </c>
      <c r="L321" s="96" t="s">
        <v>132</v>
      </c>
      <c r="M321" s="97">
        <v>4.8750000000000002E-2</v>
      </c>
      <c r="N321" s="97">
        <v>3.9300000001377004E-2</v>
      </c>
      <c r="O321" s="93">
        <v>2340.4749999999999</v>
      </c>
      <c r="P321" s="95">
        <v>108.63590000000001</v>
      </c>
      <c r="Q321" s="83"/>
      <c r="R321" s="93">
        <v>8.7872134029999991</v>
      </c>
      <c r="S321" s="94">
        <v>2.3404749999999998E-6</v>
      </c>
      <c r="T321" s="94">
        <v>7.9835269049451975E-4</v>
      </c>
      <c r="U321" s="94">
        <f>R321/'סכום נכסי הקרן'!$C$42</f>
        <v>2.4915493621282197E-4</v>
      </c>
    </row>
    <row r="322" spans="2:21">
      <c r="B322" s="86" t="s">
        <v>1048</v>
      </c>
      <c r="C322" s="83" t="s">
        <v>1049</v>
      </c>
      <c r="D322" s="96" t="s">
        <v>30</v>
      </c>
      <c r="E322" s="96" t="s">
        <v>873</v>
      </c>
      <c r="F322" s="83"/>
      <c r="G322" s="96" t="s">
        <v>905</v>
      </c>
      <c r="H322" s="83" t="s">
        <v>1039</v>
      </c>
      <c r="I322" s="83" t="s">
        <v>877</v>
      </c>
      <c r="J322" s="83"/>
      <c r="K322" s="93">
        <v>3.5399999998288334</v>
      </c>
      <c r="L322" s="96" t="s">
        <v>132</v>
      </c>
      <c r="M322" s="97">
        <v>7.0000000000000007E-2</v>
      </c>
      <c r="N322" s="97">
        <v>4.4099999997867671E-2</v>
      </c>
      <c r="O322" s="93">
        <v>1778.761</v>
      </c>
      <c r="P322" s="95">
        <v>112.1427</v>
      </c>
      <c r="Q322" s="83"/>
      <c r="R322" s="93">
        <v>6.8938560669999998</v>
      </c>
      <c r="S322" s="94">
        <v>7.1150439999999996E-7</v>
      </c>
      <c r="T322" s="94">
        <v>6.2633377460622689E-4</v>
      </c>
      <c r="U322" s="94">
        <f>R322/'סכום נכסי הקרן'!$C$42</f>
        <v>1.9547018945133962E-4</v>
      </c>
    </row>
    <row r="323" spans="2:21">
      <c r="B323" s="86" t="s">
        <v>1050</v>
      </c>
      <c r="C323" s="83" t="s">
        <v>1051</v>
      </c>
      <c r="D323" s="96" t="s">
        <v>30</v>
      </c>
      <c r="E323" s="96" t="s">
        <v>873</v>
      </c>
      <c r="F323" s="83"/>
      <c r="G323" s="96" t="s">
        <v>966</v>
      </c>
      <c r="H323" s="83" t="s">
        <v>1052</v>
      </c>
      <c r="I323" s="83" t="s">
        <v>912</v>
      </c>
      <c r="J323" s="83"/>
      <c r="K323" s="93">
        <v>0.7300000000752036</v>
      </c>
      <c r="L323" s="96" t="s">
        <v>132</v>
      </c>
      <c r="M323" s="97">
        <v>0.05</v>
      </c>
      <c r="N323" s="97">
        <v>3.280000000061277E-2</v>
      </c>
      <c r="O323" s="93">
        <v>2003.4466</v>
      </c>
      <c r="P323" s="95">
        <v>103.70610000000001</v>
      </c>
      <c r="Q323" s="83"/>
      <c r="R323" s="93">
        <v>7.1805193019999995</v>
      </c>
      <c r="S323" s="94">
        <v>2.0034465999999998E-6</v>
      </c>
      <c r="T323" s="94">
        <v>6.5237825019048661E-4</v>
      </c>
      <c r="U323" s="94">
        <f>R323/'סכום נכסי הקרן'!$C$42</f>
        <v>2.0359831343733521E-4</v>
      </c>
    </row>
    <row r="324" spans="2:21">
      <c r="B324" s="86" t="s">
        <v>1053</v>
      </c>
      <c r="C324" s="83" t="s">
        <v>1054</v>
      </c>
      <c r="D324" s="96" t="s">
        <v>30</v>
      </c>
      <c r="E324" s="96" t="s">
        <v>873</v>
      </c>
      <c r="F324" s="83"/>
      <c r="G324" s="96" t="s">
        <v>905</v>
      </c>
      <c r="H324" s="83" t="s">
        <v>888</v>
      </c>
      <c r="I324" s="83" t="s">
        <v>877</v>
      </c>
      <c r="J324" s="83"/>
      <c r="K324" s="93">
        <v>4.7299999995159974</v>
      </c>
      <c r="L324" s="96" t="s">
        <v>132</v>
      </c>
      <c r="M324" s="97">
        <v>7.2499999999999995E-2</v>
      </c>
      <c r="N324" s="97">
        <v>4.8499999997008977E-2</v>
      </c>
      <c r="O324" s="93">
        <v>936.19</v>
      </c>
      <c r="P324" s="95">
        <v>113.667</v>
      </c>
      <c r="Q324" s="83"/>
      <c r="R324" s="93">
        <v>3.677664686</v>
      </c>
      <c r="S324" s="94">
        <v>6.2412666666666675E-7</v>
      </c>
      <c r="T324" s="94">
        <v>3.3413021422723076E-4</v>
      </c>
      <c r="U324" s="94">
        <f>R324/'סכום נכסי הקרן'!$C$42</f>
        <v>1.0427746183330947E-4</v>
      </c>
    </row>
    <row r="325" spans="2:21">
      <c r="B325" s="86" t="s">
        <v>1055</v>
      </c>
      <c r="C325" s="83" t="s">
        <v>1056</v>
      </c>
      <c r="D325" s="96" t="s">
        <v>30</v>
      </c>
      <c r="E325" s="96" t="s">
        <v>873</v>
      </c>
      <c r="F325" s="83"/>
      <c r="G325" s="96" t="s">
        <v>931</v>
      </c>
      <c r="H325" s="83" t="s">
        <v>888</v>
      </c>
      <c r="I325" s="83" t="s">
        <v>877</v>
      </c>
      <c r="J325" s="83"/>
      <c r="K325" s="93">
        <v>3.0999999999657368</v>
      </c>
      <c r="L325" s="96" t="s">
        <v>132</v>
      </c>
      <c r="M325" s="97">
        <v>7.4999999999999997E-2</v>
      </c>
      <c r="N325" s="97">
        <v>4.4799999999040621E-2</v>
      </c>
      <c r="O325" s="93">
        <v>748.952</v>
      </c>
      <c r="P325" s="95">
        <v>112.75579999999999</v>
      </c>
      <c r="Q325" s="83"/>
      <c r="R325" s="93">
        <v>2.9185473109999998</v>
      </c>
      <c r="S325" s="94">
        <v>3.74476E-7</v>
      </c>
      <c r="T325" s="94">
        <v>2.6516143300638534E-4</v>
      </c>
      <c r="U325" s="94">
        <f>R325/'סכום נכסי הקרן'!$C$42</f>
        <v>8.2753250178042601E-5</v>
      </c>
    </row>
    <row r="326" spans="2:21">
      <c r="B326" s="86" t="s">
        <v>1057</v>
      </c>
      <c r="C326" s="83" t="s">
        <v>1058</v>
      </c>
      <c r="D326" s="96" t="s">
        <v>30</v>
      </c>
      <c r="E326" s="96" t="s">
        <v>873</v>
      </c>
      <c r="F326" s="83"/>
      <c r="G326" s="96" t="s">
        <v>910</v>
      </c>
      <c r="H326" s="83" t="s">
        <v>888</v>
      </c>
      <c r="I326" s="83" t="s">
        <v>877</v>
      </c>
      <c r="J326" s="83"/>
      <c r="K326" s="93">
        <v>6.8499999998818053</v>
      </c>
      <c r="L326" s="96" t="s">
        <v>132</v>
      </c>
      <c r="M326" s="97">
        <v>5.8749999999999997E-2</v>
      </c>
      <c r="N326" s="97">
        <v>3.7400000000315181E-2</v>
      </c>
      <c r="O326" s="93">
        <v>1872.38</v>
      </c>
      <c r="P326" s="95">
        <v>117.6726</v>
      </c>
      <c r="Q326" s="83"/>
      <c r="R326" s="93">
        <v>7.614529374</v>
      </c>
      <c r="S326" s="94">
        <v>1.8723800000000001E-6</v>
      </c>
      <c r="T326" s="94">
        <v>6.9180976195559588E-4</v>
      </c>
      <c r="U326" s="94">
        <f>R326/'סכום נכסי הקרן'!$C$42</f>
        <v>2.1590434799522636E-4</v>
      </c>
    </row>
    <row r="327" spans="2:21">
      <c r="B327" s="86" t="s">
        <v>1059</v>
      </c>
      <c r="C327" s="83" t="s">
        <v>1060</v>
      </c>
      <c r="D327" s="96" t="s">
        <v>30</v>
      </c>
      <c r="E327" s="96" t="s">
        <v>873</v>
      </c>
      <c r="F327" s="83"/>
      <c r="G327" s="96" t="s">
        <v>905</v>
      </c>
      <c r="H327" s="83" t="s">
        <v>888</v>
      </c>
      <c r="I327" s="83" t="s">
        <v>877</v>
      </c>
      <c r="J327" s="83"/>
      <c r="K327" s="93">
        <v>4.7800000003002321</v>
      </c>
      <c r="L327" s="96" t="s">
        <v>132</v>
      </c>
      <c r="M327" s="97">
        <v>7.4999999999999997E-2</v>
      </c>
      <c r="N327" s="97">
        <v>4.9900000002908493E-2</v>
      </c>
      <c r="O327" s="93">
        <v>2200.0464999999999</v>
      </c>
      <c r="P327" s="95">
        <v>112.14449999999999</v>
      </c>
      <c r="Q327" s="83"/>
      <c r="R327" s="93">
        <v>8.5267508479999989</v>
      </c>
      <c r="S327" s="94">
        <v>1.4666976666666667E-6</v>
      </c>
      <c r="T327" s="94">
        <v>7.7468864911749624E-4</v>
      </c>
      <c r="U327" s="94">
        <f>R327/'סכום נכסי הקרן'!$C$42</f>
        <v>2.4176971312779959E-4</v>
      </c>
    </row>
    <row r="328" spans="2:21">
      <c r="B328" s="86" t="s">
        <v>1061</v>
      </c>
      <c r="C328" s="83" t="s">
        <v>1062</v>
      </c>
      <c r="D328" s="96" t="s">
        <v>30</v>
      </c>
      <c r="E328" s="96" t="s">
        <v>873</v>
      </c>
      <c r="F328" s="83"/>
      <c r="G328" s="96" t="s">
        <v>931</v>
      </c>
      <c r="H328" s="83" t="s">
        <v>1052</v>
      </c>
      <c r="I328" s="83" t="s">
        <v>912</v>
      </c>
      <c r="J328" s="83"/>
      <c r="K328" s="93">
        <v>2.3199999990626701</v>
      </c>
      <c r="L328" s="96" t="s">
        <v>132</v>
      </c>
      <c r="M328" s="97">
        <v>6.5000000000000002E-2</v>
      </c>
      <c r="N328" s="97">
        <v>4.3599999991178071E-2</v>
      </c>
      <c r="O328" s="93">
        <v>187.238</v>
      </c>
      <c r="P328" s="95">
        <v>112.1112</v>
      </c>
      <c r="Q328" s="83"/>
      <c r="R328" s="93">
        <v>0.72546522400000002</v>
      </c>
      <c r="S328" s="94">
        <v>2.4965066666666665E-7</v>
      </c>
      <c r="T328" s="94">
        <v>6.5911351742393715E-5</v>
      </c>
      <c r="U328" s="94">
        <f>R328/'סכום נכסי הקרן'!$C$42</f>
        <v>2.0570029805880272E-5</v>
      </c>
    </row>
    <row r="329" spans="2:21">
      <c r="B329" s="86" t="s">
        <v>1063</v>
      </c>
      <c r="C329" s="83" t="s">
        <v>1064</v>
      </c>
      <c r="D329" s="96" t="s">
        <v>30</v>
      </c>
      <c r="E329" s="96" t="s">
        <v>873</v>
      </c>
      <c r="F329" s="83"/>
      <c r="G329" s="96" t="s">
        <v>931</v>
      </c>
      <c r="H329" s="83" t="s">
        <v>1052</v>
      </c>
      <c r="I329" s="83" t="s">
        <v>912</v>
      </c>
      <c r="J329" s="83"/>
      <c r="K329" s="93">
        <v>3.5199999998153508</v>
      </c>
      <c r="L329" s="96" t="s">
        <v>132</v>
      </c>
      <c r="M329" s="97">
        <v>6.8750000000000006E-2</v>
      </c>
      <c r="N329" s="97">
        <v>4.6299999997762901E-2</v>
      </c>
      <c r="O329" s="93">
        <v>2153.2370000000001</v>
      </c>
      <c r="P329" s="95">
        <v>113.53</v>
      </c>
      <c r="Q329" s="83"/>
      <c r="R329" s="93">
        <v>8.4484369029999993</v>
      </c>
      <c r="S329" s="94">
        <v>2.8709826666666667E-6</v>
      </c>
      <c r="T329" s="94">
        <v>7.675735210528194E-4</v>
      </c>
      <c r="U329" s="94">
        <f>R329/'סכום נכסי הקרן'!$C$42</f>
        <v>2.3954917914550348E-4</v>
      </c>
    </row>
    <row r="330" spans="2:21">
      <c r="B330" s="86" t="s">
        <v>1065</v>
      </c>
      <c r="C330" s="83" t="s">
        <v>1066</v>
      </c>
      <c r="D330" s="96" t="s">
        <v>30</v>
      </c>
      <c r="E330" s="96" t="s">
        <v>873</v>
      </c>
      <c r="F330" s="83"/>
      <c r="G330" s="96" t="s">
        <v>1067</v>
      </c>
      <c r="H330" s="83" t="s">
        <v>1052</v>
      </c>
      <c r="I330" s="83" t="s">
        <v>912</v>
      </c>
      <c r="J330" s="83"/>
      <c r="K330" s="93">
        <v>1.4699999999457707</v>
      </c>
      <c r="L330" s="96" t="s">
        <v>132</v>
      </c>
      <c r="M330" s="97">
        <v>4.6249999999999999E-2</v>
      </c>
      <c r="N330" s="97">
        <v>2.8899999998706839E-2</v>
      </c>
      <c r="O330" s="93">
        <v>1949.615675</v>
      </c>
      <c r="P330" s="95">
        <v>106.73480000000001</v>
      </c>
      <c r="Q330" s="83"/>
      <c r="R330" s="93">
        <v>7.1916543369999992</v>
      </c>
      <c r="S330" s="94">
        <v>1.2997437833333334E-6</v>
      </c>
      <c r="T330" s="94">
        <v>6.5338991165166897E-4</v>
      </c>
      <c r="U330" s="94">
        <f>R330/'סכום נכסי הקרן'!$C$42</f>
        <v>2.039140391182667E-4</v>
      </c>
    </row>
    <row r="331" spans="2:21">
      <c r="B331" s="86" t="s">
        <v>1068</v>
      </c>
      <c r="C331" s="83" t="s">
        <v>1069</v>
      </c>
      <c r="D331" s="96" t="s">
        <v>30</v>
      </c>
      <c r="E331" s="96" t="s">
        <v>873</v>
      </c>
      <c r="F331" s="83"/>
      <c r="G331" s="96" t="s">
        <v>1067</v>
      </c>
      <c r="H331" s="83" t="s">
        <v>1052</v>
      </c>
      <c r="I331" s="83" t="s">
        <v>912</v>
      </c>
      <c r="J331" s="83"/>
      <c r="K331" s="93">
        <v>7.9999999662222182E-2</v>
      </c>
      <c r="L331" s="96" t="s">
        <v>132</v>
      </c>
      <c r="M331" s="97">
        <v>4.6249999999999999E-2</v>
      </c>
      <c r="N331" s="97">
        <v>2.9000000040686875E-3</v>
      </c>
      <c r="O331" s="93">
        <v>368.57800300000002</v>
      </c>
      <c r="P331" s="95">
        <v>102.26300000000001</v>
      </c>
      <c r="Q331" s="83"/>
      <c r="R331" s="93">
        <v>1.3026314429999999</v>
      </c>
      <c r="S331" s="94">
        <v>7.3715600600000009E-7</v>
      </c>
      <c r="T331" s="94">
        <v>1.1834915911872143E-4</v>
      </c>
      <c r="U331" s="94">
        <f>R331/'סכום נכסי הקרן'!$C$42</f>
        <v>3.693515102053579E-5</v>
      </c>
    </row>
    <row r="332" spans="2:21">
      <c r="B332" s="86" t="s">
        <v>1070</v>
      </c>
      <c r="C332" s="83" t="s">
        <v>1071</v>
      </c>
      <c r="D332" s="96" t="s">
        <v>30</v>
      </c>
      <c r="E332" s="96" t="s">
        <v>873</v>
      </c>
      <c r="F332" s="83"/>
      <c r="G332" s="96" t="s">
        <v>934</v>
      </c>
      <c r="H332" s="83" t="s">
        <v>1052</v>
      </c>
      <c r="I332" s="83" t="s">
        <v>912</v>
      </c>
      <c r="J332" s="83"/>
      <c r="K332" s="93">
        <v>4.4100000000641728</v>
      </c>
      <c r="L332" s="96" t="s">
        <v>132</v>
      </c>
      <c r="M332" s="97">
        <v>4.8750000000000002E-2</v>
      </c>
      <c r="N332" s="97">
        <v>3.4600000000148089E-2</v>
      </c>
      <c r="O332" s="93">
        <v>2147.900717</v>
      </c>
      <c r="P332" s="95">
        <v>109.1601</v>
      </c>
      <c r="Q332" s="83"/>
      <c r="R332" s="93">
        <v>8.1031142280000008</v>
      </c>
      <c r="S332" s="94">
        <v>6.1368591914285711E-6</v>
      </c>
      <c r="T332" s="94">
        <v>7.3619960602067829E-4</v>
      </c>
      <c r="U332" s="94">
        <f>R332/'סכום נכסי הקרן'!$C$42</f>
        <v>2.2975781012821164E-4</v>
      </c>
    </row>
    <row r="333" spans="2:21">
      <c r="B333" s="86" t="s">
        <v>1072</v>
      </c>
      <c r="C333" s="83" t="s">
        <v>1073</v>
      </c>
      <c r="D333" s="96" t="s">
        <v>30</v>
      </c>
      <c r="E333" s="96" t="s">
        <v>873</v>
      </c>
      <c r="F333" s="83"/>
      <c r="G333" s="96" t="s">
        <v>934</v>
      </c>
      <c r="H333" s="83" t="s">
        <v>1074</v>
      </c>
      <c r="I333" s="83" t="s">
        <v>912</v>
      </c>
      <c r="J333" s="83"/>
      <c r="K333" s="93">
        <v>2.3000000000146259</v>
      </c>
      <c r="L333" s="96" t="s">
        <v>132</v>
      </c>
      <c r="M333" s="97">
        <v>0.05</v>
      </c>
      <c r="N333" s="97">
        <v>2.7300000001330923E-2</v>
      </c>
      <c r="O333" s="93">
        <v>1872.38</v>
      </c>
      <c r="P333" s="95">
        <v>105.6628</v>
      </c>
      <c r="Q333" s="83"/>
      <c r="R333" s="93">
        <v>6.8373805329999993</v>
      </c>
      <c r="S333" s="94">
        <v>2.496506666666667E-6</v>
      </c>
      <c r="T333" s="94">
        <v>6.2120275155623224E-4</v>
      </c>
      <c r="U333" s="94">
        <f>R333/'סכום נכסי הקרן'!$C$42</f>
        <v>1.9386886745925607E-4</v>
      </c>
    </row>
    <row r="334" spans="2:21">
      <c r="B334" s="86" t="s">
        <v>1075</v>
      </c>
      <c r="C334" s="83" t="s">
        <v>1076</v>
      </c>
      <c r="D334" s="96" t="s">
        <v>30</v>
      </c>
      <c r="E334" s="96" t="s">
        <v>873</v>
      </c>
      <c r="F334" s="83"/>
      <c r="G334" s="96" t="s">
        <v>905</v>
      </c>
      <c r="H334" s="83" t="s">
        <v>1077</v>
      </c>
      <c r="I334" s="83" t="s">
        <v>877</v>
      </c>
      <c r="J334" s="83"/>
      <c r="K334" s="93">
        <v>3.8200000005915888</v>
      </c>
      <c r="L334" s="96" t="s">
        <v>132</v>
      </c>
      <c r="M334" s="97">
        <v>0.08</v>
      </c>
      <c r="N334" s="97">
        <v>4.9200000004895911E-2</v>
      </c>
      <c r="O334" s="93">
        <v>758.31389999999999</v>
      </c>
      <c r="P334" s="95">
        <v>112.22929999999999</v>
      </c>
      <c r="Q334" s="83"/>
      <c r="R334" s="93">
        <v>2.941230993</v>
      </c>
      <c r="S334" s="94">
        <v>3.7915695000000002E-7</v>
      </c>
      <c r="T334" s="94">
        <v>2.6722233419592962E-4</v>
      </c>
      <c r="U334" s="94">
        <f>R334/'סכום נכסי הקרן'!$C$42</f>
        <v>8.3396429202220218E-5</v>
      </c>
    </row>
    <row r="335" spans="2:21">
      <c r="B335" s="86" t="s">
        <v>1078</v>
      </c>
      <c r="C335" s="83" t="s">
        <v>1079</v>
      </c>
      <c r="D335" s="96" t="s">
        <v>30</v>
      </c>
      <c r="E335" s="96" t="s">
        <v>873</v>
      </c>
      <c r="F335" s="83"/>
      <c r="G335" s="96" t="s">
        <v>905</v>
      </c>
      <c r="H335" s="83" t="s">
        <v>1077</v>
      </c>
      <c r="I335" s="83" t="s">
        <v>877</v>
      </c>
      <c r="J335" s="83"/>
      <c r="K335" s="93">
        <v>3.270000000085366</v>
      </c>
      <c r="L335" s="96" t="s">
        <v>132</v>
      </c>
      <c r="M335" s="97">
        <v>7.7499999999999999E-2</v>
      </c>
      <c r="N335" s="97">
        <v>4.9700000000993595E-2</v>
      </c>
      <c r="O335" s="93">
        <v>1891.1038000000001</v>
      </c>
      <c r="P335" s="95">
        <v>109.3349</v>
      </c>
      <c r="Q335" s="83"/>
      <c r="R335" s="93">
        <v>7.1457526570000001</v>
      </c>
      <c r="S335" s="94">
        <v>7.5644152000000002E-7</v>
      </c>
      <c r="T335" s="94">
        <v>6.4921956457511944E-4</v>
      </c>
      <c r="U335" s="94">
        <f>R335/'סכום נכסי הקרן'!$C$42</f>
        <v>2.0261253093496065E-4</v>
      </c>
    </row>
    <row r="336" spans="2:21">
      <c r="B336" s="86" t="s">
        <v>1080</v>
      </c>
      <c r="C336" s="83" t="s">
        <v>1081</v>
      </c>
      <c r="D336" s="96" t="s">
        <v>30</v>
      </c>
      <c r="E336" s="96" t="s">
        <v>873</v>
      </c>
      <c r="F336" s="83"/>
      <c r="G336" s="96" t="s">
        <v>1082</v>
      </c>
      <c r="H336" s="83" t="s">
        <v>1074</v>
      </c>
      <c r="I336" s="83" t="s">
        <v>912</v>
      </c>
      <c r="J336" s="83"/>
      <c r="K336" s="93">
        <v>6.4499999999950131</v>
      </c>
      <c r="L336" s="96" t="s">
        <v>132</v>
      </c>
      <c r="M336" s="97">
        <v>4.7500000000000001E-2</v>
      </c>
      <c r="N336" s="97">
        <v>4.3799999999980049E-2</v>
      </c>
      <c r="O336" s="93">
        <v>2808.57</v>
      </c>
      <c r="P336" s="95">
        <v>103.2903</v>
      </c>
      <c r="Q336" s="83"/>
      <c r="R336" s="93">
        <v>10.025788729</v>
      </c>
      <c r="S336" s="94">
        <v>9.2084262295081975E-7</v>
      </c>
      <c r="T336" s="94">
        <v>9.1088210096207931E-4</v>
      </c>
      <c r="U336" s="94">
        <f>R336/'סכום נכסי הקרן'!$C$42</f>
        <v>2.8427382341760394E-4</v>
      </c>
    </row>
    <row r="337" spans="2:21">
      <c r="B337" s="86" t="s">
        <v>1083</v>
      </c>
      <c r="C337" s="83" t="s">
        <v>1084</v>
      </c>
      <c r="D337" s="96" t="s">
        <v>30</v>
      </c>
      <c r="E337" s="96" t="s">
        <v>873</v>
      </c>
      <c r="F337" s="83"/>
      <c r="G337" s="96" t="s">
        <v>905</v>
      </c>
      <c r="H337" s="83" t="s">
        <v>1077</v>
      </c>
      <c r="I337" s="83" t="s">
        <v>877</v>
      </c>
      <c r="J337" s="83"/>
      <c r="K337" s="93">
        <v>4.580000000068793</v>
      </c>
      <c r="L337" s="96" t="s">
        <v>132</v>
      </c>
      <c r="M337" s="97">
        <v>0.08</v>
      </c>
      <c r="N337" s="97">
        <v>4.8500000001397356E-2</v>
      </c>
      <c r="O337" s="93">
        <v>2340.4749999999999</v>
      </c>
      <c r="P337" s="95">
        <v>115.015</v>
      </c>
      <c r="Q337" s="83"/>
      <c r="R337" s="93">
        <v>9.3031971420000001</v>
      </c>
      <c r="S337" s="94">
        <v>2.0351956521739131E-6</v>
      </c>
      <c r="T337" s="94">
        <v>8.4523183037536471E-4</v>
      </c>
      <c r="U337" s="94">
        <f>R337/'סכום נכסי הקרן'!$C$42</f>
        <v>2.6378527346325312E-4</v>
      </c>
    </row>
    <row r="338" spans="2:21">
      <c r="B338" s="86" t="s">
        <v>1085</v>
      </c>
      <c r="C338" s="83" t="s">
        <v>1086</v>
      </c>
      <c r="D338" s="96" t="s">
        <v>30</v>
      </c>
      <c r="E338" s="96" t="s">
        <v>873</v>
      </c>
      <c r="F338" s="83"/>
      <c r="G338" s="96" t="s">
        <v>875</v>
      </c>
      <c r="H338" s="83" t="s">
        <v>1087</v>
      </c>
      <c r="I338" s="83" t="s">
        <v>877</v>
      </c>
      <c r="J338" s="83"/>
      <c r="K338" s="93">
        <v>2.8100000001181709</v>
      </c>
      <c r="L338" s="96" t="s">
        <v>132</v>
      </c>
      <c r="M338" s="97">
        <v>7.7499999999999999E-2</v>
      </c>
      <c r="N338" s="97">
        <v>5.630000000211275E-2</v>
      </c>
      <c r="O338" s="93">
        <v>1510.2148990000001</v>
      </c>
      <c r="P338" s="95">
        <v>107.0091</v>
      </c>
      <c r="Q338" s="83"/>
      <c r="R338" s="93">
        <v>5.5851294139999998</v>
      </c>
      <c r="S338" s="94">
        <v>3.5957497595238097E-6</v>
      </c>
      <c r="T338" s="94">
        <v>5.0743084183032226E-4</v>
      </c>
      <c r="U338" s="94">
        <f>R338/'סכום נכסי הקרן'!$C$42</f>
        <v>1.5836221325983037E-4</v>
      </c>
    </row>
    <row r="339" spans="2:21">
      <c r="B339" s="130"/>
      <c r="C339" s="131"/>
      <c r="D339" s="131"/>
      <c r="E339" s="131"/>
      <c r="F339" s="131"/>
      <c r="G339" s="131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31"/>
      <c r="T339" s="131"/>
      <c r="U339" s="131"/>
    </row>
    <row r="340" spans="2:21">
      <c r="B340" s="130"/>
      <c r="C340" s="131"/>
      <c r="D340" s="131"/>
      <c r="E340" s="131"/>
      <c r="F340" s="131"/>
      <c r="G340" s="131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31"/>
      <c r="T340" s="131"/>
      <c r="U340" s="131"/>
    </row>
    <row r="341" spans="2:21">
      <c r="B341" s="130"/>
      <c r="C341" s="131"/>
      <c r="D341" s="131"/>
      <c r="E341" s="131"/>
      <c r="F341" s="131"/>
      <c r="G341" s="131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31"/>
      <c r="T341" s="131"/>
      <c r="U341" s="131"/>
    </row>
    <row r="342" spans="2:21">
      <c r="B342" s="132" t="s">
        <v>216</v>
      </c>
      <c r="C342" s="133"/>
      <c r="D342" s="133"/>
      <c r="E342" s="133"/>
      <c r="F342" s="133"/>
      <c r="G342" s="133"/>
      <c r="H342" s="133"/>
      <c r="I342" s="133"/>
      <c r="J342" s="133"/>
      <c r="K342" s="133"/>
      <c r="L342" s="131"/>
      <c r="M342" s="131"/>
      <c r="N342" s="131"/>
      <c r="O342" s="131"/>
      <c r="P342" s="131"/>
      <c r="Q342" s="131"/>
      <c r="R342" s="131"/>
      <c r="S342" s="131"/>
      <c r="T342" s="131"/>
      <c r="U342" s="131"/>
    </row>
    <row r="343" spans="2:21">
      <c r="B343" s="132" t="s">
        <v>112</v>
      </c>
      <c r="C343" s="133"/>
      <c r="D343" s="133"/>
      <c r="E343" s="133"/>
      <c r="F343" s="133"/>
      <c r="G343" s="133"/>
      <c r="H343" s="133"/>
      <c r="I343" s="133"/>
      <c r="J343" s="133"/>
      <c r="K343" s="133"/>
      <c r="L343" s="131"/>
      <c r="M343" s="131"/>
      <c r="N343" s="131"/>
      <c r="O343" s="131"/>
      <c r="P343" s="131"/>
      <c r="Q343" s="131"/>
      <c r="R343" s="131"/>
      <c r="S343" s="131"/>
      <c r="T343" s="131"/>
      <c r="U343" s="131"/>
    </row>
    <row r="344" spans="2:21">
      <c r="B344" s="132" t="s">
        <v>198</v>
      </c>
      <c r="C344" s="133"/>
      <c r="D344" s="133"/>
      <c r="E344" s="133"/>
      <c r="F344" s="133"/>
      <c r="G344" s="133"/>
      <c r="H344" s="133"/>
      <c r="I344" s="133"/>
      <c r="J344" s="133"/>
      <c r="K344" s="133"/>
      <c r="L344" s="131"/>
      <c r="M344" s="131"/>
      <c r="N344" s="131"/>
      <c r="O344" s="131"/>
      <c r="P344" s="131"/>
      <c r="Q344" s="131"/>
      <c r="R344" s="131"/>
      <c r="S344" s="131"/>
      <c r="T344" s="131"/>
      <c r="U344" s="131"/>
    </row>
    <row r="345" spans="2:21">
      <c r="B345" s="132" t="s">
        <v>206</v>
      </c>
      <c r="C345" s="133"/>
      <c r="D345" s="133"/>
      <c r="E345" s="133"/>
      <c r="F345" s="133"/>
      <c r="G345" s="133"/>
      <c r="H345" s="133"/>
      <c r="I345" s="133"/>
      <c r="J345" s="133"/>
      <c r="K345" s="133"/>
      <c r="L345" s="131"/>
      <c r="M345" s="131"/>
      <c r="N345" s="131"/>
      <c r="O345" s="131"/>
      <c r="P345" s="131"/>
      <c r="Q345" s="131"/>
      <c r="R345" s="131"/>
      <c r="S345" s="131"/>
      <c r="T345" s="131"/>
      <c r="U345" s="131"/>
    </row>
    <row r="346" spans="2:21">
      <c r="B346" s="154" t="s">
        <v>212</v>
      </c>
      <c r="C346" s="154"/>
      <c r="D346" s="154"/>
      <c r="E346" s="154"/>
      <c r="F346" s="154"/>
      <c r="G346" s="154"/>
      <c r="H346" s="154"/>
      <c r="I346" s="154"/>
      <c r="J346" s="154"/>
      <c r="K346" s="154"/>
      <c r="L346" s="131"/>
      <c r="M346" s="131"/>
      <c r="N346" s="131"/>
      <c r="O346" s="131"/>
      <c r="P346" s="131"/>
      <c r="Q346" s="131"/>
      <c r="R346" s="131"/>
      <c r="S346" s="131"/>
      <c r="T346" s="131"/>
      <c r="U346" s="131"/>
    </row>
    <row r="347" spans="2:21">
      <c r="B347" s="130"/>
      <c r="C347" s="131"/>
      <c r="D347" s="131"/>
      <c r="E347" s="131"/>
      <c r="F347" s="131"/>
      <c r="G347" s="131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31"/>
      <c r="T347" s="131"/>
      <c r="U347" s="131"/>
    </row>
    <row r="348" spans="2:21">
      <c r="B348" s="130"/>
      <c r="C348" s="131"/>
      <c r="D348" s="131"/>
      <c r="E348" s="131"/>
      <c r="F348" s="131"/>
      <c r="G348" s="131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131"/>
      <c r="T348" s="131"/>
      <c r="U348" s="131"/>
    </row>
    <row r="349" spans="2:21">
      <c r="B349" s="130"/>
      <c r="C349" s="131"/>
      <c r="D349" s="131"/>
      <c r="E349" s="131"/>
      <c r="F349" s="131"/>
      <c r="G349" s="131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31"/>
      <c r="T349" s="131"/>
      <c r="U349" s="131"/>
    </row>
    <row r="350" spans="2:21">
      <c r="B350" s="130"/>
      <c r="C350" s="131"/>
      <c r="D350" s="131"/>
      <c r="E350" s="131"/>
      <c r="F350" s="131"/>
      <c r="G350" s="131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31"/>
      <c r="T350" s="131"/>
      <c r="U350" s="131"/>
    </row>
    <row r="351" spans="2:21">
      <c r="B351" s="130"/>
      <c r="C351" s="131"/>
      <c r="D351" s="131"/>
      <c r="E351" s="131"/>
      <c r="F351" s="131"/>
      <c r="G351" s="131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31"/>
      <c r="T351" s="131"/>
      <c r="U351" s="131"/>
    </row>
    <row r="352" spans="2:21">
      <c r="B352" s="130"/>
      <c r="C352" s="131"/>
      <c r="D352" s="131"/>
      <c r="E352" s="131"/>
      <c r="F352" s="131"/>
      <c r="G352" s="131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31"/>
      <c r="T352" s="131"/>
      <c r="U352" s="131"/>
    </row>
    <row r="353" spans="2:21">
      <c r="B353" s="130"/>
      <c r="C353" s="131"/>
      <c r="D353" s="131"/>
      <c r="E353" s="131"/>
      <c r="F353" s="131"/>
      <c r="G353" s="131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31"/>
      <c r="T353" s="131"/>
      <c r="U353" s="131"/>
    </row>
    <row r="354" spans="2:21">
      <c r="B354" s="130"/>
      <c r="C354" s="131"/>
      <c r="D354" s="131"/>
      <c r="E354" s="131"/>
      <c r="F354" s="131"/>
      <c r="G354" s="131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31"/>
      <c r="T354" s="131"/>
      <c r="U354" s="131"/>
    </row>
    <row r="355" spans="2:21">
      <c r="B355" s="130"/>
      <c r="C355" s="131"/>
      <c r="D355" s="131"/>
      <c r="E355" s="131"/>
      <c r="F355" s="131"/>
      <c r="G355" s="131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31"/>
      <c r="T355" s="131"/>
      <c r="U355" s="131"/>
    </row>
    <row r="356" spans="2:21">
      <c r="B356" s="130"/>
      <c r="C356" s="131"/>
      <c r="D356" s="131"/>
      <c r="E356" s="131"/>
      <c r="F356" s="131"/>
      <c r="G356" s="131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31"/>
      <c r="T356" s="131"/>
      <c r="U356" s="131"/>
    </row>
    <row r="357" spans="2:21">
      <c r="B357" s="130"/>
      <c r="C357" s="131"/>
      <c r="D357" s="131"/>
      <c r="E357" s="131"/>
      <c r="F357" s="131"/>
      <c r="G357" s="131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31"/>
      <c r="T357" s="131"/>
      <c r="U357" s="131"/>
    </row>
    <row r="358" spans="2:21">
      <c r="B358" s="130"/>
      <c r="C358" s="131"/>
      <c r="D358" s="131"/>
      <c r="E358" s="131"/>
      <c r="F358" s="131"/>
      <c r="G358" s="131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  <c r="T358" s="131"/>
      <c r="U358" s="131"/>
    </row>
    <row r="359" spans="2:21">
      <c r="B359" s="130"/>
      <c r="C359" s="131"/>
      <c r="D359" s="131"/>
      <c r="E359" s="131"/>
      <c r="F359" s="131"/>
      <c r="G359" s="131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  <c r="S359" s="131"/>
      <c r="T359" s="131"/>
      <c r="U359" s="131"/>
    </row>
    <row r="360" spans="2:21">
      <c r="B360" s="130"/>
      <c r="C360" s="131"/>
      <c r="D360" s="131"/>
      <c r="E360" s="131"/>
      <c r="F360" s="131"/>
      <c r="G360" s="131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  <c r="S360" s="131"/>
      <c r="T360" s="131"/>
      <c r="U360" s="131"/>
    </row>
    <row r="361" spans="2:21">
      <c r="B361" s="130"/>
      <c r="C361" s="131"/>
      <c r="D361" s="131"/>
      <c r="E361" s="131"/>
      <c r="F361" s="131"/>
      <c r="G361" s="131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  <c r="S361" s="131"/>
      <c r="T361" s="131"/>
      <c r="U361" s="131"/>
    </row>
    <row r="362" spans="2:21">
      <c r="B362" s="130"/>
      <c r="C362" s="131"/>
      <c r="D362" s="131"/>
      <c r="E362" s="131"/>
      <c r="F362" s="131"/>
      <c r="G362" s="131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31"/>
      <c r="T362" s="131"/>
      <c r="U362" s="131"/>
    </row>
    <row r="363" spans="2:21">
      <c r="B363" s="130"/>
      <c r="C363" s="131"/>
      <c r="D363" s="131"/>
      <c r="E363" s="131"/>
      <c r="F363" s="131"/>
      <c r="G363" s="131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  <c r="S363" s="131"/>
      <c r="T363" s="131"/>
      <c r="U363" s="131"/>
    </row>
    <row r="364" spans="2:21">
      <c r="B364" s="130"/>
      <c r="C364" s="131"/>
      <c r="D364" s="131"/>
      <c r="E364" s="131"/>
      <c r="F364" s="131"/>
      <c r="G364" s="131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31"/>
      <c r="T364" s="131"/>
      <c r="U364" s="131"/>
    </row>
    <row r="365" spans="2:21">
      <c r="B365" s="130"/>
      <c r="C365" s="131"/>
      <c r="D365" s="131"/>
      <c r="E365" s="131"/>
      <c r="F365" s="131"/>
      <c r="G365" s="131"/>
      <c r="H365" s="131"/>
      <c r="I365" s="131"/>
      <c r="J365" s="131"/>
      <c r="K365" s="131"/>
      <c r="L365" s="131"/>
      <c r="M365" s="131"/>
      <c r="N365" s="131"/>
      <c r="O365" s="131"/>
      <c r="P365" s="131"/>
      <c r="Q365" s="131"/>
      <c r="R365" s="131"/>
      <c r="S365" s="131"/>
      <c r="T365" s="131"/>
      <c r="U365" s="131"/>
    </row>
    <row r="366" spans="2:21">
      <c r="B366" s="130"/>
      <c r="C366" s="131"/>
      <c r="D366" s="131"/>
      <c r="E366" s="131"/>
      <c r="F366" s="131"/>
      <c r="G366" s="131"/>
      <c r="H366" s="131"/>
      <c r="I366" s="131"/>
      <c r="J366" s="131"/>
      <c r="K366" s="131"/>
      <c r="L366" s="131"/>
      <c r="M366" s="131"/>
      <c r="N366" s="131"/>
      <c r="O366" s="131"/>
      <c r="P366" s="131"/>
      <c r="Q366" s="131"/>
      <c r="R366" s="131"/>
      <c r="S366" s="131"/>
      <c r="T366" s="131"/>
      <c r="U366" s="131"/>
    </row>
    <row r="367" spans="2:21">
      <c r="B367" s="130"/>
      <c r="C367" s="131"/>
      <c r="D367" s="131"/>
      <c r="E367" s="131"/>
      <c r="F367" s="131"/>
      <c r="G367" s="131"/>
      <c r="H367" s="131"/>
      <c r="I367" s="131"/>
      <c r="J367" s="131"/>
      <c r="K367" s="131"/>
      <c r="L367" s="131"/>
      <c r="M367" s="131"/>
      <c r="N367" s="131"/>
      <c r="O367" s="131"/>
      <c r="P367" s="131"/>
      <c r="Q367" s="131"/>
      <c r="R367" s="131"/>
      <c r="S367" s="131"/>
      <c r="T367" s="131"/>
      <c r="U367" s="131"/>
    </row>
    <row r="368" spans="2:21">
      <c r="B368" s="130"/>
      <c r="C368" s="131"/>
      <c r="D368" s="131"/>
      <c r="E368" s="131"/>
      <c r="F368" s="131"/>
      <c r="G368" s="131"/>
      <c r="H368" s="131"/>
      <c r="I368" s="131"/>
      <c r="J368" s="131"/>
      <c r="K368" s="131"/>
      <c r="L368" s="131"/>
      <c r="M368" s="131"/>
      <c r="N368" s="131"/>
      <c r="O368" s="131"/>
      <c r="P368" s="131"/>
      <c r="Q368" s="131"/>
      <c r="R368" s="131"/>
      <c r="S368" s="131"/>
      <c r="T368" s="131"/>
      <c r="U368" s="131"/>
    </row>
    <row r="369" spans="2:21">
      <c r="B369" s="130"/>
      <c r="C369" s="131"/>
      <c r="D369" s="131"/>
      <c r="E369" s="131"/>
      <c r="F369" s="131"/>
      <c r="G369" s="131"/>
      <c r="H369" s="131"/>
      <c r="I369" s="131"/>
      <c r="J369" s="131"/>
      <c r="K369" s="131"/>
      <c r="L369" s="131"/>
      <c r="M369" s="131"/>
      <c r="N369" s="131"/>
      <c r="O369" s="131"/>
      <c r="P369" s="131"/>
      <c r="Q369" s="131"/>
      <c r="R369" s="131"/>
      <c r="S369" s="131"/>
      <c r="T369" s="131"/>
      <c r="U369" s="131"/>
    </row>
    <row r="370" spans="2:21">
      <c r="B370" s="130"/>
      <c r="C370" s="131"/>
      <c r="D370" s="131"/>
      <c r="E370" s="131"/>
      <c r="F370" s="131"/>
      <c r="G370" s="131"/>
      <c r="H370" s="131"/>
      <c r="I370" s="131"/>
      <c r="J370" s="131"/>
      <c r="K370" s="131"/>
      <c r="L370" s="131"/>
      <c r="M370" s="131"/>
      <c r="N370" s="131"/>
      <c r="O370" s="131"/>
      <c r="P370" s="131"/>
      <c r="Q370" s="131"/>
      <c r="R370" s="131"/>
      <c r="S370" s="131"/>
      <c r="T370" s="131"/>
      <c r="U370" s="131"/>
    </row>
    <row r="371" spans="2:21">
      <c r="B371" s="130"/>
      <c r="C371" s="131"/>
      <c r="D371" s="131"/>
      <c r="E371" s="131"/>
      <c r="F371" s="131"/>
      <c r="G371" s="131"/>
      <c r="H371" s="131"/>
      <c r="I371" s="131"/>
      <c r="J371" s="131"/>
      <c r="K371" s="131"/>
      <c r="L371" s="131"/>
      <c r="M371" s="131"/>
      <c r="N371" s="131"/>
      <c r="O371" s="131"/>
      <c r="P371" s="131"/>
      <c r="Q371" s="131"/>
      <c r="R371" s="131"/>
      <c r="S371" s="131"/>
      <c r="T371" s="131"/>
      <c r="U371" s="131"/>
    </row>
    <row r="372" spans="2:21">
      <c r="B372" s="130"/>
      <c r="C372" s="131"/>
      <c r="D372" s="131"/>
      <c r="E372" s="131"/>
      <c r="F372" s="131"/>
      <c r="G372" s="131"/>
      <c r="H372" s="131"/>
      <c r="I372" s="131"/>
      <c r="J372" s="131"/>
      <c r="K372" s="131"/>
      <c r="L372" s="131"/>
      <c r="M372" s="131"/>
      <c r="N372" s="131"/>
      <c r="O372" s="131"/>
      <c r="P372" s="131"/>
      <c r="Q372" s="131"/>
      <c r="R372" s="131"/>
      <c r="S372" s="131"/>
      <c r="T372" s="131"/>
      <c r="U372" s="131"/>
    </row>
    <row r="373" spans="2:21">
      <c r="B373" s="130"/>
      <c r="C373" s="131"/>
      <c r="D373" s="131"/>
      <c r="E373" s="131"/>
      <c r="F373" s="131"/>
      <c r="G373" s="131"/>
      <c r="H373" s="131"/>
      <c r="I373" s="131"/>
      <c r="J373" s="131"/>
      <c r="K373" s="131"/>
      <c r="L373" s="131"/>
      <c r="M373" s="131"/>
      <c r="N373" s="131"/>
      <c r="O373" s="131"/>
      <c r="P373" s="131"/>
      <c r="Q373" s="131"/>
      <c r="R373" s="131"/>
      <c r="S373" s="131"/>
      <c r="T373" s="131"/>
      <c r="U373" s="131"/>
    </row>
    <row r="374" spans="2:21">
      <c r="B374" s="130"/>
      <c r="C374" s="131"/>
      <c r="D374" s="131"/>
      <c r="E374" s="131"/>
      <c r="F374" s="131"/>
      <c r="G374" s="131"/>
      <c r="H374" s="131"/>
      <c r="I374" s="131"/>
      <c r="J374" s="131"/>
      <c r="K374" s="131"/>
      <c r="L374" s="131"/>
      <c r="M374" s="131"/>
      <c r="N374" s="131"/>
      <c r="O374" s="131"/>
      <c r="P374" s="131"/>
      <c r="Q374" s="131"/>
      <c r="R374" s="131"/>
      <c r="S374" s="131"/>
      <c r="T374" s="131"/>
      <c r="U374" s="131"/>
    </row>
    <row r="375" spans="2:21">
      <c r="B375" s="130"/>
      <c r="C375" s="131"/>
      <c r="D375" s="131"/>
      <c r="E375" s="131"/>
      <c r="F375" s="131"/>
      <c r="G375" s="131"/>
      <c r="H375" s="131"/>
      <c r="I375" s="131"/>
      <c r="J375" s="131"/>
      <c r="K375" s="131"/>
      <c r="L375" s="131"/>
      <c r="M375" s="131"/>
      <c r="N375" s="131"/>
      <c r="O375" s="131"/>
      <c r="P375" s="131"/>
      <c r="Q375" s="131"/>
      <c r="R375" s="131"/>
      <c r="S375" s="131"/>
      <c r="T375" s="131"/>
      <c r="U375" s="131"/>
    </row>
    <row r="376" spans="2:21">
      <c r="B376" s="130"/>
      <c r="C376" s="131"/>
      <c r="D376" s="131"/>
      <c r="E376" s="131"/>
      <c r="F376" s="131"/>
      <c r="G376" s="131"/>
      <c r="H376" s="131"/>
      <c r="I376" s="131"/>
      <c r="J376" s="131"/>
      <c r="K376" s="131"/>
      <c r="L376" s="131"/>
      <c r="M376" s="131"/>
      <c r="N376" s="131"/>
      <c r="O376" s="131"/>
      <c r="P376" s="131"/>
      <c r="Q376" s="131"/>
      <c r="R376" s="131"/>
      <c r="S376" s="131"/>
      <c r="T376" s="131"/>
      <c r="U376" s="131"/>
    </row>
    <row r="377" spans="2:21">
      <c r="B377" s="130"/>
      <c r="C377" s="131"/>
      <c r="D377" s="131"/>
      <c r="E377" s="131"/>
      <c r="F377" s="131"/>
      <c r="G377" s="131"/>
      <c r="H377" s="131"/>
      <c r="I377" s="131"/>
      <c r="J377" s="131"/>
      <c r="K377" s="131"/>
      <c r="L377" s="131"/>
      <c r="M377" s="131"/>
      <c r="N377" s="131"/>
      <c r="O377" s="131"/>
      <c r="P377" s="131"/>
      <c r="Q377" s="131"/>
      <c r="R377" s="131"/>
      <c r="S377" s="131"/>
      <c r="T377" s="131"/>
      <c r="U377" s="131"/>
    </row>
    <row r="378" spans="2:21">
      <c r="B378" s="130"/>
      <c r="C378" s="131"/>
      <c r="D378" s="131"/>
      <c r="E378" s="131"/>
      <c r="F378" s="131"/>
      <c r="G378" s="131"/>
      <c r="H378" s="131"/>
      <c r="I378" s="131"/>
      <c r="J378" s="131"/>
      <c r="K378" s="131"/>
      <c r="L378" s="131"/>
      <c r="M378" s="131"/>
      <c r="N378" s="131"/>
      <c r="O378" s="131"/>
      <c r="P378" s="131"/>
      <c r="Q378" s="131"/>
      <c r="R378" s="131"/>
      <c r="S378" s="131"/>
      <c r="T378" s="131"/>
      <c r="U378" s="131"/>
    </row>
    <row r="379" spans="2:21">
      <c r="B379" s="130"/>
      <c r="C379" s="131"/>
      <c r="D379" s="131"/>
      <c r="E379" s="131"/>
      <c r="F379" s="131"/>
      <c r="G379" s="131"/>
      <c r="H379" s="131"/>
      <c r="I379" s="131"/>
      <c r="J379" s="131"/>
      <c r="K379" s="131"/>
      <c r="L379" s="131"/>
      <c r="M379" s="131"/>
      <c r="N379" s="131"/>
      <c r="O379" s="131"/>
      <c r="P379" s="131"/>
      <c r="Q379" s="131"/>
      <c r="R379" s="131"/>
      <c r="S379" s="131"/>
      <c r="T379" s="131"/>
      <c r="U379" s="131"/>
    </row>
    <row r="380" spans="2:21">
      <c r="B380" s="130"/>
      <c r="C380" s="131"/>
      <c r="D380" s="131"/>
      <c r="E380" s="131"/>
      <c r="F380" s="131"/>
      <c r="G380" s="131"/>
      <c r="H380" s="131"/>
      <c r="I380" s="131"/>
      <c r="J380" s="131"/>
      <c r="K380" s="131"/>
      <c r="L380" s="131"/>
      <c r="M380" s="131"/>
      <c r="N380" s="131"/>
      <c r="O380" s="131"/>
      <c r="P380" s="131"/>
      <c r="Q380" s="131"/>
      <c r="R380" s="131"/>
      <c r="S380" s="131"/>
      <c r="T380" s="131"/>
      <c r="U380" s="131"/>
    </row>
    <row r="381" spans="2:21">
      <c r="B381" s="130"/>
      <c r="C381" s="131"/>
      <c r="D381" s="131"/>
      <c r="E381" s="131"/>
      <c r="F381" s="131"/>
      <c r="G381" s="131"/>
      <c r="H381" s="131"/>
      <c r="I381" s="131"/>
      <c r="J381" s="131"/>
      <c r="K381" s="131"/>
      <c r="L381" s="131"/>
      <c r="M381" s="131"/>
      <c r="N381" s="131"/>
      <c r="O381" s="131"/>
      <c r="P381" s="131"/>
      <c r="Q381" s="131"/>
      <c r="R381" s="131"/>
      <c r="S381" s="131"/>
      <c r="T381" s="131"/>
      <c r="U381" s="131"/>
    </row>
    <row r="382" spans="2:21">
      <c r="B382" s="130"/>
      <c r="C382" s="131"/>
      <c r="D382" s="131"/>
      <c r="E382" s="131"/>
      <c r="F382" s="131"/>
      <c r="G382" s="131"/>
      <c r="H382" s="131"/>
      <c r="I382" s="131"/>
      <c r="J382" s="131"/>
      <c r="K382" s="131"/>
      <c r="L382" s="131"/>
      <c r="M382" s="131"/>
      <c r="N382" s="131"/>
      <c r="O382" s="131"/>
      <c r="P382" s="131"/>
      <c r="Q382" s="131"/>
      <c r="R382" s="131"/>
      <c r="S382" s="131"/>
      <c r="T382" s="131"/>
      <c r="U382" s="131"/>
    </row>
    <row r="383" spans="2:21">
      <c r="B383" s="130"/>
      <c r="C383" s="131"/>
      <c r="D383" s="131"/>
      <c r="E383" s="131"/>
      <c r="F383" s="131"/>
      <c r="G383" s="131"/>
      <c r="H383" s="131"/>
      <c r="I383" s="131"/>
      <c r="J383" s="131"/>
      <c r="K383" s="131"/>
      <c r="L383" s="131"/>
      <c r="M383" s="131"/>
      <c r="N383" s="131"/>
      <c r="O383" s="131"/>
      <c r="P383" s="131"/>
      <c r="Q383" s="131"/>
      <c r="R383" s="131"/>
      <c r="S383" s="131"/>
      <c r="T383" s="131"/>
      <c r="U383" s="131"/>
    </row>
    <row r="384" spans="2:21">
      <c r="B384" s="130"/>
      <c r="C384" s="131"/>
      <c r="D384" s="131"/>
      <c r="E384" s="131"/>
      <c r="F384" s="131"/>
      <c r="G384" s="131"/>
      <c r="H384" s="131"/>
      <c r="I384" s="131"/>
      <c r="J384" s="131"/>
      <c r="K384" s="131"/>
      <c r="L384" s="131"/>
      <c r="M384" s="131"/>
      <c r="N384" s="131"/>
      <c r="O384" s="131"/>
      <c r="P384" s="131"/>
      <c r="Q384" s="131"/>
      <c r="R384" s="131"/>
      <c r="S384" s="131"/>
      <c r="T384" s="131"/>
      <c r="U384" s="131"/>
    </row>
    <row r="385" spans="2:21">
      <c r="B385" s="130"/>
      <c r="C385" s="131"/>
      <c r="D385" s="131"/>
      <c r="E385" s="131"/>
      <c r="F385" s="131"/>
      <c r="G385" s="131"/>
      <c r="H385" s="131"/>
      <c r="I385" s="131"/>
      <c r="J385" s="131"/>
      <c r="K385" s="131"/>
      <c r="L385" s="131"/>
      <c r="M385" s="131"/>
      <c r="N385" s="131"/>
      <c r="O385" s="131"/>
      <c r="P385" s="131"/>
      <c r="Q385" s="131"/>
      <c r="R385" s="131"/>
      <c r="S385" s="131"/>
      <c r="T385" s="131"/>
      <c r="U385" s="131"/>
    </row>
    <row r="386" spans="2:21">
      <c r="B386" s="130"/>
      <c r="C386" s="131"/>
      <c r="D386" s="131"/>
      <c r="E386" s="131"/>
      <c r="F386" s="131"/>
      <c r="G386" s="131"/>
      <c r="H386" s="131"/>
      <c r="I386" s="131"/>
      <c r="J386" s="131"/>
      <c r="K386" s="131"/>
      <c r="L386" s="131"/>
      <c r="M386" s="131"/>
      <c r="N386" s="131"/>
      <c r="O386" s="131"/>
      <c r="P386" s="131"/>
      <c r="Q386" s="131"/>
      <c r="R386" s="131"/>
      <c r="S386" s="131"/>
      <c r="T386" s="131"/>
      <c r="U386" s="131"/>
    </row>
    <row r="387" spans="2:21">
      <c r="B387" s="130"/>
      <c r="C387" s="131"/>
      <c r="D387" s="131"/>
      <c r="E387" s="131"/>
      <c r="F387" s="131"/>
      <c r="G387" s="131"/>
      <c r="H387" s="131"/>
      <c r="I387" s="131"/>
      <c r="J387" s="131"/>
      <c r="K387" s="131"/>
      <c r="L387" s="131"/>
      <c r="M387" s="131"/>
      <c r="N387" s="131"/>
      <c r="O387" s="131"/>
      <c r="P387" s="131"/>
      <c r="Q387" s="131"/>
      <c r="R387" s="131"/>
      <c r="S387" s="131"/>
      <c r="T387" s="131"/>
      <c r="U387" s="131"/>
    </row>
    <row r="388" spans="2:21">
      <c r="B388" s="130"/>
      <c r="C388" s="131"/>
      <c r="D388" s="131"/>
      <c r="E388" s="131"/>
      <c r="F388" s="131"/>
      <c r="G388" s="131"/>
      <c r="H388" s="131"/>
      <c r="I388" s="131"/>
      <c r="J388" s="131"/>
      <c r="K388" s="131"/>
      <c r="L388" s="131"/>
      <c r="M388" s="131"/>
      <c r="N388" s="131"/>
      <c r="O388" s="131"/>
      <c r="P388" s="131"/>
      <c r="Q388" s="131"/>
      <c r="R388" s="131"/>
      <c r="S388" s="131"/>
      <c r="T388" s="131"/>
      <c r="U388" s="131"/>
    </row>
    <row r="389" spans="2:21">
      <c r="B389" s="130"/>
      <c r="C389" s="131"/>
      <c r="D389" s="131"/>
      <c r="E389" s="131"/>
      <c r="F389" s="131"/>
      <c r="G389" s="131"/>
      <c r="H389" s="131"/>
      <c r="I389" s="131"/>
      <c r="J389" s="131"/>
      <c r="K389" s="131"/>
      <c r="L389" s="131"/>
      <c r="M389" s="131"/>
      <c r="N389" s="131"/>
      <c r="O389" s="131"/>
      <c r="P389" s="131"/>
      <c r="Q389" s="131"/>
      <c r="R389" s="131"/>
      <c r="S389" s="131"/>
      <c r="T389" s="131"/>
      <c r="U389" s="131"/>
    </row>
    <row r="390" spans="2:21">
      <c r="B390" s="130"/>
      <c r="C390" s="131"/>
      <c r="D390" s="131"/>
      <c r="E390" s="131"/>
      <c r="F390" s="131"/>
      <c r="G390" s="131"/>
      <c r="H390" s="131"/>
      <c r="I390" s="131"/>
      <c r="J390" s="131"/>
      <c r="K390" s="131"/>
      <c r="L390" s="131"/>
      <c r="M390" s="131"/>
      <c r="N390" s="131"/>
      <c r="O390" s="131"/>
      <c r="P390" s="131"/>
      <c r="Q390" s="131"/>
      <c r="R390" s="131"/>
      <c r="S390" s="131"/>
      <c r="T390" s="131"/>
      <c r="U390" s="131"/>
    </row>
    <row r="391" spans="2:21">
      <c r="B391" s="130"/>
      <c r="C391" s="131"/>
      <c r="D391" s="131"/>
      <c r="E391" s="131"/>
      <c r="F391" s="131"/>
      <c r="G391" s="131"/>
      <c r="H391" s="131"/>
      <c r="I391" s="131"/>
      <c r="J391" s="131"/>
      <c r="K391" s="131"/>
      <c r="L391" s="131"/>
      <c r="M391" s="131"/>
      <c r="N391" s="131"/>
      <c r="O391" s="131"/>
      <c r="P391" s="131"/>
      <c r="Q391" s="131"/>
      <c r="R391" s="131"/>
      <c r="S391" s="131"/>
      <c r="T391" s="131"/>
      <c r="U391" s="131"/>
    </row>
    <row r="392" spans="2:21">
      <c r="B392" s="130"/>
      <c r="C392" s="131"/>
      <c r="D392" s="131"/>
      <c r="E392" s="131"/>
      <c r="F392" s="131"/>
      <c r="G392" s="131"/>
      <c r="H392" s="131"/>
      <c r="I392" s="131"/>
      <c r="J392" s="131"/>
      <c r="K392" s="131"/>
      <c r="L392" s="131"/>
      <c r="M392" s="131"/>
      <c r="N392" s="131"/>
      <c r="O392" s="131"/>
      <c r="P392" s="131"/>
      <c r="Q392" s="131"/>
      <c r="R392" s="131"/>
      <c r="S392" s="131"/>
      <c r="T392" s="131"/>
      <c r="U392" s="131"/>
    </row>
    <row r="393" spans="2:21">
      <c r="B393" s="130"/>
      <c r="C393" s="131"/>
      <c r="D393" s="131"/>
      <c r="E393" s="131"/>
      <c r="F393" s="131"/>
      <c r="G393" s="131"/>
      <c r="H393" s="131"/>
      <c r="I393" s="131"/>
      <c r="J393" s="131"/>
      <c r="K393" s="131"/>
      <c r="L393" s="131"/>
      <c r="M393" s="131"/>
      <c r="N393" s="131"/>
      <c r="O393" s="131"/>
      <c r="P393" s="131"/>
      <c r="Q393" s="131"/>
      <c r="R393" s="131"/>
      <c r="S393" s="131"/>
      <c r="T393" s="131"/>
      <c r="U393" s="131"/>
    </row>
    <row r="394" spans="2:21">
      <c r="B394" s="130"/>
      <c r="C394" s="131"/>
      <c r="D394" s="131"/>
      <c r="E394" s="131"/>
      <c r="F394" s="131"/>
      <c r="G394" s="131"/>
      <c r="H394" s="131"/>
      <c r="I394" s="131"/>
      <c r="J394" s="131"/>
      <c r="K394" s="131"/>
      <c r="L394" s="131"/>
      <c r="M394" s="131"/>
      <c r="N394" s="131"/>
      <c r="O394" s="131"/>
      <c r="P394" s="131"/>
      <c r="Q394" s="131"/>
      <c r="R394" s="131"/>
      <c r="S394" s="131"/>
      <c r="T394" s="131"/>
      <c r="U394" s="131"/>
    </row>
    <row r="395" spans="2:21">
      <c r="B395" s="130"/>
      <c r="C395" s="131"/>
      <c r="D395" s="131"/>
      <c r="E395" s="131"/>
      <c r="F395" s="131"/>
      <c r="G395" s="131"/>
      <c r="H395" s="131"/>
      <c r="I395" s="131"/>
      <c r="J395" s="131"/>
      <c r="K395" s="131"/>
      <c r="L395" s="131"/>
      <c r="M395" s="131"/>
      <c r="N395" s="131"/>
      <c r="O395" s="131"/>
      <c r="P395" s="131"/>
      <c r="Q395" s="131"/>
      <c r="R395" s="131"/>
      <c r="S395" s="131"/>
      <c r="T395" s="131"/>
      <c r="U395" s="131"/>
    </row>
    <row r="396" spans="2:21">
      <c r="B396" s="130"/>
      <c r="C396" s="131"/>
      <c r="D396" s="131"/>
      <c r="E396" s="131"/>
      <c r="F396" s="131"/>
      <c r="G396" s="131"/>
      <c r="H396" s="131"/>
      <c r="I396" s="131"/>
      <c r="J396" s="131"/>
      <c r="K396" s="131"/>
      <c r="L396" s="131"/>
      <c r="M396" s="131"/>
      <c r="N396" s="131"/>
      <c r="O396" s="131"/>
      <c r="P396" s="131"/>
      <c r="Q396" s="131"/>
      <c r="R396" s="131"/>
      <c r="S396" s="131"/>
      <c r="T396" s="131"/>
      <c r="U396" s="131"/>
    </row>
    <row r="397" spans="2:21">
      <c r="B397" s="130"/>
      <c r="C397" s="131"/>
      <c r="D397" s="131"/>
      <c r="E397" s="131"/>
      <c r="F397" s="131"/>
      <c r="G397" s="131"/>
      <c r="H397" s="131"/>
      <c r="I397" s="131"/>
      <c r="J397" s="131"/>
      <c r="K397" s="131"/>
      <c r="L397" s="131"/>
      <c r="M397" s="131"/>
      <c r="N397" s="131"/>
      <c r="O397" s="131"/>
      <c r="P397" s="131"/>
      <c r="Q397" s="131"/>
      <c r="R397" s="131"/>
      <c r="S397" s="131"/>
      <c r="T397" s="131"/>
      <c r="U397" s="131"/>
    </row>
    <row r="398" spans="2:21">
      <c r="B398" s="130"/>
      <c r="C398" s="131"/>
      <c r="D398" s="131"/>
      <c r="E398" s="131"/>
      <c r="F398" s="131"/>
      <c r="G398" s="131"/>
      <c r="H398" s="131"/>
      <c r="I398" s="131"/>
      <c r="J398" s="131"/>
      <c r="K398" s="131"/>
      <c r="L398" s="131"/>
      <c r="M398" s="131"/>
      <c r="N398" s="131"/>
      <c r="O398" s="131"/>
      <c r="P398" s="131"/>
      <c r="Q398" s="131"/>
      <c r="R398" s="131"/>
      <c r="S398" s="131"/>
      <c r="T398" s="131"/>
      <c r="U398" s="131"/>
    </row>
    <row r="399" spans="2:21">
      <c r="B399" s="130"/>
      <c r="C399" s="131"/>
      <c r="D399" s="131"/>
      <c r="E399" s="131"/>
      <c r="F399" s="131"/>
      <c r="G399" s="131"/>
      <c r="H399" s="131"/>
      <c r="I399" s="131"/>
      <c r="J399" s="131"/>
      <c r="K399" s="131"/>
      <c r="L399" s="131"/>
      <c r="M399" s="131"/>
      <c r="N399" s="131"/>
      <c r="O399" s="131"/>
      <c r="P399" s="131"/>
      <c r="Q399" s="131"/>
      <c r="R399" s="131"/>
      <c r="S399" s="131"/>
      <c r="T399" s="131"/>
      <c r="U399" s="131"/>
    </row>
    <row r="400" spans="2:21">
      <c r="B400" s="130"/>
      <c r="C400" s="131"/>
      <c r="D400" s="131"/>
      <c r="E400" s="131"/>
      <c r="F400" s="131"/>
      <c r="G400" s="131"/>
      <c r="H400" s="131"/>
      <c r="I400" s="131"/>
      <c r="J400" s="131"/>
      <c r="K400" s="131"/>
      <c r="L400" s="131"/>
      <c r="M400" s="131"/>
      <c r="N400" s="131"/>
      <c r="O400" s="131"/>
      <c r="P400" s="131"/>
      <c r="Q400" s="131"/>
      <c r="R400" s="131"/>
      <c r="S400" s="131"/>
      <c r="T400" s="131"/>
      <c r="U400" s="131"/>
    </row>
    <row r="401" spans="2:21">
      <c r="B401" s="130"/>
      <c r="C401" s="131"/>
      <c r="D401" s="131"/>
      <c r="E401" s="131"/>
      <c r="F401" s="131"/>
      <c r="G401" s="131"/>
      <c r="H401" s="131"/>
      <c r="I401" s="131"/>
      <c r="J401" s="131"/>
      <c r="K401" s="131"/>
      <c r="L401" s="131"/>
      <c r="M401" s="131"/>
      <c r="N401" s="131"/>
      <c r="O401" s="131"/>
      <c r="P401" s="131"/>
      <c r="Q401" s="131"/>
      <c r="R401" s="131"/>
      <c r="S401" s="131"/>
      <c r="T401" s="131"/>
      <c r="U401" s="131"/>
    </row>
    <row r="402" spans="2:21">
      <c r="B402" s="130"/>
      <c r="C402" s="131"/>
      <c r="D402" s="131"/>
      <c r="E402" s="131"/>
      <c r="F402" s="131"/>
      <c r="G402" s="131"/>
      <c r="H402" s="131"/>
      <c r="I402" s="131"/>
      <c r="J402" s="131"/>
      <c r="K402" s="131"/>
      <c r="L402" s="131"/>
      <c r="M402" s="131"/>
      <c r="N402" s="131"/>
      <c r="O402" s="131"/>
      <c r="P402" s="131"/>
      <c r="Q402" s="131"/>
      <c r="R402" s="131"/>
      <c r="S402" s="131"/>
      <c r="T402" s="131"/>
      <c r="U402" s="131"/>
    </row>
    <row r="403" spans="2:21">
      <c r="B403" s="130"/>
      <c r="C403" s="131"/>
      <c r="D403" s="131"/>
      <c r="E403" s="131"/>
      <c r="F403" s="131"/>
      <c r="G403" s="131"/>
      <c r="H403" s="131"/>
      <c r="I403" s="131"/>
      <c r="J403" s="131"/>
      <c r="K403" s="131"/>
      <c r="L403" s="131"/>
      <c r="M403" s="131"/>
      <c r="N403" s="131"/>
      <c r="O403" s="131"/>
      <c r="P403" s="131"/>
      <c r="Q403" s="131"/>
      <c r="R403" s="131"/>
      <c r="S403" s="131"/>
      <c r="T403" s="131"/>
      <c r="U403" s="131"/>
    </row>
    <row r="404" spans="2:21">
      <c r="B404" s="130"/>
      <c r="C404" s="131"/>
      <c r="D404" s="131"/>
      <c r="E404" s="131"/>
      <c r="F404" s="131"/>
      <c r="G404" s="131"/>
      <c r="H404" s="131"/>
      <c r="I404" s="131"/>
      <c r="J404" s="131"/>
      <c r="K404" s="131"/>
      <c r="L404" s="131"/>
      <c r="M404" s="131"/>
      <c r="N404" s="131"/>
      <c r="O404" s="131"/>
      <c r="P404" s="131"/>
      <c r="Q404" s="131"/>
      <c r="R404" s="131"/>
      <c r="S404" s="131"/>
      <c r="T404" s="131"/>
      <c r="U404" s="131"/>
    </row>
    <row r="405" spans="2:21">
      <c r="B405" s="130"/>
      <c r="C405" s="131"/>
      <c r="D405" s="131"/>
      <c r="E405" s="131"/>
      <c r="F405" s="131"/>
      <c r="G405" s="131"/>
      <c r="H405" s="131"/>
      <c r="I405" s="131"/>
      <c r="J405" s="131"/>
      <c r="K405" s="131"/>
      <c r="L405" s="131"/>
      <c r="M405" s="131"/>
      <c r="N405" s="131"/>
      <c r="O405" s="131"/>
      <c r="P405" s="131"/>
      <c r="Q405" s="131"/>
      <c r="R405" s="131"/>
      <c r="S405" s="131"/>
      <c r="T405" s="131"/>
      <c r="U405" s="131"/>
    </row>
    <row r="406" spans="2:21">
      <c r="B406" s="130"/>
      <c r="C406" s="131"/>
      <c r="D406" s="131"/>
      <c r="E406" s="131"/>
      <c r="F406" s="131"/>
      <c r="G406" s="131"/>
      <c r="H406" s="131"/>
      <c r="I406" s="131"/>
      <c r="J406" s="131"/>
      <c r="K406" s="131"/>
      <c r="L406" s="131"/>
      <c r="M406" s="131"/>
      <c r="N406" s="131"/>
      <c r="O406" s="131"/>
      <c r="P406" s="131"/>
      <c r="Q406" s="131"/>
      <c r="R406" s="131"/>
      <c r="S406" s="131"/>
      <c r="T406" s="131"/>
      <c r="U406" s="131"/>
    </row>
    <row r="407" spans="2:21">
      <c r="B407" s="130"/>
      <c r="C407" s="131"/>
      <c r="D407" s="131"/>
      <c r="E407" s="131"/>
      <c r="F407" s="131"/>
      <c r="G407" s="131"/>
      <c r="H407" s="131"/>
      <c r="I407" s="131"/>
      <c r="J407" s="131"/>
      <c r="K407" s="131"/>
      <c r="L407" s="131"/>
      <c r="M407" s="131"/>
      <c r="N407" s="131"/>
      <c r="O407" s="131"/>
      <c r="P407" s="131"/>
      <c r="Q407" s="131"/>
      <c r="R407" s="131"/>
      <c r="S407" s="131"/>
      <c r="T407" s="131"/>
      <c r="U407" s="131"/>
    </row>
    <row r="408" spans="2:21">
      <c r="B408" s="130"/>
      <c r="C408" s="131"/>
      <c r="D408" s="131"/>
      <c r="E408" s="131"/>
      <c r="F408" s="131"/>
      <c r="G408" s="131"/>
      <c r="H408" s="131"/>
      <c r="I408" s="131"/>
      <c r="J408" s="131"/>
      <c r="K408" s="131"/>
      <c r="L408" s="131"/>
      <c r="M408" s="131"/>
      <c r="N408" s="131"/>
      <c r="O408" s="131"/>
      <c r="P408" s="131"/>
      <c r="Q408" s="131"/>
      <c r="R408" s="131"/>
      <c r="S408" s="131"/>
      <c r="T408" s="131"/>
      <c r="U408" s="131"/>
    </row>
    <row r="409" spans="2:21">
      <c r="B409" s="130"/>
      <c r="C409" s="131"/>
      <c r="D409" s="131"/>
      <c r="E409" s="131"/>
      <c r="F409" s="131"/>
      <c r="G409" s="131"/>
      <c r="H409" s="131"/>
      <c r="I409" s="131"/>
      <c r="J409" s="131"/>
      <c r="K409" s="131"/>
      <c r="L409" s="131"/>
      <c r="M409" s="131"/>
      <c r="N409" s="131"/>
      <c r="O409" s="131"/>
      <c r="P409" s="131"/>
      <c r="Q409" s="131"/>
      <c r="R409" s="131"/>
      <c r="S409" s="131"/>
      <c r="T409" s="131"/>
      <c r="U409" s="131"/>
    </row>
    <row r="410" spans="2:21">
      <c r="B410" s="130"/>
      <c r="C410" s="131"/>
      <c r="D410" s="131"/>
      <c r="E410" s="131"/>
      <c r="F410" s="131"/>
      <c r="G410" s="131"/>
      <c r="H410" s="131"/>
      <c r="I410" s="131"/>
      <c r="J410" s="131"/>
      <c r="K410" s="131"/>
      <c r="L410" s="131"/>
      <c r="M410" s="131"/>
      <c r="N410" s="131"/>
      <c r="O410" s="131"/>
      <c r="P410" s="131"/>
      <c r="Q410" s="131"/>
      <c r="R410" s="131"/>
      <c r="S410" s="131"/>
      <c r="T410" s="131"/>
      <c r="U410" s="131"/>
    </row>
    <row r="411" spans="2:21">
      <c r="B411" s="130"/>
      <c r="C411" s="131"/>
      <c r="D411" s="131"/>
      <c r="E411" s="131"/>
      <c r="F411" s="131"/>
      <c r="G411" s="131"/>
      <c r="H411" s="131"/>
      <c r="I411" s="131"/>
      <c r="J411" s="131"/>
      <c r="K411" s="131"/>
      <c r="L411" s="131"/>
      <c r="M411" s="131"/>
      <c r="N411" s="131"/>
      <c r="O411" s="131"/>
      <c r="P411" s="131"/>
      <c r="Q411" s="131"/>
      <c r="R411" s="131"/>
      <c r="S411" s="131"/>
      <c r="T411" s="131"/>
      <c r="U411" s="131"/>
    </row>
    <row r="412" spans="2:21">
      <c r="B412" s="130"/>
      <c r="C412" s="131"/>
      <c r="D412" s="131"/>
      <c r="E412" s="131"/>
      <c r="F412" s="131"/>
      <c r="G412" s="131"/>
      <c r="H412" s="131"/>
      <c r="I412" s="131"/>
      <c r="J412" s="131"/>
      <c r="K412" s="131"/>
      <c r="L412" s="131"/>
      <c r="M412" s="131"/>
      <c r="N412" s="131"/>
      <c r="O412" s="131"/>
      <c r="P412" s="131"/>
      <c r="Q412" s="131"/>
      <c r="R412" s="131"/>
      <c r="S412" s="131"/>
      <c r="T412" s="131"/>
      <c r="U412" s="131"/>
    </row>
    <row r="413" spans="2:21">
      <c r="B413" s="130"/>
      <c r="C413" s="131"/>
      <c r="D413" s="131"/>
      <c r="E413" s="131"/>
      <c r="F413" s="131"/>
      <c r="G413" s="131"/>
      <c r="H413" s="131"/>
      <c r="I413" s="131"/>
      <c r="J413" s="131"/>
      <c r="K413" s="131"/>
      <c r="L413" s="131"/>
      <c r="M413" s="131"/>
      <c r="N413" s="131"/>
      <c r="O413" s="131"/>
      <c r="P413" s="131"/>
      <c r="Q413" s="131"/>
      <c r="R413" s="131"/>
      <c r="S413" s="131"/>
      <c r="T413" s="131"/>
      <c r="U413" s="131"/>
    </row>
    <row r="414" spans="2:21">
      <c r="B414" s="130"/>
      <c r="C414" s="131"/>
      <c r="D414" s="131"/>
      <c r="E414" s="131"/>
      <c r="F414" s="131"/>
      <c r="G414" s="131"/>
      <c r="H414" s="131"/>
      <c r="I414" s="131"/>
      <c r="J414" s="131"/>
      <c r="K414" s="131"/>
      <c r="L414" s="131"/>
      <c r="M414" s="131"/>
      <c r="N414" s="131"/>
      <c r="O414" s="131"/>
      <c r="P414" s="131"/>
      <c r="Q414" s="131"/>
      <c r="R414" s="131"/>
      <c r="S414" s="131"/>
      <c r="T414" s="131"/>
      <c r="U414" s="131"/>
    </row>
    <row r="415" spans="2:21">
      <c r="B415" s="130"/>
      <c r="C415" s="131"/>
      <c r="D415" s="131"/>
      <c r="E415" s="131"/>
      <c r="F415" s="131"/>
      <c r="G415" s="131"/>
      <c r="H415" s="131"/>
      <c r="I415" s="131"/>
      <c r="J415" s="131"/>
      <c r="K415" s="131"/>
      <c r="L415" s="131"/>
      <c r="M415" s="131"/>
      <c r="N415" s="131"/>
      <c r="O415" s="131"/>
      <c r="P415" s="131"/>
      <c r="Q415" s="131"/>
      <c r="R415" s="131"/>
      <c r="S415" s="131"/>
      <c r="T415" s="131"/>
      <c r="U415" s="131"/>
    </row>
    <row r="416" spans="2:21">
      <c r="B416" s="130"/>
      <c r="C416" s="131"/>
      <c r="D416" s="131"/>
      <c r="E416" s="131"/>
      <c r="F416" s="131"/>
      <c r="G416" s="131"/>
      <c r="H416" s="131"/>
      <c r="I416" s="131"/>
      <c r="J416" s="131"/>
      <c r="K416" s="131"/>
      <c r="L416" s="131"/>
      <c r="M416" s="131"/>
      <c r="N416" s="131"/>
      <c r="O416" s="131"/>
      <c r="P416" s="131"/>
      <c r="Q416" s="131"/>
      <c r="R416" s="131"/>
      <c r="S416" s="131"/>
      <c r="T416" s="131"/>
      <c r="U416" s="131"/>
    </row>
    <row r="417" spans="2:21">
      <c r="B417" s="130"/>
      <c r="C417" s="131"/>
      <c r="D417" s="131"/>
      <c r="E417" s="131"/>
      <c r="F417" s="131"/>
      <c r="G417" s="131"/>
      <c r="H417" s="131"/>
      <c r="I417" s="131"/>
      <c r="J417" s="131"/>
      <c r="K417" s="131"/>
      <c r="L417" s="131"/>
      <c r="M417" s="131"/>
      <c r="N417" s="131"/>
      <c r="O417" s="131"/>
      <c r="P417" s="131"/>
      <c r="Q417" s="131"/>
      <c r="R417" s="131"/>
      <c r="S417" s="131"/>
      <c r="T417" s="131"/>
      <c r="U417" s="131"/>
    </row>
    <row r="418" spans="2:21">
      <c r="B418" s="130"/>
      <c r="C418" s="131"/>
      <c r="D418" s="131"/>
      <c r="E418" s="131"/>
      <c r="F418" s="131"/>
      <c r="G418" s="131"/>
      <c r="H418" s="131"/>
      <c r="I418" s="131"/>
      <c r="J418" s="131"/>
      <c r="K418" s="131"/>
      <c r="L418" s="131"/>
      <c r="M418" s="131"/>
      <c r="N418" s="131"/>
      <c r="O418" s="131"/>
      <c r="P418" s="131"/>
      <c r="Q418" s="131"/>
      <c r="R418" s="131"/>
      <c r="S418" s="131"/>
      <c r="T418" s="131"/>
      <c r="U418" s="131"/>
    </row>
    <row r="419" spans="2:21">
      <c r="B419" s="130"/>
      <c r="C419" s="131"/>
      <c r="D419" s="131"/>
      <c r="E419" s="131"/>
      <c r="F419" s="131"/>
      <c r="G419" s="131"/>
      <c r="H419" s="131"/>
      <c r="I419" s="131"/>
      <c r="J419" s="131"/>
      <c r="K419" s="131"/>
      <c r="L419" s="131"/>
      <c r="M419" s="131"/>
      <c r="N419" s="131"/>
      <c r="O419" s="131"/>
      <c r="P419" s="131"/>
      <c r="Q419" s="131"/>
      <c r="R419" s="131"/>
      <c r="S419" s="131"/>
      <c r="T419" s="131"/>
      <c r="U419" s="131"/>
    </row>
    <row r="420" spans="2:21">
      <c r="B420" s="130"/>
      <c r="C420" s="131"/>
      <c r="D420" s="131"/>
      <c r="E420" s="131"/>
      <c r="F420" s="131"/>
      <c r="G420" s="131"/>
      <c r="H420" s="131"/>
      <c r="I420" s="131"/>
      <c r="J420" s="131"/>
      <c r="K420" s="131"/>
      <c r="L420" s="131"/>
      <c r="M420" s="131"/>
      <c r="N420" s="131"/>
      <c r="O420" s="131"/>
      <c r="P420" s="131"/>
      <c r="Q420" s="131"/>
      <c r="R420" s="131"/>
      <c r="S420" s="131"/>
      <c r="T420" s="131"/>
      <c r="U420" s="131"/>
    </row>
    <row r="421" spans="2:21">
      <c r="B421" s="130"/>
      <c r="C421" s="131"/>
      <c r="D421" s="131"/>
      <c r="E421" s="131"/>
      <c r="F421" s="131"/>
      <c r="G421" s="131"/>
      <c r="H421" s="131"/>
      <c r="I421" s="131"/>
      <c r="J421" s="131"/>
      <c r="K421" s="131"/>
      <c r="L421" s="131"/>
      <c r="M421" s="131"/>
      <c r="N421" s="131"/>
      <c r="O421" s="131"/>
      <c r="P421" s="131"/>
      <c r="Q421" s="131"/>
      <c r="R421" s="131"/>
      <c r="S421" s="131"/>
      <c r="T421" s="131"/>
      <c r="U421" s="131"/>
    </row>
    <row r="422" spans="2:21">
      <c r="B422" s="130"/>
      <c r="C422" s="131"/>
      <c r="D422" s="131"/>
      <c r="E422" s="131"/>
      <c r="F422" s="131"/>
      <c r="G422" s="131"/>
      <c r="H422" s="131"/>
      <c r="I422" s="131"/>
      <c r="J422" s="131"/>
      <c r="K422" s="131"/>
      <c r="L422" s="131"/>
      <c r="M422" s="131"/>
      <c r="N422" s="131"/>
      <c r="O422" s="131"/>
      <c r="P422" s="131"/>
      <c r="Q422" s="131"/>
      <c r="R422" s="131"/>
      <c r="S422" s="131"/>
      <c r="T422" s="131"/>
      <c r="U422" s="131"/>
    </row>
    <row r="423" spans="2:21">
      <c r="B423" s="130"/>
      <c r="C423" s="131"/>
      <c r="D423" s="131"/>
      <c r="E423" s="131"/>
      <c r="F423" s="131"/>
      <c r="G423" s="131"/>
      <c r="H423" s="131"/>
      <c r="I423" s="131"/>
      <c r="J423" s="131"/>
      <c r="K423" s="131"/>
      <c r="L423" s="131"/>
      <c r="M423" s="131"/>
      <c r="N423" s="131"/>
      <c r="O423" s="131"/>
      <c r="P423" s="131"/>
      <c r="Q423" s="131"/>
      <c r="R423" s="131"/>
      <c r="S423" s="131"/>
      <c r="T423" s="131"/>
      <c r="U423" s="131"/>
    </row>
    <row r="424" spans="2:21">
      <c r="B424" s="130"/>
      <c r="C424" s="131"/>
      <c r="D424" s="131"/>
      <c r="E424" s="131"/>
      <c r="F424" s="131"/>
      <c r="G424" s="131"/>
      <c r="H424" s="131"/>
      <c r="I424" s="131"/>
      <c r="J424" s="131"/>
      <c r="K424" s="131"/>
      <c r="L424" s="131"/>
      <c r="M424" s="131"/>
      <c r="N424" s="131"/>
      <c r="O424" s="131"/>
      <c r="P424" s="131"/>
      <c r="Q424" s="131"/>
      <c r="R424" s="131"/>
      <c r="S424" s="131"/>
      <c r="T424" s="131"/>
      <c r="U424" s="131"/>
    </row>
    <row r="425" spans="2:21">
      <c r="B425" s="130"/>
      <c r="C425" s="131"/>
      <c r="D425" s="131"/>
      <c r="E425" s="131"/>
      <c r="F425" s="131"/>
      <c r="G425" s="131"/>
      <c r="H425" s="131"/>
      <c r="I425" s="131"/>
      <c r="J425" s="131"/>
      <c r="K425" s="131"/>
      <c r="L425" s="131"/>
      <c r="M425" s="131"/>
      <c r="N425" s="131"/>
      <c r="O425" s="131"/>
      <c r="P425" s="131"/>
      <c r="Q425" s="131"/>
      <c r="R425" s="131"/>
      <c r="S425" s="131"/>
      <c r="T425" s="131"/>
      <c r="U425" s="131"/>
    </row>
    <row r="426" spans="2:21">
      <c r="B426" s="130"/>
      <c r="C426" s="131"/>
      <c r="D426" s="131"/>
      <c r="E426" s="131"/>
      <c r="F426" s="131"/>
      <c r="G426" s="131"/>
      <c r="H426" s="131"/>
      <c r="I426" s="131"/>
      <c r="J426" s="131"/>
      <c r="K426" s="131"/>
      <c r="L426" s="131"/>
      <c r="M426" s="131"/>
      <c r="N426" s="131"/>
      <c r="O426" s="131"/>
      <c r="P426" s="131"/>
      <c r="Q426" s="131"/>
      <c r="R426" s="131"/>
      <c r="S426" s="131"/>
      <c r="T426" s="131"/>
      <c r="U426" s="131"/>
    </row>
    <row r="427" spans="2:21">
      <c r="B427" s="130"/>
      <c r="C427" s="131"/>
      <c r="D427" s="131"/>
      <c r="E427" s="131"/>
      <c r="F427" s="131"/>
      <c r="G427" s="131"/>
      <c r="H427" s="131"/>
      <c r="I427" s="131"/>
      <c r="J427" s="131"/>
      <c r="K427" s="131"/>
      <c r="L427" s="131"/>
      <c r="M427" s="131"/>
      <c r="N427" s="131"/>
      <c r="O427" s="131"/>
      <c r="P427" s="131"/>
      <c r="Q427" s="131"/>
      <c r="R427" s="131"/>
      <c r="S427" s="131"/>
      <c r="T427" s="131"/>
      <c r="U427" s="131"/>
    </row>
    <row r="428" spans="2:21">
      <c r="B428" s="130"/>
      <c r="C428" s="131"/>
      <c r="D428" s="131"/>
      <c r="E428" s="131"/>
      <c r="F428" s="131"/>
      <c r="G428" s="131"/>
      <c r="H428" s="131"/>
      <c r="I428" s="131"/>
      <c r="J428" s="131"/>
      <c r="K428" s="131"/>
      <c r="L428" s="131"/>
      <c r="M428" s="131"/>
      <c r="N428" s="131"/>
      <c r="O428" s="131"/>
      <c r="P428" s="131"/>
      <c r="Q428" s="131"/>
      <c r="R428" s="131"/>
      <c r="S428" s="131"/>
      <c r="T428" s="131"/>
      <c r="U428" s="131"/>
    </row>
    <row r="429" spans="2:21">
      <c r="B429" s="130"/>
      <c r="C429" s="131"/>
      <c r="D429" s="131"/>
      <c r="E429" s="131"/>
      <c r="F429" s="131"/>
      <c r="G429" s="131"/>
      <c r="H429" s="131"/>
      <c r="I429" s="131"/>
      <c r="J429" s="131"/>
      <c r="K429" s="131"/>
      <c r="L429" s="131"/>
      <c r="M429" s="131"/>
      <c r="N429" s="131"/>
      <c r="O429" s="131"/>
      <c r="P429" s="131"/>
      <c r="Q429" s="131"/>
      <c r="R429" s="131"/>
      <c r="S429" s="131"/>
      <c r="T429" s="131"/>
      <c r="U429" s="131"/>
    </row>
    <row r="430" spans="2:21">
      <c r="B430" s="130"/>
      <c r="C430" s="131"/>
      <c r="D430" s="131"/>
      <c r="E430" s="131"/>
      <c r="F430" s="131"/>
      <c r="G430" s="131"/>
      <c r="H430" s="131"/>
      <c r="I430" s="131"/>
      <c r="J430" s="131"/>
      <c r="K430" s="131"/>
      <c r="L430" s="131"/>
      <c r="M430" s="131"/>
      <c r="N430" s="131"/>
      <c r="O430" s="131"/>
      <c r="P430" s="131"/>
      <c r="Q430" s="131"/>
      <c r="R430" s="131"/>
      <c r="S430" s="131"/>
      <c r="T430" s="131"/>
      <c r="U430" s="131"/>
    </row>
    <row r="431" spans="2:21">
      <c r="B431" s="130"/>
      <c r="C431" s="131"/>
      <c r="D431" s="131"/>
      <c r="E431" s="131"/>
      <c r="F431" s="131"/>
      <c r="G431" s="131"/>
      <c r="H431" s="131"/>
      <c r="I431" s="131"/>
      <c r="J431" s="131"/>
      <c r="K431" s="131"/>
      <c r="L431" s="131"/>
      <c r="M431" s="131"/>
      <c r="N431" s="131"/>
      <c r="O431" s="131"/>
      <c r="P431" s="131"/>
      <c r="Q431" s="131"/>
      <c r="R431" s="131"/>
      <c r="S431" s="131"/>
      <c r="T431" s="131"/>
      <c r="U431" s="131"/>
    </row>
    <row r="432" spans="2:21">
      <c r="B432" s="130"/>
      <c r="C432" s="131"/>
      <c r="D432" s="131"/>
      <c r="E432" s="131"/>
      <c r="F432" s="131"/>
      <c r="G432" s="131"/>
      <c r="H432" s="131"/>
      <c r="I432" s="131"/>
      <c r="J432" s="131"/>
      <c r="K432" s="131"/>
      <c r="L432" s="131"/>
      <c r="M432" s="131"/>
      <c r="N432" s="131"/>
      <c r="O432" s="131"/>
      <c r="P432" s="131"/>
      <c r="Q432" s="131"/>
      <c r="R432" s="131"/>
      <c r="S432" s="131"/>
      <c r="T432" s="131"/>
      <c r="U432" s="131"/>
    </row>
    <row r="433" spans="2:21">
      <c r="B433" s="130"/>
      <c r="C433" s="131"/>
      <c r="D433" s="131"/>
      <c r="E433" s="131"/>
      <c r="F433" s="131"/>
      <c r="G433" s="131"/>
      <c r="H433" s="131"/>
      <c r="I433" s="131"/>
      <c r="J433" s="131"/>
      <c r="K433" s="131"/>
      <c r="L433" s="131"/>
      <c r="M433" s="131"/>
      <c r="N433" s="131"/>
      <c r="O433" s="131"/>
      <c r="P433" s="131"/>
      <c r="Q433" s="131"/>
      <c r="R433" s="131"/>
      <c r="S433" s="131"/>
      <c r="T433" s="131"/>
      <c r="U433" s="131"/>
    </row>
    <row r="434" spans="2:21">
      <c r="B434" s="130"/>
      <c r="C434" s="131"/>
      <c r="D434" s="131"/>
      <c r="E434" s="131"/>
      <c r="F434" s="131"/>
      <c r="G434" s="131"/>
      <c r="H434" s="131"/>
      <c r="I434" s="131"/>
      <c r="J434" s="131"/>
      <c r="K434" s="131"/>
      <c r="L434" s="131"/>
      <c r="M434" s="131"/>
      <c r="N434" s="131"/>
      <c r="O434" s="131"/>
      <c r="P434" s="131"/>
      <c r="Q434" s="131"/>
      <c r="R434" s="131"/>
      <c r="S434" s="131"/>
      <c r="T434" s="131"/>
      <c r="U434" s="131"/>
    </row>
    <row r="435" spans="2:21">
      <c r="B435" s="130"/>
      <c r="C435" s="131"/>
      <c r="D435" s="131"/>
      <c r="E435" s="131"/>
      <c r="F435" s="131"/>
      <c r="G435" s="131"/>
      <c r="H435" s="131"/>
      <c r="I435" s="131"/>
      <c r="J435" s="131"/>
      <c r="K435" s="131"/>
      <c r="L435" s="131"/>
      <c r="M435" s="131"/>
      <c r="N435" s="131"/>
      <c r="O435" s="131"/>
      <c r="P435" s="131"/>
      <c r="Q435" s="131"/>
      <c r="R435" s="131"/>
      <c r="S435" s="131"/>
      <c r="T435" s="131"/>
      <c r="U435" s="131"/>
    </row>
    <row r="436" spans="2:21">
      <c r="B436" s="130"/>
      <c r="C436" s="131"/>
      <c r="D436" s="131"/>
      <c r="E436" s="131"/>
      <c r="F436" s="131"/>
      <c r="G436" s="131"/>
      <c r="H436" s="131"/>
      <c r="I436" s="131"/>
      <c r="J436" s="131"/>
      <c r="K436" s="131"/>
      <c r="L436" s="131"/>
      <c r="M436" s="131"/>
      <c r="N436" s="131"/>
      <c r="O436" s="131"/>
      <c r="P436" s="131"/>
      <c r="Q436" s="131"/>
      <c r="R436" s="131"/>
      <c r="S436" s="131"/>
      <c r="T436" s="131"/>
      <c r="U436" s="131"/>
    </row>
    <row r="437" spans="2:21">
      <c r="B437" s="130"/>
      <c r="C437" s="131"/>
      <c r="D437" s="131"/>
      <c r="E437" s="131"/>
      <c r="F437" s="131"/>
      <c r="G437" s="131"/>
      <c r="H437" s="131"/>
      <c r="I437" s="131"/>
      <c r="J437" s="131"/>
      <c r="K437" s="131"/>
      <c r="L437" s="131"/>
      <c r="M437" s="131"/>
      <c r="N437" s="131"/>
      <c r="O437" s="131"/>
      <c r="P437" s="131"/>
      <c r="Q437" s="131"/>
      <c r="R437" s="131"/>
      <c r="S437" s="131"/>
      <c r="T437" s="131"/>
      <c r="U437" s="131"/>
    </row>
    <row r="438" spans="2:21">
      <c r="B438" s="130"/>
      <c r="C438" s="131"/>
      <c r="D438" s="131"/>
      <c r="E438" s="131"/>
      <c r="F438" s="131"/>
      <c r="G438" s="131"/>
      <c r="H438" s="131"/>
      <c r="I438" s="131"/>
      <c r="J438" s="131"/>
      <c r="K438" s="131"/>
      <c r="L438" s="131"/>
      <c r="M438" s="131"/>
      <c r="N438" s="131"/>
      <c r="O438" s="131"/>
      <c r="P438" s="131"/>
      <c r="Q438" s="131"/>
      <c r="R438" s="131"/>
      <c r="S438" s="131"/>
      <c r="T438" s="131"/>
      <c r="U438" s="131"/>
    </row>
    <row r="439" spans="2:21">
      <c r="B439" s="130"/>
      <c r="C439" s="131"/>
      <c r="D439" s="131"/>
      <c r="E439" s="131"/>
      <c r="F439" s="131"/>
      <c r="G439" s="131"/>
      <c r="H439" s="131"/>
      <c r="I439" s="131"/>
      <c r="J439" s="131"/>
      <c r="K439" s="131"/>
      <c r="L439" s="131"/>
      <c r="M439" s="131"/>
      <c r="N439" s="131"/>
      <c r="O439" s="131"/>
      <c r="P439" s="131"/>
      <c r="Q439" s="131"/>
      <c r="R439" s="131"/>
      <c r="S439" s="131"/>
      <c r="T439" s="131"/>
      <c r="U439" s="131"/>
    </row>
    <row r="440" spans="2:21">
      <c r="B440" s="130"/>
      <c r="C440" s="131"/>
      <c r="D440" s="131"/>
      <c r="E440" s="131"/>
      <c r="F440" s="131"/>
      <c r="G440" s="131"/>
      <c r="H440" s="131"/>
      <c r="I440" s="131"/>
      <c r="J440" s="131"/>
      <c r="K440" s="131"/>
      <c r="L440" s="131"/>
      <c r="M440" s="131"/>
      <c r="N440" s="131"/>
      <c r="O440" s="131"/>
      <c r="P440" s="131"/>
      <c r="Q440" s="131"/>
      <c r="R440" s="131"/>
      <c r="S440" s="131"/>
      <c r="T440" s="131"/>
      <c r="U440" s="131"/>
    </row>
    <row r="441" spans="2:21">
      <c r="B441" s="130"/>
      <c r="C441" s="131"/>
      <c r="D441" s="131"/>
      <c r="E441" s="131"/>
      <c r="F441" s="131"/>
      <c r="G441" s="131"/>
      <c r="H441" s="131"/>
      <c r="I441" s="131"/>
      <c r="J441" s="131"/>
      <c r="K441" s="131"/>
      <c r="L441" s="131"/>
      <c r="M441" s="131"/>
      <c r="N441" s="131"/>
      <c r="O441" s="131"/>
      <c r="P441" s="131"/>
      <c r="Q441" s="131"/>
      <c r="R441" s="131"/>
      <c r="S441" s="131"/>
      <c r="T441" s="131"/>
      <c r="U441" s="131"/>
    </row>
    <row r="442" spans="2:21">
      <c r="B442" s="130"/>
      <c r="C442" s="131"/>
      <c r="D442" s="131"/>
      <c r="E442" s="131"/>
      <c r="F442" s="131"/>
      <c r="G442" s="131"/>
      <c r="H442" s="131"/>
      <c r="I442" s="131"/>
      <c r="J442" s="131"/>
      <c r="K442" s="131"/>
      <c r="L442" s="131"/>
      <c r="M442" s="131"/>
      <c r="N442" s="131"/>
      <c r="O442" s="131"/>
      <c r="P442" s="131"/>
      <c r="Q442" s="131"/>
      <c r="R442" s="131"/>
      <c r="S442" s="131"/>
      <c r="T442" s="131"/>
      <c r="U442" s="131"/>
    </row>
    <row r="443" spans="2:21">
      <c r="B443" s="130"/>
      <c r="C443" s="131"/>
      <c r="D443" s="131"/>
      <c r="E443" s="131"/>
      <c r="F443" s="131"/>
      <c r="G443" s="131"/>
      <c r="H443" s="131"/>
      <c r="I443" s="131"/>
      <c r="J443" s="131"/>
      <c r="K443" s="131"/>
      <c r="L443" s="131"/>
      <c r="M443" s="131"/>
      <c r="N443" s="131"/>
      <c r="O443" s="131"/>
      <c r="P443" s="131"/>
      <c r="Q443" s="131"/>
      <c r="R443" s="131"/>
      <c r="S443" s="131"/>
      <c r="T443" s="131"/>
      <c r="U443" s="131"/>
    </row>
    <row r="444" spans="2:21">
      <c r="B444" s="130"/>
      <c r="C444" s="131"/>
      <c r="D444" s="131"/>
      <c r="E444" s="131"/>
      <c r="F444" s="131"/>
      <c r="G444" s="131"/>
      <c r="H444" s="131"/>
      <c r="I444" s="131"/>
      <c r="J444" s="131"/>
      <c r="K444" s="131"/>
      <c r="L444" s="131"/>
      <c r="M444" s="131"/>
      <c r="N444" s="131"/>
      <c r="O444" s="131"/>
      <c r="P444" s="131"/>
      <c r="Q444" s="131"/>
      <c r="R444" s="131"/>
      <c r="S444" s="131"/>
      <c r="T444" s="131"/>
      <c r="U444" s="131"/>
    </row>
    <row r="445" spans="2:21">
      <c r="B445" s="130"/>
      <c r="C445" s="131"/>
      <c r="D445" s="131"/>
      <c r="E445" s="131"/>
      <c r="F445" s="131"/>
      <c r="G445" s="131"/>
      <c r="H445" s="131"/>
      <c r="I445" s="131"/>
      <c r="J445" s="131"/>
      <c r="K445" s="131"/>
      <c r="L445" s="131"/>
      <c r="M445" s="131"/>
      <c r="N445" s="131"/>
      <c r="O445" s="131"/>
      <c r="P445" s="131"/>
      <c r="Q445" s="131"/>
      <c r="R445" s="131"/>
      <c r="S445" s="131"/>
      <c r="T445" s="131"/>
      <c r="U445" s="131"/>
    </row>
    <row r="446" spans="2:21">
      <c r="B446" s="130"/>
      <c r="C446" s="131"/>
      <c r="D446" s="131"/>
      <c r="E446" s="131"/>
      <c r="F446" s="131"/>
      <c r="G446" s="131"/>
      <c r="H446" s="131"/>
      <c r="I446" s="131"/>
      <c r="J446" s="131"/>
      <c r="K446" s="131"/>
      <c r="L446" s="131"/>
      <c r="M446" s="131"/>
      <c r="N446" s="131"/>
      <c r="O446" s="131"/>
      <c r="P446" s="131"/>
      <c r="Q446" s="131"/>
      <c r="R446" s="131"/>
      <c r="S446" s="131"/>
      <c r="T446" s="131"/>
      <c r="U446" s="131"/>
    </row>
    <row r="447" spans="2:21">
      <c r="B447" s="130"/>
      <c r="C447" s="131"/>
      <c r="D447" s="131"/>
      <c r="E447" s="131"/>
      <c r="F447" s="131"/>
      <c r="G447" s="131"/>
      <c r="H447" s="131"/>
      <c r="I447" s="131"/>
      <c r="J447" s="131"/>
      <c r="K447" s="131"/>
      <c r="L447" s="131"/>
      <c r="M447" s="131"/>
      <c r="N447" s="131"/>
      <c r="O447" s="131"/>
      <c r="P447" s="131"/>
      <c r="Q447" s="131"/>
      <c r="R447" s="131"/>
      <c r="S447" s="131"/>
      <c r="T447" s="131"/>
      <c r="U447" s="131"/>
    </row>
    <row r="448" spans="2:21">
      <c r="B448" s="130"/>
      <c r="C448" s="131"/>
      <c r="D448" s="131"/>
      <c r="E448" s="131"/>
      <c r="F448" s="131"/>
      <c r="G448" s="131"/>
      <c r="H448" s="131"/>
      <c r="I448" s="131"/>
      <c r="J448" s="131"/>
      <c r="K448" s="131"/>
      <c r="L448" s="131"/>
      <c r="M448" s="131"/>
      <c r="N448" s="131"/>
      <c r="O448" s="131"/>
      <c r="P448" s="131"/>
      <c r="Q448" s="131"/>
      <c r="R448" s="131"/>
      <c r="S448" s="131"/>
      <c r="T448" s="131"/>
      <c r="U448" s="131"/>
    </row>
    <row r="449" spans="2:21">
      <c r="B449" s="130"/>
      <c r="C449" s="131"/>
      <c r="D449" s="131"/>
      <c r="E449" s="131"/>
      <c r="F449" s="131"/>
      <c r="G449" s="131"/>
      <c r="H449" s="131"/>
      <c r="I449" s="131"/>
      <c r="J449" s="131"/>
      <c r="K449" s="131"/>
      <c r="L449" s="131"/>
      <c r="M449" s="131"/>
      <c r="N449" s="131"/>
      <c r="O449" s="131"/>
      <c r="P449" s="131"/>
      <c r="Q449" s="131"/>
      <c r="R449" s="131"/>
      <c r="S449" s="131"/>
      <c r="T449" s="131"/>
      <c r="U449" s="131"/>
    </row>
    <row r="450" spans="2:21">
      <c r="B450" s="130"/>
      <c r="C450" s="131"/>
      <c r="D450" s="131"/>
      <c r="E450" s="131"/>
      <c r="F450" s="131"/>
      <c r="G450" s="131"/>
      <c r="H450" s="131"/>
      <c r="I450" s="131"/>
      <c r="J450" s="131"/>
      <c r="K450" s="131"/>
      <c r="L450" s="131"/>
      <c r="M450" s="131"/>
      <c r="N450" s="131"/>
      <c r="O450" s="131"/>
      <c r="P450" s="131"/>
      <c r="Q450" s="131"/>
      <c r="R450" s="131"/>
      <c r="S450" s="131"/>
      <c r="T450" s="131"/>
      <c r="U450" s="131"/>
    </row>
    <row r="451" spans="2:21">
      <c r="B451" s="130"/>
      <c r="C451" s="131"/>
      <c r="D451" s="131"/>
      <c r="E451" s="131"/>
      <c r="F451" s="131"/>
      <c r="G451" s="131"/>
      <c r="H451" s="131"/>
      <c r="I451" s="131"/>
      <c r="J451" s="131"/>
      <c r="K451" s="131"/>
      <c r="L451" s="131"/>
      <c r="M451" s="131"/>
      <c r="N451" s="131"/>
      <c r="O451" s="131"/>
      <c r="P451" s="131"/>
      <c r="Q451" s="131"/>
      <c r="R451" s="131"/>
      <c r="S451" s="131"/>
      <c r="T451" s="131"/>
      <c r="U451" s="131"/>
    </row>
    <row r="452" spans="2:21">
      <c r="B452" s="130"/>
      <c r="C452" s="131"/>
      <c r="D452" s="131"/>
      <c r="E452" s="131"/>
      <c r="F452" s="131"/>
      <c r="G452" s="131"/>
      <c r="H452" s="131"/>
      <c r="I452" s="131"/>
      <c r="J452" s="131"/>
      <c r="K452" s="131"/>
      <c r="L452" s="131"/>
      <c r="M452" s="131"/>
      <c r="N452" s="131"/>
      <c r="O452" s="131"/>
      <c r="P452" s="131"/>
      <c r="Q452" s="131"/>
      <c r="R452" s="131"/>
      <c r="S452" s="131"/>
      <c r="T452" s="131"/>
      <c r="U452" s="131"/>
    </row>
    <row r="453" spans="2:21">
      <c r="B453" s="130"/>
      <c r="C453" s="131"/>
      <c r="D453" s="131"/>
      <c r="E453" s="131"/>
      <c r="F453" s="131"/>
      <c r="G453" s="131"/>
      <c r="H453" s="131"/>
      <c r="I453" s="131"/>
      <c r="J453" s="131"/>
      <c r="K453" s="131"/>
      <c r="L453" s="131"/>
      <c r="M453" s="131"/>
      <c r="N453" s="131"/>
      <c r="O453" s="131"/>
      <c r="P453" s="131"/>
      <c r="Q453" s="131"/>
      <c r="R453" s="131"/>
      <c r="S453" s="131"/>
      <c r="T453" s="131"/>
      <c r="U453" s="131"/>
    </row>
    <row r="454" spans="2:21">
      <c r="B454" s="130"/>
      <c r="C454" s="131"/>
      <c r="D454" s="131"/>
      <c r="E454" s="131"/>
      <c r="F454" s="131"/>
      <c r="G454" s="131"/>
      <c r="H454" s="131"/>
      <c r="I454" s="131"/>
      <c r="J454" s="131"/>
      <c r="K454" s="131"/>
      <c r="L454" s="131"/>
      <c r="M454" s="131"/>
      <c r="N454" s="131"/>
      <c r="O454" s="131"/>
      <c r="P454" s="131"/>
      <c r="Q454" s="131"/>
      <c r="R454" s="131"/>
      <c r="S454" s="131"/>
      <c r="T454" s="131"/>
      <c r="U454" s="131"/>
    </row>
    <row r="455" spans="2:21">
      <c r="B455" s="130"/>
      <c r="C455" s="131"/>
      <c r="D455" s="131"/>
      <c r="E455" s="131"/>
      <c r="F455" s="131"/>
      <c r="G455" s="131"/>
      <c r="H455" s="131"/>
      <c r="I455" s="131"/>
      <c r="J455" s="131"/>
      <c r="K455" s="131"/>
      <c r="L455" s="131"/>
      <c r="M455" s="131"/>
      <c r="N455" s="131"/>
      <c r="O455" s="131"/>
      <c r="P455" s="131"/>
      <c r="Q455" s="131"/>
      <c r="R455" s="131"/>
      <c r="S455" s="131"/>
      <c r="T455" s="131"/>
      <c r="U455" s="131"/>
    </row>
    <row r="456" spans="2:21">
      <c r="B456" s="130"/>
      <c r="C456" s="131"/>
      <c r="D456" s="131"/>
      <c r="E456" s="131"/>
      <c r="F456" s="131"/>
      <c r="G456" s="131"/>
      <c r="H456" s="131"/>
      <c r="I456" s="131"/>
      <c r="J456" s="131"/>
      <c r="K456" s="131"/>
      <c r="L456" s="131"/>
      <c r="M456" s="131"/>
      <c r="N456" s="131"/>
      <c r="O456" s="131"/>
      <c r="P456" s="131"/>
      <c r="Q456" s="131"/>
      <c r="R456" s="131"/>
      <c r="S456" s="131"/>
      <c r="T456" s="131"/>
      <c r="U456" s="131"/>
    </row>
    <row r="457" spans="2:21">
      <c r="B457" s="130"/>
      <c r="C457" s="131"/>
      <c r="D457" s="131"/>
      <c r="E457" s="131"/>
      <c r="F457" s="131"/>
      <c r="G457" s="131"/>
      <c r="H457" s="131"/>
      <c r="I457" s="131"/>
      <c r="J457" s="131"/>
      <c r="K457" s="131"/>
      <c r="L457" s="131"/>
      <c r="M457" s="131"/>
      <c r="N457" s="131"/>
      <c r="O457" s="131"/>
      <c r="P457" s="131"/>
      <c r="Q457" s="131"/>
      <c r="R457" s="131"/>
      <c r="S457" s="131"/>
      <c r="T457" s="131"/>
      <c r="U457" s="131"/>
    </row>
    <row r="458" spans="2:21">
      <c r="B458" s="130"/>
      <c r="C458" s="131"/>
      <c r="D458" s="131"/>
      <c r="E458" s="131"/>
      <c r="F458" s="131"/>
      <c r="G458" s="131"/>
      <c r="H458" s="131"/>
      <c r="I458" s="131"/>
      <c r="J458" s="131"/>
      <c r="K458" s="131"/>
      <c r="L458" s="131"/>
      <c r="M458" s="131"/>
      <c r="N458" s="131"/>
      <c r="O458" s="131"/>
      <c r="P458" s="131"/>
      <c r="Q458" s="131"/>
      <c r="R458" s="131"/>
      <c r="S458" s="131"/>
      <c r="T458" s="131"/>
      <c r="U458" s="131"/>
    </row>
    <row r="459" spans="2:21">
      <c r="B459" s="130"/>
      <c r="C459" s="131"/>
      <c r="D459" s="131"/>
      <c r="E459" s="131"/>
      <c r="F459" s="131"/>
      <c r="G459" s="131"/>
      <c r="H459" s="131"/>
      <c r="I459" s="131"/>
      <c r="J459" s="131"/>
      <c r="K459" s="131"/>
      <c r="L459" s="131"/>
      <c r="M459" s="131"/>
      <c r="N459" s="131"/>
      <c r="O459" s="131"/>
      <c r="P459" s="131"/>
      <c r="Q459" s="131"/>
      <c r="R459" s="131"/>
      <c r="S459" s="131"/>
      <c r="T459" s="131"/>
      <c r="U459" s="131"/>
    </row>
    <row r="460" spans="2:21">
      <c r="B460" s="130"/>
      <c r="C460" s="131"/>
      <c r="D460" s="131"/>
      <c r="E460" s="131"/>
      <c r="F460" s="131"/>
      <c r="G460" s="131"/>
      <c r="H460" s="131"/>
      <c r="I460" s="131"/>
      <c r="J460" s="131"/>
      <c r="K460" s="131"/>
      <c r="L460" s="131"/>
      <c r="M460" s="131"/>
      <c r="N460" s="131"/>
      <c r="O460" s="131"/>
      <c r="P460" s="131"/>
      <c r="Q460" s="131"/>
      <c r="R460" s="131"/>
      <c r="S460" s="131"/>
      <c r="T460" s="131"/>
      <c r="U460" s="131"/>
    </row>
    <row r="461" spans="2:21">
      <c r="B461" s="130"/>
      <c r="C461" s="131"/>
      <c r="D461" s="131"/>
      <c r="E461" s="131"/>
      <c r="F461" s="131"/>
      <c r="G461" s="131"/>
      <c r="H461" s="131"/>
      <c r="I461" s="131"/>
      <c r="J461" s="131"/>
      <c r="K461" s="131"/>
      <c r="L461" s="131"/>
      <c r="M461" s="131"/>
      <c r="N461" s="131"/>
      <c r="O461" s="131"/>
      <c r="P461" s="131"/>
      <c r="Q461" s="131"/>
      <c r="R461" s="131"/>
      <c r="S461" s="131"/>
      <c r="T461" s="131"/>
      <c r="U461" s="131"/>
    </row>
    <row r="462" spans="2:21">
      <c r="B462" s="130"/>
      <c r="C462" s="131"/>
      <c r="D462" s="131"/>
      <c r="E462" s="131"/>
      <c r="F462" s="131"/>
      <c r="G462" s="131"/>
      <c r="H462" s="131"/>
      <c r="I462" s="131"/>
      <c r="J462" s="131"/>
      <c r="K462" s="131"/>
      <c r="L462" s="131"/>
      <c r="M462" s="131"/>
      <c r="N462" s="131"/>
      <c r="O462" s="131"/>
      <c r="P462" s="131"/>
      <c r="Q462" s="131"/>
      <c r="R462" s="131"/>
      <c r="S462" s="131"/>
      <c r="T462" s="131"/>
      <c r="U462" s="131"/>
    </row>
    <row r="463" spans="2:21">
      <c r="B463" s="130"/>
      <c r="C463" s="131"/>
      <c r="D463" s="131"/>
      <c r="E463" s="131"/>
      <c r="F463" s="131"/>
      <c r="G463" s="131"/>
      <c r="H463" s="131"/>
      <c r="I463" s="131"/>
      <c r="J463" s="131"/>
      <c r="K463" s="131"/>
      <c r="L463" s="131"/>
      <c r="M463" s="131"/>
      <c r="N463" s="131"/>
      <c r="O463" s="131"/>
      <c r="P463" s="131"/>
      <c r="Q463" s="131"/>
      <c r="R463" s="131"/>
      <c r="S463" s="131"/>
      <c r="T463" s="131"/>
      <c r="U463" s="131"/>
    </row>
    <row r="464" spans="2:21">
      <c r="B464" s="130"/>
      <c r="C464" s="131"/>
      <c r="D464" s="131"/>
      <c r="E464" s="131"/>
      <c r="F464" s="131"/>
      <c r="G464" s="131"/>
      <c r="H464" s="131"/>
      <c r="I464" s="131"/>
      <c r="J464" s="131"/>
      <c r="K464" s="131"/>
      <c r="L464" s="131"/>
      <c r="M464" s="131"/>
      <c r="N464" s="131"/>
      <c r="O464" s="131"/>
      <c r="P464" s="131"/>
      <c r="Q464" s="131"/>
      <c r="R464" s="131"/>
      <c r="S464" s="131"/>
      <c r="T464" s="131"/>
      <c r="U464" s="131"/>
    </row>
    <row r="465" spans="2:21">
      <c r="B465" s="130"/>
      <c r="C465" s="131"/>
      <c r="D465" s="131"/>
      <c r="E465" s="131"/>
      <c r="F465" s="131"/>
      <c r="G465" s="131"/>
      <c r="H465" s="131"/>
      <c r="I465" s="131"/>
      <c r="J465" s="131"/>
      <c r="K465" s="131"/>
      <c r="L465" s="131"/>
      <c r="M465" s="131"/>
      <c r="N465" s="131"/>
      <c r="O465" s="131"/>
      <c r="P465" s="131"/>
      <c r="Q465" s="131"/>
      <c r="R465" s="131"/>
      <c r="S465" s="131"/>
      <c r="T465" s="131"/>
      <c r="U465" s="131"/>
    </row>
    <row r="466" spans="2:21">
      <c r="B466" s="130"/>
      <c r="C466" s="131"/>
      <c r="D466" s="131"/>
      <c r="E466" s="131"/>
      <c r="F466" s="131"/>
      <c r="G466" s="131"/>
      <c r="H466" s="131"/>
      <c r="I466" s="131"/>
      <c r="J466" s="131"/>
      <c r="K466" s="131"/>
      <c r="L466" s="131"/>
      <c r="M466" s="131"/>
      <c r="N466" s="131"/>
      <c r="O466" s="131"/>
      <c r="P466" s="131"/>
      <c r="Q466" s="131"/>
      <c r="R466" s="131"/>
      <c r="S466" s="131"/>
      <c r="T466" s="131"/>
      <c r="U466" s="131"/>
    </row>
    <row r="467" spans="2:21">
      <c r="B467" s="130"/>
      <c r="C467" s="131"/>
      <c r="D467" s="131"/>
      <c r="E467" s="131"/>
      <c r="F467" s="131"/>
      <c r="G467" s="131"/>
      <c r="H467" s="131"/>
      <c r="I467" s="131"/>
      <c r="J467" s="131"/>
      <c r="K467" s="131"/>
      <c r="L467" s="131"/>
      <c r="M467" s="131"/>
      <c r="N467" s="131"/>
      <c r="O467" s="131"/>
      <c r="P467" s="131"/>
      <c r="Q467" s="131"/>
      <c r="R467" s="131"/>
      <c r="S467" s="131"/>
      <c r="T467" s="131"/>
      <c r="U467" s="131"/>
    </row>
    <row r="468" spans="2:21">
      <c r="B468" s="130"/>
      <c r="C468" s="131"/>
      <c r="D468" s="131"/>
      <c r="E468" s="131"/>
      <c r="F468" s="131"/>
      <c r="G468" s="131"/>
      <c r="H468" s="131"/>
      <c r="I468" s="131"/>
      <c r="J468" s="131"/>
      <c r="K468" s="131"/>
      <c r="L468" s="131"/>
      <c r="M468" s="131"/>
      <c r="N468" s="131"/>
      <c r="O468" s="131"/>
      <c r="P468" s="131"/>
      <c r="Q468" s="131"/>
      <c r="R468" s="131"/>
      <c r="S468" s="131"/>
      <c r="T468" s="131"/>
      <c r="U468" s="131"/>
    </row>
    <row r="469" spans="2:21">
      <c r="B469" s="130"/>
      <c r="C469" s="131"/>
      <c r="D469" s="131"/>
      <c r="E469" s="131"/>
      <c r="F469" s="131"/>
      <c r="G469" s="131"/>
      <c r="H469" s="131"/>
      <c r="I469" s="131"/>
      <c r="J469" s="131"/>
      <c r="K469" s="131"/>
      <c r="L469" s="131"/>
      <c r="M469" s="131"/>
      <c r="N469" s="131"/>
      <c r="O469" s="131"/>
      <c r="P469" s="131"/>
      <c r="Q469" s="131"/>
      <c r="R469" s="131"/>
      <c r="S469" s="131"/>
      <c r="T469" s="131"/>
      <c r="U469" s="131"/>
    </row>
    <row r="470" spans="2:21">
      <c r="B470" s="130"/>
      <c r="C470" s="131"/>
      <c r="D470" s="131"/>
      <c r="E470" s="131"/>
      <c r="F470" s="131"/>
      <c r="G470" s="131"/>
      <c r="H470" s="131"/>
      <c r="I470" s="131"/>
      <c r="J470" s="131"/>
      <c r="K470" s="131"/>
      <c r="L470" s="131"/>
      <c r="M470" s="131"/>
      <c r="N470" s="131"/>
      <c r="O470" s="131"/>
      <c r="P470" s="131"/>
      <c r="Q470" s="131"/>
      <c r="R470" s="131"/>
      <c r="S470" s="131"/>
      <c r="T470" s="131"/>
      <c r="U470" s="131"/>
    </row>
    <row r="471" spans="2:21">
      <c r="B471" s="130"/>
      <c r="C471" s="131"/>
      <c r="D471" s="131"/>
      <c r="E471" s="131"/>
      <c r="F471" s="131"/>
      <c r="G471" s="131"/>
      <c r="H471" s="131"/>
      <c r="I471" s="131"/>
      <c r="J471" s="131"/>
      <c r="K471" s="131"/>
      <c r="L471" s="131"/>
      <c r="M471" s="131"/>
      <c r="N471" s="131"/>
      <c r="O471" s="131"/>
      <c r="P471" s="131"/>
      <c r="Q471" s="131"/>
      <c r="R471" s="131"/>
      <c r="S471" s="131"/>
      <c r="T471" s="131"/>
      <c r="U471" s="131"/>
    </row>
    <row r="472" spans="2:21">
      <c r="B472" s="130"/>
      <c r="C472" s="131"/>
      <c r="D472" s="131"/>
      <c r="E472" s="131"/>
      <c r="F472" s="131"/>
      <c r="G472" s="131"/>
      <c r="H472" s="131"/>
      <c r="I472" s="131"/>
      <c r="J472" s="131"/>
      <c r="K472" s="131"/>
      <c r="L472" s="131"/>
      <c r="M472" s="131"/>
      <c r="N472" s="131"/>
      <c r="O472" s="131"/>
      <c r="P472" s="131"/>
      <c r="Q472" s="131"/>
      <c r="R472" s="131"/>
      <c r="S472" s="131"/>
      <c r="T472" s="131"/>
      <c r="U472" s="131"/>
    </row>
    <row r="473" spans="2:21">
      <c r="B473" s="130"/>
      <c r="C473" s="131"/>
      <c r="D473" s="131"/>
      <c r="E473" s="131"/>
      <c r="F473" s="131"/>
      <c r="G473" s="131"/>
      <c r="H473" s="131"/>
      <c r="I473" s="131"/>
      <c r="J473" s="131"/>
      <c r="K473" s="131"/>
      <c r="L473" s="131"/>
      <c r="M473" s="131"/>
      <c r="N473" s="131"/>
      <c r="O473" s="131"/>
      <c r="P473" s="131"/>
      <c r="Q473" s="131"/>
      <c r="R473" s="131"/>
      <c r="S473" s="131"/>
      <c r="T473" s="131"/>
      <c r="U473" s="131"/>
    </row>
    <row r="474" spans="2:21">
      <c r="B474" s="130"/>
      <c r="C474" s="131"/>
      <c r="D474" s="131"/>
      <c r="E474" s="131"/>
      <c r="F474" s="131"/>
      <c r="G474" s="131"/>
      <c r="H474" s="131"/>
      <c r="I474" s="131"/>
      <c r="J474" s="131"/>
      <c r="K474" s="131"/>
      <c r="L474" s="131"/>
      <c r="M474" s="131"/>
      <c r="N474" s="131"/>
      <c r="O474" s="131"/>
      <c r="P474" s="131"/>
      <c r="Q474" s="131"/>
      <c r="R474" s="131"/>
      <c r="S474" s="131"/>
      <c r="T474" s="131"/>
      <c r="U474" s="131"/>
    </row>
    <row r="475" spans="2:21">
      <c r="B475" s="130"/>
      <c r="C475" s="131"/>
      <c r="D475" s="131"/>
      <c r="E475" s="131"/>
      <c r="F475" s="131"/>
      <c r="G475" s="131"/>
      <c r="H475" s="131"/>
      <c r="I475" s="131"/>
      <c r="J475" s="131"/>
      <c r="K475" s="131"/>
      <c r="L475" s="131"/>
      <c r="M475" s="131"/>
      <c r="N475" s="131"/>
      <c r="O475" s="131"/>
      <c r="P475" s="131"/>
      <c r="Q475" s="131"/>
      <c r="R475" s="131"/>
      <c r="S475" s="131"/>
      <c r="T475" s="131"/>
      <c r="U475" s="131"/>
    </row>
    <row r="476" spans="2:21">
      <c r="B476" s="130"/>
      <c r="C476" s="131"/>
      <c r="D476" s="131"/>
      <c r="E476" s="131"/>
      <c r="F476" s="131"/>
      <c r="G476" s="131"/>
      <c r="H476" s="131"/>
      <c r="I476" s="131"/>
      <c r="J476" s="131"/>
      <c r="K476" s="131"/>
      <c r="L476" s="131"/>
      <c r="M476" s="131"/>
      <c r="N476" s="131"/>
      <c r="O476" s="131"/>
      <c r="P476" s="131"/>
      <c r="Q476" s="131"/>
      <c r="R476" s="131"/>
      <c r="S476" s="131"/>
      <c r="T476" s="131"/>
      <c r="U476" s="131"/>
    </row>
    <row r="477" spans="2:21">
      <c r="B477" s="130"/>
      <c r="C477" s="131"/>
      <c r="D477" s="131"/>
      <c r="E477" s="131"/>
      <c r="F477" s="131"/>
      <c r="G477" s="131"/>
      <c r="H477" s="131"/>
      <c r="I477" s="131"/>
      <c r="J477" s="131"/>
      <c r="K477" s="131"/>
      <c r="L477" s="131"/>
      <c r="M477" s="131"/>
      <c r="N477" s="131"/>
      <c r="O477" s="131"/>
      <c r="P477" s="131"/>
      <c r="Q477" s="131"/>
      <c r="R477" s="131"/>
      <c r="S477" s="131"/>
      <c r="T477" s="131"/>
      <c r="U477" s="131"/>
    </row>
    <row r="478" spans="2:21">
      <c r="B478" s="130"/>
      <c r="C478" s="131"/>
      <c r="D478" s="131"/>
      <c r="E478" s="131"/>
      <c r="F478" s="131"/>
      <c r="G478" s="131"/>
      <c r="H478" s="131"/>
      <c r="I478" s="131"/>
      <c r="J478" s="131"/>
      <c r="K478" s="131"/>
      <c r="L478" s="131"/>
      <c r="M478" s="131"/>
      <c r="N478" s="131"/>
      <c r="O478" s="131"/>
      <c r="P478" s="131"/>
      <c r="Q478" s="131"/>
      <c r="R478" s="131"/>
      <c r="S478" s="131"/>
      <c r="T478" s="131"/>
      <c r="U478" s="131"/>
    </row>
    <row r="479" spans="2:21">
      <c r="B479" s="130"/>
      <c r="C479" s="131"/>
      <c r="D479" s="131"/>
      <c r="E479" s="131"/>
      <c r="F479" s="131"/>
      <c r="G479" s="131"/>
      <c r="H479" s="131"/>
      <c r="I479" s="131"/>
      <c r="J479" s="131"/>
      <c r="K479" s="131"/>
      <c r="L479" s="131"/>
      <c r="M479" s="131"/>
      <c r="N479" s="131"/>
      <c r="O479" s="131"/>
      <c r="P479" s="131"/>
      <c r="Q479" s="131"/>
      <c r="R479" s="131"/>
      <c r="S479" s="131"/>
      <c r="T479" s="131"/>
      <c r="U479" s="131"/>
    </row>
    <row r="480" spans="2:21">
      <c r="B480" s="130"/>
      <c r="C480" s="131"/>
      <c r="D480" s="131"/>
      <c r="E480" s="131"/>
      <c r="F480" s="131"/>
      <c r="G480" s="131"/>
      <c r="H480" s="131"/>
      <c r="I480" s="131"/>
      <c r="J480" s="131"/>
      <c r="K480" s="131"/>
      <c r="L480" s="131"/>
      <c r="M480" s="131"/>
      <c r="N480" s="131"/>
      <c r="O480" s="131"/>
      <c r="P480" s="131"/>
      <c r="Q480" s="131"/>
      <c r="R480" s="131"/>
      <c r="S480" s="131"/>
      <c r="T480" s="131"/>
      <c r="U480" s="131"/>
    </row>
    <row r="481" spans="2:21">
      <c r="B481" s="130"/>
      <c r="C481" s="131"/>
      <c r="D481" s="131"/>
      <c r="E481" s="131"/>
      <c r="F481" s="131"/>
      <c r="G481" s="131"/>
      <c r="H481" s="131"/>
      <c r="I481" s="131"/>
      <c r="J481" s="131"/>
      <c r="K481" s="131"/>
      <c r="L481" s="131"/>
      <c r="M481" s="131"/>
      <c r="N481" s="131"/>
      <c r="O481" s="131"/>
      <c r="P481" s="131"/>
      <c r="Q481" s="131"/>
      <c r="R481" s="131"/>
      <c r="S481" s="131"/>
      <c r="T481" s="131"/>
      <c r="U481" s="131"/>
    </row>
    <row r="482" spans="2:21">
      <c r="B482" s="130"/>
      <c r="C482" s="131"/>
      <c r="D482" s="131"/>
      <c r="E482" s="131"/>
      <c r="F482" s="131"/>
      <c r="G482" s="131"/>
      <c r="H482" s="131"/>
      <c r="I482" s="131"/>
      <c r="J482" s="131"/>
      <c r="K482" s="131"/>
      <c r="L482" s="131"/>
      <c r="M482" s="131"/>
      <c r="N482" s="131"/>
      <c r="O482" s="131"/>
      <c r="P482" s="131"/>
      <c r="Q482" s="131"/>
      <c r="R482" s="131"/>
      <c r="S482" s="131"/>
      <c r="T482" s="131"/>
      <c r="U482" s="131"/>
    </row>
    <row r="483" spans="2:21">
      <c r="B483" s="130"/>
      <c r="C483" s="131"/>
      <c r="D483" s="131"/>
      <c r="E483" s="131"/>
      <c r="F483" s="131"/>
      <c r="G483" s="131"/>
      <c r="H483" s="131"/>
      <c r="I483" s="131"/>
      <c r="J483" s="131"/>
      <c r="K483" s="131"/>
      <c r="L483" s="131"/>
      <c r="M483" s="131"/>
      <c r="N483" s="131"/>
      <c r="O483" s="131"/>
      <c r="P483" s="131"/>
      <c r="Q483" s="131"/>
      <c r="R483" s="131"/>
      <c r="S483" s="131"/>
      <c r="T483" s="131"/>
      <c r="U483" s="131"/>
    </row>
    <row r="484" spans="2:21">
      <c r="B484" s="130"/>
      <c r="C484" s="131"/>
      <c r="D484" s="131"/>
      <c r="E484" s="131"/>
      <c r="F484" s="131"/>
      <c r="G484" s="131"/>
      <c r="H484" s="131"/>
      <c r="I484" s="131"/>
      <c r="J484" s="131"/>
      <c r="K484" s="131"/>
      <c r="L484" s="131"/>
      <c r="M484" s="131"/>
      <c r="N484" s="131"/>
      <c r="O484" s="131"/>
      <c r="P484" s="131"/>
      <c r="Q484" s="131"/>
      <c r="R484" s="131"/>
      <c r="S484" s="131"/>
      <c r="T484" s="131"/>
      <c r="U484" s="131"/>
    </row>
    <row r="485" spans="2:21">
      <c r="B485" s="130"/>
      <c r="C485" s="131"/>
      <c r="D485" s="131"/>
      <c r="E485" s="131"/>
      <c r="F485" s="131"/>
      <c r="G485" s="131"/>
      <c r="H485" s="131"/>
      <c r="I485" s="131"/>
      <c r="J485" s="131"/>
      <c r="K485" s="131"/>
      <c r="L485" s="131"/>
      <c r="M485" s="131"/>
      <c r="N485" s="131"/>
      <c r="O485" s="131"/>
      <c r="P485" s="131"/>
      <c r="Q485" s="131"/>
      <c r="R485" s="131"/>
      <c r="S485" s="131"/>
      <c r="T485" s="131"/>
      <c r="U485" s="131"/>
    </row>
    <row r="486" spans="2:21">
      <c r="B486" s="130"/>
      <c r="C486" s="131"/>
      <c r="D486" s="131"/>
      <c r="E486" s="131"/>
      <c r="F486" s="131"/>
      <c r="G486" s="131"/>
      <c r="H486" s="131"/>
      <c r="I486" s="131"/>
      <c r="J486" s="131"/>
      <c r="K486" s="131"/>
      <c r="L486" s="131"/>
      <c r="M486" s="131"/>
      <c r="N486" s="131"/>
      <c r="O486" s="131"/>
      <c r="P486" s="131"/>
      <c r="Q486" s="131"/>
      <c r="R486" s="131"/>
      <c r="S486" s="131"/>
      <c r="T486" s="131"/>
      <c r="U486" s="131"/>
    </row>
    <row r="487" spans="2:21">
      <c r="B487" s="130"/>
      <c r="C487" s="131"/>
      <c r="D487" s="131"/>
      <c r="E487" s="131"/>
      <c r="F487" s="131"/>
      <c r="G487" s="131"/>
      <c r="H487" s="131"/>
      <c r="I487" s="131"/>
      <c r="J487" s="131"/>
      <c r="K487" s="131"/>
      <c r="L487" s="131"/>
      <c r="M487" s="131"/>
      <c r="N487" s="131"/>
      <c r="O487" s="131"/>
      <c r="P487" s="131"/>
      <c r="Q487" s="131"/>
      <c r="R487" s="131"/>
      <c r="S487" s="131"/>
      <c r="T487" s="131"/>
      <c r="U487" s="131"/>
    </row>
    <row r="488" spans="2:21">
      <c r="B488" s="130"/>
      <c r="C488" s="131"/>
      <c r="D488" s="131"/>
      <c r="E488" s="131"/>
      <c r="F488" s="131"/>
      <c r="G488" s="131"/>
      <c r="H488" s="131"/>
      <c r="I488" s="131"/>
      <c r="J488" s="131"/>
      <c r="K488" s="131"/>
      <c r="L488" s="131"/>
      <c r="M488" s="131"/>
      <c r="N488" s="131"/>
      <c r="O488" s="131"/>
      <c r="P488" s="131"/>
      <c r="Q488" s="131"/>
      <c r="R488" s="131"/>
      <c r="S488" s="131"/>
      <c r="T488" s="131"/>
      <c r="U488" s="131"/>
    </row>
    <row r="489" spans="2:21">
      <c r="B489" s="130"/>
      <c r="C489" s="131"/>
      <c r="D489" s="131"/>
      <c r="E489" s="131"/>
      <c r="F489" s="131"/>
      <c r="G489" s="131"/>
      <c r="H489" s="131"/>
      <c r="I489" s="131"/>
      <c r="J489" s="131"/>
      <c r="K489" s="131"/>
      <c r="L489" s="131"/>
      <c r="M489" s="131"/>
      <c r="N489" s="131"/>
      <c r="O489" s="131"/>
      <c r="P489" s="131"/>
      <c r="Q489" s="131"/>
      <c r="R489" s="131"/>
      <c r="S489" s="131"/>
      <c r="T489" s="131"/>
      <c r="U489" s="131"/>
    </row>
    <row r="490" spans="2:21">
      <c r="B490" s="130"/>
      <c r="C490" s="131"/>
      <c r="D490" s="131"/>
      <c r="E490" s="131"/>
      <c r="F490" s="131"/>
      <c r="G490" s="131"/>
      <c r="H490" s="131"/>
      <c r="I490" s="131"/>
      <c r="J490" s="131"/>
      <c r="K490" s="131"/>
      <c r="L490" s="131"/>
      <c r="M490" s="131"/>
      <c r="N490" s="131"/>
      <c r="O490" s="131"/>
      <c r="P490" s="131"/>
      <c r="Q490" s="131"/>
      <c r="R490" s="131"/>
      <c r="S490" s="131"/>
      <c r="T490" s="131"/>
      <c r="U490" s="131"/>
    </row>
    <row r="491" spans="2:21">
      <c r="B491" s="130"/>
      <c r="C491" s="131"/>
      <c r="D491" s="131"/>
      <c r="E491" s="131"/>
      <c r="F491" s="131"/>
      <c r="G491" s="131"/>
      <c r="H491" s="131"/>
      <c r="I491" s="131"/>
      <c r="J491" s="131"/>
      <c r="K491" s="131"/>
      <c r="L491" s="131"/>
      <c r="M491" s="131"/>
      <c r="N491" s="131"/>
      <c r="O491" s="131"/>
      <c r="P491" s="131"/>
      <c r="Q491" s="131"/>
      <c r="R491" s="131"/>
      <c r="S491" s="131"/>
      <c r="T491" s="131"/>
      <c r="U491" s="131"/>
    </row>
    <row r="492" spans="2:21">
      <c r="B492" s="130"/>
      <c r="C492" s="131"/>
      <c r="D492" s="131"/>
      <c r="E492" s="131"/>
      <c r="F492" s="131"/>
      <c r="G492" s="131"/>
      <c r="H492" s="131"/>
      <c r="I492" s="131"/>
      <c r="J492" s="131"/>
      <c r="K492" s="131"/>
      <c r="L492" s="131"/>
      <c r="M492" s="131"/>
      <c r="N492" s="131"/>
      <c r="O492" s="131"/>
      <c r="P492" s="131"/>
      <c r="Q492" s="131"/>
      <c r="R492" s="131"/>
      <c r="S492" s="131"/>
      <c r="T492" s="131"/>
      <c r="U492" s="131"/>
    </row>
    <row r="493" spans="2:21">
      <c r="B493" s="130"/>
      <c r="C493" s="131"/>
      <c r="D493" s="131"/>
      <c r="E493" s="131"/>
      <c r="F493" s="131"/>
      <c r="G493" s="131"/>
      <c r="H493" s="131"/>
      <c r="I493" s="131"/>
      <c r="J493" s="131"/>
      <c r="K493" s="131"/>
      <c r="L493" s="131"/>
      <c r="M493" s="131"/>
      <c r="N493" s="131"/>
      <c r="O493" s="131"/>
      <c r="P493" s="131"/>
      <c r="Q493" s="131"/>
      <c r="R493" s="131"/>
      <c r="S493" s="131"/>
      <c r="T493" s="131"/>
      <c r="U493" s="131"/>
    </row>
    <row r="494" spans="2:21">
      <c r="B494" s="130"/>
      <c r="C494" s="131"/>
      <c r="D494" s="131"/>
      <c r="E494" s="131"/>
      <c r="F494" s="131"/>
      <c r="G494" s="131"/>
      <c r="H494" s="131"/>
      <c r="I494" s="131"/>
      <c r="J494" s="131"/>
      <c r="K494" s="131"/>
      <c r="L494" s="131"/>
      <c r="M494" s="131"/>
      <c r="N494" s="131"/>
      <c r="O494" s="131"/>
      <c r="P494" s="131"/>
      <c r="Q494" s="131"/>
      <c r="R494" s="131"/>
      <c r="S494" s="131"/>
      <c r="T494" s="131"/>
      <c r="U494" s="131"/>
    </row>
    <row r="495" spans="2:21">
      <c r="B495" s="130"/>
      <c r="C495" s="131"/>
      <c r="D495" s="131"/>
      <c r="E495" s="131"/>
      <c r="F495" s="131"/>
      <c r="G495" s="131"/>
      <c r="H495" s="131"/>
      <c r="I495" s="131"/>
      <c r="J495" s="131"/>
      <c r="K495" s="131"/>
      <c r="L495" s="131"/>
      <c r="M495" s="131"/>
      <c r="N495" s="131"/>
      <c r="O495" s="131"/>
      <c r="P495" s="131"/>
      <c r="Q495" s="131"/>
      <c r="R495" s="131"/>
      <c r="S495" s="131"/>
      <c r="T495" s="131"/>
      <c r="U495" s="131"/>
    </row>
    <row r="496" spans="2:21">
      <c r="B496" s="130"/>
      <c r="C496" s="131"/>
      <c r="D496" s="131"/>
      <c r="E496" s="131"/>
      <c r="F496" s="131"/>
      <c r="G496" s="131"/>
      <c r="H496" s="131"/>
      <c r="I496" s="131"/>
      <c r="J496" s="131"/>
      <c r="K496" s="131"/>
      <c r="L496" s="131"/>
      <c r="M496" s="131"/>
      <c r="N496" s="131"/>
      <c r="O496" s="131"/>
      <c r="P496" s="131"/>
      <c r="Q496" s="131"/>
      <c r="R496" s="131"/>
      <c r="S496" s="131"/>
      <c r="T496" s="131"/>
      <c r="U496" s="131"/>
    </row>
    <row r="497" spans="2:21">
      <c r="B497" s="130"/>
      <c r="C497" s="131"/>
      <c r="D497" s="131"/>
      <c r="E497" s="131"/>
      <c r="F497" s="131"/>
      <c r="G497" s="131"/>
      <c r="H497" s="131"/>
      <c r="I497" s="131"/>
      <c r="J497" s="131"/>
      <c r="K497" s="131"/>
      <c r="L497" s="131"/>
      <c r="M497" s="131"/>
      <c r="N497" s="131"/>
      <c r="O497" s="131"/>
      <c r="P497" s="131"/>
      <c r="Q497" s="131"/>
      <c r="R497" s="131"/>
      <c r="S497" s="131"/>
      <c r="T497" s="131"/>
      <c r="U497" s="131"/>
    </row>
    <row r="498" spans="2:21">
      <c r="B498" s="130"/>
      <c r="C498" s="131"/>
      <c r="D498" s="131"/>
      <c r="E498" s="131"/>
      <c r="F498" s="131"/>
      <c r="G498" s="131"/>
      <c r="H498" s="131"/>
      <c r="I498" s="131"/>
      <c r="J498" s="131"/>
      <c r="K498" s="131"/>
      <c r="L498" s="131"/>
      <c r="M498" s="131"/>
      <c r="N498" s="131"/>
      <c r="O498" s="131"/>
      <c r="P498" s="131"/>
      <c r="Q498" s="131"/>
      <c r="R498" s="131"/>
      <c r="S498" s="131"/>
      <c r="T498" s="131"/>
      <c r="U498" s="131"/>
    </row>
    <row r="499" spans="2:21">
      <c r="B499" s="130"/>
      <c r="C499" s="131"/>
      <c r="D499" s="131"/>
      <c r="E499" s="131"/>
      <c r="F499" s="131"/>
      <c r="G499" s="131"/>
      <c r="H499" s="131"/>
      <c r="I499" s="131"/>
      <c r="J499" s="131"/>
      <c r="K499" s="131"/>
      <c r="L499" s="131"/>
      <c r="M499" s="131"/>
      <c r="N499" s="131"/>
      <c r="O499" s="131"/>
      <c r="P499" s="131"/>
      <c r="Q499" s="131"/>
      <c r="R499" s="131"/>
      <c r="S499" s="131"/>
      <c r="T499" s="131"/>
      <c r="U499" s="131"/>
    </row>
    <row r="500" spans="2:21">
      <c r="B500" s="130"/>
      <c r="C500" s="131"/>
      <c r="D500" s="131"/>
      <c r="E500" s="131"/>
      <c r="F500" s="131"/>
      <c r="G500" s="131"/>
      <c r="H500" s="131"/>
      <c r="I500" s="131"/>
      <c r="J500" s="131"/>
      <c r="K500" s="131"/>
      <c r="L500" s="131"/>
      <c r="M500" s="131"/>
      <c r="N500" s="131"/>
      <c r="O500" s="131"/>
      <c r="P500" s="131"/>
      <c r="Q500" s="131"/>
      <c r="R500" s="131"/>
      <c r="S500" s="131"/>
      <c r="T500" s="131"/>
      <c r="U500" s="131"/>
    </row>
    <row r="501" spans="2:21">
      <c r="B501" s="130"/>
      <c r="C501" s="131"/>
      <c r="D501" s="131"/>
      <c r="E501" s="131"/>
      <c r="F501" s="131"/>
      <c r="G501" s="131"/>
      <c r="H501" s="131"/>
      <c r="I501" s="131"/>
      <c r="J501" s="131"/>
      <c r="K501" s="131"/>
      <c r="L501" s="131"/>
      <c r="M501" s="131"/>
      <c r="N501" s="131"/>
      <c r="O501" s="131"/>
      <c r="P501" s="131"/>
      <c r="Q501" s="131"/>
      <c r="R501" s="131"/>
      <c r="S501" s="131"/>
      <c r="T501" s="131"/>
      <c r="U501" s="131"/>
    </row>
    <row r="502" spans="2:21">
      <c r="B502" s="130"/>
      <c r="C502" s="131"/>
      <c r="D502" s="131"/>
      <c r="E502" s="131"/>
      <c r="F502" s="131"/>
      <c r="G502" s="131"/>
      <c r="H502" s="131"/>
      <c r="I502" s="131"/>
      <c r="J502" s="131"/>
      <c r="K502" s="131"/>
      <c r="L502" s="131"/>
      <c r="M502" s="131"/>
      <c r="N502" s="131"/>
      <c r="O502" s="131"/>
      <c r="P502" s="131"/>
      <c r="Q502" s="131"/>
      <c r="R502" s="131"/>
      <c r="S502" s="131"/>
      <c r="T502" s="131"/>
      <c r="U502" s="131"/>
    </row>
    <row r="503" spans="2:21">
      <c r="B503" s="130"/>
      <c r="C503" s="131"/>
      <c r="D503" s="131"/>
      <c r="E503" s="131"/>
      <c r="F503" s="131"/>
      <c r="G503" s="131"/>
      <c r="H503" s="131"/>
      <c r="I503" s="131"/>
      <c r="J503" s="131"/>
      <c r="K503" s="131"/>
      <c r="L503" s="131"/>
      <c r="M503" s="131"/>
      <c r="N503" s="131"/>
      <c r="O503" s="131"/>
      <c r="P503" s="131"/>
      <c r="Q503" s="131"/>
      <c r="R503" s="131"/>
      <c r="S503" s="131"/>
      <c r="T503" s="131"/>
      <c r="U503" s="131"/>
    </row>
    <row r="504" spans="2:21">
      <c r="B504" s="130"/>
      <c r="C504" s="131"/>
      <c r="D504" s="131"/>
      <c r="E504" s="131"/>
      <c r="F504" s="131"/>
      <c r="G504" s="131"/>
      <c r="H504" s="131"/>
      <c r="I504" s="131"/>
      <c r="J504" s="131"/>
      <c r="K504" s="131"/>
      <c r="L504" s="131"/>
      <c r="M504" s="131"/>
      <c r="N504" s="131"/>
      <c r="O504" s="131"/>
      <c r="P504" s="131"/>
      <c r="Q504" s="131"/>
      <c r="R504" s="131"/>
      <c r="S504" s="131"/>
      <c r="T504" s="131"/>
      <c r="U504" s="131"/>
    </row>
    <row r="505" spans="2:21">
      <c r="B505" s="130"/>
      <c r="C505" s="131"/>
      <c r="D505" s="131"/>
      <c r="E505" s="131"/>
      <c r="F505" s="131"/>
      <c r="G505" s="131"/>
      <c r="H505" s="131"/>
      <c r="I505" s="131"/>
      <c r="J505" s="131"/>
      <c r="K505" s="131"/>
      <c r="L505" s="131"/>
      <c r="M505" s="131"/>
      <c r="N505" s="131"/>
      <c r="O505" s="131"/>
      <c r="P505" s="131"/>
      <c r="Q505" s="131"/>
      <c r="R505" s="131"/>
      <c r="S505" s="131"/>
      <c r="T505" s="131"/>
      <c r="U505" s="131"/>
    </row>
    <row r="506" spans="2:21">
      <c r="B506" s="130"/>
      <c r="C506" s="131"/>
      <c r="D506" s="131"/>
      <c r="E506" s="131"/>
      <c r="F506" s="131"/>
      <c r="G506" s="131"/>
      <c r="H506" s="131"/>
      <c r="I506" s="131"/>
      <c r="J506" s="131"/>
      <c r="K506" s="131"/>
      <c r="L506" s="131"/>
      <c r="M506" s="131"/>
      <c r="N506" s="131"/>
      <c r="O506" s="131"/>
      <c r="P506" s="131"/>
      <c r="Q506" s="131"/>
      <c r="R506" s="131"/>
      <c r="S506" s="131"/>
      <c r="T506" s="131"/>
      <c r="U506" s="131"/>
    </row>
    <row r="507" spans="2:21">
      <c r="B507" s="130"/>
      <c r="C507" s="131"/>
      <c r="D507" s="131"/>
      <c r="E507" s="131"/>
      <c r="F507" s="131"/>
      <c r="G507" s="131"/>
      <c r="H507" s="131"/>
      <c r="I507" s="131"/>
      <c r="J507" s="131"/>
      <c r="K507" s="131"/>
      <c r="L507" s="131"/>
      <c r="M507" s="131"/>
      <c r="N507" s="131"/>
      <c r="O507" s="131"/>
      <c r="P507" s="131"/>
      <c r="Q507" s="131"/>
      <c r="R507" s="131"/>
      <c r="S507" s="131"/>
      <c r="T507" s="131"/>
      <c r="U507" s="131"/>
    </row>
    <row r="508" spans="2:21">
      <c r="B508" s="130"/>
      <c r="C508" s="131"/>
      <c r="D508" s="131"/>
      <c r="E508" s="131"/>
      <c r="F508" s="131"/>
      <c r="G508" s="131"/>
      <c r="H508" s="131"/>
      <c r="I508" s="131"/>
      <c r="J508" s="131"/>
      <c r="K508" s="131"/>
      <c r="L508" s="131"/>
      <c r="M508" s="131"/>
      <c r="N508" s="131"/>
      <c r="O508" s="131"/>
      <c r="P508" s="131"/>
      <c r="Q508" s="131"/>
      <c r="R508" s="131"/>
      <c r="S508" s="131"/>
      <c r="T508" s="131"/>
      <c r="U508" s="131"/>
    </row>
    <row r="509" spans="2:21">
      <c r="B509" s="130"/>
      <c r="C509" s="131"/>
      <c r="D509" s="131"/>
      <c r="E509" s="131"/>
      <c r="F509" s="131"/>
      <c r="G509" s="131"/>
      <c r="H509" s="131"/>
      <c r="I509" s="131"/>
      <c r="J509" s="131"/>
      <c r="K509" s="131"/>
      <c r="L509" s="131"/>
      <c r="M509" s="131"/>
      <c r="N509" s="131"/>
      <c r="O509" s="131"/>
      <c r="P509" s="131"/>
      <c r="Q509" s="131"/>
      <c r="R509" s="131"/>
      <c r="S509" s="131"/>
      <c r="T509" s="131"/>
      <c r="U509" s="131"/>
    </row>
    <row r="510" spans="2:21">
      <c r="B510" s="130"/>
      <c r="C510" s="131"/>
      <c r="D510" s="131"/>
      <c r="E510" s="131"/>
      <c r="F510" s="131"/>
      <c r="G510" s="131"/>
      <c r="H510" s="131"/>
      <c r="I510" s="131"/>
      <c r="J510" s="131"/>
      <c r="K510" s="131"/>
      <c r="L510" s="131"/>
      <c r="M510" s="131"/>
      <c r="N510" s="131"/>
      <c r="O510" s="131"/>
      <c r="P510" s="131"/>
      <c r="Q510" s="131"/>
      <c r="R510" s="131"/>
      <c r="S510" s="131"/>
      <c r="T510" s="131"/>
      <c r="U510" s="131"/>
    </row>
    <row r="511" spans="2:21">
      <c r="B511" s="130"/>
      <c r="C511" s="131"/>
      <c r="D511" s="131"/>
      <c r="E511" s="131"/>
      <c r="F511" s="131"/>
      <c r="G511" s="131"/>
      <c r="H511" s="131"/>
      <c r="I511" s="131"/>
      <c r="J511" s="131"/>
      <c r="K511" s="131"/>
      <c r="L511" s="131"/>
      <c r="M511" s="131"/>
      <c r="N511" s="131"/>
      <c r="O511" s="131"/>
      <c r="P511" s="131"/>
      <c r="Q511" s="131"/>
      <c r="R511" s="131"/>
      <c r="S511" s="131"/>
      <c r="T511" s="131"/>
      <c r="U511" s="131"/>
    </row>
    <row r="512" spans="2:21">
      <c r="B512" s="130"/>
      <c r="C512" s="131"/>
      <c r="D512" s="131"/>
      <c r="E512" s="131"/>
      <c r="F512" s="131"/>
      <c r="G512" s="131"/>
      <c r="H512" s="131"/>
      <c r="I512" s="131"/>
      <c r="J512" s="131"/>
      <c r="K512" s="131"/>
      <c r="L512" s="131"/>
      <c r="M512" s="131"/>
      <c r="N512" s="131"/>
      <c r="O512" s="131"/>
      <c r="P512" s="131"/>
      <c r="Q512" s="131"/>
      <c r="R512" s="131"/>
      <c r="S512" s="131"/>
      <c r="T512" s="131"/>
      <c r="U512" s="131"/>
    </row>
    <row r="513" spans="2:21">
      <c r="B513" s="130"/>
      <c r="C513" s="131"/>
      <c r="D513" s="131"/>
      <c r="E513" s="131"/>
      <c r="F513" s="131"/>
      <c r="G513" s="131"/>
      <c r="H513" s="131"/>
      <c r="I513" s="131"/>
      <c r="J513" s="131"/>
      <c r="K513" s="131"/>
      <c r="L513" s="131"/>
      <c r="M513" s="131"/>
      <c r="N513" s="131"/>
      <c r="O513" s="131"/>
      <c r="P513" s="131"/>
      <c r="Q513" s="131"/>
      <c r="R513" s="131"/>
      <c r="S513" s="131"/>
      <c r="T513" s="131"/>
      <c r="U513" s="131"/>
    </row>
    <row r="514" spans="2:21">
      <c r="B514" s="130"/>
      <c r="C514" s="131"/>
      <c r="D514" s="131"/>
      <c r="E514" s="131"/>
      <c r="F514" s="131"/>
      <c r="G514" s="131"/>
      <c r="H514" s="131"/>
      <c r="I514" s="131"/>
      <c r="J514" s="131"/>
      <c r="K514" s="131"/>
      <c r="L514" s="131"/>
      <c r="M514" s="131"/>
      <c r="N514" s="131"/>
      <c r="O514" s="131"/>
      <c r="P514" s="131"/>
      <c r="Q514" s="131"/>
      <c r="R514" s="131"/>
      <c r="S514" s="131"/>
      <c r="T514" s="131"/>
      <c r="U514" s="131"/>
    </row>
    <row r="515" spans="2:21">
      <c r="B515" s="130"/>
      <c r="C515" s="131"/>
      <c r="D515" s="131"/>
      <c r="E515" s="131"/>
      <c r="F515" s="131"/>
      <c r="G515" s="131"/>
      <c r="H515" s="131"/>
      <c r="I515" s="131"/>
      <c r="J515" s="131"/>
      <c r="K515" s="131"/>
      <c r="L515" s="131"/>
      <c r="M515" s="131"/>
      <c r="N515" s="131"/>
      <c r="O515" s="131"/>
      <c r="P515" s="131"/>
      <c r="Q515" s="131"/>
      <c r="R515" s="131"/>
      <c r="S515" s="131"/>
      <c r="T515" s="131"/>
      <c r="U515" s="131"/>
    </row>
    <row r="516" spans="2:21">
      <c r="B516" s="130"/>
      <c r="C516" s="131"/>
      <c r="D516" s="131"/>
      <c r="E516" s="131"/>
      <c r="F516" s="131"/>
      <c r="G516" s="131"/>
      <c r="H516" s="131"/>
      <c r="I516" s="131"/>
      <c r="J516" s="131"/>
      <c r="K516" s="131"/>
      <c r="L516" s="131"/>
      <c r="M516" s="131"/>
      <c r="N516" s="131"/>
      <c r="O516" s="131"/>
      <c r="P516" s="131"/>
      <c r="Q516" s="131"/>
      <c r="R516" s="131"/>
      <c r="S516" s="131"/>
      <c r="T516" s="131"/>
      <c r="U516" s="131"/>
    </row>
    <row r="517" spans="2:21">
      <c r="B517" s="130"/>
      <c r="C517" s="131"/>
      <c r="D517" s="131"/>
      <c r="E517" s="131"/>
      <c r="F517" s="131"/>
      <c r="G517" s="131"/>
      <c r="H517" s="131"/>
      <c r="I517" s="131"/>
      <c r="J517" s="131"/>
      <c r="K517" s="131"/>
      <c r="L517" s="131"/>
      <c r="M517" s="131"/>
      <c r="N517" s="131"/>
      <c r="O517" s="131"/>
      <c r="P517" s="131"/>
      <c r="Q517" s="131"/>
      <c r="R517" s="131"/>
      <c r="S517" s="131"/>
      <c r="T517" s="131"/>
      <c r="U517" s="131"/>
    </row>
    <row r="518" spans="2:21">
      <c r="B518" s="130"/>
      <c r="C518" s="131"/>
      <c r="D518" s="131"/>
      <c r="E518" s="131"/>
      <c r="F518" s="131"/>
      <c r="G518" s="131"/>
      <c r="H518" s="131"/>
      <c r="I518" s="131"/>
      <c r="J518" s="131"/>
      <c r="K518" s="131"/>
      <c r="L518" s="131"/>
      <c r="M518" s="131"/>
      <c r="N518" s="131"/>
      <c r="O518" s="131"/>
      <c r="P518" s="131"/>
      <c r="Q518" s="131"/>
      <c r="R518" s="131"/>
      <c r="S518" s="131"/>
      <c r="T518" s="131"/>
      <c r="U518" s="131"/>
    </row>
    <row r="519" spans="2:21">
      <c r="B519" s="130"/>
      <c r="C519" s="131"/>
      <c r="D519" s="131"/>
      <c r="E519" s="131"/>
      <c r="F519" s="131"/>
      <c r="G519" s="131"/>
      <c r="H519" s="131"/>
      <c r="I519" s="131"/>
      <c r="J519" s="131"/>
      <c r="K519" s="131"/>
      <c r="L519" s="131"/>
      <c r="M519" s="131"/>
      <c r="N519" s="131"/>
      <c r="O519" s="131"/>
      <c r="P519" s="131"/>
      <c r="Q519" s="131"/>
      <c r="R519" s="131"/>
      <c r="S519" s="131"/>
      <c r="T519" s="131"/>
      <c r="U519" s="131"/>
    </row>
    <row r="520" spans="2:21">
      <c r="B520" s="130"/>
      <c r="C520" s="131"/>
      <c r="D520" s="131"/>
      <c r="E520" s="131"/>
      <c r="F520" s="131"/>
      <c r="G520" s="131"/>
      <c r="H520" s="131"/>
      <c r="I520" s="131"/>
      <c r="J520" s="131"/>
      <c r="K520" s="131"/>
      <c r="L520" s="131"/>
      <c r="M520" s="131"/>
      <c r="N520" s="131"/>
      <c r="O520" s="131"/>
      <c r="P520" s="131"/>
      <c r="Q520" s="131"/>
      <c r="R520" s="131"/>
      <c r="S520" s="131"/>
      <c r="T520" s="131"/>
      <c r="U520" s="131"/>
    </row>
    <row r="521" spans="2:21">
      <c r="B521" s="130"/>
      <c r="C521" s="131"/>
      <c r="D521" s="131"/>
      <c r="E521" s="131"/>
      <c r="F521" s="131"/>
      <c r="G521" s="131"/>
      <c r="H521" s="131"/>
      <c r="I521" s="131"/>
      <c r="J521" s="131"/>
      <c r="K521" s="131"/>
      <c r="L521" s="131"/>
      <c r="M521" s="131"/>
      <c r="N521" s="131"/>
      <c r="O521" s="131"/>
      <c r="P521" s="131"/>
      <c r="Q521" s="131"/>
      <c r="R521" s="131"/>
      <c r="S521" s="131"/>
      <c r="T521" s="131"/>
      <c r="U521" s="131"/>
    </row>
    <row r="522" spans="2:21">
      <c r="B522" s="130"/>
      <c r="C522" s="131"/>
      <c r="D522" s="131"/>
      <c r="E522" s="131"/>
      <c r="F522" s="131"/>
      <c r="G522" s="131"/>
      <c r="H522" s="131"/>
      <c r="I522" s="131"/>
      <c r="J522" s="131"/>
      <c r="K522" s="131"/>
      <c r="L522" s="131"/>
      <c r="M522" s="131"/>
      <c r="N522" s="131"/>
      <c r="O522" s="131"/>
      <c r="P522" s="131"/>
      <c r="Q522" s="131"/>
      <c r="R522" s="131"/>
      <c r="S522" s="131"/>
      <c r="T522" s="131"/>
      <c r="U522" s="131"/>
    </row>
    <row r="523" spans="2:21">
      <c r="B523" s="130"/>
      <c r="C523" s="131"/>
      <c r="D523" s="131"/>
      <c r="E523" s="131"/>
      <c r="F523" s="131"/>
      <c r="G523" s="131"/>
      <c r="H523" s="131"/>
      <c r="I523" s="131"/>
      <c r="J523" s="131"/>
      <c r="K523" s="131"/>
      <c r="L523" s="131"/>
      <c r="M523" s="131"/>
      <c r="N523" s="131"/>
      <c r="O523" s="131"/>
      <c r="P523" s="131"/>
      <c r="Q523" s="131"/>
      <c r="R523" s="131"/>
      <c r="S523" s="131"/>
      <c r="T523" s="131"/>
      <c r="U523" s="131"/>
    </row>
    <row r="524" spans="2:21">
      <c r="B524" s="130"/>
      <c r="C524" s="131"/>
      <c r="D524" s="131"/>
      <c r="E524" s="131"/>
      <c r="F524" s="131"/>
      <c r="G524" s="131"/>
      <c r="H524" s="131"/>
      <c r="I524" s="131"/>
      <c r="J524" s="131"/>
      <c r="K524" s="131"/>
      <c r="L524" s="131"/>
      <c r="M524" s="131"/>
      <c r="N524" s="131"/>
      <c r="O524" s="131"/>
      <c r="P524" s="131"/>
      <c r="Q524" s="131"/>
      <c r="R524" s="131"/>
      <c r="S524" s="131"/>
      <c r="T524" s="131"/>
      <c r="U524" s="131"/>
    </row>
    <row r="525" spans="2:21">
      <c r="B525" s="130"/>
      <c r="C525" s="131"/>
      <c r="D525" s="131"/>
      <c r="E525" s="131"/>
      <c r="F525" s="131"/>
      <c r="G525" s="131"/>
      <c r="H525" s="131"/>
      <c r="I525" s="131"/>
      <c r="J525" s="131"/>
      <c r="K525" s="131"/>
      <c r="L525" s="131"/>
      <c r="M525" s="131"/>
      <c r="N525" s="131"/>
      <c r="O525" s="131"/>
      <c r="P525" s="131"/>
      <c r="Q525" s="131"/>
      <c r="R525" s="131"/>
      <c r="S525" s="131"/>
      <c r="T525" s="131"/>
      <c r="U525" s="131"/>
    </row>
    <row r="526" spans="2:21">
      <c r="B526" s="130"/>
      <c r="C526" s="131"/>
      <c r="D526" s="131"/>
      <c r="E526" s="131"/>
      <c r="F526" s="131"/>
      <c r="G526" s="131"/>
      <c r="H526" s="131"/>
      <c r="I526" s="131"/>
      <c r="J526" s="131"/>
      <c r="K526" s="131"/>
      <c r="L526" s="131"/>
      <c r="M526" s="131"/>
      <c r="N526" s="131"/>
      <c r="O526" s="131"/>
      <c r="P526" s="131"/>
      <c r="Q526" s="131"/>
      <c r="R526" s="131"/>
      <c r="S526" s="131"/>
      <c r="T526" s="131"/>
      <c r="U526" s="131"/>
    </row>
    <row r="527" spans="2:21">
      <c r="B527" s="130"/>
      <c r="C527" s="131"/>
      <c r="D527" s="131"/>
      <c r="E527" s="131"/>
      <c r="F527" s="131"/>
      <c r="G527" s="131"/>
      <c r="H527" s="131"/>
      <c r="I527" s="131"/>
      <c r="J527" s="131"/>
      <c r="K527" s="131"/>
      <c r="L527" s="131"/>
      <c r="M527" s="131"/>
      <c r="N527" s="131"/>
      <c r="O527" s="131"/>
      <c r="P527" s="131"/>
      <c r="Q527" s="131"/>
      <c r="R527" s="131"/>
      <c r="S527" s="131"/>
      <c r="T527" s="131"/>
      <c r="U527" s="131"/>
    </row>
    <row r="528" spans="2:21">
      <c r="B528" s="130"/>
      <c r="C528" s="131"/>
      <c r="D528" s="131"/>
      <c r="E528" s="131"/>
      <c r="F528" s="131"/>
      <c r="G528" s="131"/>
      <c r="H528" s="131"/>
      <c r="I528" s="131"/>
      <c r="J528" s="131"/>
      <c r="K528" s="131"/>
      <c r="L528" s="131"/>
      <c r="M528" s="131"/>
      <c r="N528" s="131"/>
      <c r="O528" s="131"/>
      <c r="P528" s="131"/>
      <c r="Q528" s="131"/>
      <c r="R528" s="131"/>
      <c r="S528" s="131"/>
      <c r="T528" s="131"/>
      <c r="U528" s="131"/>
    </row>
    <row r="529" spans="2:21">
      <c r="B529" s="130"/>
      <c r="C529" s="131"/>
      <c r="D529" s="131"/>
      <c r="E529" s="131"/>
      <c r="F529" s="131"/>
      <c r="G529" s="131"/>
      <c r="H529" s="131"/>
      <c r="I529" s="131"/>
      <c r="J529" s="131"/>
      <c r="K529" s="131"/>
      <c r="L529" s="131"/>
      <c r="M529" s="131"/>
      <c r="N529" s="131"/>
      <c r="O529" s="131"/>
      <c r="P529" s="131"/>
      <c r="Q529" s="131"/>
      <c r="R529" s="131"/>
      <c r="S529" s="131"/>
      <c r="T529" s="131"/>
      <c r="U529" s="131"/>
    </row>
    <row r="530" spans="2:21">
      <c r="B530" s="130"/>
      <c r="C530" s="131"/>
      <c r="D530" s="131"/>
      <c r="E530" s="131"/>
      <c r="F530" s="131"/>
      <c r="G530" s="131"/>
      <c r="H530" s="131"/>
      <c r="I530" s="131"/>
      <c r="J530" s="131"/>
      <c r="K530" s="131"/>
      <c r="L530" s="131"/>
      <c r="M530" s="131"/>
      <c r="N530" s="131"/>
      <c r="O530" s="131"/>
      <c r="P530" s="131"/>
      <c r="Q530" s="131"/>
      <c r="R530" s="131"/>
      <c r="S530" s="131"/>
      <c r="T530" s="131"/>
      <c r="U530" s="131"/>
    </row>
    <row r="531" spans="2:21">
      <c r="B531" s="130"/>
      <c r="C531" s="131"/>
      <c r="D531" s="131"/>
      <c r="E531" s="131"/>
      <c r="F531" s="131"/>
      <c r="G531" s="131"/>
      <c r="H531" s="131"/>
      <c r="I531" s="131"/>
      <c r="J531" s="131"/>
      <c r="K531" s="131"/>
      <c r="L531" s="131"/>
      <c r="M531" s="131"/>
      <c r="N531" s="131"/>
      <c r="O531" s="131"/>
      <c r="P531" s="131"/>
      <c r="Q531" s="131"/>
      <c r="R531" s="131"/>
      <c r="S531" s="131"/>
      <c r="T531" s="131"/>
      <c r="U531" s="131"/>
    </row>
    <row r="532" spans="2:21">
      <c r="B532" s="130"/>
      <c r="C532" s="131"/>
      <c r="D532" s="131"/>
      <c r="E532" s="131"/>
      <c r="F532" s="131"/>
      <c r="G532" s="131"/>
      <c r="H532" s="131"/>
      <c r="I532" s="131"/>
      <c r="J532" s="131"/>
      <c r="K532" s="131"/>
      <c r="L532" s="131"/>
      <c r="M532" s="131"/>
      <c r="N532" s="131"/>
      <c r="O532" s="131"/>
      <c r="P532" s="131"/>
      <c r="Q532" s="131"/>
      <c r="R532" s="131"/>
      <c r="S532" s="131"/>
      <c r="T532" s="131"/>
      <c r="U532" s="131"/>
    </row>
    <row r="533" spans="2:21">
      <c r="B533" s="130"/>
      <c r="C533" s="131"/>
      <c r="D533" s="131"/>
      <c r="E533" s="131"/>
      <c r="F533" s="131"/>
      <c r="G533" s="131"/>
      <c r="H533" s="131"/>
      <c r="I533" s="131"/>
      <c r="J533" s="131"/>
      <c r="K533" s="131"/>
      <c r="L533" s="131"/>
      <c r="M533" s="131"/>
      <c r="N533" s="131"/>
      <c r="O533" s="131"/>
      <c r="P533" s="131"/>
      <c r="Q533" s="131"/>
      <c r="R533" s="131"/>
      <c r="S533" s="131"/>
      <c r="T533" s="131"/>
      <c r="U533" s="131"/>
    </row>
    <row r="534" spans="2:21">
      <c r="B534" s="130"/>
      <c r="C534" s="131"/>
      <c r="D534" s="131"/>
      <c r="E534" s="131"/>
      <c r="F534" s="131"/>
      <c r="G534" s="131"/>
      <c r="H534" s="131"/>
      <c r="I534" s="131"/>
      <c r="J534" s="131"/>
      <c r="K534" s="131"/>
      <c r="L534" s="131"/>
      <c r="M534" s="131"/>
      <c r="N534" s="131"/>
      <c r="O534" s="131"/>
      <c r="P534" s="131"/>
      <c r="Q534" s="131"/>
      <c r="R534" s="131"/>
      <c r="S534" s="131"/>
      <c r="T534" s="131"/>
      <c r="U534" s="131"/>
    </row>
    <row r="535" spans="2:21">
      <c r="B535" s="130"/>
      <c r="C535" s="131"/>
      <c r="D535" s="131"/>
      <c r="E535" s="131"/>
      <c r="F535" s="131"/>
      <c r="G535" s="131"/>
      <c r="H535" s="131"/>
      <c r="I535" s="131"/>
      <c r="J535" s="131"/>
      <c r="K535" s="131"/>
      <c r="L535" s="131"/>
      <c r="M535" s="131"/>
      <c r="N535" s="131"/>
      <c r="O535" s="131"/>
      <c r="P535" s="131"/>
      <c r="Q535" s="131"/>
      <c r="R535" s="131"/>
      <c r="S535" s="131"/>
      <c r="T535" s="131"/>
      <c r="U535" s="131"/>
    </row>
    <row r="536" spans="2:21">
      <c r="B536" s="130"/>
      <c r="C536" s="131"/>
      <c r="D536" s="131"/>
      <c r="E536" s="131"/>
      <c r="F536" s="131"/>
      <c r="G536" s="131"/>
      <c r="H536" s="131"/>
      <c r="I536" s="131"/>
      <c r="J536" s="131"/>
      <c r="K536" s="131"/>
      <c r="L536" s="131"/>
      <c r="M536" s="131"/>
      <c r="N536" s="131"/>
      <c r="O536" s="131"/>
      <c r="P536" s="131"/>
      <c r="Q536" s="131"/>
      <c r="R536" s="131"/>
      <c r="S536" s="131"/>
      <c r="T536" s="131"/>
      <c r="U536" s="131"/>
    </row>
    <row r="537" spans="2:21">
      <c r="B537" s="130"/>
      <c r="C537" s="131"/>
      <c r="D537" s="131"/>
      <c r="E537" s="131"/>
      <c r="F537" s="131"/>
      <c r="G537" s="131"/>
      <c r="H537" s="131"/>
      <c r="I537" s="131"/>
      <c r="J537" s="131"/>
      <c r="K537" s="131"/>
      <c r="L537" s="131"/>
      <c r="M537" s="131"/>
      <c r="N537" s="131"/>
      <c r="O537" s="131"/>
      <c r="P537" s="131"/>
      <c r="Q537" s="131"/>
      <c r="R537" s="131"/>
      <c r="S537" s="131"/>
      <c r="T537" s="131"/>
      <c r="U537" s="131"/>
    </row>
    <row r="538" spans="2:21">
      <c r="B538" s="130"/>
      <c r="C538" s="131"/>
      <c r="D538" s="131"/>
      <c r="E538" s="131"/>
      <c r="F538" s="131"/>
      <c r="G538" s="131"/>
      <c r="H538" s="131"/>
      <c r="I538" s="131"/>
      <c r="J538" s="131"/>
      <c r="K538" s="131"/>
      <c r="L538" s="131"/>
      <c r="M538" s="131"/>
      <c r="N538" s="131"/>
      <c r="O538" s="131"/>
      <c r="P538" s="131"/>
      <c r="Q538" s="131"/>
      <c r="R538" s="131"/>
      <c r="S538" s="131"/>
      <c r="T538" s="131"/>
      <c r="U538" s="131"/>
    </row>
    <row r="539" spans="2:21">
      <c r="B539" s="130"/>
      <c r="C539" s="131"/>
      <c r="D539" s="131"/>
      <c r="E539" s="131"/>
      <c r="F539" s="131"/>
      <c r="G539" s="131"/>
      <c r="H539" s="131"/>
      <c r="I539" s="131"/>
      <c r="J539" s="131"/>
      <c r="K539" s="131"/>
      <c r="L539" s="131"/>
      <c r="M539" s="131"/>
      <c r="N539" s="131"/>
      <c r="O539" s="131"/>
      <c r="P539" s="131"/>
      <c r="Q539" s="131"/>
      <c r="R539" s="131"/>
      <c r="S539" s="131"/>
      <c r="T539" s="131"/>
      <c r="U539" s="131"/>
    </row>
    <row r="540" spans="2:21">
      <c r="B540" s="130"/>
      <c r="C540" s="131"/>
      <c r="D540" s="131"/>
      <c r="E540" s="131"/>
      <c r="F540" s="131"/>
      <c r="G540" s="131"/>
      <c r="H540" s="131"/>
      <c r="I540" s="131"/>
      <c r="J540" s="131"/>
      <c r="K540" s="131"/>
      <c r="L540" s="131"/>
      <c r="M540" s="131"/>
      <c r="N540" s="131"/>
      <c r="O540" s="131"/>
      <c r="P540" s="131"/>
      <c r="Q540" s="131"/>
      <c r="R540" s="131"/>
      <c r="S540" s="131"/>
      <c r="T540" s="131"/>
      <c r="U540" s="131"/>
    </row>
    <row r="541" spans="2:21">
      <c r="B541" s="130"/>
      <c r="C541" s="131"/>
      <c r="D541" s="131"/>
      <c r="E541" s="131"/>
      <c r="F541" s="131"/>
      <c r="G541" s="131"/>
      <c r="H541" s="131"/>
      <c r="I541" s="131"/>
      <c r="J541" s="131"/>
      <c r="K541" s="131"/>
      <c r="L541" s="131"/>
      <c r="M541" s="131"/>
      <c r="N541" s="131"/>
      <c r="O541" s="131"/>
      <c r="P541" s="131"/>
      <c r="Q541" s="131"/>
      <c r="R541" s="131"/>
      <c r="S541" s="131"/>
      <c r="T541" s="131"/>
      <c r="U541" s="131"/>
    </row>
    <row r="542" spans="2:21">
      <c r="B542" s="130"/>
      <c r="C542" s="131"/>
      <c r="D542" s="131"/>
      <c r="E542" s="131"/>
      <c r="F542" s="131"/>
      <c r="G542" s="131"/>
      <c r="H542" s="131"/>
      <c r="I542" s="131"/>
      <c r="J542" s="131"/>
      <c r="K542" s="131"/>
      <c r="L542" s="131"/>
      <c r="M542" s="131"/>
      <c r="N542" s="131"/>
      <c r="O542" s="131"/>
      <c r="P542" s="131"/>
      <c r="Q542" s="131"/>
      <c r="R542" s="131"/>
      <c r="S542" s="131"/>
      <c r="T542" s="131"/>
      <c r="U542" s="131"/>
    </row>
    <row r="543" spans="2:21">
      <c r="B543" s="130"/>
      <c r="C543" s="131"/>
      <c r="D543" s="131"/>
      <c r="E543" s="131"/>
      <c r="F543" s="131"/>
      <c r="G543" s="131"/>
      <c r="H543" s="131"/>
      <c r="I543" s="131"/>
      <c r="J543" s="131"/>
      <c r="K543" s="131"/>
      <c r="L543" s="131"/>
      <c r="M543" s="131"/>
      <c r="N543" s="131"/>
      <c r="O543" s="131"/>
      <c r="P543" s="131"/>
      <c r="Q543" s="131"/>
      <c r="R543" s="131"/>
      <c r="S543" s="131"/>
      <c r="T543" s="131"/>
      <c r="U543" s="131"/>
    </row>
    <row r="544" spans="2:21">
      <c r="B544" s="130"/>
      <c r="C544" s="131"/>
      <c r="D544" s="131"/>
      <c r="E544" s="131"/>
      <c r="F544" s="131"/>
      <c r="G544" s="131"/>
      <c r="H544" s="131"/>
      <c r="I544" s="131"/>
      <c r="J544" s="131"/>
      <c r="K544" s="131"/>
      <c r="L544" s="131"/>
      <c r="M544" s="131"/>
      <c r="N544" s="131"/>
      <c r="O544" s="131"/>
      <c r="P544" s="131"/>
      <c r="Q544" s="131"/>
      <c r="R544" s="131"/>
      <c r="S544" s="131"/>
      <c r="T544" s="131"/>
      <c r="U544" s="131"/>
    </row>
    <row r="545" spans="2:21">
      <c r="B545" s="130"/>
      <c r="C545" s="131"/>
      <c r="D545" s="131"/>
      <c r="E545" s="131"/>
      <c r="F545" s="131"/>
      <c r="G545" s="131"/>
      <c r="H545" s="131"/>
      <c r="I545" s="131"/>
      <c r="J545" s="131"/>
      <c r="K545" s="131"/>
      <c r="L545" s="131"/>
      <c r="M545" s="131"/>
      <c r="N545" s="131"/>
      <c r="O545" s="131"/>
      <c r="P545" s="131"/>
      <c r="Q545" s="131"/>
      <c r="R545" s="131"/>
      <c r="S545" s="131"/>
      <c r="T545" s="131"/>
      <c r="U545" s="131"/>
    </row>
    <row r="546" spans="2:21">
      <c r="B546" s="130"/>
      <c r="C546" s="131"/>
      <c r="D546" s="131"/>
      <c r="E546" s="131"/>
      <c r="F546" s="131"/>
      <c r="G546" s="131"/>
      <c r="H546" s="131"/>
      <c r="I546" s="131"/>
      <c r="J546" s="131"/>
      <c r="K546" s="131"/>
      <c r="L546" s="131"/>
      <c r="M546" s="131"/>
      <c r="N546" s="131"/>
      <c r="O546" s="131"/>
      <c r="P546" s="131"/>
      <c r="Q546" s="131"/>
      <c r="R546" s="131"/>
      <c r="S546" s="131"/>
      <c r="T546" s="131"/>
      <c r="U546" s="131"/>
    </row>
    <row r="547" spans="2:21">
      <c r="B547" s="130"/>
      <c r="C547" s="131"/>
      <c r="D547" s="131"/>
      <c r="E547" s="131"/>
      <c r="F547" s="131"/>
      <c r="G547" s="131"/>
      <c r="H547" s="131"/>
      <c r="I547" s="131"/>
      <c r="J547" s="131"/>
      <c r="K547" s="131"/>
      <c r="L547" s="131"/>
      <c r="M547" s="131"/>
      <c r="N547" s="131"/>
      <c r="O547" s="131"/>
      <c r="P547" s="131"/>
      <c r="Q547" s="131"/>
      <c r="R547" s="131"/>
      <c r="S547" s="131"/>
      <c r="T547" s="131"/>
      <c r="U547" s="131"/>
    </row>
    <row r="548" spans="2:21">
      <c r="B548" s="130"/>
      <c r="C548" s="131"/>
      <c r="D548" s="131"/>
      <c r="E548" s="131"/>
      <c r="F548" s="131"/>
      <c r="G548" s="131"/>
      <c r="H548" s="131"/>
      <c r="I548" s="131"/>
      <c r="J548" s="131"/>
      <c r="K548" s="131"/>
      <c r="L548" s="131"/>
      <c r="M548" s="131"/>
      <c r="N548" s="131"/>
      <c r="O548" s="131"/>
      <c r="P548" s="131"/>
      <c r="Q548" s="131"/>
      <c r="R548" s="131"/>
      <c r="S548" s="131"/>
      <c r="T548" s="131"/>
      <c r="U548" s="131"/>
    </row>
    <row r="549" spans="2:21">
      <c r="B549" s="130"/>
      <c r="C549" s="131"/>
      <c r="D549" s="131"/>
      <c r="E549" s="131"/>
      <c r="F549" s="131"/>
      <c r="G549" s="131"/>
      <c r="H549" s="131"/>
      <c r="I549" s="131"/>
      <c r="J549" s="131"/>
      <c r="K549" s="131"/>
      <c r="L549" s="131"/>
      <c r="M549" s="131"/>
      <c r="N549" s="131"/>
      <c r="O549" s="131"/>
      <c r="P549" s="131"/>
      <c r="Q549" s="131"/>
      <c r="R549" s="131"/>
      <c r="S549" s="131"/>
      <c r="T549" s="131"/>
      <c r="U549" s="131"/>
    </row>
    <row r="550" spans="2:21">
      <c r="B550" s="130"/>
      <c r="C550" s="131"/>
      <c r="D550" s="131"/>
      <c r="E550" s="131"/>
      <c r="F550" s="131"/>
      <c r="G550" s="131"/>
      <c r="H550" s="131"/>
      <c r="I550" s="131"/>
      <c r="J550" s="131"/>
      <c r="K550" s="131"/>
      <c r="L550" s="131"/>
      <c r="M550" s="131"/>
      <c r="N550" s="131"/>
      <c r="O550" s="131"/>
      <c r="P550" s="131"/>
      <c r="Q550" s="131"/>
      <c r="R550" s="131"/>
      <c r="S550" s="131"/>
      <c r="T550" s="131"/>
      <c r="U550" s="131"/>
    </row>
    <row r="551" spans="2:21">
      <c r="B551" s="130"/>
      <c r="C551" s="131"/>
      <c r="D551" s="131"/>
      <c r="E551" s="131"/>
      <c r="F551" s="131"/>
      <c r="G551" s="131"/>
      <c r="H551" s="131"/>
      <c r="I551" s="131"/>
      <c r="J551" s="131"/>
      <c r="K551" s="131"/>
      <c r="L551" s="131"/>
      <c r="M551" s="131"/>
      <c r="N551" s="131"/>
      <c r="O551" s="131"/>
      <c r="P551" s="131"/>
      <c r="Q551" s="131"/>
      <c r="R551" s="131"/>
      <c r="S551" s="131"/>
      <c r="T551" s="131"/>
      <c r="U551" s="131"/>
    </row>
    <row r="552" spans="2:21">
      <c r="B552" s="130"/>
      <c r="C552" s="131"/>
      <c r="D552" s="131"/>
      <c r="E552" s="131"/>
      <c r="F552" s="131"/>
      <c r="G552" s="131"/>
      <c r="H552" s="131"/>
      <c r="I552" s="131"/>
      <c r="J552" s="131"/>
      <c r="K552" s="131"/>
      <c r="L552" s="131"/>
      <c r="M552" s="131"/>
      <c r="N552" s="131"/>
      <c r="O552" s="131"/>
      <c r="P552" s="131"/>
      <c r="Q552" s="131"/>
      <c r="R552" s="131"/>
      <c r="S552" s="131"/>
      <c r="T552" s="131"/>
      <c r="U552" s="131"/>
    </row>
    <row r="553" spans="2:21">
      <c r="B553" s="130"/>
      <c r="C553" s="131"/>
      <c r="D553" s="131"/>
      <c r="E553" s="131"/>
      <c r="F553" s="131"/>
      <c r="G553" s="131"/>
      <c r="H553" s="131"/>
      <c r="I553" s="131"/>
      <c r="J553" s="131"/>
      <c r="K553" s="131"/>
      <c r="L553" s="131"/>
      <c r="M553" s="131"/>
      <c r="N553" s="131"/>
      <c r="O553" s="131"/>
      <c r="P553" s="131"/>
      <c r="Q553" s="131"/>
      <c r="R553" s="131"/>
      <c r="S553" s="131"/>
      <c r="T553" s="131"/>
      <c r="U553" s="131"/>
    </row>
    <row r="554" spans="2:21">
      <c r="B554" s="130"/>
      <c r="C554" s="131"/>
      <c r="D554" s="131"/>
      <c r="E554" s="131"/>
      <c r="F554" s="131"/>
      <c r="G554" s="131"/>
      <c r="H554" s="131"/>
      <c r="I554" s="131"/>
      <c r="J554" s="131"/>
      <c r="K554" s="131"/>
      <c r="L554" s="131"/>
      <c r="M554" s="131"/>
      <c r="N554" s="131"/>
      <c r="O554" s="131"/>
      <c r="P554" s="131"/>
      <c r="Q554" s="131"/>
      <c r="R554" s="131"/>
      <c r="S554" s="131"/>
      <c r="T554" s="131"/>
      <c r="U554" s="131"/>
    </row>
    <row r="555" spans="2:21">
      <c r="B555" s="130"/>
      <c r="C555" s="131"/>
      <c r="D555" s="131"/>
      <c r="E555" s="131"/>
      <c r="F555" s="131"/>
      <c r="G555" s="131"/>
      <c r="H555" s="131"/>
      <c r="I555" s="131"/>
      <c r="J555" s="131"/>
      <c r="K555" s="131"/>
      <c r="L555" s="131"/>
      <c r="M555" s="131"/>
      <c r="N555" s="131"/>
      <c r="O555" s="131"/>
      <c r="P555" s="131"/>
      <c r="Q555" s="131"/>
      <c r="R555" s="131"/>
      <c r="S555" s="131"/>
      <c r="T555" s="131"/>
      <c r="U555" s="131"/>
    </row>
    <row r="556" spans="2:21">
      <c r="B556" s="130"/>
      <c r="C556" s="131"/>
      <c r="D556" s="131"/>
      <c r="E556" s="131"/>
      <c r="F556" s="131"/>
      <c r="G556" s="131"/>
      <c r="H556" s="131"/>
      <c r="I556" s="131"/>
      <c r="J556" s="131"/>
      <c r="K556" s="131"/>
      <c r="L556" s="131"/>
      <c r="M556" s="131"/>
      <c r="N556" s="131"/>
      <c r="O556" s="131"/>
      <c r="P556" s="131"/>
      <c r="Q556" s="131"/>
      <c r="R556" s="131"/>
      <c r="S556" s="131"/>
      <c r="T556" s="131"/>
      <c r="U556" s="131"/>
    </row>
    <row r="557" spans="2:21">
      <c r="B557" s="130"/>
      <c r="C557" s="131"/>
      <c r="D557" s="131"/>
      <c r="E557" s="131"/>
      <c r="F557" s="131"/>
      <c r="G557" s="131"/>
      <c r="H557" s="131"/>
      <c r="I557" s="131"/>
      <c r="J557" s="131"/>
      <c r="K557" s="131"/>
      <c r="L557" s="131"/>
      <c r="M557" s="131"/>
      <c r="N557" s="131"/>
      <c r="O557" s="131"/>
      <c r="P557" s="131"/>
      <c r="Q557" s="131"/>
      <c r="R557" s="131"/>
      <c r="S557" s="131"/>
      <c r="T557" s="131"/>
      <c r="U557" s="131"/>
    </row>
    <row r="558" spans="2:21">
      <c r="B558" s="130"/>
      <c r="C558" s="131"/>
      <c r="D558" s="131"/>
      <c r="E558" s="131"/>
      <c r="F558" s="131"/>
      <c r="G558" s="131"/>
      <c r="H558" s="131"/>
      <c r="I558" s="131"/>
      <c r="J558" s="131"/>
      <c r="K558" s="131"/>
      <c r="L558" s="131"/>
      <c r="M558" s="131"/>
      <c r="N558" s="131"/>
      <c r="O558" s="131"/>
      <c r="P558" s="131"/>
      <c r="Q558" s="131"/>
      <c r="R558" s="131"/>
      <c r="S558" s="131"/>
      <c r="T558" s="131"/>
      <c r="U558" s="131"/>
    </row>
    <row r="559" spans="2:21">
      <c r="B559" s="130"/>
      <c r="C559" s="131"/>
      <c r="D559" s="131"/>
      <c r="E559" s="131"/>
      <c r="F559" s="131"/>
      <c r="G559" s="131"/>
      <c r="H559" s="131"/>
      <c r="I559" s="131"/>
      <c r="J559" s="131"/>
      <c r="K559" s="131"/>
      <c r="L559" s="131"/>
      <c r="M559" s="131"/>
      <c r="N559" s="131"/>
      <c r="O559" s="131"/>
      <c r="P559" s="131"/>
      <c r="Q559" s="131"/>
      <c r="R559" s="131"/>
      <c r="S559" s="131"/>
      <c r="T559" s="131"/>
      <c r="U559" s="131"/>
    </row>
    <row r="560" spans="2:21">
      <c r="B560" s="130"/>
      <c r="C560" s="131"/>
      <c r="D560" s="131"/>
      <c r="E560" s="131"/>
      <c r="F560" s="131"/>
      <c r="G560" s="131"/>
      <c r="H560" s="131"/>
      <c r="I560" s="131"/>
      <c r="J560" s="131"/>
      <c r="K560" s="131"/>
      <c r="L560" s="131"/>
      <c r="M560" s="131"/>
      <c r="N560" s="131"/>
      <c r="O560" s="131"/>
      <c r="P560" s="131"/>
      <c r="Q560" s="131"/>
      <c r="R560" s="131"/>
      <c r="S560" s="131"/>
      <c r="T560" s="131"/>
      <c r="U560" s="131"/>
    </row>
    <row r="561" spans="2:21">
      <c r="B561" s="130"/>
      <c r="C561" s="131"/>
      <c r="D561" s="131"/>
      <c r="E561" s="131"/>
      <c r="F561" s="131"/>
      <c r="G561" s="131"/>
      <c r="H561" s="131"/>
      <c r="I561" s="131"/>
      <c r="J561" s="131"/>
      <c r="K561" s="131"/>
      <c r="L561" s="131"/>
      <c r="M561" s="131"/>
      <c r="N561" s="131"/>
      <c r="O561" s="131"/>
      <c r="P561" s="131"/>
      <c r="Q561" s="131"/>
      <c r="R561" s="131"/>
      <c r="S561" s="131"/>
      <c r="T561" s="131"/>
      <c r="U561" s="131"/>
    </row>
    <row r="562" spans="2:21">
      <c r="B562" s="130"/>
      <c r="C562" s="131"/>
      <c r="D562" s="131"/>
      <c r="E562" s="131"/>
      <c r="F562" s="131"/>
      <c r="G562" s="131"/>
      <c r="H562" s="131"/>
      <c r="I562" s="131"/>
      <c r="J562" s="131"/>
      <c r="K562" s="131"/>
      <c r="L562" s="131"/>
      <c r="M562" s="131"/>
      <c r="N562" s="131"/>
      <c r="O562" s="131"/>
      <c r="P562" s="131"/>
      <c r="Q562" s="131"/>
      <c r="R562" s="131"/>
      <c r="S562" s="131"/>
      <c r="T562" s="131"/>
      <c r="U562" s="131"/>
    </row>
    <row r="563" spans="2:21">
      <c r="B563" s="130"/>
      <c r="C563" s="131"/>
      <c r="D563" s="131"/>
      <c r="E563" s="131"/>
      <c r="F563" s="131"/>
      <c r="G563" s="131"/>
      <c r="H563" s="131"/>
      <c r="I563" s="131"/>
      <c r="J563" s="131"/>
      <c r="K563" s="131"/>
      <c r="L563" s="131"/>
      <c r="M563" s="131"/>
      <c r="N563" s="131"/>
      <c r="O563" s="131"/>
      <c r="P563" s="131"/>
      <c r="Q563" s="131"/>
      <c r="R563" s="131"/>
      <c r="S563" s="131"/>
      <c r="T563" s="131"/>
      <c r="U563" s="131"/>
    </row>
    <row r="564" spans="2:21">
      <c r="B564" s="130"/>
      <c r="C564" s="131"/>
      <c r="D564" s="131"/>
      <c r="E564" s="131"/>
      <c r="F564" s="131"/>
      <c r="G564" s="131"/>
      <c r="H564" s="131"/>
      <c r="I564" s="131"/>
      <c r="J564" s="131"/>
      <c r="K564" s="131"/>
      <c r="L564" s="131"/>
      <c r="M564" s="131"/>
      <c r="N564" s="131"/>
      <c r="O564" s="131"/>
      <c r="P564" s="131"/>
      <c r="Q564" s="131"/>
      <c r="R564" s="131"/>
      <c r="S564" s="131"/>
      <c r="T564" s="131"/>
      <c r="U564" s="131"/>
    </row>
    <row r="565" spans="2:21">
      <c r="B565" s="130"/>
      <c r="C565" s="131"/>
      <c r="D565" s="131"/>
      <c r="E565" s="131"/>
      <c r="F565" s="131"/>
      <c r="G565" s="131"/>
      <c r="H565" s="131"/>
      <c r="I565" s="131"/>
      <c r="J565" s="131"/>
      <c r="K565" s="131"/>
      <c r="L565" s="131"/>
      <c r="M565" s="131"/>
      <c r="N565" s="131"/>
      <c r="O565" s="131"/>
      <c r="P565" s="131"/>
      <c r="Q565" s="131"/>
      <c r="R565" s="131"/>
      <c r="S565" s="131"/>
      <c r="T565" s="131"/>
      <c r="U565" s="131"/>
    </row>
    <row r="566" spans="2:21">
      <c r="B566" s="130"/>
      <c r="C566" s="131"/>
      <c r="D566" s="131"/>
      <c r="E566" s="131"/>
      <c r="F566" s="131"/>
      <c r="G566" s="131"/>
      <c r="H566" s="131"/>
      <c r="I566" s="131"/>
      <c r="J566" s="131"/>
      <c r="K566" s="131"/>
      <c r="L566" s="131"/>
      <c r="M566" s="131"/>
      <c r="N566" s="131"/>
      <c r="O566" s="131"/>
      <c r="P566" s="131"/>
      <c r="Q566" s="131"/>
      <c r="R566" s="131"/>
      <c r="S566" s="131"/>
      <c r="T566" s="131"/>
      <c r="U566" s="131"/>
    </row>
    <row r="567" spans="2:21">
      <c r="B567" s="130"/>
      <c r="C567" s="131"/>
      <c r="D567" s="131"/>
      <c r="E567" s="131"/>
      <c r="F567" s="131"/>
      <c r="G567" s="131"/>
      <c r="H567" s="131"/>
      <c r="I567" s="131"/>
      <c r="J567" s="131"/>
      <c r="K567" s="131"/>
      <c r="L567" s="131"/>
      <c r="M567" s="131"/>
      <c r="N567" s="131"/>
      <c r="O567" s="131"/>
      <c r="P567" s="131"/>
      <c r="Q567" s="131"/>
      <c r="R567" s="131"/>
      <c r="S567" s="131"/>
      <c r="T567" s="131"/>
      <c r="U567" s="131"/>
    </row>
    <row r="568" spans="2:21">
      <c r="B568" s="130"/>
      <c r="C568" s="131"/>
      <c r="D568" s="131"/>
      <c r="E568" s="131"/>
      <c r="F568" s="131"/>
      <c r="G568" s="131"/>
      <c r="H568" s="131"/>
      <c r="I568" s="131"/>
      <c r="J568" s="131"/>
      <c r="K568" s="131"/>
      <c r="L568" s="131"/>
      <c r="M568" s="131"/>
      <c r="N568" s="131"/>
      <c r="O568" s="131"/>
      <c r="P568" s="131"/>
      <c r="Q568" s="131"/>
      <c r="R568" s="131"/>
      <c r="S568" s="131"/>
      <c r="T568" s="131"/>
      <c r="U568" s="131"/>
    </row>
    <row r="569" spans="2:21">
      <c r="B569" s="130"/>
      <c r="C569" s="131"/>
      <c r="D569" s="131"/>
      <c r="E569" s="131"/>
      <c r="F569" s="131"/>
      <c r="G569" s="131"/>
      <c r="H569" s="131"/>
      <c r="I569" s="131"/>
      <c r="J569" s="131"/>
      <c r="K569" s="131"/>
      <c r="L569" s="131"/>
      <c r="M569" s="131"/>
      <c r="N569" s="131"/>
      <c r="O569" s="131"/>
      <c r="P569" s="131"/>
      <c r="Q569" s="131"/>
      <c r="R569" s="131"/>
      <c r="S569" s="131"/>
      <c r="T569" s="131"/>
      <c r="U569" s="131"/>
    </row>
    <row r="570" spans="2:21">
      <c r="B570" s="130"/>
      <c r="C570" s="131"/>
      <c r="D570" s="131"/>
      <c r="E570" s="131"/>
      <c r="F570" s="131"/>
      <c r="G570" s="131"/>
      <c r="H570" s="131"/>
      <c r="I570" s="131"/>
      <c r="J570" s="131"/>
      <c r="K570" s="131"/>
      <c r="L570" s="131"/>
      <c r="M570" s="131"/>
      <c r="N570" s="131"/>
      <c r="O570" s="131"/>
      <c r="P570" s="131"/>
      <c r="Q570" s="131"/>
      <c r="R570" s="131"/>
      <c r="S570" s="131"/>
      <c r="T570" s="131"/>
      <c r="U570" s="131"/>
    </row>
    <row r="571" spans="2:21">
      <c r="B571" s="130"/>
      <c r="C571" s="131"/>
      <c r="D571" s="131"/>
      <c r="E571" s="131"/>
      <c r="F571" s="131"/>
      <c r="G571" s="131"/>
      <c r="H571" s="131"/>
      <c r="I571" s="131"/>
      <c r="J571" s="131"/>
      <c r="K571" s="131"/>
      <c r="L571" s="131"/>
      <c r="M571" s="131"/>
      <c r="N571" s="131"/>
      <c r="O571" s="131"/>
      <c r="P571" s="131"/>
      <c r="Q571" s="131"/>
      <c r="R571" s="131"/>
      <c r="S571" s="131"/>
      <c r="T571" s="131"/>
      <c r="U571" s="131"/>
    </row>
    <row r="572" spans="2:21">
      <c r="B572" s="130"/>
      <c r="C572" s="131"/>
      <c r="D572" s="131"/>
      <c r="E572" s="131"/>
      <c r="F572" s="131"/>
      <c r="G572" s="131"/>
      <c r="H572" s="131"/>
      <c r="I572" s="131"/>
      <c r="J572" s="131"/>
      <c r="K572" s="131"/>
      <c r="L572" s="131"/>
      <c r="M572" s="131"/>
      <c r="N572" s="131"/>
      <c r="O572" s="131"/>
      <c r="P572" s="131"/>
      <c r="Q572" s="131"/>
      <c r="R572" s="131"/>
      <c r="S572" s="131"/>
      <c r="T572" s="131"/>
      <c r="U572" s="131"/>
    </row>
    <row r="573" spans="2:21">
      <c r="B573" s="130"/>
      <c r="C573" s="131"/>
      <c r="D573" s="131"/>
      <c r="E573" s="131"/>
      <c r="F573" s="131"/>
      <c r="G573" s="131"/>
      <c r="H573" s="131"/>
      <c r="I573" s="131"/>
      <c r="J573" s="131"/>
      <c r="K573" s="131"/>
      <c r="L573" s="131"/>
      <c r="M573" s="131"/>
      <c r="N573" s="131"/>
      <c r="O573" s="131"/>
      <c r="P573" s="131"/>
      <c r="Q573" s="131"/>
      <c r="R573" s="131"/>
      <c r="S573" s="131"/>
      <c r="T573" s="131"/>
      <c r="U573" s="131"/>
    </row>
    <row r="574" spans="2:21">
      <c r="B574" s="130"/>
      <c r="C574" s="131"/>
      <c r="D574" s="131"/>
      <c r="E574" s="131"/>
      <c r="F574" s="131"/>
      <c r="G574" s="131"/>
      <c r="H574" s="131"/>
      <c r="I574" s="131"/>
      <c r="J574" s="131"/>
      <c r="K574" s="131"/>
      <c r="L574" s="131"/>
      <c r="M574" s="131"/>
      <c r="N574" s="131"/>
      <c r="O574" s="131"/>
      <c r="P574" s="131"/>
      <c r="Q574" s="131"/>
      <c r="R574" s="131"/>
      <c r="S574" s="131"/>
      <c r="T574" s="131"/>
      <c r="U574" s="131"/>
    </row>
    <row r="575" spans="2:21">
      <c r="B575" s="130"/>
      <c r="C575" s="131"/>
      <c r="D575" s="131"/>
      <c r="E575" s="131"/>
      <c r="F575" s="131"/>
      <c r="G575" s="131"/>
      <c r="H575" s="131"/>
      <c r="I575" s="131"/>
      <c r="J575" s="131"/>
      <c r="K575" s="131"/>
      <c r="L575" s="131"/>
      <c r="M575" s="131"/>
      <c r="N575" s="131"/>
      <c r="O575" s="131"/>
      <c r="P575" s="131"/>
      <c r="Q575" s="131"/>
      <c r="R575" s="131"/>
      <c r="S575" s="131"/>
      <c r="T575" s="131"/>
      <c r="U575" s="131"/>
    </row>
    <row r="576" spans="2:21">
      <c r="B576" s="130"/>
      <c r="C576" s="131"/>
      <c r="D576" s="131"/>
      <c r="E576" s="131"/>
      <c r="F576" s="131"/>
      <c r="G576" s="131"/>
      <c r="H576" s="131"/>
      <c r="I576" s="131"/>
      <c r="J576" s="131"/>
      <c r="K576" s="131"/>
      <c r="L576" s="131"/>
      <c r="M576" s="131"/>
      <c r="N576" s="131"/>
      <c r="O576" s="131"/>
      <c r="P576" s="131"/>
      <c r="Q576" s="131"/>
      <c r="R576" s="131"/>
      <c r="S576" s="131"/>
      <c r="T576" s="131"/>
      <c r="U576" s="131"/>
    </row>
    <row r="577" spans="2:21">
      <c r="B577" s="130"/>
      <c r="C577" s="131"/>
      <c r="D577" s="131"/>
      <c r="E577" s="131"/>
      <c r="F577" s="131"/>
      <c r="G577" s="131"/>
      <c r="H577" s="131"/>
      <c r="I577" s="131"/>
      <c r="J577" s="131"/>
      <c r="K577" s="131"/>
      <c r="L577" s="131"/>
      <c r="M577" s="131"/>
      <c r="N577" s="131"/>
      <c r="O577" s="131"/>
      <c r="P577" s="131"/>
      <c r="Q577" s="131"/>
      <c r="R577" s="131"/>
      <c r="S577" s="131"/>
      <c r="T577" s="131"/>
      <c r="U577" s="131"/>
    </row>
    <row r="578" spans="2:21">
      <c r="B578" s="130"/>
      <c r="C578" s="131"/>
      <c r="D578" s="131"/>
      <c r="E578" s="131"/>
      <c r="F578" s="131"/>
      <c r="G578" s="131"/>
      <c r="H578" s="131"/>
      <c r="I578" s="131"/>
      <c r="J578" s="131"/>
      <c r="K578" s="131"/>
      <c r="L578" s="131"/>
      <c r="M578" s="131"/>
      <c r="N578" s="131"/>
      <c r="O578" s="131"/>
      <c r="P578" s="131"/>
      <c r="Q578" s="131"/>
      <c r="R578" s="131"/>
      <c r="S578" s="131"/>
      <c r="T578" s="131"/>
      <c r="U578" s="131"/>
    </row>
    <row r="579" spans="2:21">
      <c r="B579" s="130"/>
      <c r="C579" s="131"/>
      <c r="D579" s="131"/>
      <c r="E579" s="131"/>
      <c r="F579" s="131"/>
      <c r="G579" s="131"/>
      <c r="H579" s="131"/>
      <c r="I579" s="131"/>
      <c r="J579" s="131"/>
      <c r="K579" s="131"/>
      <c r="L579" s="131"/>
      <c r="M579" s="131"/>
      <c r="N579" s="131"/>
      <c r="O579" s="131"/>
      <c r="P579" s="131"/>
      <c r="Q579" s="131"/>
      <c r="R579" s="131"/>
      <c r="S579" s="131"/>
      <c r="T579" s="131"/>
      <c r="U579" s="131"/>
    </row>
    <row r="580" spans="2:21">
      <c r="B580" s="130"/>
      <c r="C580" s="131"/>
      <c r="D580" s="131"/>
      <c r="E580" s="131"/>
      <c r="F580" s="131"/>
      <c r="G580" s="131"/>
      <c r="H580" s="131"/>
      <c r="I580" s="131"/>
      <c r="J580" s="131"/>
      <c r="K580" s="131"/>
      <c r="L580" s="131"/>
      <c r="M580" s="131"/>
      <c r="N580" s="131"/>
      <c r="O580" s="131"/>
      <c r="P580" s="131"/>
      <c r="Q580" s="131"/>
      <c r="R580" s="131"/>
      <c r="S580" s="131"/>
      <c r="T580" s="131"/>
      <c r="U580" s="131"/>
    </row>
    <row r="581" spans="2:21">
      <c r="B581" s="130"/>
      <c r="C581" s="131"/>
      <c r="D581" s="131"/>
      <c r="E581" s="131"/>
      <c r="F581" s="131"/>
      <c r="G581" s="131"/>
      <c r="H581" s="131"/>
      <c r="I581" s="131"/>
      <c r="J581" s="131"/>
      <c r="K581" s="131"/>
      <c r="L581" s="131"/>
      <c r="M581" s="131"/>
      <c r="N581" s="131"/>
      <c r="O581" s="131"/>
      <c r="P581" s="131"/>
      <c r="Q581" s="131"/>
      <c r="R581" s="131"/>
      <c r="S581" s="131"/>
      <c r="T581" s="131"/>
      <c r="U581" s="131"/>
    </row>
    <row r="582" spans="2:21">
      <c r="B582" s="130"/>
      <c r="C582" s="131"/>
      <c r="D582" s="131"/>
      <c r="E582" s="131"/>
      <c r="F582" s="131"/>
      <c r="G582" s="131"/>
      <c r="H582" s="131"/>
      <c r="I582" s="131"/>
      <c r="J582" s="131"/>
      <c r="K582" s="131"/>
      <c r="L582" s="131"/>
      <c r="M582" s="131"/>
      <c r="N582" s="131"/>
      <c r="O582" s="131"/>
      <c r="P582" s="131"/>
      <c r="Q582" s="131"/>
      <c r="R582" s="131"/>
      <c r="S582" s="131"/>
      <c r="T582" s="131"/>
      <c r="U582" s="131"/>
    </row>
    <row r="583" spans="2:21">
      <c r="B583" s="130"/>
      <c r="C583" s="131"/>
      <c r="D583" s="131"/>
      <c r="E583" s="131"/>
      <c r="F583" s="131"/>
      <c r="G583" s="131"/>
      <c r="H583" s="131"/>
      <c r="I583" s="131"/>
      <c r="J583" s="131"/>
      <c r="K583" s="131"/>
      <c r="L583" s="131"/>
      <c r="M583" s="131"/>
      <c r="N583" s="131"/>
      <c r="O583" s="131"/>
      <c r="P583" s="131"/>
      <c r="Q583" s="131"/>
      <c r="R583" s="131"/>
      <c r="S583" s="131"/>
      <c r="T583" s="131"/>
      <c r="U583" s="131"/>
    </row>
    <row r="584" spans="2:21">
      <c r="B584" s="130"/>
      <c r="C584" s="131"/>
      <c r="D584" s="131"/>
      <c r="E584" s="131"/>
      <c r="F584" s="131"/>
      <c r="G584" s="131"/>
      <c r="H584" s="131"/>
      <c r="I584" s="131"/>
      <c r="J584" s="131"/>
      <c r="K584" s="131"/>
      <c r="L584" s="131"/>
      <c r="M584" s="131"/>
      <c r="N584" s="131"/>
      <c r="O584" s="131"/>
      <c r="P584" s="131"/>
      <c r="Q584" s="131"/>
      <c r="R584" s="131"/>
      <c r="S584" s="131"/>
      <c r="T584" s="131"/>
      <c r="U584" s="131"/>
    </row>
    <row r="585" spans="2:21">
      <c r="B585" s="130"/>
      <c r="C585" s="131"/>
      <c r="D585" s="131"/>
      <c r="E585" s="131"/>
      <c r="F585" s="131"/>
      <c r="G585" s="131"/>
      <c r="H585" s="131"/>
      <c r="I585" s="131"/>
      <c r="J585" s="131"/>
      <c r="K585" s="131"/>
      <c r="L585" s="131"/>
      <c r="M585" s="131"/>
      <c r="N585" s="131"/>
      <c r="O585" s="131"/>
      <c r="P585" s="131"/>
      <c r="Q585" s="131"/>
      <c r="R585" s="131"/>
      <c r="S585" s="131"/>
      <c r="T585" s="131"/>
      <c r="U585" s="131"/>
    </row>
    <row r="586" spans="2:21">
      <c r="B586" s="130"/>
      <c r="C586" s="131"/>
      <c r="D586" s="131"/>
      <c r="E586" s="131"/>
      <c r="F586" s="131"/>
      <c r="G586" s="131"/>
      <c r="H586" s="131"/>
      <c r="I586" s="131"/>
      <c r="J586" s="131"/>
      <c r="K586" s="131"/>
      <c r="L586" s="131"/>
      <c r="M586" s="131"/>
      <c r="N586" s="131"/>
      <c r="O586" s="131"/>
      <c r="P586" s="131"/>
      <c r="Q586" s="131"/>
      <c r="R586" s="131"/>
      <c r="S586" s="131"/>
      <c r="T586" s="131"/>
      <c r="U586" s="131"/>
    </row>
    <row r="587" spans="2:21">
      <c r="B587" s="130"/>
      <c r="C587" s="131"/>
      <c r="D587" s="131"/>
      <c r="E587" s="131"/>
      <c r="F587" s="131"/>
      <c r="G587" s="131"/>
      <c r="H587" s="131"/>
      <c r="I587" s="131"/>
      <c r="J587" s="131"/>
      <c r="K587" s="131"/>
      <c r="L587" s="131"/>
      <c r="M587" s="131"/>
      <c r="N587" s="131"/>
      <c r="O587" s="131"/>
      <c r="P587" s="131"/>
      <c r="Q587" s="131"/>
      <c r="R587" s="131"/>
      <c r="S587" s="131"/>
      <c r="T587" s="131"/>
      <c r="U587" s="131"/>
    </row>
    <row r="588" spans="2:21">
      <c r="B588" s="130"/>
      <c r="C588" s="131"/>
      <c r="D588" s="131"/>
      <c r="E588" s="131"/>
      <c r="F588" s="131"/>
      <c r="G588" s="131"/>
      <c r="H588" s="131"/>
      <c r="I588" s="131"/>
      <c r="J588" s="131"/>
      <c r="K588" s="131"/>
      <c r="L588" s="131"/>
      <c r="M588" s="131"/>
      <c r="N588" s="131"/>
      <c r="O588" s="131"/>
      <c r="P588" s="131"/>
      <c r="Q588" s="131"/>
      <c r="R588" s="131"/>
      <c r="S588" s="131"/>
      <c r="T588" s="131"/>
      <c r="U588" s="131"/>
    </row>
    <row r="589" spans="2:21">
      <c r="B589" s="130"/>
      <c r="C589" s="131"/>
      <c r="D589" s="131"/>
      <c r="E589" s="131"/>
      <c r="F589" s="131"/>
      <c r="G589" s="131"/>
      <c r="H589" s="131"/>
      <c r="I589" s="131"/>
      <c r="J589" s="131"/>
      <c r="K589" s="131"/>
      <c r="L589" s="131"/>
      <c r="M589" s="131"/>
      <c r="N589" s="131"/>
      <c r="O589" s="131"/>
      <c r="P589" s="131"/>
      <c r="Q589" s="131"/>
      <c r="R589" s="131"/>
      <c r="S589" s="131"/>
      <c r="T589" s="131"/>
      <c r="U589" s="131"/>
    </row>
    <row r="590" spans="2:21">
      <c r="B590" s="130"/>
      <c r="C590" s="131"/>
      <c r="D590" s="131"/>
      <c r="E590" s="131"/>
      <c r="F590" s="131"/>
      <c r="G590" s="131"/>
      <c r="H590" s="131"/>
      <c r="I590" s="131"/>
      <c r="J590" s="131"/>
      <c r="K590" s="131"/>
      <c r="L590" s="131"/>
      <c r="M590" s="131"/>
      <c r="N590" s="131"/>
      <c r="O590" s="131"/>
      <c r="P590" s="131"/>
      <c r="Q590" s="131"/>
      <c r="R590" s="131"/>
      <c r="S590" s="131"/>
      <c r="T590" s="131"/>
      <c r="U590" s="131"/>
    </row>
    <row r="591" spans="2:21">
      <c r="B591" s="130"/>
      <c r="C591" s="131"/>
      <c r="D591" s="131"/>
      <c r="E591" s="131"/>
      <c r="F591" s="131"/>
      <c r="G591" s="131"/>
      <c r="H591" s="131"/>
      <c r="I591" s="131"/>
      <c r="J591" s="131"/>
      <c r="K591" s="131"/>
      <c r="L591" s="131"/>
      <c r="M591" s="131"/>
      <c r="N591" s="131"/>
      <c r="O591" s="131"/>
      <c r="P591" s="131"/>
      <c r="Q591" s="131"/>
      <c r="R591" s="131"/>
      <c r="S591" s="131"/>
      <c r="T591" s="131"/>
      <c r="U591" s="131"/>
    </row>
    <row r="592" spans="2:21">
      <c r="B592" s="130"/>
      <c r="C592" s="131"/>
      <c r="D592" s="131"/>
      <c r="E592" s="131"/>
      <c r="F592" s="131"/>
      <c r="G592" s="131"/>
      <c r="H592" s="131"/>
      <c r="I592" s="131"/>
      <c r="J592" s="131"/>
      <c r="K592" s="131"/>
      <c r="L592" s="131"/>
      <c r="M592" s="131"/>
      <c r="N592" s="131"/>
      <c r="O592" s="131"/>
      <c r="P592" s="131"/>
      <c r="Q592" s="131"/>
      <c r="R592" s="131"/>
      <c r="S592" s="131"/>
      <c r="T592" s="131"/>
      <c r="U592" s="131"/>
    </row>
    <row r="593" spans="2:21">
      <c r="B593" s="130"/>
      <c r="C593" s="131"/>
      <c r="D593" s="131"/>
      <c r="E593" s="131"/>
      <c r="F593" s="131"/>
      <c r="G593" s="131"/>
      <c r="H593" s="131"/>
      <c r="I593" s="131"/>
      <c r="J593" s="131"/>
      <c r="K593" s="131"/>
      <c r="L593" s="131"/>
      <c r="M593" s="131"/>
      <c r="N593" s="131"/>
      <c r="O593" s="131"/>
      <c r="P593" s="131"/>
      <c r="Q593" s="131"/>
      <c r="R593" s="131"/>
      <c r="S593" s="131"/>
      <c r="T593" s="131"/>
      <c r="U593" s="131"/>
    </row>
    <row r="594" spans="2:21">
      <c r="B594" s="130"/>
      <c r="C594" s="131"/>
      <c r="D594" s="131"/>
      <c r="E594" s="131"/>
      <c r="F594" s="131"/>
      <c r="G594" s="131"/>
      <c r="H594" s="131"/>
      <c r="I594" s="131"/>
      <c r="J594" s="131"/>
      <c r="K594" s="131"/>
      <c r="L594" s="131"/>
      <c r="M594" s="131"/>
      <c r="N594" s="131"/>
      <c r="O594" s="131"/>
      <c r="P594" s="131"/>
      <c r="Q594" s="131"/>
      <c r="R594" s="131"/>
      <c r="S594" s="131"/>
      <c r="T594" s="131"/>
      <c r="U594" s="131"/>
    </row>
    <row r="595" spans="2:21">
      <c r="B595" s="130"/>
      <c r="C595" s="131"/>
      <c r="D595" s="131"/>
      <c r="E595" s="131"/>
      <c r="F595" s="131"/>
      <c r="G595" s="131"/>
      <c r="H595" s="131"/>
      <c r="I595" s="131"/>
      <c r="J595" s="131"/>
      <c r="K595" s="131"/>
      <c r="L595" s="131"/>
      <c r="M595" s="131"/>
      <c r="N595" s="131"/>
      <c r="O595" s="131"/>
      <c r="P595" s="131"/>
      <c r="Q595" s="131"/>
      <c r="R595" s="131"/>
      <c r="S595" s="131"/>
      <c r="T595" s="131"/>
      <c r="U595" s="131"/>
    </row>
    <row r="596" spans="2:21">
      <c r="B596" s="130"/>
      <c r="C596" s="131"/>
      <c r="D596" s="131"/>
      <c r="E596" s="131"/>
      <c r="F596" s="131"/>
      <c r="G596" s="131"/>
      <c r="H596" s="131"/>
      <c r="I596" s="131"/>
      <c r="J596" s="131"/>
      <c r="K596" s="131"/>
      <c r="L596" s="131"/>
      <c r="M596" s="131"/>
      <c r="N596" s="131"/>
      <c r="O596" s="131"/>
      <c r="P596" s="131"/>
      <c r="Q596" s="131"/>
      <c r="R596" s="131"/>
      <c r="S596" s="131"/>
      <c r="T596" s="131"/>
      <c r="U596" s="131"/>
    </row>
    <row r="597" spans="2:21">
      <c r="B597" s="130"/>
      <c r="C597" s="131"/>
      <c r="D597" s="131"/>
      <c r="E597" s="131"/>
      <c r="F597" s="131"/>
      <c r="G597" s="131"/>
      <c r="H597" s="131"/>
      <c r="I597" s="131"/>
      <c r="J597" s="131"/>
      <c r="K597" s="131"/>
      <c r="L597" s="131"/>
      <c r="M597" s="131"/>
      <c r="N597" s="131"/>
      <c r="O597" s="131"/>
      <c r="P597" s="131"/>
      <c r="Q597" s="131"/>
      <c r="R597" s="131"/>
      <c r="S597" s="131"/>
      <c r="T597" s="131"/>
      <c r="U597" s="131"/>
    </row>
    <row r="598" spans="2:21">
      <c r="B598" s="130"/>
      <c r="C598" s="131"/>
      <c r="D598" s="131"/>
      <c r="E598" s="131"/>
      <c r="F598" s="131"/>
      <c r="G598" s="131"/>
      <c r="H598" s="131"/>
      <c r="I598" s="131"/>
      <c r="J598" s="131"/>
      <c r="K598" s="131"/>
      <c r="L598" s="131"/>
      <c r="M598" s="131"/>
      <c r="N598" s="131"/>
      <c r="O598" s="131"/>
      <c r="P598" s="131"/>
      <c r="Q598" s="131"/>
      <c r="R598" s="131"/>
      <c r="S598" s="131"/>
      <c r="T598" s="131"/>
      <c r="U598" s="131"/>
    </row>
    <row r="599" spans="2:21">
      <c r="B599" s="130"/>
      <c r="C599" s="131"/>
      <c r="D599" s="131"/>
      <c r="E599" s="131"/>
      <c r="F599" s="131"/>
      <c r="G599" s="131"/>
      <c r="H599" s="131"/>
      <c r="I599" s="131"/>
      <c r="J599" s="131"/>
      <c r="K599" s="131"/>
      <c r="L599" s="131"/>
      <c r="M599" s="131"/>
      <c r="N599" s="131"/>
      <c r="O599" s="131"/>
      <c r="P599" s="131"/>
      <c r="Q599" s="131"/>
      <c r="R599" s="131"/>
      <c r="S599" s="131"/>
      <c r="T599" s="131"/>
      <c r="U599" s="131"/>
    </row>
    <row r="600" spans="2:21">
      <c r="B600" s="130"/>
      <c r="C600" s="131"/>
      <c r="D600" s="131"/>
      <c r="E600" s="131"/>
      <c r="F600" s="131"/>
      <c r="G600" s="131"/>
      <c r="H600" s="131"/>
      <c r="I600" s="131"/>
      <c r="J600" s="131"/>
      <c r="K600" s="131"/>
      <c r="L600" s="131"/>
      <c r="M600" s="131"/>
      <c r="N600" s="131"/>
      <c r="O600" s="131"/>
      <c r="P600" s="131"/>
      <c r="Q600" s="131"/>
      <c r="R600" s="131"/>
      <c r="S600" s="131"/>
      <c r="T600" s="131"/>
      <c r="U600" s="131"/>
    </row>
    <row r="601" spans="2:21">
      <c r="B601" s="130"/>
      <c r="C601" s="131"/>
      <c r="D601" s="131"/>
      <c r="E601" s="131"/>
      <c r="F601" s="131"/>
      <c r="G601" s="131"/>
      <c r="H601" s="131"/>
      <c r="I601" s="131"/>
      <c r="J601" s="131"/>
      <c r="K601" s="131"/>
      <c r="L601" s="131"/>
      <c r="M601" s="131"/>
      <c r="N601" s="131"/>
      <c r="O601" s="131"/>
      <c r="P601" s="131"/>
      <c r="Q601" s="131"/>
      <c r="R601" s="131"/>
      <c r="S601" s="131"/>
      <c r="T601" s="131"/>
      <c r="U601" s="131"/>
    </row>
    <row r="602" spans="2:21">
      <c r="B602" s="130"/>
      <c r="C602" s="131"/>
      <c r="D602" s="131"/>
      <c r="E602" s="131"/>
      <c r="F602" s="131"/>
      <c r="G602" s="131"/>
      <c r="H602" s="131"/>
      <c r="I602" s="131"/>
      <c r="J602" s="131"/>
      <c r="K602" s="131"/>
      <c r="L602" s="131"/>
      <c r="M602" s="131"/>
      <c r="N602" s="131"/>
      <c r="O602" s="131"/>
      <c r="P602" s="131"/>
      <c r="Q602" s="131"/>
      <c r="R602" s="131"/>
      <c r="S602" s="131"/>
      <c r="T602" s="131"/>
      <c r="U602" s="131"/>
    </row>
    <row r="603" spans="2:21">
      <c r="B603" s="130"/>
      <c r="C603" s="131"/>
      <c r="D603" s="131"/>
      <c r="E603" s="131"/>
      <c r="F603" s="131"/>
      <c r="G603" s="131"/>
      <c r="H603" s="131"/>
      <c r="I603" s="131"/>
      <c r="J603" s="131"/>
      <c r="K603" s="131"/>
      <c r="L603" s="131"/>
      <c r="M603" s="131"/>
      <c r="N603" s="131"/>
      <c r="O603" s="131"/>
      <c r="P603" s="131"/>
      <c r="Q603" s="131"/>
      <c r="R603" s="131"/>
      <c r="S603" s="131"/>
      <c r="T603" s="131"/>
      <c r="U603" s="131"/>
    </row>
    <row r="604" spans="2:21">
      <c r="B604" s="130"/>
      <c r="C604" s="131"/>
      <c r="D604" s="131"/>
      <c r="E604" s="131"/>
      <c r="F604" s="131"/>
      <c r="G604" s="131"/>
      <c r="H604" s="131"/>
      <c r="I604" s="131"/>
      <c r="J604" s="131"/>
      <c r="K604" s="131"/>
      <c r="L604" s="131"/>
      <c r="M604" s="131"/>
      <c r="N604" s="131"/>
      <c r="O604" s="131"/>
      <c r="P604" s="131"/>
      <c r="Q604" s="131"/>
      <c r="R604" s="131"/>
      <c r="S604" s="131"/>
      <c r="T604" s="131"/>
      <c r="U604" s="131"/>
    </row>
    <row r="605" spans="2:21">
      <c r="B605" s="130"/>
      <c r="C605" s="131"/>
      <c r="D605" s="131"/>
      <c r="E605" s="131"/>
      <c r="F605" s="131"/>
      <c r="G605" s="131"/>
      <c r="H605" s="131"/>
      <c r="I605" s="131"/>
      <c r="J605" s="131"/>
      <c r="K605" s="131"/>
      <c r="L605" s="131"/>
      <c r="M605" s="131"/>
      <c r="N605" s="131"/>
      <c r="O605" s="131"/>
      <c r="P605" s="131"/>
      <c r="Q605" s="131"/>
      <c r="R605" s="131"/>
      <c r="S605" s="131"/>
      <c r="T605" s="131"/>
      <c r="U605" s="131"/>
    </row>
    <row r="606" spans="2:21">
      <c r="B606" s="130"/>
      <c r="C606" s="131"/>
      <c r="D606" s="131"/>
      <c r="E606" s="131"/>
      <c r="F606" s="131"/>
      <c r="G606" s="131"/>
      <c r="H606" s="131"/>
      <c r="I606" s="131"/>
      <c r="J606" s="131"/>
      <c r="K606" s="131"/>
      <c r="L606" s="131"/>
      <c r="M606" s="131"/>
      <c r="N606" s="131"/>
      <c r="O606" s="131"/>
      <c r="P606" s="131"/>
      <c r="Q606" s="131"/>
      <c r="R606" s="131"/>
      <c r="S606" s="131"/>
      <c r="T606" s="131"/>
      <c r="U606" s="131"/>
    </row>
    <row r="607" spans="2:21">
      <c r="B607" s="130"/>
      <c r="C607" s="131"/>
      <c r="D607" s="131"/>
      <c r="E607" s="131"/>
      <c r="F607" s="131"/>
      <c r="G607" s="131"/>
      <c r="H607" s="131"/>
      <c r="I607" s="131"/>
      <c r="J607" s="131"/>
      <c r="K607" s="131"/>
      <c r="L607" s="131"/>
      <c r="M607" s="131"/>
      <c r="N607" s="131"/>
      <c r="O607" s="131"/>
      <c r="P607" s="131"/>
      <c r="Q607" s="131"/>
      <c r="R607" s="131"/>
      <c r="S607" s="131"/>
      <c r="T607" s="131"/>
      <c r="U607" s="131"/>
    </row>
    <row r="608" spans="2:21">
      <c r="B608" s="130"/>
      <c r="C608" s="131"/>
      <c r="D608" s="131"/>
      <c r="E608" s="131"/>
      <c r="F608" s="131"/>
      <c r="G608" s="131"/>
      <c r="H608" s="131"/>
      <c r="I608" s="131"/>
      <c r="J608" s="131"/>
      <c r="K608" s="131"/>
      <c r="L608" s="131"/>
      <c r="M608" s="131"/>
      <c r="N608" s="131"/>
      <c r="O608" s="131"/>
      <c r="P608" s="131"/>
      <c r="Q608" s="131"/>
      <c r="R608" s="131"/>
      <c r="S608" s="131"/>
      <c r="T608" s="131"/>
      <c r="U608" s="131"/>
    </row>
    <row r="609" spans="2:21">
      <c r="B609" s="130"/>
      <c r="C609" s="131"/>
      <c r="D609" s="131"/>
      <c r="E609" s="131"/>
      <c r="F609" s="131"/>
      <c r="G609" s="131"/>
      <c r="H609" s="131"/>
      <c r="I609" s="131"/>
      <c r="J609" s="131"/>
      <c r="K609" s="131"/>
      <c r="L609" s="131"/>
      <c r="M609" s="131"/>
      <c r="N609" s="131"/>
      <c r="O609" s="131"/>
      <c r="P609" s="131"/>
      <c r="Q609" s="131"/>
      <c r="R609" s="131"/>
      <c r="S609" s="131"/>
      <c r="T609" s="131"/>
      <c r="U609" s="131"/>
    </row>
    <row r="610" spans="2:21">
      <c r="B610" s="130"/>
      <c r="C610" s="131"/>
      <c r="D610" s="131"/>
      <c r="E610" s="131"/>
      <c r="F610" s="131"/>
      <c r="G610" s="131"/>
      <c r="H610" s="131"/>
      <c r="I610" s="131"/>
      <c r="J610" s="131"/>
      <c r="K610" s="131"/>
      <c r="L610" s="131"/>
      <c r="M610" s="131"/>
      <c r="N610" s="131"/>
      <c r="O610" s="131"/>
      <c r="P610" s="131"/>
      <c r="Q610" s="131"/>
      <c r="R610" s="131"/>
      <c r="S610" s="131"/>
      <c r="T610" s="131"/>
      <c r="U610" s="131"/>
    </row>
    <row r="611" spans="2:21">
      <c r="B611" s="130"/>
      <c r="C611" s="131"/>
      <c r="D611" s="131"/>
      <c r="E611" s="131"/>
      <c r="F611" s="131"/>
      <c r="G611" s="131"/>
      <c r="H611" s="131"/>
      <c r="I611" s="131"/>
      <c r="J611" s="131"/>
      <c r="K611" s="131"/>
      <c r="L611" s="131"/>
      <c r="M611" s="131"/>
      <c r="N611" s="131"/>
      <c r="O611" s="131"/>
      <c r="P611" s="131"/>
      <c r="Q611" s="131"/>
      <c r="R611" s="131"/>
      <c r="S611" s="131"/>
      <c r="T611" s="131"/>
      <c r="U611" s="131"/>
    </row>
    <row r="612" spans="2:21">
      <c r="B612" s="130"/>
      <c r="C612" s="131"/>
      <c r="D612" s="131"/>
      <c r="E612" s="131"/>
      <c r="F612" s="131"/>
      <c r="G612" s="131"/>
      <c r="H612" s="131"/>
      <c r="I612" s="131"/>
      <c r="J612" s="131"/>
      <c r="K612" s="131"/>
      <c r="L612" s="131"/>
      <c r="M612" s="131"/>
      <c r="N612" s="131"/>
      <c r="O612" s="131"/>
      <c r="P612" s="131"/>
      <c r="Q612" s="131"/>
      <c r="R612" s="131"/>
      <c r="S612" s="131"/>
      <c r="T612" s="131"/>
      <c r="U612" s="131"/>
    </row>
    <row r="613" spans="2:21">
      <c r="B613" s="130"/>
      <c r="C613" s="131"/>
      <c r="D613" s="131"/>
      <c r="E613" s="131"/>
      <c r="F613" s="131"/>
      <c r="G613" s="131"/>
      <c r="H613" s="131"/>
      <c r="I613" s="131"/>
      <c r="J613" s="131"/>
      <c r="K613" s="131"/>
      <c r="L613" s="131"/>
      <c r="M613" s="131"/>
      <c r="N613" s="131"/>
      <c r="O613" s="131"/>
      <c r="P613" s="131"/>
      <c r="Q613" s="131"/>
      <c r="R613" s="131"/>
      <c r="S613" s="131"/>
      <c r="T613" s="131"/>
      <c r="U613" s="131"/>
    </row>
    <row r="614" spans="2:21">
      <c r="B614" s="130"/>
      <c r="C614" s="131"/>
      <c r="D614" s="131"/>
      <c r="E614" s="131"/>
      <c r="F614" s="131"/>
      <c r="G614" s="131"/>
      <c r="H614" s="131"/>
      <c r="I614" s="131"/>
      <c r="J614" s="131"/>
      <c r="K614" s="131"/>
      <c r="L614" s="131"/>
      <c r="M614" s="131"/>
      <c r="N614" s="131"/>
      <c r="O614" s="131"/>
      <c r="P614" s="131"/>
      <c r="Q614" s="131"/>
      <c r="R614" s="131"/>
      <c r="S614" s="131"/>
      <c r="T614" s="131"/>
      <c r="U614" s="131"/>
    </row>
    <row r="615" spans="2:21">
      <c r="B615" s="130"/>
      <c r="C615" s="131"/>
      <c r="D615" s="131"/>
      <c r="E615" s="131"/>
      <c r="F615" s="131"/>
      <c r="G615" s="131"/>
      <c r="H615" s="131"/>
      <c r="I615" s="131"/>
      <c r="J615" s="131"/>
      <c r="K615" s="131"/>
      <c r="L615" s="131"/>
      <c r="M615" s="131"/>
      <c r="N615" s="131"/>
      <c r="O615" s="131"/>
      <c r="P615" s="131"/>
      <c r="Q615" s="131"/>
      <c r="R615" s="131"/>
      <c r="S615" s="131"/>
      <c r="T615" s="131"/>
      <c r="U615" s="131"/>
    </row>
    <row r="616" spans="2:21">
      <c r="B616" s="130"/>
      <c r="C616" s="131"/>
      <c r="D616" s="131"/>
      <c r="E616" s="131"/>
      <c r="F616" s="131"/>
      <c r="G616" s="131"/>
      <c r="H616" s="131"/>
      <c r="I616" s="131"/>
      <c r="J616" s="131"/>
      <c r="K616" s="131"/>
      <c r="L616" s="131"/>
      <c r="M616" s="131"/>
      <c r="N616" s="131"/>
      <c r="O616" s="131"/>
      <c r="P616" s="131"/>
      <c r="Q616" s="131"/>
      <c r="R616" s="131"/>
      <c r="S616" s="131"/>
      <c r="T616" s="131"/>
      <c r="U616" s="131"/>
    </row>
    <row r="617" spans="2:21">
      <c r="B617" s="130"/>
      <c r="C617" s="131"/>
      <c r="D617" s="131"/>
      <c r="E617" s="131"/>
      <c r="F617" s="131"/>
      <c r="G617" s="131"/>
      <c r="H617" s="131"/>
      <c r="I617" s="131"/>
      <c r="J617" s="131"/>
      <c r="K617" s="131"/>
      <c r="L617" s="131"/>
      <c r="M617" s="131"/>
      <c r="N617" s="131"/>
      <c r="O617" s="131"/>
      <c r="P617" s="131"/>
      <c r="Q617" s="131"/>
      <c r="R617" s="131"/>
      <c r="S617" s="131"/>
      <c r="T617" s="131"/>
      <c r="U617" s="131"/>
    </row>
    <row r="618" spans="2:21">
      <c r="B618" s="130"/>
      <c r="C618" s="131"/>
      <c r="D618" s="131"/>
      <c r="E618" s="131"/>
      <c r="F618" s="131"/>
      <c r="G618" s="131"/>
      <c r="H618" s="131"/>
      <c r="I618" s="131"/>
      <c r="J618" s="131"/>
      <c r="K618" s="131"/>
      <c r="L618" s="131"/>
      <c r="M618" s="131"/>
      <c r="N618" s="131"/>
      <c r="O618" s="131"/>
      <c r="P618" s="131"/>
      <c r="Q618" s="131"/>
      <c r="R618" s="131"/>
      <c r="S618" s="131"/>
      <c r="T618" s="131"/>
      <c r="U618" s="131"/>
    </row>
    <row r="619" spans="2:21">
      <c r="B619" s="130"/>
      <c r="C619" s="131"/>
      <c r="D619" s="131"/>
      <c r="E619" s="131"/>
      <c r="F619" s="131"/>
      <c r="G619" s="131"/>
      <c r="H619" s="131"/>
      <c r="I619" s="131"/>
      <c r="J619" s="131"/>
      <c r="K619" s="131"/>
      <c r="L619" s="131"/>
      <c r="M619" s="131"/>
      <c r="N619" s="131"/>
      <c r="O619" s="131"/>
      <c r="P619" s="131"/>
      <c r="Q619" s="131"/>
      <c r="R619" s="131"/>
      <c r="S619" s="131"/>
      <c r="T619" s="131"/>
      <c r="U619" s="131"/>
    </row>
    <row r="620" spans="2:21">
      <c r="B620" s="130"/>
      <c r="C620" s="131"/>
      <c r="D620" s="131"/>
      <c r="E620" s="131"/>
      <c r="F620" s="131"/>
      <c r="G620" s="131"/>
      <c r="H620" s="131"/>
      <c r="I620" s="131"/>
      <c r="J620" s="131"/>
      <c r="K620" s="131"/>
      <c r="L620" s="131"/>
      <c r="M620" s="131"/>
      <c r="N620" s="131"/>
      <c r="O620" s="131"/>
      <c r="P620" s="131"/>
      <c r="Q620" s="131"/>
      <c r="R620" s="131"/>
      <c r="S620" s="131"/>
      <c r="T620" s="131"/>
      <c r="U620" s="131"/>
    </row>
    <row r="621" spans="2:21">
      <c r="B621" s="130"/>
      <c r="C621" s="131"/>
      <c r="D621" s="131"/>
      <c r="E621" s="131"/>
      <c r="F621" s="131"/>
      <c r="G621" s="131"/>
      <c r="H621" s="131"/>
      <c r="I621" s="131"/>
      <c r="J621" s="131"/>
      <c r="K621" s="131"/>
      <c r="L621" s="131"/>
      <c r="M621" s="131"/>
      <c r="N621" s="131"/>
      <c r="O621" s="131"/>
      <c r="P621" s="131"/>
      <c r="Q621" s="131"/>
      <c r="R621" s="131"/>
      <c r="S621" s="131"/>
      <c r="T621" s="131"/>
      <c r="U621" s="131"/>
    </row>
    <row r="622" spans="2:21">
      <c r="B622" s="130"/>
      <c r="C622" s="131"/>
      <c r="D622" s="131"/>
      <c r="E622" s="131"/>
      <c r="F622" s="131"/>
      <c r="G622" s="131"/>
      <c r="H622" s="131"/>
      <c r="I622" s="131"/>
      <c r="J622" s="131"/>
      <c r="K622" s="131"/>
      <c r="L622" s="131"/>
      <c r="M622" s="131"/>
      <c r="N622" s="131"/>
      <c r="O622" s="131"/>
      <c r="P622" s="131"/>
      <c r="Q622" s="131"/>
      <c r="R622" s="131"/>
      <c r="S622" s="131"/>
      <c r="T622" s="131"/>
      <c r="U622" s="131"/>
    </row>
    <row r="623" spans="2:21">
      <c r="B623" s="130"/>
      <c r="C623" s="131"/>
      <c r="D623" s="131"/>
      <c r="E623" s="131"/>
      <c r="F623" s="131"/>
      <c r="G623" s="131"/>
      <c r="H623" s="131"/>
      <c r="I623" s="131"/>
      <c r="J623" s="131"/>
      <c r="K623" s="131"/>
      <c r="L623" s="131"/>
      <c r="M623" s="131"/>
      <c r="N623" s="131"/>
      <c r="O623" s="131"/>
      <c r="P623" s="131"/>
      <c r="Q623" s="131"/>
      <c r="R623" s="131"/>
      <c r="S623" s="131"/>
      <c r="T623" s="131"/>
      <c r="U623" s="131"/>
    </row>
    <row r="624" spans="2:21">
      <c r="B624" s="130"/>
      <c r="C624" s="131"/>
      <c r="D624" s="131"/>
      <c r="E624" s="131"/>
      <c r="F624" s="131"/>
      <c r="G624" s="131"/>
      <c r="H624" s="131"/>
      <c r="I624" s="131"/>
      <c r="J624" s="131"/>
      <c r="K624" s="131"/>
      <c r="L624" s="131"/>
      <c r="M624" s="131"/>
      <c r="N624" s="131"/>
      <c r="O624" s="131"/>
      <c r="P624" s="131"/>
      <c r="Q624" s="131"/>
      <c r="R624" s="131"/>
      <c r="S624" s="131"/>
      <c r="T624" s="131"/>
      <c r="U624" s="131"/>
    </row>
    <row r="625" spans="2:21">
      <c r="B625" s="130"/>
      <c r="C625" s="131"/>
      <c r="D625" s="131"/>
      <c r="E625" s="131"/>
      <c r="F625" s="131"/>
      <c r="G625" s="131"/>
      <c r="H625" s="131"/>
      <c r="I625" s="131"/>
      <c r="J625" s="131"/>
      <c r="K625" s="131"/>
      <c r="L625" s="131"/>
      <c r="M625" s="131"/>
      <c r="N625" s="131"/>
      <c r="O625" s="131"/>
      <c r="P625" s="131"/>
      <c r="Q625" s="131"/>
      <c r="R625" s="131"/>
      <c r="S625" s="131"/>
      <c r="T625" s="131"/>
      <c r="U625" s="131"/>
    </row>
    <row r="626" spans="2:21">
      <c r="B626" s="130"/>
      <c r="C626" s="131"/>
      <c r="D626" s="131"/>
      <c r="E626" s="131"/>
      <c r="F626" s="131"/>
      <c r="G626" s="131"/>
      <c r="H626" s="131"/>
      <c r="I626" s="131"/>
      <c r="J626" s="131"/>
      <c r="K626" s="131"/>
      <c r="L626" s="131"/>
      <c r="M626" s="131"/>
      <c r="N626" s="131"/>
      <c r="O626" s="131"/>
      <c r="P626" s="131"/>
      <c r="Q626" s="131"/>
      <c r="R626" s="131"/>
      <c r="S626" s="131"/>
      <c r="T626" s="131"/>
      <c r="U626" s="131"/>
    </row>
    <row r="627" spans="2:21">
      <c r="B627" s="130"/>
      <c r="C627" s="131"/>
      <c r="D627" s="131"/>
      <c r="E627" s="131"/>
      <c r="F627" s="131"/>
      <c r="G627" s="131"/>
      <c r="H627" s="131"/>
      <c r="I627" s="131"/>
      <c r="J627" s="131"/>
      <c r="K627" s="131"/>
      <c r="L627" s="131"/>
      <c r="M627" s="131"/>
      <c r="N627" s="131"/>
      <c r="O627" s="131"/>
      <c r="P627" s="131"/>
      <c r="Q627" s="131"/>
      <c r="R627" s="131"/>
      <c r="S627" s="131"/>
      <c r="T627" s="131"/>
      <c r="U627" s="131"/>
    </row>
    <row r="628" spans="2:21">
      <c r="B628" s="130"/>
      <c r="C628" s="131"/>
      <c r="D628" s="131"/>
      <c r="E628" s="131"/>
      <c r="F628" s="131"/>
      <c r="G628" s="131"/>
      <c r="H628" s="131"/>
      <c r="I628" s="131"/>
      <c r="J628" s="131"/>
      <c r="K628" s="131"/>
      <c r="L628" s="131"/>
      <c r="M628" s="131"/>
      <c r="N628" s="131"/>
      <c r="O628" s="131"/>
      <c r="P628" s="131"/>
      <c r="Q628" s="131"/>
      <c r="R628" s="131"/>
      <c r="S628" s="131"/>
      <c r="T628" s="131"/>
      <c r="U628" s="131"/>
    </row>
    <row r="629" spans="2:21">
      <c r="B629" s="130"/>
      <c r="C629" s="131"/>
      <c r="D629" s="131"/>
      <c r="E629" s="131"/>
      <c r="F629" s="131"/>
      <c r="G629" s="131"/>
      <c r="H629" s="131"/>
      <c r="I629" s="131"/>
      <c r="J629" s="131"/>
      <c r="K629" s="131"/>
      <c r="L629" s="131"/>
      <c r="M629" s="131"/>
      <c r="N629" s="131"/>
      <c r="O629" s="131"/>
      <c r="P629" s="131"/>
      <c r="Q629" s="131"/>
      <c r="R629" s="131"/>
      <c r="S629" s="131"/>
      <c r="T629" s="131"/>
      <c r="U629" s="131"/>
    </row>
    <row r="630" spans="2:21">
      <c r="B630" s="130"/>
      <c r="C630" s="131"/>
      <c r="D630" s="131"/>
      <c r="E630" s="131"/>
      <c r="F630" s="131"/>
      <c r="G630" s="131"/>
      <c r="H630" s="131"/>
      <c r="I630" s="131"/>
      <c r="J630" s="131"/>
      <c r="K630" s="131"/>
      <c r="L630" s="131"/>
      <c r="M630" s="131"/>
      <c r="N630" s="131"/>
      <c r="O630" s="131"/>
      <c r="P630" s="131"/>
      <c r="Q630" s="131"/>
      <c r="R630" s="131"/>
      <c r="S630" s="131"/>
      <c r="T630" s="131"/>
      <c r="U630" s="131"/>
    </row>
    <row r="631" spans="2:21">
      <c r="B631" s="130"/>
      <c r="C631" s="131"/>
      <c r="D631" s="131"/>
      <c r="E631" s="131"/>
      <c r="F631" s="131"/>
      <c r="G631" s="131"/>
      <c r="H631" s="131"/>
      <c r="I631" s="131"/>
      <c r="J631" s="131"/>
      <c r="K631" s="131"/>
      <c r="L631" s="131"/>
      <c r="M631" s="131"/>
      <c r="N631" s="131"/>
      <c r="O631" s="131"/>
      <c r="P631" s="131"/>
      <c r="Q631" s="131"/>
      <c r="R631" s="131"/>
      <c r="S631" s="131"/>
      <c r="T631" s="131"/>
      <c r="U631" s="131"/>
    </row>
    <row r="632" spans="2:21">
      <c r="B632" s="130"/>
      <c r="C632" s="131"/>
      <c r="D632" s="131"/>
      <c r="E632" s="131"/>
      <c r="F632" s="131"/>
      <c r="G632" s="131"/>
      <c r="H632" s="131"/>
      <c r="I632" s="131"/>
      <c r="J632" s="131"/>
      <c r="K632" s="131"/>
      <c r="L632" s="131"/>
      <c r="M632" s="131"/>
      <c r="N632" s="131"/>
      <c r="O632" s="131"/>
      <c r="P632" s="131"/>
      <c r="Q632" s="131"/>
      <c r="R632" s="131"/>
      <c r="S632" s="131"/>
      <c r="T632" s="131"/>
      <c r="U632" s="131"/>
    </row>
    <row r="633" spans="2:21">
      <c r="B633" s="130"/>
      <c r="C633" s="131"/>
      <c r="D633" s="131"/>
      <c r="E633" s="131"/>
      <c r="F633" s="131"/>
      <c r="G633" s="131"/>
      <c r="H633" s="131"/>
      <c r="I633" s="131"/>
      <c r="J633" s="131"/>
      <c r="K633" s="131"/>
      <c r="L633" s="131"/>
      <c r="M633" s="131"/>
      <c r="N633" s="131"/>
      <c r="O633" s="131"/>
      <c r="P633" s="131"/>
      <c r="Q633" s="131"/>
      <c r="R633" s="131"/>
      <c r="S633" s="131"/>
      <c r="T633" s="131"/>
      <c r="U633" s="131"/>
    </row>
    <row r="634" spans="2:21">
      <c r="B634" s="130"/>
      <c r="C634" s="131"/>
      <c r="D634" s="131"/>
      <c r="E634" s="131"/>
      <c r="F634" s="131"/>
      <c r="G634" s="131"/>
      <c r="H634" s="131"/>
      <c r="I634" s="131"/>
      <c r="J634" s="131"/>
      <c r="K634" s="131"/>
      <c r="L634" s="131"/>
      <c r="M634" s="131"/>
      <c r="N634" s="131"/>
      <c r="O634" s="131"/>
      <c r="P634" s="131"/>
      <c r="Q634" s="131"/>
      <c r="R634" s="131"/>
      <c r="S634" s="131"/>
      <c r="T634" s="131"/>
      <c r="U634" s="131"/>
    </row>
    <row r="635" spans="2:21">
      <c r="B635" s="130"/>
      <c r="C635" s="131"/>
      <c r="D635" s="131"/>
      <c r="E635" s="131"/>
      <c r="F635" s="131"/>
      <c r="G635" s="131"/>
      <c r="H635" s="131"/>
      <c r="I635" s="131"/>
      <c r="J635" s="131"/>
      <c r="K635" s="131"/>
      <c r="L635" s="131"/>
      <c r="M635" s="131"/>
      <c r="N635" s="131"/>
      <c r="O635" s="131"/>
      <c r="P635" s="131"/>
      <c r="Q635" s="131"/>
      <c r="R635" s="131"/>
      <c r="S635" s="131"/>
      <c r="T635" s="131"/>
      <c r="U635" s="131"/>
    </row>
    <row r="636" spans="2:21">
      <c r="B636" s="130"/>
      <c r="C636" s="131"/>
      <c r="D636" s="131"/>
      <c r="E636" s="131"/>
      <c r="F636" s="131"/>
      <c r="G636" s="131"/>
      <c r="H636" s="131"/>
      <c r="I636" s="131"/>
      <c r="J636" s="131"/>
      <c r="K636" s="131"/>
      <c r="L636" s="131"/>
      <c r="M636" s="131"/>
      <c r="N636" s="131"/>
      <c r="O636" s="131"/>
      <c r="P636" s="131"/>
      <c r="Q636" s="131"/>
      <c r="R636" s="131"/>
      <c r="S636" s="131"/>
      <c r="T636" s="131"/>
      <c r="U636" s="131"/>
    </row>
    <row r="637" spans="2:21">
      <c r="B637" s="130"/>
      <c r="C637" s="131"/>
      <c r="D637" s="131"/>
      <c r="E637" s="131"/>
      <c r="F637" s="131"/>
      <c r="G637" s="131"/>
      <c r="H637" s="131"/>
      <c r="I637" s="131"/>
      <c r="J637" s="131"/>
      <c r="K637" s="131"/>
      <c r="L637" s="131"/>
      <c r="M637" s="131"/>
      <c r="N637" s="131"/>
      <c r="O637" s="131"/>
      <c r="P637" s="131"/>
      <c r="Q637" s="131"/>
      <c r="R637" s="131"/>
      <c r="S637" s="131"/>
      <c r="T637" s="131"/>
      <c r="U637" s="131"/>
    </row>
    <row r="638" spans="2:21">
      <c r="B638" s="130"/>
      <c r="C638" s="131"/>
      <c r="D638" s="131"/>
      <c r="E638" s="131"/>
      <c r="F638" s="131"/>
      <c r="G638" s="131"/>
      <c r="H638" s="131"/>
      <c r="I638" s="131"/>
      <c r="J638" s="131"/>
      <c r="K638" s="131"/>
      <c r="L638" s="131"/>
      <c r="M638" s="131"/>
      <c r="N638" s="131"/>
      <c r="O638" s="131"/>
      <c r="P638" s="131"/>
      <c r="Q638" s="131"/>
      <c r="R638" s="131"/>
      <c r="S638" s="131"/>
      <c r="T638" s="131"/>
      <c r="U638" s="131"/>
    </row>
    <row r="639" spans="2:21">
      <c r="B639" s="130"/>
      <c r="C639" s="131"/>
      <c r="D639" s="131"/>
      <c r="E639" s="131"/>
      <c r="F639" s="131"/>
      <c r="G639" s="131"/>
      <c r="H639" s="131"/>
      <c r="I639" s="131"/>
      <c r="J639" s="131"/>
      <c r="K639" s="131"/>
      <c r="L639" s="131"/>
      <c r="M639" s="131"/>
      <c r="N639" s="131"/>
      <c r="O639" s="131"/>
      <c r="P639" s="131"/>
      <c r="Q639" s="131"/>
      <c r="R639" s="131"/>
      <c r="S639" s="131"/>
      <c r="T639" s="131"/>
      <c r="U639" s="131"/>
    </row>
    <row r="640" spans="2:21">
      <c r="B640" s="130"/>
      <c r="C640" s="131"/>
      <c r="D640" s="131"/>
      <c r="E640" s="131"/>
      <c r="F640" s="131"/>
      <c r="G640" s="131"/>
      <c r="H640" s="131"/>
      <c r="I640" s="131"/>
      <c r="J640" s="131"/>
      <c r="K640" s="131"/>
      <c r="L640" s="131"/>
      <c r="M640" s="131"/>
      <c r="N640" s="131"/>
      <c r="O640" s="131"/>
      <c r="P640" s="131"/>
      <c r="Q640" s="131"/>
      <c r="R640" s="131"/>
      <c r="S640" s="131"/>
      <c r="T640" s="131"/>
      <c r="U640" s="131"/>
    </row>
    <row r="641" spans="2:21">
      <c r="B641" s="130"/>
      <c r="C641" s="131"/>
      <c r="D641" s="131"/>
      <c r="E641" s="131"/>
      <c r="F641" s="131"/>
      <c r="G641" s="131"/>
      <c r="H641" s="131"/>
      <c r="I641" s="131"/>
      <c r="J641" s="131"/>
      <c r="K641" s="131"/>
      <c r="L641" s="131"/>
      <c r="M641" s="131"/>
      <c r="N641" s="131"/>
      <c r="O641" s="131"/>
      <c r="P641" s="131"/>
      <c r="Q641" s="131"/>
      <c r="R641" s="131"/>
      <c r="S641" s="131"/>
      <c r="T641" s="131"/>
      <c r="U641" s="131"/>
    </row>
    <row r="642" spans="2:21">
      <c r="B642" s="130"/>
      <c r="C642" s="131"/>
      <c r="D642" s="131"/>
      <c r="E642" s="131"/>
      <c r="F642" s="131"/>
      <c r="G642" s="131"/>
      <c r="H642" s="131"/>
      <c r="I642" s="131"/>
      <c r="J642" s="131"/>
      <c r="K642" s="131"/>
      <c r="L642" s="131"/>
      <c r="M642" s="131"/>
      <c r="N642" s="131"/>
      <c r="O642" s="131"/>
      <c r="P642" s="131"/>
      <c r="Q642" s="131"/>
      <c r="R642" s="131"/>
      <c r="S642" s="131"/>
      <c r="T642" s="131"/>
      <c r="U642" s="131"/>
    </row>
    <row r="643" spans="2:21">
      <c r="B643" s="130"/>
      <c r="C643" s="131"/>
      <c r="D643" s="131"/>
      <c r="E643" s="131"/>
      <c r="F643" s="131"/>
      <c r="G643" s="131"/>
      <c r="H643" s="131"/>
      <c r="I643" s="131"/>
      <c r="J643" s="131"/>
      <c r="K643" s="131"/>
      <c r="L643" s="131"/>
      <c r="M643" s="131"/>
      <c r="N643" s="131"/>
      <c r="O643" s="131"/>
      <c r="P643" s="131"/>
      <c r="Q643" s="131"/>
      <c r="R643" s="131"/>
      <c r="S643" s="131"/>
      <c r="T643" s="131"/>
      <c r="U643" s="131"/>
    </row>
    <row r="644" spans="2:21">
      <c r="B644" s="130"/>
      <c r="C644" s="131"/>
      <c r="D644" s="131"/>
      <c r="E644" s="131"/>
      <c r="F644" s="131"/>
      <c r="G644" s="131"/>
      <c r="H644" s="131"/>
      <c r="I644" s="131"/>
      <c r="J644" s="131"/>
      <c r="K644" s="131"/>
      <c r="L644" s="131"/>
      <c r="M644" s="131"/>
      <c r="N644" s="131"/>
      <c r="O644" s="131"/>
      <c r="P644" s="131"/>
      <c r="Q644" s="131"/>
      <c r="R644" s="131"/>
      <c r="S644" s="131"/>
      <c r="T644" s="131"/>
      <c r="U644" s="131"/>
    </row>
    <row r="645" spans="2:21">
      <c r="B645" s="130"/>
      <c r="C645" s="131"/>
      <c r="D645" s="131"/>
      <c r="E645" s="131"/>
      <c r="F645" s="131"/>
      <c r="G645" s="131"/>
      <c r="H645" s="131"/>
      <c r="I645" s="131"/>
      <c r="J645" s="131"/>
      <c r="K645" s="131"/>
      <c r="L645" s="131"/>
      <c r="M645" s="131"/>
      <c r="N645" s="131"/>
      <c r="O645" s="131"/>
      <c r="P645" s="131"/>
      <c r="Q645" s="131"/>
      <c r="R645" s="131"/>
      <c r="S645" s="131"/>
      <c r="T645" s="131"/>
      <c r="U645" s="131"/>
    </row>
    <row r="646" spans="2:21">
      <c r="B646" s="130"/>
      <c r="C646" s="131"/>
      <c r="D646" s="131"/>
      <c r="E646" s="131"/>
      <c r="F646" s="131"/>
      <c r="G646" s="131"/>
      <c r="H646" s="131"/>
      <c r="I646" s="131"/>
      <c r="J646" s="131"/>
      <c r="K646" s="131"/>
      <c r="L646" s="131"/>
      <c r="M646" s="131"/>
      <c r="N646" s="131"/>
      <c r="O646" s="131"/>
      <c r="P646" s="131"/>
      <c r="Q646" s="131"/>
      <c r="R646" s="131"/>
      <c r="S646" s="131"/>
      <c r="T646" s="131"/>
      <c r="U646" s="131"/>
    </row>
    <row r="647" spans="2:21">
      <c r="B647" s="130"/>
      <c r="C647" s="131"/>
      <c r="D647" s="131"/>
      <c r="E647" s="131"/>
      <c r="F647" s="131"/>
      <c r="G647" s="131"/>
      <c r="H647" s="131"/>
      <c r="I647" s="131"/>
      <c r="J647" s="131"/>
      <c r="K647" s="131"/>
      <c r="L647" s="131"/>
      <c r="M647" s="131"/>
      <c r="N647" s="131"/>
      <c r="O647" s="131"/>
      <c r="P647" s="131"/>
      <c r="Q647" s="131"/>
      <c r="R647" s="131"/>
      <c r="S647" s="131"/>
      <c r="T647" s="131"/>
      <c r="U647" s="131"/>
    </row>
    <row r="648" spans="2:21">
      <c r="B648" s="130"/>
      <c r="C648" s="131"/>
      <c r="D648" s="131"/>
      <c r="E648" s="131"/>
      <c r="F648" s="131"/>
      <c r="G648" s="131"/>
      <c r="H648" s="131"/>
      <c r="I648" s="131"/>
      <c r="J648" s="131"/>
      <c r="K648" s="131"/>
      <c r="L648" s="131"/>
      <c r="M648" s="131"/>
      <c r="N648" s="131"/>
      <c r="O648" s="131"/>
      <c r="P648" s="131"/>
      <c r="Q648" s="131"/>
      <c r="R648" s="131"/>
      <c r="S648" s="131"/>
      <c r="T648" s="131"/>
      <c r="U648" s="131"/>
    </row>
    <row r="649" spans="2:21">
      <c r="B649" s="130"/>
      <c r="C649" s="131"/>
      <c r="D649" s="131"/>
      <c r="E649" s="131"/>
      <c r="F649" s="131"/>
      <c r="G649" s="131"/>
      <c r="H649" s="131"/>
      <c r="I649" s="131"/>
      <c r="J649" s="131"/>
      <c r="K649" s="131"/>
      <c r="L649" s="131"/>
      <c r="M649" s="131"/>
      <c r="N649" s="131"/>
      <c r="O649" s="131"/>
      <c r="P649" s="131"/>
      <c r="Q649" s="131"/>
      <c r="R649" s="131"/>
      <c r="S649" s="131"/>
      <c r="T649" s="131"/>
      <c r="U649" s="131"/>
    </row>
    <row r="650" spans="2:21">
      <c r="B650" s="130"/>
      <c r="C650" s="131"/>
      <c r="D650" s="131"/>
      <c r="E650" s="131"/>
      <c r="F650" s="131"/>
      <c r="G650" s="131"/>
      <c r="H650" s="131"/>
      <c r="I650" s="131"/>
      <c r="J650" s="131"/>
      <c r="K650" s="131"/>
      <c r="L650" s="131"/>
      <c r="M650" s="131"/>
      <c r="N650" s="131"/>
      <c r="O650" s="131"/>
      <c r="P650" s="131"/>
      <c r="Q650" s="131"/>
      <c r="R650" s="131"/>
      <c r="S650" s="131"/>
      <c r="T650" s="131"/>
      <c r="U650" s="131"/>
    </row>
    <row r="651" spans="2:21">
      <c r="B651" s="130"/>
      <c r="C651" s="131"/>
      <c r="D651" s="131"/>
      <c r="E651" s="131"/>
      <c r="F651" s="131"/>
      <c r="G651" s="131"/>
      <c r="H651" s="131"/>
      <c r="I651" s="131"/>
      <c r="J651" s="131"/>
      <c r="K651" s="131"/>
      <c r="L651" s="131"/>
      <c r="M651" s="131"/>
      <c r="N651" s="131"/>
      <c r="O651" s="131"/>
      <c r="P651" s="131"/>
      <c r="Q651" s="131"/>
      <c r="R651" s="131"/>
      <c r="S651" s="131"/>
      <c r="T651" s="131"/>
      <c r="U651" s="131"/>
    </row>
    <row r="652" spans="2:21">
      <c r="B652" s="130"/>
      <c r="C652" s="131"/>
      <c r="D652" s="131"/>
      <c r="E652" s="131"/>
      <c r="F652" s="131"/>
      <c r="G652" s="131"/>
      <c r="H652" s="131"/>
      <c r="I652" s="131"/>
      <c r="J652" s="131"/>
      <c r="K652" s="131"/>
      <c r="L652" s="131"/>
      <c r="M652" s="131"/>
      <c r="N652" s="131"/>
      <c r="O652" s="131"/>
      <c r="P652" s="131"/>
      <c r="Q652" s="131"/>
      <c r="R652" s="131"/>
      <c r="S652" s="131"/>
      <c r="T652" s="131"/>
      <c r="U652" s="131"/>
    </row>
    <row r="653" spans="2:21">
      <c r="B653" s="130"/>
      <c r="C653" s="131"/>
      <c r="D653" s="131"/>
      <c r="E653" s="131"/>
      <c r="F653" s="131"/>
      <c r="G653" s="131"/>
      <c r="H653" s="131"/>
      <c r="I653" s="131"/>
      <c r="J653" s="131"/>
      <c r="K653" s="131"/>
      <c r="L653" s="131"/>
      <c r="M653" s="131"/>
      <c r="N653" s="131"/>
      <c r="O653" s="131"/>
      <c r="P653" s="131"/>
      <c r="Q653" s="131"/>
      <c r="R653" s="131"/>
      <c r="S653" s="131"/>
      <c r="T653" s="131"/>
      <c r="U653" s="131"/>
    </row>
    <row r="654" spans="2:21">
      <c r="B654" s="130"/>
      <c r="C654" s="131"/>
      <c r="D654" s="131"/>
      <c r="E654" s="131"/>
      <c r="F654" s="131"/>
      <c r="G654" s="131"/>
      <c r="H654" s="131"/>
      <c r="I654" s="131"/>
      <c r="J654" s="131"/>
      <c r="K654" s="131"/>
      <c r="L654" s="131"/>
      <c r="M654" s="131"/>
      <c r="N654" s="131"/>
      <c r="O654" s="131"/>
      <c r="P654" s="131"/>
      <c r="Q654" s="131"/>
      <c r="R654" s="131"/>
      <c r="S654" s="131"/>
      <c r="T654" s="131"/>
      <c r="U654" s="131"/>
    </row>
    <row r="655" spans="2:21">
      <c r="B655" s="130"/>
      <c r="C655" s="131"/>
      <c r="D655" s="131"/>
      <c r="E655" s="131"/>
      <c r="F655" s="131"/>
      <c r="G655" s="131"/>
      <c r="H655" s="131"/>
      <c r="I655" s="131"/>
      <c r="J655" s="131"/>
      <c r="K655" s="131"/>
      <c r="L655" s="131"/>
      <c r="M655" s="131"/>
      <c r="N655" s="131"/>
      <c r="O655" s="131"/>
      <c r="P655" s="131"/>
      <c r="Q655" s="131"/>
      <c r="R655" s="131"/>
      <c r="S655" s="131"/>
      <c r="T655" s="131"/>
      <c r="U655" s="131"/>
    </row>
    <row r="656" spans="2:21">
      <c r="B656" s="130"/>
      <c r="C656" s="131"/>
      <c r="D656" s="131"/>
      <c r="E656" s="131"/>
      <c r="F656" s="131"/>
      <c r="G656" s="131"/>
      <c r="H656" s="131"/>
      <c r="I656" s="131"/>
      <c r="J656" s="131"/>
      <c r="K656" s="131"/>
      <c r="L656" s="131"/>
      <c r="M656" s="131"/>
      <c r="N656" s="131"/>
      <c r="O656" s="131"/>
      <c r="P656" s="131"/>
      <c r="Q656" s="131"/>
      <c r="R656" s="131"/>
      <c r="S656" s="131"/>
      <c r="T656" s="131"/>
      <c r="U656" s="131"/>
    </row>
    <row r="657" spans="2:21">
      <c r="B657" s="130"/>
      <c r="C657" s="131"/>
      <c r="D657" s="131"/>
      <c r="E657" s="131"/>
      <c r="F657" s="131"/>
      <c r="G657" s="131"/>
      <c r="H657" s="131"/>
      <c r="I657" s="131"/>
      <c r="J657" s="131"/>
      <c r="K657" s="131"/>
      <c r="L657" s="131"/>
      <c r="M657" s="131"/>
      <c r="N657" s="131"/>
      <c r="O657" s="131"/>
      <c r="P657" s="131"/>
      <c r="Q657" s="131"/>
      <c r="R657" s="131"/>
      <c r="S657" s="131"/>
      <c r="T657" s="131"/>
      <c r="U657" s="131"/>
    </row>
    <row r="658" spans="2:21">
      <c r="B658" s="130"/>
      <c r="C658" s="131"/>
      <c r="D658" s="131"/>
      <c r="E658" s="131"/>
      <c r="F658" s="131"/>
      <c r="G658" s="131"/>
      <c r="H658" s="131"/>
      <c r="I658" s="131"/>
      <c r="J658" s="131"/>
      <c r="K658" s="131"/>
      <c r="L658" s="131"/>
      <c r="M658" s="131"/>
      <c r="N658" s="131"/>
      <c r="O658" s="131"/>
      <c r="P658" s="131"/>
      <c r="Q658" s="131"/>
      <c r="R658" s="131"/>
      <c r="S658" s="131"/>
      <c r="T658" s="131"/>
      <c r="U658" s="131"/>
    </row>
    <row r="659" spans="2:21">
      <c r="B659" s="130"/>
      <c r="C659" s="131"/>
      <c r="D659" s="131"/>
      <c r="E659" s="131"/>
      <c r="F659" s="131"/>
      <c r="G659" s="131"/>
      <c r="H659" s="131"/>
      <c r="I659" s="131"/>
      <c r="J659" s="131"/>
      <c r="K659" s="131"/>
      <c r="L659" s="131"/>
      <c r="M659" s="131"/>
      <c r="N659" s="131"/>
      <c r="O659" s="131"/>
      <c r="P659" s="131"/>
      <c r="Q659" s="131"/>
      <c r="R659" s="131"/>
      <c r="S659" s="131"/>
      <c r="T659" s="131"/>
      <c r="U659" s="131"/>
    </row>
    <row r="660" spans="2:21">
      <c r="B660" s="130"/>
      <c r="C660" s="131"/>
      <c r="D660" s="131"/>
      <c r="E660" s="131"/>
      <c r="F660" s="131"/>
      <c r="G660" s="131"/>
      <c r="H660" s="131"/>
      <c r="I660" s="131"/>
      <c r="J660" s="131"/>
      <c r="K660" s="131"/>
      <c r="L660" s="131"/>
      <c r="M660" s="131"/>
      <c r="N660" s="131"/>
      <c r="O660" s="131"/>
      <c r="P660" s="131"/>
      <c r="Q660" s="131"/>
      <c r="R660" s="131"/>
      <c r="S660" s="131"/>
      <c r="T660" s="131"/>
      <c r="U660" s="131"/>
    </row>
    <row r="661" spans="2:21">
      <c r="B661" s="130"/>
      <c r="C661" s="131"/>
      <c r="D661" s="131"/>
      <c r="E661" s="131"/>
      <c r="F661" s="131"/>
      <c r="G661" s="131"/>
      <c r="H661" s="131"/>
      <c r="I661" s="131"/>
      <c r="J661" s="131"/>
      <c r="K661" s="131"/>
      <c r="L661" s="131"/>
      <c r="M661" s="131"/>
      <c r="N661" s="131"/>
      <c r="O661" s="131"/>
      <c r="P661" s="131"/>
      <c r="Q661" s="131"/>
      <c r="R661" s="131"/>
      <c r="S661" s="131"/>
      <c r="T661" s="131"/>
      <c r="U661" s="131"/>
    </row>
    <row r="662" spans="2:21">
      <c r="B662" s="130"/>
      <c r="C662" s="131"/>
      <c r="D662" s="131"/>
      <c r="E662" s="131"/>
      <c r="F662" s="131"/>
      <c r="G662" s="131"/>
      <c r="H662" s="131"/>
      <c r="I662" s="131"/>
      <c r="J662" s="131"/>
      <c r="K662" s="131"/>
      <c r="L662" s="131"/>
      <c r="M662" s="131"/>
      <c r="N662" s="131"/>
      <c r="O662" s="131"/>
      <c r="P662" s="131"/>
      <c r="Q662" s="131"/>
      <c r="R662" s="131"/>
      <c r="S662" s="131"/>
      <c r="T662" s="131"/>
      <c r="U662" s="131"/>
    </row>
    <row r="663" spans="2:21">
      <c r="B663" s="130"/>
      <c r="C663" s="131"/>
      <c r="D663" s="131"/>
      <c r="E663" s="131"/>
      <c r="F663" s="131"/>
      <c r="G663" s="131"/>
      <c r="H663" s="131"/>
      <c r="I663" s="131"/>
      <c r="J663" s="131"/>
      <c r="K663" s="131"/>
      <c r="L663" s="131"/>
      <c r="M663" s="131"/>
      <c r="N663" s="131"/>
      <c r="O663" s="131"/>
      <c r="P663" s="131"/>
      <c r="Q663" s="131"/>
      <c r="R663" s="131"/>
      <c r="S663" s="131"/>
      <c r="T663" s="131"/>
      <c r="U663" s="131"/>
    </row>
    <row r="664" spans="2:21">
      <c r="B664" s="130"/>
      <c r="C664" s="131"/>
      <c r="D664" s="131"/>
      <c r="E664" s="131"/>
      <c r="F664" s="131"/>
      <c r="G664" s="131"/>
      <c r="H664" s="131"/>
      <c r="I664" s="131"/>
      <c r="J664" s="131"/>
      <c r="K664" s="131"/>
      <c r="L664" s="131"/>
      <c r="M664" s="131"/>
      <c r="N664" s="131"/>
      <c r="O664" s="131"/>
      <c r="P664" s="131"/>
      <c r="Q664" s="131"/>
      <c r="R664" s="131"/>
      <c r="S664" s="131"/>
      <c r="T664" s="131"/>
      <c r="U664" s="131"/>
    </row>
    <row r="665" spans="2:21">
      <c r="B665" s="130"/>
      <c r="C665" s="131"/>
      <c r="D665" s="131"/>
      <c r="E665" s="131"/>
      <c r="F665" s="131"/>
      <c r="G665" s="131"/>
      <c r="H665" s="131"/>
      <c r="I665" s="131"/>
      <c r="J665" s="131"/>
      <c r="K665" s="131"/>
      <c r="L665" s="131"/>
      <c r="M665" s="131"/>
      <c r="N665" s="131"/>
      <c r="O665" s="131"/>
      <c r="P665" s="131"/>
      <c r="Q665" s="131"/>
      <c r="R665" s="131"/>
      <c r="S665" s="131"/>
      <c r="T665" s="131"/>
      <c r="U665" s="131"/>
    </row>
    <row r="666" spans="2:21">
      <c r="B666" s="130"/>
      <c r="C666" s="131"/>
      <c r="D666" s="131"/>
      <c r="E666" s="131"/>
      <c r="F666" s="131"/>
      <c r="G666" s="131"/>
      <c r="H666" s="131"/>
      <c r="I666" s="131"/>
      <c r="J666" s="131"/>
      <c r="K666" s="131"/>
      <c r="L666" s="131"/>
      <c r="M666" s="131"/>
      <c r="N666" s="131"/>
      <c r="O666" s="131"/>
      <c r="P666" s="131"/>
      <c r="Q666" s="131"/>
      <c r="R666" s="131"/>
      <c r="S666" s="131"/>
      <c r="T666" s="131"/>
      <c r="U666" s="131"/>
    </row>
    <row r="667" spans="2:21">
      <c r="B667" s="130"/>
      <c r="C667" s="131"/>
      <c r="D667" s="131"/>
      <c r="E667" s="131"/>
      <c r="F667" s="131"/>
      <c r="G667" s="131"/>
      <c r="H667" s="131"/>
      <c r="I667" s="131"/>
      <c r="J667" s="131"/>
      <c r="K667" s="131"/>
      <c r="L667" s="131"/>
      <c r="M667" s="131"/>
      <c r="N667" s="131"/>
      <c r="O667" s="131"/>
      <c r="P667" s="131"/>
      <c r="Q667" s="131"/>
      <c r="R667" s="131"/>
      <c r="S667" s="131"/>
      <c r="T667" s="131"/>
      <c r="U667" s="131"/>
    </row>
    <row r="668" spans="2:21">
      <c r="B668" s="130"/>
      <c r="C668" s="131"/>
      <c r="D668" s="131"/>
      <c r="E668" s="131"/>
      <c r="F668" s="131"/>
      <c r="G668" s="131"/>
      <c r="H668" s="131"/>
      <c r="I668" s="131"/>
      <c r="J668" s="131"/>
      <c r="K668" s="131"/>
      <c r="L668" s="131"/>
      <c r="M668" s="131"/>
      <c r="N668" s="131"/>
      <c r="O668" s="131"/>
      <c r="P668" s="131"/>
      <c r="Q668" s="131"/>
      <c r="R668" s="131"/>
      <c r="S668" s="131"/>
      <c r="T668" s="131"/>
      <c r="U668" s="131"/>
    </row>
    <row r="669" spans="2:21">
      <c r="B669" s="130"/>
      <c r="C669" s="131"/>
      <c r="D669" s="131"/>
      <c r="E669" s="131"/>
      <c r="F669" s="131"/>
      <c r="G669" s="131"/>
      <c r="H669" s="131"/>
      <c r="I669" s="131"/>
      <c r="J669" s="131"/>
      <c r="K669" s="131"/>
      <c r="L669" s="131"/>
      <c r="M669" s="131"/>
      <c r="N669" s="131"/>
      <c r="O669" s="131"/>
      <c r="P669" s="131"/>
      <c r="Q669" s="131"/>
      <c r="R669" s="131"/>
      <c r="S669" s="131"/>
      <c r="T669" s="131"/>
      <c r="U669" s="131"/>
    </row>
    <row r="670" spans="2:21">
      <c r="B670" s="130"/>
      <c r="C670" s="131"/>
      <c r="D670" s="131"/>
      <c r="E670" s="131"/>
      <c r="F670" s="131"/>
      <c r="G670" s="131"/>
      <c r="H670" s="131"/>
      <c r="I670" s="131"/>
      <c r="J670" s="131"/>
      <c r="K670" s="131"/>
      <c r="L670" s="131"/>
      <c r="M670" s="131"/>
      <c r="N670" s="131"/>
      <c r="O670" s="131"/>
      <c r="P670" s="131"/>
      <c r="Q670" s="131"/>
      <c r="R670" s="131"/>
      <c r="S670" s="131"/>
      <c r="T670" s="131"/>
      <c r="U670" s="131"/>
    </row>
    <row r="671" spans="2:21">
      <c r="B671" s="130"/>
      <c r="C671" s="131"/>
      <c r="D671" s="131"/>
      <c r="E671" s="131"/>
      <c r="F671" s="131"/>
      <c r="G671" s="131"/>
      <c r="H671" s="131"/>
      <c r="I671" s="131"/>
      <c r="J671" s="131"/>
      <c r="K671" s="131"/>
      <c r="L671" s="131"/>
      <c r="M671" s="131"/>
      <c r="N671" s="131"/>
      <c r="O671" s="131"/>
      <c r="P671" s="131"/>
      <c r="Q671" s="131"/>
      <c r="R671" s="131"/>
      <c r="S671" s="131"/>
      <c r="T671" s="131"/>
      <c r="U671" s="131"/>
    </row>
    <row r="672" spans="2:21">
      <c r="B672" s="130"/>
      <c r="C672" s="131"/>
      <c r="D672" s="131"/>
      <c r="E672" s="131"/>
      <c r="F672" s="131"/>
      <c r="G672" s="131"/>
      <c r="H672" s="131"/>
      <c r="I672" s="131"/>
      <c r="J672" s="131"/>
      <c r="K672" s="131"/>
      <c r="L672" s="131"/>
      <c r="M672" s="131"/>
      <c r="N672" s="131"/>
      <c r="O672" s="131"/>
      <c r="P672" s="131"/>
      <c r="Q672" s="131"/>
      <c r="R672" s="131"/>
      <c r="S672" s="131"/>
      <c r="T672" s="131"/>
      <c r="U672" s="131"/>
    </row>
    <row r="673" spans="2:21">
      <c r="B673" s="130"/>
      <c r="C673" s="131"/>
      <c r="D673" s="131"/>
      <c r="E673" s="131"/>
      <c r="F673" s="131"/>
      <c r="G673" s="131"/>
      <c r="H673" s="131"/>
      <c r="I673" s="131"/>
      <c r="J673" s="131"/>
      <c r="K673" s="131"/>
      <c r="L673" s="131"/>
      <c r="M673" s="131"/>
      <c r="N673" s="131"/>
      <c r="O673" s="131"/>
      <c r="P673" s="131"/>
      <c r="Q673" s="131"/>
      <c r="R673" s="131"/>
      <c r="S673" s="131"/>
      <c r="T673" s="131"/>
      <c r="U673" s="131"/>
    </row>
    <row r="674" spans="2:21">
      <c r="B674" s="130"/>
      <c r="C674" s="131"/>
      <c r="D674" s="131"/>
      <c r="E674" s="131"/>
      <c r="F674" s="131"/>
      <c r="G674" s="131"/>
      <c r="H674" s="131"/>
      <c r="I674" s="131"/>
      <c r="J674" s="131"/>
      <c r="K674" s="131"/>
      <c r="L674" s="131"/>
      <c r="M674" s="131"/>
      <c r="N674" s="131"/>
      <c r="O674" s="131"/>
      <c r="P674" s="131"/>
      <c r="Q674" s="131"/>
      <c r="R674" s="131"/>
      <c r="S674" s="131"/>
      <c r="T674" s="131"/>
      <c r="U674" s="131"/>
    </row>
    <row r="675" spans="2:21">
      <c r="B675" s="130"/>
      <c r="C675" s="131"/>
      <c r="D675" s="131"/>
      <c r="E675" s="131"/>
      <c r="F675" s="131"/>
      <c r="G675" s="131"/>
      <c r="H675" s="131"/>
      <c r="I675" s="131"/>
      <c r="J675" s="131"/>
      <c r="K675" s="131"/>
      <c r="L675" s="131"/>
      <c r="M675" s="131"/>
      <c r="N675" s="131"/>
      <c r="O675" s="131"/>
      <c r="P675" s="131"/>
      <c r="Q675" s="131"/>
      <c r="R675" s="131"/>
      <c r="S675" s="131"/>
      <c r="T675" s="131"/>
      <c r="U675" s="131"/>
    </row>
    <row r="676" spans="2:21">
      <c r="B676" s="130"/>
      <c r="C676" s="131"/>
      <c r="D676" s="131"/>
      <c r="E676" s="131"/>
      <c r="F676" s="131"/>
      <c r="G676" s="131"/>
      <c r="H676" s="131"/>
      <c r="I676" s="131"/>
      <c r="J676" s="131"/>
      <c r="K676" s="131"/>
      <c r="L676" s="131"/>
      <c r="M676" s="131"/>
      <c r="N676" s="131"/>
      <c r="O676" s="131"/>
      <c r="P676" s="131"/>
      <c r="Q676" s="131"/>
      <c r="R676" s="131"/>
      <c r="S676" s="131"/>
      <c r="T676" s="131"/>
      <c r="U676" s="131"/>
    </row>
    <row r="677" spans="2:21">
      <c r="B677" s="130"/>
      <c r="C677" s="131"/>
      <c r="D677" s="131"/>
      <c r="E677" s="131"/>
      <c r="F677" s="131"/>
      <c r="G677" s="131"/>
      <c r="H677" s="131"/>
      <c r="I677" s="131"/>
      <c r="J677" s="131"/>
      <c r="K677" s="131"/>
      <c r="L677" s="131"/>
      <c r="M677" s="131"/>
      <c r="N677" s="131"/>
      <c r="O677" s="131"/>
      <c r="P677" s="131"/>
      <c r="Q677" s="131"/>
      <c r="R677" s="131"/>
      <c r="S677" s="131"/>
      <c r="T677" s="131"/>
      <c r="U677" s="131"/>
    </row>
    <row r="678" spans="2:21">
      <c r="B678" s="130"/>
      <c r="C678" s="131"/>
      <c r="D678" s="131"/>
      <c r="E678" s="131"/>
      <c r="F678" s="131"/>
      <c r="G678" s="131"/>
      <c r="H678" s="131"/>
      <c r="I678" s="131"/>
      <c r="J678" s="131"/>
      <c r="K678" s="131"/>
      <c r="L678" s="131"/>
      <c r="M678" s="131"/>
      <c r="N678" s="131"/>
      <c r="O678" s="131"/>
      <c r="P678" s="131"/>
      <c r="Q678" s="131"/>
      <c r="R678" s="131"/>
      <c r="S678" s="131"/>
      <c r="T678" s="131"/>
      <c r="U678" s="131"/>
    </row>
    <row r="679" spans="2:21">
      <c r="B679" s="130"/>
      <c r="C679" s="131"/>
      <c r="D679" s="131"/>
      <c r="E679" s="131"/>
      <c r="F679" s="131"/>
      <c r="G679" s="131"/>
      <c r="H679" s="131"/>
      <c r="I679" s="131"/>
      <c r="J679" s="131"/>
      <c r="K679" s="131"/>
      <c r="L679" s="131"/>
      <c r="M679" s="131"/>
      <c r="N679" s="131"/>
      <c r="O679" s="131"/>
      <c r="P679" s="131"/>
      <c r="Q679" s="131"/>
      <c r="R679" s="131"/>
      <c r="S679" s="131"/>
      <c r="T679" s="131"/>
      <c r="U679" s="131"/>
    </row>
    <row r="680" spans="2:21">
      <c r="B680" s="130"/>
      <c r="C680" s="131"/>
      <c r="D680" s="131"/>
      <c r="E680" s="131"/>
      <c r="F680" s="131"/>
      <c r="G680" s="131"/>
      <c r="H680" s="131"/>
      <c r="I680" s="131"/>
      <c r="J680" s="131"/>
      <c r="K680" s="131"/>
      <c r="L680" s="131"/>
      <c r="M680" s="131"/>
      <c r="N680" s="131"/>
      <c r="O680" s="131"/>
      <c r="P680" s="131"/>
      <c r="Q680" s="131"/>
      <c r="R680" s="131"/>
      <c r="S680" s="131"/>
      <c r="T680" s="131"/>
      <c r="U680" s="131"/>
    </row>
    <row r="681" spans="2:21">
      <c r="B681" s="130"/>
      <c r="C681" s="131"/>
      <c r="D681" s="131"/>
      <c r="E681" s="131"/>
      <c r="F681" s="131"/>
      <c r="G681" s="131"/>
      <c r="H681" s="131"/>
      <c r="I681" s="131"/>
      <c r="J681" s="131"/>
      <c r="K681" s="131"/>
      <c r="L681" s="131"/>
      <c r="M681" s="131"/>
      <c r="N681" s="131"/>
      <c r="O681" s="131"/>
      <c r="P681" s="131"/>
      <c r="Q681" s="131"/>
      <c r="R681" s="131"/>
      <c r="S681" s="131"/>
      <c r="T681" s="131"/>
      <c r="U681" s="131"/>
    </row>
    <row r="682" spans="2:21">
      <c r="B682" s="130"/>
      <c r="C682" s="131"/>
      <c r="D682" s="131"/>
      <c r="E682" s="131"/>
      <c r="F682" s="131"/>
      <c r="G682" s="131"/>
      <c r="H682" s="131"/>
      <c r="I682" s="131"/>
      <c r="J682" s="131"/>
      <c r="K682" s="131"/>
      <c r="L682" s="131"/>
      <c r="M682" s="131"/>
      <c r="N682" s="131"/>
      <c r="O682" s="131"/>
      <c r="P682" s="131"/>
      <c r="Q682" s="131"/>
      <c r="R682" s="131"/>
      <c r="S682" s="131"/>
      <c r="T682" s="131"/>
      <c r="U682" s="131"/>
    </row>
    <row r="683" spans="2:21">
      <c r="B683" s="130"/>
      <c r="C683" s="131"/>
      <c r="D683" s="131"/>
      <c r="E683" s="131"/>
      <c r="F683" s="131"/>
      <c r="G683" s="131"/>
      <c r="H683" s="131"/>
      <c r="I683" s="131"/>
      <c r="J683" s="131"/>
      <c r="K683" s="131"/>
      <c r="L683" s="131"/>
      <c r="M683" s="131"/>
      <c r="N683" s="131"/>
      <c r="O683" s="131"/>
      <c r="P683" s="131"/>
      <c r="Q683" s="131"/>
      <c r="R683" s="131"/>
      <c r="S683" s="131"/>
      <c r="T683" s="131"/>
      <c r="U683" s="131"/>
    </row>
    <row r="684" spans="2:21">
      <c r="B684" s="130"/>
      <c r="C684" s="131"/>
      <c r="D684" s="131"/>
      <c r="E684" s="131"/>
      <c r="F684" s="131"/>
      <c r="G684" s="131"/>
      <c r="H684" s="131"/>
      <c r="I684" s="131"/>
      <c r="J684" s="131"/>
      <c r="K684" s="131"/>
      <c r="L684" s="131"/>
      <c r="M684" s="131"/>
      <c r="N684" s="131"/>
      <c r="O684" s="131"/>
      <c r="P684" s="131"/>
      <c r="Q684" s="131"/>
      <c r="R684" s="131"/>
      <c r="S684" s="131"/>
      <c r="T684" s="131"/>
      <c r="U684" s="131"/>
    </row>
    <row r="685" spans="2:21">
      <c r="B685" s="130"/>
      <c r="C685" s="131"/>
      <c r="D685" s="131"/>
      <c r="E685" s="131"/>
      <c r="F685" s="131"/>
      <c r="G685" s="131"/>
      <c r="H685" s="131"/>
      <c r="I685" s="131"/>
      <c r="J685" s="131"/>
      <c r="K685" s="131"/>
      <c r="L685" s="131"/>
      <c r="M685" s="131"/>
      <c r="N685" s="131"/>
      <c r="O685" s="131"/>
      <c r="P685" s="131"/>
      <c r="Q685" s="131"/>
      <c r="R685" s="131"/>
      <c r="S685" s="131"/>
      <c r="T685" s="131"/>
      <c r="U685" s="131"/>
    </row>
    <row r="686" spans="2:21">
      <c r="B686" s="130"/>
      <c r="C686" s="131"/>
      <c r="D686" s="131"/>
      <c r="E686" s="131"/>
      <c r="F686" s="131"/>
      <c r="G686" s="131"/>
      <c r="H686" s="131"/>
      <c r="I686" s="131"/>
      <c r="J686" s="131"/>
      <c r="K686" s="131"/>
      <c r="L686" s="131"/>
      <c r="M686" s="131"/>
      <c r="N686" s="131"/>
      <c r="O686" s="131"/>
      <c r="P686" s="131"/>
      <c r="Q686" s="131"/>
      <c r="R686" s="131"/>
      <c r="S686" s="131"/>
      <c r="T686" s="131"/>
      <c r="U686" s="131"/>
    </row>
    <row r="687" spans="2:21">
      <c r="B687" s="130"/>
      <c r="C687" s="131"/>
      <c r="D687" s="131"/>
      <c r="E687" s="131"/>
      <c r="F687" s="131"/>
      <c r="G687" s="131"/>
      <c r="H687" s="131"/>
      <c r="I687" s="131"/>
      <c r="J687" s="131"/>
      <c r="K687" s="131"/>
      <c r="L687" s="131"/>
      <c r="M687" s="131"/>
      <c r="N687" s="131"/>
      <c r="O687" s="131"/>
      <c r="P687" s="131"/>
      <c r="Q687" s="131"/>
      <c r="R687" s="131"/>
      <c r="S687" s="131"/>
      <c r="T687" s="131"/>
      <c r="U687" s="131"/>
    </row>
    <row r="688" spans="2:21">
      <c r="B688" s="130"/>
      <c r="C688" s="131"/>
      <c r="D688" s="131"/>
      <c r="E688" s="131"/>
      <c r="F688" s="131"/>
      <c r="G688" s="131"/>
      <c r="H688" s="131"/>
      <c r="I688" s="131"/>
      <c r="J688" s="131"/>
      <c r="K688" s="131"/>
      <c r="L688" s="131"/>
      <c r="M688" s="131"/>
      <c r="N688" s="131"/>
      <c r="O688" s="131"/>
      <c r="P688" s="131"/>
      <c r="Q688" s="131"/>
      <c r="R688" s="131"/>
      <c r="S688" s="131"/>
      <c r="T688" s="131"/>
      <c r="U688" s="131"/>
    </row>
    <row r="689" spans="2:21">
      <c r="B689" s="130"/>
      <c r="C689" s="131"/>
      <c r="D689" s="131"/>
      <c r="E689" s="131"/>
      <c r="F689" s="131"/>
      <c r="G689" s="131"/>
      <c r="H689" s="131"/>
      <c r="I689" s="131"/>
      <c r="J689" s="131"/>
      <c r="K689" s="131"/>
      <c r="L689" s="131"/>
      <c r="M689" s="131"/>
      <c r="N689" s="131"/>
      <c r="O689" s="131"/>
      <c r="P689" s="131"/>
      <c r="Q689" s="131"/>
      <c r="R689" s="131"/>
      <c r="S689" s="131"/>
      <c r="T689" s="131"/>
      <c r="U689" s="131"/>
    </row>
    <row r="690" spans="2:21">
      <c r="B690" s="130"/>
      <c r="C690" s="131"/>
      <c r="D690" s="131"/>
      <c r="E690" s="131"/>
      <c r="F690" s="131"/>
      <c r="G690" s="131"/>
      <c r="H690" s="131"/>
      <c r="I690" s="131"/>
      <c r="J690" s="131"/>
      <c r="K690" s="131"/>
      <c r="L690" s="131"/>
      <c r="M690" s="131"/>
      <c r="N690" s="131"/>
      <c r="O690" s="131"/>
      <c r="P690" s="131"/>
      <c r="Q690" s="131"/>
      <c r="R690" s="131"/>
      <c r="S690" s="131"/>
      <c r="T690" s="131"/>
      <c r="U690" s="131"/>
    </row>
    <row r="691" spans="2:21">
      <c r="B691" s="130"/>
      <c r="C691" s="131"/>
      <c r="D691" s="131"/>
      <c r="E691" s="131"/>
      <c r="F691" s="131"/>
      <c r="G691" s="131"/>
      <c r="H691" s="131"/>
      <c r="I691" s="131"/>
      <c r="J691" s="131"/>
      <c r="K691" s="131"/>
      <c r="L691" s="131"/>
      <c r="M691" s="131"/>
      <c r="N691" s="131"/>
      <c r="O691" s="131"/>
      <c r="P691" s="131"/>
      <c r="Q691" s="131"/>
      <c r="R691" s="131"/>
      <c r="S691" s="131"/>
      <c r="T691" s="131"/>
      <c r="U691" s="131"/>
    </row>
    <row r="692" spans="2:21">
      <c r="B692" s="130"/>
      <c r="C692" s="131"/>
      <c r="D692" s="131"/>
      <c r="E692" s="131"/>
      <c r="F692" s="131"/>
      <c r="G692" s="131"/>
      <c r="H692" s="131"/>
      <c r="I692" s="131"/>
      <c r="J692" s="131"/>
      <c r="K692" s="131"/>
      <c r="L692" s="131"/>
      <c r="M692" s="131"/>
      <c r="N692" s="131"/>
      <c r="O692" s="131"/>
      <c r="P692" s="131"/>
      <c r="Q692" s="131"/>
      <c r="R692" s="131"/>
      <c r="S692" s="131"/>
      <c r="T692" s="131"/>
      <c r="U692" s="131"/>
    </row>
    <row r="693" spans="2:21">
      <c r="B693" s="130"/>
      <c r="C693" s="131"/>
      <c r="D693" s="131"/>
      <c r="E693" s="131"/>
      <c r="F693" s="131"/>
      <c r="G693" s="131"/>
      <c r="H693" s="131"/>
      <c r="I693" s="131"/>
      <c r="J693" s="131"/>
      <c r="K693" s="131"/>
      <c r="L693" s="131"/>
      <c r="M693" s="131"/>
      <c r="N693" s="131"/>
      <c r="O693" s="131"/>
      <c r="P693" s="131"/>
      <c r="Q693" s="131"/>
      <c r="R693" s="131"/>
      <c r="S693" s="131"/>
      <c r="T693" s="131"/>
      <c r="U693" s="131"/>
    </row>
    <row r="694" spans="2:21">
      <c r="B694" s="130"/>
      <c r="C694" s="131"/>
      <c r="D694" s="131"/>
      <c r="E694" s="131"/>
      <c r="F694" s="131"/>
      <c r="G694" s="131"/>
      <c r="H694" s="131"/>
      <c r="I694" s="131"/>
      <c r="J694" s="131"/>
      <c r="K694" s="131"/>
      <c r="L694" s="131"/>
      <c r="M694" s="131"/>
      <c r="N694" s="131"/>
      <c r="O694" s="131"/>
      <c r="P694" s="131"/>
      <c r="Q694" s="131"/>
      <c r="R694" s="131"/>
      <c r="S694" s="131"/>
      <c r="T694" s="131"/>
      <c r="U694" s="131"/>
    </row>
    <row r="695" spans="2:21">
      <c r="B695" s="130"/>
      <c r="C695" s="131"/>
      <c r="D695" s="131"/>
      <c r="E695" s="131"/>
      <c r="F695" s="131"/>
      <c r="G695" s="131"/>
      <c r="H695" s="131"/>
      <c r="I695" s="131"/>
      <c r="J695" s="131"/>
      <c r="K695" s="131"/>
      <c r="L695" s="131"/>
      <c r="M695" s="131"/>
      <c r="N695" s="131"/>
      <c r="O695" s="131"/>
      <c r="P695" s="131"/>
      <c r="Q695" s="131"/>
      <c r="R695" s="131"/>
      <c r="S695" s="131"/>
      <c r="T695" s="131"/>
      <c r="U695" s="131"/>
    </row>
    <row r="696" spans="2:21">
      <c r="B696" s="130"/>
      <c r="C696" s="131"/>
      <c r="D696" s="131"/>
      <c r="E696" s="131"/>
      <c r="F696" s="131"/>
      <c r="G696" s="131"/>
      <c r="H696" s="131"/>
      <c r="I696" s="131"/>
      <c r="J696" s="131"/>
      <c r="K696" s="131"/>
      <c r="L696" s="131"/>
      <c r="M696" s="131"/>
      <c r="N696" s="131"/>
      <c r="O696" s="131"/>
      <c r="P696" s="131"/>
      <c r="Q696" s="131"/>
      <c r="R696" s="131"/>
      <c r="S696" s="131"/>
      <c r="T696" s="131"/>
      <c r="U696" s="131"/>
    </row>
    <row r="697" spans="2:21">
      <c r="B697" s="130"/>
      <c r="C697" s="131"/>
      <c r="D697" s="131"/>
      <c r="E697" s="131"/>
      <c r="F697" s="131"/>
      <c r="G697" s="131"/>
      <c r="H697" s="131"/>
      <c r="I697" s="131"/>
      <c r="J697" s="131"/>
      <c r="K697" s="131"/>
      <c r="L697" s="131"/>
      <c r="M697" s="131"/>
      <c r="N697" s="131"/>
      <c r="O697" s="131"/>
      <c r="P697" s="131"/>
      <c r="Q697" s="131"/>
      <c r="R697" s="131"/>
      <c r="S697" s="131"/>
      <c r="T697" s="131"/>
      <c r="U697" s="131"/>
    </row>
    <row r="698" spans="2:21">
      <c r="B698" s="130"/>
      <c r="C698" s="131"/>
      <c r="D698" s="131"/>
      <c r="E698" s="131"/>
      <c r="F698" s="131"/>
      <c r="G698" s="131"/>
      <c r="H698" s="131"/>
      <c r="I698" s="131"/>
      <c r="J698" s="131"/>
      <c r="K698" s="131"/>
      <c r="L698" s="131"/>
      <c r="M698" s="131"/>
      <c r="N698" s="131"/>
      <c r="O698" s="131"/>
      <c r="P698" s="131"/>
      <c r="Q698" s="131"/>
      <c r="R698" s="131"/>
      <c r="S698" s="131"/>
      <c r="T698" s="131"/>
      <c r="U698" s="131"/>
    </row>
    <row r="699" spans="2:21">
      <c r="B699" s="130"/>
      <c r="C699" s="131"/>
      <c r="D699" s="131"/>
      <c r="E699" s="131"/>
      <c r="F699" s="131"/>
      <c r="G699" s="131"/>
      <c r="H699" s="131"/>
      <c r="I699" s="131"/>
      <c r="J699" s="131"/>
      <c r="K699" s="131"/>
      <c r="L699" s="131"/>
      <c r="M699" s="131"/>
      <c r="N699" s="131"/>
      <c r="O699" s="131"/>
      <c r="P699" s="131"/>
      <c r="Q699" s="131"/>
      <c r="R699" s="131"/>
      <c r="S699" s="131"/>
      <c r="T699" s="131"/>
      <c r="U699" s="131"/>
    </row>
    <row r="700" spans="2:21">
      <c r="B700" s="130"/>
      <c r="C700" s="131"/>
      <c r="D700" s="131"/>
      <c r="E700" s="131"/>
      <c r="F700" s="131"/>
      <c r="G700" s="131"/>
      <c r="H700" s="131"/>
      <c r="I700" s="131"/>
      <c r="J700" s="131"/>
      <c r="K700" s="131"/>
      <c r="L700" s="131"/>
      <c r="M700" s="131"/>
      <c r="N700" s="131"/>
      <c r="O700" s="131"/>
      <c r="P700" s="131"/>
      <c r="Q700" s="131"/>
      <c r="R700" s="131"/>
      <c r="S700" s="131"/>
      <c r="T700" s="131"/>
      <c r="U700" s="131"/>
    </row>
    <row r="701" spans="2:21">
      <c r="B701" s="130"/>
      <c r="C701" s="131"/>
      <c r="D701" s="131"/>
      <c r="E701" s="131"/>
      <c r="F701" s="131"/>
      <c r="G701" s="131"/>
      <c r="H701" s="131"/>
      <c r="I701" s="131"/>
      <c r="J701" s="131"/>
      <c r="K701" s="131"/>
      <c r="L701" s="131"/>
      <c r="M701" s="131"/>
      <c r="N701" s="131"/>
      <c r="O701" s="131"/>
      <c r="P701" s="131"/>
      <c r="Q701" s="131"/>
      <c r="R701" s="131"/>
      <c r="S701" s="131"/>
      <c r="T701" s="131"/>
      <c r="U701" s="131"/>
    </row>
    <row r="702" spans="2:21">
      <c r="B702" s="130"/>
      <c r="C702" s="131"/>
      <c r="D702" s="131"/>
      <c r="E702" s="131"/>
      <c r="F702" s="131"/>
      <c r="G702" s="131"/>
      <c r="H702" s="131"/>
      <c r="I702" s="131"/>
      <c r="J702" s="131"/>
      <c r="K702" s="131"/>
      <c r="L702" s="131"/>
      <c r="M702" s="131"/>
      <c r="N702" s="131"/>
      <c r="O702" s="131"/>
      <c r="P702" s="131"/>
      <c r="Q702" s="131"/>
      <c r="R702" s="131"/>
      <c r="S702" s="131"/>
      <c r="T702" s="131"/>
      <c r="U702" s="131"/>
    </row>
    <row r="703" spans="2:21">
      <c r="B703" s="130"/>
      <c r="C703" s="131"/>
      <c r="D703" s="131"/>
      <c r="E703" s="131"/>
      <c r="F703" s="131"/>
      <c r="G703" s="131"/>
      <c r="H703" s="131"/>
      <c r="I703" s="131"/>
      <c r="J703" s="131"/>
      <c r="K703" s="131"/>
      <c r="L703" s="131"/>
      <c r="M703" s="131"/>
      <c r="N703" s="131"/>
      <c r="O703" s="131"/>
      <c r="P703" s="131"/>
      <c r="Q703" s="131"/>
      <c r="R703" s="131"/>
      <c r="S703" s="131"/>
      <c r="T703" s="131"/>
      <c r="U703" s="131"/>
    </row>
    <row r="704" spans="2:21">
      <c r="B704" s="130"/>
      <c r="C704" s="131"/>
      <c r="D704" s="131"/>
      <c r="E704" s="131"/>
      <c r="F704" s="131"/>
      <c r="G704" s="131"/>
      <c r="H704" s="131"/>
      <c r="I704" s="131"/>
      <c r="J704" s="131"/>
      <c r="K704" s="131"/>
      <c r="L704" s="131"/>
      <c r="M704" s="131"/>
      <c r="N704" s="131"/>
      <c r="O704" s="131"/>
      <c r="P704" s="131"/>
      <c r="Q704" s="131"/>
      <c r="R704" s="131"/>
      <c r="S704" s="131"/>
      <c r="T704" s="131"/>
      <c r="U704" s="131"/>
    </row>
    <row r="705" spans="2:21">
      <c r="B705" s="130"/>
      <c r="C705" s="131"/>
      <c r="D705" s="131"/>
      <c r="E705" s="131"/>
      <c r="F705" s="131"/>
      <c r="G705" s="131"/>
      <c r="H705" s="131"/>
      <c r="I705" s="131"/>
      <c r="J705" s="131"/>
      <c r="K705" s="131"/>
      <c r="L705" s="131"/>
      <c r="M705" s="131"/>
      <c r="N705" s="131"/>
      <c r="O705" s="131"/>
      <c r="P705" s="131"/>
      <c r="Q705" s="131"/>
      <c r="R705" s="131"/>
      <c r="S705" s="131"/>
      <c r="T705" s="131"/>
      <c r="U705" s="131"/>
    </row>
    <row r="706" spans="2:21">
      <c r="B706" s="130"/>
      <c r="C706" s="131"/>
      <c r="D706" s="131"/>
      <c r="E706" s="131"/>
      <c r="F706" s="131"/>
      <c r="G706" s="131"/>
      <c r="H706" s="131"/>
      <c r="I706" s="131"/>
      <c r="J706" s="131"/>
      <c r="K706" s="131"/>
      <c r="L706" s="131"/>
      <c r="M706" s="131"/>
      <c r="N706" s="131"/>
      <c r="O706" s="131"/>
      <c r="P706" s="131"/>
      <c r="Q706" s="131"/>
      <c r="R706" s="131"/>
      <c r="S706" s="131"/>
      <c r="T706" s="131"/>
      <c r="U706" s="131"/>
    </row>
    <row r="707" spans="2:21">
      <c r="B707" s="130"/>
      <c r="C707" s="131"/>
      <c r="D707" s="131"/>
      <c r="E707" s="131"/>
      <c r="F707" s="131"/>
      <c r="G707" s="131"/>
      <c r="H707" s="131"/>
      <c r="I707" s="131"/>
      <c r="J707" s="131"/>
      <c r="K707" s="131"/>
      <c r="L707" s="131"/>
      <c r="M707" s="131"/>
      <c r="N707" s="131"/>
      <c r="O707" s="131"/>
      <c r="P707" s="131"/>
      <c r="Q707" s="131"/>
      <c r="R707" s="131"/>
      <c r="S707" s="131"/>
      <c r="T707" s="131"/>
      <c r="U707" s="131"/>
    </row>
    <row r="708" spans="2:21">
      <c r="B708" s="130"/>
      <c r="C708" s="131"/>
      <c r="D708" s="131"/>
      <c r="E708" s="131"/>
      <c r="F708" s="131"/>
      <c r="G708" s="131"/>
      <c r="H708" s="131"/>
      <c r="I708" s="131"/>
      <c r="J708" s="131"/>
      <c r="K708" s="131"/>
      <c r="L708" s="131"/>
      <c r="M708" s="131"/>
      <c r="N708" s="131"/>
      <c r="O708" s="131"/>
      <c r="P708" s="131"/>
      <c r="Q708" s="131"/>
      <c r="R708" s="131"/>
      <c r="S708" s="131"/>
      <c r="T708" s="131"/>
      <c r="U708" s="131"/>
    </row>
    <row r="709" spans="2:21">
      <c r="B709" s="130"/>
      <c r="C709" s="131"/>
      <c r="D709" s="131"/>
      <c r="E709" s="131"/>
      <c r="F709" s="131"/>
      <c r="G709" s="131"/>
      <c r="H709" s="131"/>
      <c r="I709" s="131"/>
      <c r="J709" s="131"/>
      <c r="K709" s="131"/>
      <c r="L709" s="131"/>
      <c r="M709" s="131"/>
      <c r="N709" s="131"/>
      <c r="O709" s="131"/>
      <c r="P709" s="131"/>
      <c r="Q709" s="131"/>
      <c r="R709" s="131"/>
      <c r="S709" s="131"/>
      <c r="T709" s="131"/>
      <c r="U709" s="131"/>
    </row>
    <row r="710" spans="2:21">
      <c r="B710" s="130"/>
      <c r="C710" s="131"/>
      <c r="D710" s="131"/>
      <c r="E710" s="131"/>
      <c r="F710" s="131"/>
      <c r="G710" s="131"/>
      <c r="H710" s="131"/>
      <c r="I710" s="131"/>
      <c r="J710" s="131"/>
      <c r="K710" s="131"/>
      <c r="L710" s="131"/>
      <c r="M710" s="131"/>
      <c r="N710" s="131"/>
      <c r="O710" s="131"/>
      <c r="P710" s="131"/>
      <c r="Q710" s="131"/>
      <c r="R710" s="131"/>
      <c r="S710" s="131"/>
      <c r="T710" s="131"/>
      <c r="U710" s="131"/>
    </row>
    <row r="711" spans="2:21">
      <c r="B711" s="130"/>
      <c r="C711" s="131"/>
      <c r="D711" s="131"/>
      <c r="E711" s="131"/>
      <c r="F711" s="131"/>
      <c r="G711" s="131"/>
      <c r="H711" s="131"/>
      <c r="I711" s="131"/>
      <c r="J711" s="131"/>
      <c r="K711" s="131"/>
      <c r="L711" s="131"/>
      <c r="M711" s="131"/>
      <c r="N711" s="131"/>
      <c r="O711" s="131"/>
      <c r="P711" s="131"/>
      <c r="Q711" s="131"/>
      <c r="R711" s="131"/>
      <c r="S711" s="131"/>
      <c r="T711" s="131"/>
      <c r="U711" s="131"/>
    </row>
    <row r="712" spans="2:21">
      <c r="B712" s="130"/>
      <c r="C712" s="131"/>
      <c r="D712" s="131"/>
      <c r="E712" s="131"/>
      <c r="F712" s="131"/>
      <c r="G712" s="131"/>
      <c r="H712" s="131"/>
      <c r="I712" s="131"/>
      <c r="J712" s="131"/>
      <c r="K712" s="131"/>
      <c r="L712" s="131"/>
      <c r="M712" s="131"/>
      <c r="N712" s="131"/>
      <c r="O712" s="131"/>
      <c r="P712" s="131"/>
      <c r="Q712" s="131"/>
      <c r="R712" s="131"/>
      <c r="S712" s="131"/>
      <c r="T712" s="131"/>
      <c r="U712" s="131"/>
    </row>
    <row r="713" spans="2:21">
      <c r="B713" s="130"/>
      <c r="C713" s="131"/>
      <c r="D713" s="131"/>
      <c r="E713" s="131"/>
      <c r="F713" s="131"/>
      <c r="G713" s="131"/>
      <c r="H713" s="131"/>
      <c r="I713" s="131"/>
      <c r="J713" s="131"/>
      <c r="K713" s="131"/>
      <c r="L713" s="131"/>
      <c r="M713" s="131"/>
      <c r="N713" s="131"/>
      <c r="O713" s="131"/>
      <c r="P713" s="131"/>
      <c r="Q713" s="131"/>
      <c r="R713" s="131"/>
      <c r="S713" s="131"/>
      <c r="T713" s="131"/>
      <c r="U713" s="131"/>
    </row>
    <row r="714" spans="2:21">
      <c r="B714" s="130"/>
      <c r="C714" s="131"/>
      <c r="D714" s="131"/>
      <c r="E714" s="131"/>
      <c r="F714" s="131"/>
      <c r="G714" s="131"/>
      <c r="H714" s="131"/>
      <c r="I714" s="131"/>
      <c r="J714" s="131"/>
      <c r="K714" s="131"/>
      <c r="L714" s="131"/>
      <c r="M714" s="131"/>
      <c r="N714" s="131"/>
      <c r="O714" s="131"/>
      <c r="P714" s="131"/>
      <c r="Q714" s="131"/>
      <c r="R714" s="131"/>
      <c r="S714" s="131"/>
      <c r="T714" s="131"/>
      <c r="U714" s="131"/>
    </row>
    <row r="715" spans="2:21">
      <c r="B715" s="130"/>
      <c r="C715" s="131"/>
      <c r="D715" s="131"/>
      <c r="E715" s="131"/>
      <c r="F715" s="131"/>
      <c r="G715" s="131"/>
      <c r="H715" s="131"/>
      <c r="I715" s="131"/>
      <c r="J715" s="131"/>
      <c r="K715" s="131"/>
      <c r="L715" s="131"/>
      <c r="M715" s="131"/>
      <c r="N715" s="131"/>
      <c r="O715" s="131"/>
      <c r="P715" s="131"/>
      <c r="Q715" s="131"/>
      <c r="R715" s="131"/>
      <c r="S715" s="131"/>
      <c r="T715" s="131"/>
      <c r="U715" s="131"/>
    </row>
    <row r="716" spans="2:21">
      <c r="B716" s="130"/>
      <c r="C716" s="131"/>
      <c r="D716" s="131"/>
      <c r="E716" s="131"/>
      <c r="F716" s="131"/>
      <c r="G716" s="131"/>
      <c r="H716" s="131"/>
      <c r="I716" s="131"/>
      <c r="J716" s="131"/>
      <c r="K716" s="131"/>
      <c r="L716" s="131"/>
      <c r="M716" s="131"/>
      <c r="N716" s="131"/>
      <c r="O716" s="131"/>
      <c r="P716" s="131"/>
      <c r="Q716" s="131"/>
      <c r="R716" s="131"/>
      <c r="S716" s="131"/>
      <c r="T716" s="131"/>
      <c r="U716" s="131"/>
    </row>
    <row r="717" spans="2:21">
      <c r="B717" s="130"/>
      <c r="C717" s="131"/>
      <c r="D717" s="131"/>
      <c r="E717" s="131"/>
      <c r="F717" s="131"/>
      <c r="G717" s="131"/>
      <c r="H717" s="131"/>
      <c r="I717" s="131"/>
      <c r="J717" s="131"/>
      <c r="K717" s="131"/>
      <c r="L717" s="131"/>
      <c r="M717" s="131"/>
      <c r="N717" s="131"/>
      <c r="O717" s="131"/>
      <c r="P717" s="131"/>
      <c r="Q717" s="131"/>
      <c r="R717" s="131"/>
      <c r="S717" s="131"/>
      <c r="T717" s="131"/>
      <c r="U717" s="131"/>
    </row>
    <row r="718" spans="2:21">
      <c r="B718" s="130"/>
      <c r="C718" s="131"/>
      <c r="D718" s="131"/>
      <c r="E718" s="131"/>
      <c r="F718" s="131"/>
      <c r="G718" s="131"/>
      <c r="H718" s="131"/>
      <c r="I718" s="131"/>
      <c r="J718" s="131"/>
      <c r="K718" s="131"/>
      <c r="L718" s="131"/>
      <c r="M718" s="131"/>
      <c r="N718" s="131"/>
      <c r="O718" s="131"/>
      <c r="P718" s="131"/>
      <c r="Q718" s="131"/>
      <c r="R718" s="131"/>
      <c r="S718" s="131"/>
      <c r="T718" s="131"/>
      <c r="U718" s="131"/>
    </row>
    <row r="719" spans="2:21">
      <c r="B719" s="130"/>
      <c r="C719" s="131"/>
      <c r="D719" s="131"/>
      <c r="E719" s="131"/>
      <c r="F719" s="131"/>
      <c r="G719" s="131"/>
      <c r="H719" s="131"/>
      <c r="I719" s="131"/>
      <c r="J719" s="131"/>
      <c r="K719" s="131"/>
      <c r="L719" s="131"/>
      <c r="M719" s="131"/>
      <c r="N719" s="131"/>
      <c r="O719" s="131"/>
      <c r="P719" s="131"/>
      <c r="Q719" s="131"/>
      <c r="R719" s="131"/>
      <c r="S719" s="131"/>
      <c r="T719" s="131"/>
      <c r="U719" s="131"/>
    </row>
    <row r="720" spans="2:21">
      <c r="B720" s="130"/>
      <c r="C720" s="131"/>
      <c r="D720" s="131"/>
      <c r="E720" s="131"/>
      <c r="F720" s="131"/>
      <c r="G720" s="131"/>
      <c r="H720" s="131"/>
      <c r="I720" s="131"/>
      <c r="J720" s="131"/>
      <c r="K720" s="131"/>
      <c r="L720" s="131"/>
      <c r="M720" s="131"/>
      <c r="N720" s="131"/>
      <c r="O720" s="131"/>
      <c r="P720" s="131"/>
      <c r="Q720" s="131"/>
      <c r="R720" s="131"/>
      <c r="S720" s="131"/>
      <c r="T720" s="131"/>
      <c r="U720" s="131"/>
    </row>
    <row r="721" spans="2:21">
      <c r="B721" s="130"/>
      <c r="C721" s="131"/>
      <c r="D721" s="131"/>
      <c r="E721" s="131"/>
      <c r="F721" s="131"/>
      <c r="G721" s="131"/>
      <c r="H721" s="131"/>
      <c r="I721" s="131"/>
      <c r="J721" s="131"/>
      <c r="K721" s="131"/>
      <c r="L721" s="131"/>
      <c r="M721" s="131"/>
      <c r="N721" s="131"/>
      <c r="O721" s="131"/>
      <c r="P721" s="131"/>
      <c r="Q721" s="131"/>
      <c r="R721" s="131"/>
      <c r="S721" s="131"/>
      <c r="T721" s="131"/>
      <c r="U721" s="131"/>
    </row>
    <row r="722" spans="2:21">
      <c r="B722" s="130"/>
      <c r="C722" s="131"/>
      <c r="D722" s="131"/>
      <c r="E722" s="131"/>
      <c r="F722" s="131"/>
      <c r="G722" s="131"/>
      <c r="H722" s="131"/>
      <c r="I722" s="131"/>
      <c r="J722" s="131"/>
      <c r="K722" s="131"/>
      <c r="L722" s="131"/>
      <c r="M722" s="131"/>
      <c r="N722" s="131"/>
      <c r="O722" s="131"/>
      <c r="P722" s="131"/>
      <c r="Q722" s="131"/>
      <c r="R722" s="131"/>
      <c r="S722" s="131"/>
      <c r="T722" s="131"/>
      <c r="U722" s="131"/>
    </row>
    <row r="723" spans="2:21">
      <c r="B723" s="130"/>
      <c r="C723" s="131"/>
      <c r="D723" s="131"/>
      <c r="E723" s="131"/>
      <c r="F723" s="131"/>
      <c r="G723" s="131"/>
      <c r="H723" s="131"/>
      <c r="I723" s="131"/>
      <c r="J723" s="131"/>
      <c r="K723" s="131"/>
      <c r="L723" s="131"/>
      <c r="M723" s="131"/>
      <c r="N723" s="131"/>
      <c r="O723" s="131"/>
      <c r="P723" s="131"/>
      <c r="Q723" s="131"/>
      <c r="R723" s="131"/>
      <c r="S723" s="131"/>
      <c r="T723" s="131"/>
      <c r="U723" s="131"/>
    </row>
    <row r="724" spans="2:21">
      <c r="B724" s="130"/>
      <c r="C724" s="131"/>
      <c r="D724" s="131"/>
      <c r="E724" s="131"/>
      <c r="F724" s="131"/>
      <c r="G724" s="131"/>
      <c r="H724" s="131"/>
      <c r="I724" s="131"/>
      <c r="J724" s="131"/>
      <c r="K724" s="131"/>
      <c r="L724" s="131"/>
      <c r="M724" s="131"/>
      <c r="N724" s="131"/>
      <c r="O724" s="131"/>
      <c r="P724" s="131"/>
      <c r="Q724" s="131"/>
      <c r="R724" s="131"/>
      <c r="S724" s="131"/>
      <c r="T724" s="131"/>
      <c r="U724" s="131"/>
    </row>
    <row r="725" spans="2:21">
      <c r="B725" s="130"/>
      <c r="C725" s="131"/>
      <c r="D725" s="131"/>
      <c r="E725" s="131"/>
      <c r="F725" s="131"/>
      <c r="G725" s="131"/>
      <c r="H725" s="131"/>
      <c r="I725" s="131"/>
      <c r="J725" s="131"/>
      <c r="K725" s="131"/>
      <c r="L725" s="131"/>
      <c r="M725" s="131"/>
      <c r="N725" s="131"/>
      <c r="O725" s="131"/>
      <c r="P725" s="131"/>
      <c r="Q725" s="131"/>
      <c r="R725" s="131"/>
      <c r="S725" s="131"/>
      <c r="T725" s="131"/>
      <c r="U725" s="131"/>
    </row>
    <row r="726" spans="2:21">
      <c r="B726" s="130"/>
      <c r="C726" s="131"/>
      <c r="D726" s="131"/>
      <c r="E726" s="131"/>
      <c r="F726" s="131"/>
      <c r="G726" s="131"/>
      <c r="H726" s="131"/>
      <c r="I726" s="131"/>
      <c r="J726" s="131"/>
      <c r="K726" s="131"/>
      <c r="L726" s="131"/>
      <c r="M726" s="131"/>
      <c r="N726" s="131"/>
      <c r="O726" s="131"/>
      <c r="P726" s="131"/>
      <c r="Q726" s="131"/>
      <c r="R726" s="131"/>
      <c r="S726" s="131"/>
      <c r="T726" s="131"/>
      <c r="U726" s="131"/>
    </row>
    <row r="727" spans="2:21">
      <c r="B727" s="130"/>
      <c r="C727" s="131"/>
      <c r="D727" s="131"/>
      <c r="E727" s="131"/>
      <c r="F727" s="131"/>
      <c r="G727" s="131"/>
      <c r="H727" s="131"/>
      <c r="I727" s="131"/>
      <c r="J727" s="131"/>
      <c r="K727" s="131"/>
      <c r="L727" s="131"/>
      <c r="M727" s="131"/>
      <c r="N727" s="131"/>
      <c r="O727" s="131"/>
      <c r="P727" s="131"/>
      <c r="Q727" s="131"/>
      <c r="R727" s="131"/>
      <c r="S727" s="131"/>
      <c r="T727" s="131"/>
      <c r="U727" s="131"/>
    </row>
    <row r="728" spans="2:21">
      <c r="B728" s="130"/>
      <c r="C728" s="131"/>
      <c r="D728" s="131"/>
      <c r="E728" s="131"/>
      <c r="F728" s="131"/>
      <c r="G728" s="131"/>
      <c r="H728" s="131"/>
      <c r="I728" s="131"/>
      <c r="J728" s="131"/>
      <c r="K728" s="131"/>
      <c r="L728" s="131"/>
      <c r="M728" s="131"/>
      <c r="N728" s="131"/>
      <c r="O728" s="131"/>
      <c r="P728" s="131"/>
      <c r="Q728" s="131"/>
      <c r="R728" s="131"/>
      <c r="S728" s="131"/>
      <c r="T728" s="131"/>
      <c r="U728" s="131"/>
    </row>
    <row r="729" spans="2:21">
      <c r="B729" s="130"/>
      <c r="C729" s="131"/>
      <c r="D729" s="131"/>
      <c r="E729" s="131"/>
      <c r="F729" s="131"/>
      <c r="G729" s="131"/>
      <c r="H729" s="131"/>
      <c r="I729" s="131"/>
      <c r="J729" s="131"/>
      <c r="K729" s="131"/>
      <c r="L729" s="131"/>
      <c r="M729" s="131"/>
      <c r="N729" s="131"/>
      <c r="O729" s="131"/>
      <c r="P729" s="131"/>
      <c r="Q729" s="131"/>
      <c r="R729" s="131"/>
      <c r="S729" s="131"/>
      <c r="T729" s="131"/>
      <c r="U729" s="131"/>
    </row>
    <row r="730" spans="2:21">
      <c r="B730" s="130"/>
      <c r="C730" s="131"/>
      <c r="D730" s="131"/>
      <c r="E730" s="131"/>
      <c r="F730" s="131"/>
      <c r="G730" s="131"/>
      <c r="H730" s="131"/>
      <c r="I730" s="131"/>
      <c r="J730" s="131"/>
      <c r="K730" s="131"/>
      <c r="L730" s="131"/>
      <c r="M730" s="131"/>
      <c r="N730" s="131"/>
      <c r="O730" s="131"/>
      <c r="P730" s="131"/>
      <c r="Q730" s="131"/>
      <c r="R730" s="131"/>
      <c r="S730" s="131"/>
      <c r="T730" s="131"/>
      <c r="U730" s="131"/>
    </row>
    <row r="731" spans="2:21">
      <c r="B731" s="130"/>
      <c r="C731" s="131"/>
      <c r="D731" s="131"/>
      <c r="E731" s="131"/>
      <c r="F731" s="131"/>
      <c r="G731" s="131"/>
      <c r="H731" s="131"/>
      <c r="I731" s="131"/>
      <c r="J731" s="131"/>
      <c r="K731" s="131"/>
      <c r="L731" s="131"/>
      <c r="M731" s="131"/>
      <c r="N731" s="131"/>
      <c r="O731" s="131"/>
      <c r="P731" s="131"/>
      <c r="Q731" s="131"/>
      <c r="R731" s="131"/>
      <c r="S731" s="131"/>
      <c r="T731" s="131"/>
      <c r="U731" s="131"/>
    </row>
    <row r="732" spans="2:21">
      <c r="B732" s="130"/>
      <c r="C732" s="131"/>
      <c r="D732" s="131"/>
      <c r="E732" s="131"/>
      <c r="F732" s="131"/>
      <c r="G732" s="131"/>
      <c r="H732" s="131"/>
      <c r="I732" s="131"/>
      <c r="J732" s="131"/>
      <c r="K732" s="131"/>
      <c r="L732" s="131"/>
      <c r="M732" s="131"/>
      <c r="N732" s="131"/>
      <c r="O732" s="131"/>
      <c r="P732" s="131"/>
      <c r="Q732" s="131"/>
      <c r="R732" s="131"/>
      <c r="S732" s="131"/>
      <c r="T732" s="131"/>
      <c r="U732" s="131"/>
    </row>
    <row r="733" spans="2:21">
      <c r="B733" s="130"/>
      <c r="C733" s="131"/>
      <c r="D733" s="131"/>
      <c r="E733" s="131"/>
      <c r="F733" s="131"/>
      <c r="G733" s="131"/>
      <c r="H733" s="131"/>
      <c r="I733" s="131"/>
      <c r="J733" s="131"/>
      <c r="K733" s="131"/>
      <c r="L733" s="131"/>
      <c r="M733" s="131"/>
      <c r="N733" s="131"/>
      <c r="O733" s="131"/>
      <c r="P733" s="131"/>
      <c r="Q733" s="131"/>
      <c r="R733" s="131"/>
      <c r="S733" s="131"/>
      <c r="T733" s="131"/>
      <c r="U733" s="131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3"/>
      <c r="C795" s="1"/>
      <c r="D795" s="1"/>
      <c r="E795" s="1"/>
      <c r="F795" s="1"/>
    </row>
    <row r="796" spans="2:6">
      <c r="B796" s="43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sheetProtection sheet="1" objects="1" scenarios="1"/>
  <autoFilter ref="B11:U747"/>
  <mergeCells count="3">
    <mergeCell ref="B6:U6"/>
    <mergeCell ref="B7:U7"/>
    <mergeCell ref="B346:K346"/>
  </mergeCells>
  <phoneticPr fontId="3" type="noConversion"/>
  <conditionalFormatting sqref="B12:B338">
    <cfRule type="cellIs" dxfId="14" priority="2" operator="equal">
      <formula>"NR3"</formula>
    </cfRule>
  </conditionalFormatting>
  <conditionalFormatting sqref="B12:B338">
    <cfRule type="containsText" dxfId="13" priority="1" operator="containsText" text="הפרשה ">
      <formula>NOT(ISERROR(SEARCH("הפרשה ",B12)))</formula>
    </cfRule>
  </conditionalFormatting>
  <dataValidations count="6">
    <dataValidation allowBlank="1" showInputMessage="1" showErrorMessage="1" sqref="H2 B34 Q9 B36 B344 B346"/>
    <dataValidation type="list" allowBlank="1" showInputMessage="1" showErrorMessage="1" sqref="G555:G827">
      <formula1>#REF!</formula1>
    </dataValidation>
    <dataValidation type="list" allowBlank="1" showInputMessage="1" showErrorMessage="1" sqref="I12:I35 I37:I345 I347:I827">
      <formula1>#REF!</formula1>
    </dataValidation>
    <dataValidation type="list" allowBlank="1" showInputMessage="1" showErrorMessage="1" sqref="E12:E35 E37:E345 E347:E821">
      <formula1>#REF!</formula1>
    </dataValidation>
    <dataValidation type="list" allowBlank="1" showInputMessage="1" showErrorMessage="1" sqref="G12:G35 G283:G345 G37:G281 G347:G554">
      <formula1>#REF!</formula1>
    </dataValidation>
    <dataValidation type="list" allowBlank="1" showInputMessage="1" showErrorMessage="1" sqref="L12:L827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O500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3" style="2" bestFit="1" customWidth="1"/>
    <col min="3" max="3" width="60.28515625" style="2" bestFit="1" customWidth="1"/>
    <col min="4" max="4" width="9.7109375" style="2" bestFit="1" customWidth="1"/>
    <col min="5" max="5" width="8" style="2" bestFit="1" customWidth="1"/>
    <col min="6" max="6" width="11.28515625" style="2" bestFit="1" customWidth="1"/>
    <col min="7" max="7" width="44.7109375" style="2" bestFit="1" customWidth="1"/>
    <col min="8" max="8" width="12.28515625" style="1" bestFit="1" customWidth="1"/>
    <col min="9" max="9" width="10.140625" style="1" bestFit="1" customWidth="1"/>
    <col min="10" max="10" width="10.7109375" style="1" bestFit="1" customWidth="1"/>
    <col min="11" max="11" width="8.28515625" style="1" bestFit="1" customWidth="1"/>
    <col min="12" max="12" width="11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56" t="s">
        <v>146</v>
      </c>
      <c r="C1" s="77" t="s" vm="1">
        <v>224</v>
      </c>
    </row>
    <row r="2" spans="2:15">
      <c r="B2" s="56" t="s">
        <v>145</v>
      </c>
      <c r="C2" s="77" t="s">
        <v>225</v>
      </c>
    </row>
    <row r="3" spans="2:15">
      <c r="B3" s="56" t="s">
        <v>147</v>
      </c>
      <c r="C3" s="77" t="s">
        <v>226</v>
      </c>
    </row>
    <row r="4" spans="2:15">
      <c r="B4" s="56" t="s">
        <v>148</v>
      </c>
      <c r="C4" s="77">
        <v>9455</v>
      </c>
    </row>
    <row r="6" spans="2:15" ht="26.25" customHeight="1">
      <c r="B6" s="157" t="s">
        <v>174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9"/>
    </row>
    <row r="7" spans="2:15" ht="26.25" customHeight="1">
      <c r="B7" s="157" t="s">
        <v>90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9"/>
    </row>
    <row r="8" spans="2:15" s="3" customFormat="1" ht="78.75">
      <c r="B8" s="22" t="s">
        <v>115</v>
      </c>
      <c r="C8" s="30" t="s">
        <v>46</v>
      </c>
      <c r="D8" s="30" t="s">
        <v>119</v>
      </c>
      <c r="E8" s="30" t="s">
        <v>190</v>
      </c>
      <c r="F8" s="30" t="s">
        <v>117</v>
      </c>
      <c r="G8" s="30" t="s">
        <v>67</v>
      </c>
      <c r="H8" s="30" t="s">
        <v>101</v>
      </c>
      <c r="I8" s="13" t="s">
        <v>200</v>
      </c>
      <c r="J8" s="13" t="s">
        <v>199</v>
      </c>
      <c r="K8" s="30" t="s">
        <v>215</v>
      </c>
      <c r="L8" s="13" t="s">
        <v>64</v>
      </c>
      <c r="M8" s="13" t="s">
        <v>61</v>
      </c>
      <c r="N8" s="13" t="s">
        <v>149</v>
      </c>
      <c r="O8" s="14" t="s">
        <v>151</v>
      </c>
    </row>
    <row r="9" spans="2:15" s="3" customFormat="1" ht="24" customHeight="1">
      <c r="B9" s="15"/>
      <c r="C9" s="16"/>
      <c r="D9" s="16"/>
      <c r="E9" s="16"/>
      <c r="F9" s="16"/>
      <c r="G9" s="16"/>
      <c r="H9" s="16"/>
      <c r="I9" s="16" t="s">
        <v>207</v>
      </c>
      <c r="J9" s="16"/>
      <c r="K9" s="16" t="s">
        <v>203</v>
      </c>
      <c r="L9" s="16" t="s">
        <v>203</v>
      </c>
      <c r="M9" s="16" t="s">
        <v>20</v>
      </c>
      <c r="N9" s="16" t="s">
        <v>20</v>
      </c>
      <c r="O9" s="17" t="s">
        <v>20</v>
      </c>
    </row>
    <row r="10" spans="2:1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</row>
    <row r="11" spans="2:15" s="4" customFormat="1" ht="18" customHeight="1">
      <c r="B11" s="78" t="s">
        <v>32</v>
      </c>
      <c r="C11" s="79"/>
      <c r="D11" s="79"/>
      <c r="E11" s="79"/>
      <c r="F11" s="79"/>
      <c r="G11" s="79"/>
      <c r="H11" s="79"/>
      <c r="I11" s="87"/>
      <c r="J11" s="89"/>
      <c r="K11" s="87">
        <v>4.8961322670000005</v>
      </c>
      <c r="L11" s="87">
        <v>3077.0022791049996</v>
      </c>
      <c r="M11" s="79"/>
      <c r="N11" s="88">
        <f>L11/$L$11</f>
        <v>1</v>
      </c>
      <c r="O11" s="88">
        <f>L11/'סכום נכסי הקרן'!$C$42</f>
        <v>8.7246123590827521E-2</v>
      </c>
    </row>
    <row r="12" spans="2:15">
      <c r="B12" s="80" t="s">
        <v>196</v>
      </c>
      <c r="C12" s="81"/>
      <c r="D12" s="81"/>
      <c r="E12" s="81"/>
      <c r="F12" s="81"/>
      <c r="G12" s="81"/>
      <c r="H12" s="81"/>
      <c r="I12" s="90"/>
      <c r="J12" s="92"/>
      <c r="K12" s="90">
        <v>4.5634547769999996</v>
      </c>
      <c r="L12" s="90">
        <v>2138.2451567209996</v>
      </c>
      <c r="M12" s="81"/>
      <c r="N12" s="91">
        <f t="shared" ref="N12:N75" si="0">L12/$L$11</f>
        <v>0.69491178841211187</v>
      </c>
      <c r="O12" s="91">
        <f>L12/'סכום נכסי הקרן'!$C$42</f>
        <v>6.06283597765261E-2</v>
      </c>
    </row>
    <row r="13" spans="2:15">
      <c r="B13" s="99" t="s">
        <v>1088</v>
      </c>
      <c r="C13" s="81"/>
      <c r="D13" s="81"/>
      <c r="E13" s="81"/>
      <c r="F13" s="81"/>
      <c r="G13" s="81"/>
      <c r="H13" s="81"/>
      <c r="I13" s="90"/>
      <c r="J13" s="92"/>
      <c r="K13" s="90">
        <v>0.87539196899999994</v>
      </c>
      <c r="L13" s="90">
        <v>1391.9628079900003</v>
      </c>
      <c r="M13" s="81"/>
      <c r="N13" s="91">
        <f t="shared" si="0"/>
        <v>0.45237626811081766</v>
      </c>
      <c r="O13" s="91">
        <f>L13/'סכום נכסי הקרן'!$C$42</f>
        <v>3.9468075797153723E-2</v>
      </c>
    </row>
    <row r="14" spans="2:15">
      <c r="B14" s="86" t="s">
        <v>1089</v>
      </c>
      <c r="C14" s="83" t="s">
        <v>1090</v>
      </c>
      <c r="D14" s="96" t="s">
        <v>120</v>
      </c>
      <c r="E14" s="96" t="s">
        <v>308</v>
      </c>
      <c r="F14" s="83" t="s">
        <v>1091</v>
      </c>
      <c r="G14" s="96" t="s">
        <v>156</v>
      </c>
      <c r="H14" s="96" t="s">
        <v>133</v>
      </c>
      <c r="I14" s="93">
        <v>177.10493500000001</v>
      </c>
      <c r="J14" s="95">
        <v>26040</v>
      </c>
      <c r="K14" s="83"/>
      <c r="L14" s="93">
        <v>46.118125101999993</v>
      </c>
      <c r="M14" s="94">
        <v>3.4730638458617598E-6</v>
      </c>
      <c r="N14" s="94">
        <f t="shared" si="0"/>
        <v>1.498800485627663E-2</v>
      </c>
      <c r="O14" s="94">
        <f>L14/'סכום נכסי הקרן'!$C$42</f>
        <v>1.3076453240706339E-3</v>
      </c>
    </row>
    <row r="15" spans="2:15">
      <c r="B15" s="86" t="s">
        <v>1092</v>
      </c>
      <c r="C15" s="83" t="s">
        <v>1093</v>
      </c>
      <c r="D15" s="96" t="s">
        <v>120</v>
      </c>
      <c r="E15" s="96" t="s">
        <v>308</v>
      </c>
      <c r="F15" s="83">
        <v>1760</v>
      </c>
      <c r="G15" s="96" t="s">
        <v>699</v>
      </c>
      <c r="H15" s="96" t="s">
        <v>133</v>
      </c>
      <c r="I15" s="93">
        <v>13.583127999999999</v>
      </c>
      <c r="J15" s="95">
        <v>44270</v>
      </c>
      <c r="K15" s="93">
        <v>3.5207470999999997E-2</v>
      </c>
      <c r="L15" s="93">
        <v>6.0484580569999995</v>
      </c>
      <c r="M15" s="94">
        <v>1.2721152620906424E-7</v>
      </c>
      <c r="N15" s="94">
        <f t="shared" si="0"/>
        <v>1.9656982700576031E-3</v>
      </c>
      <c r="O15" s="94">
        <f>L15/'סכום נכסי הקרן'!$C$42</f>
        <v>1.7149955421172147E-4</v>
      </c>
    </row>
    <row r="16" spans="2:15">
      <c r="B16" s="86" t="s">
        <v>1094</v>
      </c>
      <c r="C16" s="83" t="s">
        <v>1095</v>
      </c>
      <c r="D16" s="96" t="s">
        <v>120</v>
      </c>
      <c r="E16" s="96" t="s">
        <v>308</v>
      </c>
      <c r="F16" s="83" t="s">
        <v>407</v>
      </c>
      <c r="G16" s="96" t="s">
        <v>378</v>
      </c>
      <c r="H16" s="96" t="s">
        <v>133</v>
      </c>
      <c r="I16" s="93">
        <v>458.00756500000006</v>
      </c>
      <c r="J16" s="95">
        <v>6482</v>
      </c>
      <c r="K16" s="83"/>
      <c r="L16" s="93">
        <v>29.688050359000002</v>
      </c>
      <c r="M16" s="94">
        <v>3.4832283045803168E-6</v>
      </c>
      <c r="N16" s="94">
        <f t="shared" si="0"/>
        <v>9.648368010840503E-3</v>
      </c>
      <c r="O16" s="94">
        <f>L16/'סכום נכסי הקרן'!$C$42</f>
        <v>8.417827079235773E-4</v>
      </c>
    </row>
    <row r="17" spans="2:15">
      <c r="B17" s="86" t="s">
        <v>1096</v>
      </c>
      <c r="C17" s="83" t="s">
        <v>1097</v>
      </c>
      <c r="D17" s="96" t="s">
        <v>120</v>
      </c>
      <c r="E17" s="96" t="s">
        <v>308</v>
      </c>
      <c r="F17" s="83" t="s">
        <v>688</v>
      </c>
      <c r="G17" s="96" t="s">
        <v>689</v>
      </c>
      <c r="H17" s="96" t="s">
        <v>133</v>
      </c>
      <c r="I17" s="93">
        <v>119.29115400000001</v>
      </c>
      <c r="J17" s="95">
        <v>53760</v>
      </c>
      <c r="K17" s="93">
        <v>0.181398903</v>
      </c>
      <c r="L17" s="93">
        <v>64.312323284000001</v>
      </c>
      <c r="M17" s="94">
        <v>2.7012109002146028E-6</v>
      </c>
      <c r="N17" s="94">
        <f t="shared" si="0"/>
        <v>2.090096706158644E-2</v>
      </c>
      <c r="O17" s="94">
        <f>L17/'סכום נכסי הקרן'!$C$42</f>
        <v>1.8235283554229856E-3</v>
      </c>
    </row>
    <row r="18" spans="2:15">
      <c r="B18" s="86" t="s">
        <v>1098</v>
      </c>
      <c r="C18" s="83" t="s">
        <v>1099</v>
      </c>
      <c r="D18" s="96" t="s">
        <v>120</v>
      </c>
      <c r="E18" s="96" t="s">
        <v>308</v>
      </c>
      <c r="F18" s="83" t="s">
        <v>415</v>
      </c>
      <c r="G18" s="96" t="s">
        <v>378</v>
      </c>
      <c r="H18" s="96" t="s">
        <v>133</v>
      </c>
      <c r="I18" s="93">
        <v>1033.907254</v>
      </c>
      <c r="J18" s="95">
        <v>2507</v>
      </c>
      <c r="K18" s="83"/>
      <c r="L18" s="93">
        <v>25.920054853</v>
      </c>
      <c r="M18" s="94">
        <v>2.7316500148107551E-6</v>
      </c>
      <c r="N18" s="94">
        <f t="shared" si="0"/>
        <v>8.4238009926139237E-3</v>
      </c>
      <c r="O18" s="94">
        <f>L18/'סכום נכסי הקרן'!$C$42</f>
        <v>7.3494398250612989E-4</v>
      </c>
    </row>
    <row r="19" spans="2:15">
      <c r="B19" s="86" t="s">
        <v>1100</v>
      </c>
      <c r="C19" s="83" t="s">
        <v>1101</v>
      </c>
      <c r="D19" s="96" t="s">
        <v>120</v>
      </c>
      <c r="E19" s="96" t="s">
        <v>308</v>
      </c>
      <c r="F19" s="83" t="s">
        <v>1102</v>
      </c>
      <c r="G19" s="96" t="s">
        <v>127</v>
      </c>
      <c r="H19" s="96" t="s">
        <v>133</v>
      </c>
      <c r="I19" s="93">
        <v>50.018006999999997</v>
      </c>
      <c r="J19" s="95">
        <v>4225</v>
      </c>
      <c r="K19" s="83"/>
      <c r="L19" s="93">
        <v>2.1132608159999999</v>
      </c>
      <c r="M19" s="94">
        <v>2.8295313766519602E-7</v>
      </c>
      <c r="N19" s="94">
        <f t="shared" si="0"/>
        <v>6.8679208668466734E-4</v>
      </c>
      <c r="O19" s="94">
        <f>L19/'סכום נכסי הקרן'!$C$42</f>
        <v>5.9919947276092812E-5</v>
      </c>
    </row>
    <row r="20" spans="2:15">
      <c r="B20" s="86" t="s">
        <v>1103</v>
      </c>
      <c r="C20" s="83" t="s">
        <v>1104</v>
      </c>
      <c r="D20" s="96" t="s">
        <v>120</v>
      </c>
      <c r="E20" s="96" t="s">
        <v>308</v>
      </c>
      <c r="F20" s="83" t="s">
        <v>495</v>
      </c>
      <c r="G20" s="96" t="s">
        <v>157</v>
      </c>
      <c r="H20" s="96" t="s">
        <v>133</v>
      </c>
      <c r="I20" s="93">
        <v>12972.35247</v>
      </c>
      <c r="J20" s="95">
        <v>277.5</v>
      </c>
      <c r="K20" s="83"/>
      <c r="L20" s="93">
        <v>35.998278102999997</v>
      </c>
      <c r="M20" s="94">
        <v>4.6908043029791732E-6</v>
      </c>
      <c r="N20" s="94">
        <f t="shared" si="0"/>
        <v>1.1699139239334827E-2</v>
      </c>
      <c r="O20" s="94">
        <f>L20/'סכום נכסי הקרן'!$C$42</f>
        <v>1.0207045479813063E-3</v>
      </c>
    </row>
    <row r="21" spans="2:15">
      <c r="B21" s="86" t="s">
        <v>1105</v>
      </c>
      <c r="C21" s="83" t="s">
        <v>1106</v>
      </c>
      <c r="D21" s="96" t="s">
        <v>120</v>
      </c>
      <c r="E21" s="96" t="s">
        <v>308</v>
      </c>
      <c r="F21" s="83" t="s">
        <v>323</v>
      </c>
      <c r="G21" s="96" t="s">
        <v>316</v>
      </c>
      <c r="H21" s="96" t="s">
        <v>133</v>
      </c>
      <c r="I21" s="93">
        <v>310.05940299999997</v>
      </c>
      <c r="J21" s="95">
        <v>9989</v>
      </c>
      <c r="K21" s="83"/>
      <c r="L21" s="93">
        <v>30.971833777000001</v>
      </c>
      <c r="M21" s="94">
        <v>3.0903944920185416E-6</v>
      </c>
      <c r="N21" s="94">
        <f t="shared" si="0"/>
        <v>1.0065586882180894E-2</v>
      </c>
      <c r="O21" s="94">
        <f>L21/'סכום נכסי הקרן'!$C$42</f>
        <v>8.7818343713696654E-4</v>
      </c>
    </row>
    <row r="22" spans="2:15">
      <c r="B22" s="86" t="s">
        <v>1107</v>
      </c>
      <c r="C22" s="83" t="s">
        <v>1108</v>
      </c>
      <c r="D22" s="96" t="s">
        <v>120</v>
      </c>
      <c r="E22" s="96" t="s">
        <v>308</v>
      </c>
      <c r="F22" s="83" t="s">
        <v>634</v>
      </c>
      <c r="G22" s="96" t="s">
        <v>442</v>
      </c>
      <c r="H22" s="96" t="s">
        <v>133</v>
      </c>
      <c r="I22" s="93">
        <v>10333.945401999999</v>
      </c>
      <c r="J22" s="95">
        <v>173.4</v>
      </c>
      <c r="K22" s="83"/>
      <c r="L22" s="93">
        <v>17.919061326999998</v>
      </c>
      <c r="M22" s="94">
        <v>3.2236026448921635E-6</v>
      </c>
      <c r="N22" s="94">
        <f t="shared" si="0"/>
        <v>5.8235450290963298E-3</v>
      </c>
      <c r="O22" s="94">
        <f>L22/'סכום נכסי הקרן'!$C$42</f>
        <v>5.0808172934528758E-4</v>
      </c>
    </row>
    <row r="23" spans="2:15">
      <c r="B23" s="86" t="s">
        <v>1109</v>
      </c>
      <c r="C23" s="83" t="s">
        <v>1110</v>
      </c>
      <c r="D23" s="96" t="s">
        <v>120</v>
      </c>
      <c r="E23" s="96" t="s">
        <v>308</v>
      </c>
      <c r="F23" s="83" t="s">
        <v>372</v>
      </c>
      <c r="G23" s="96" t="s">
        <v>316</v>
      </c>
      <c r="H23" s="96" t="s">
        <v>133</v>
      </c>
      <c r="I23" s="93">
        <v>4305.2787040000003</v>
      </c>
      <c r="J23" s="95">
        <v>1601</v>
      </c>
      <c r="K23" s="83"/>
      <c r="L23" s="93">
        <v>68.927512057999991</v>
      </c>
      <c r="M23" s="94">
        <v>3.6986390489919593E-6</v>
      </c>
      <c r="N23" s="94">
        <f t="shared" si="0"/>
        <v>2.2400864804704913E-2</v>
      </c>
      <c r="O23" s="94">
        <f>L23/'סכום נכסי הקרן'!$C$42</f>
        <v>1.9543886192927031E-3</v>
      </c>
    </row>
    <row r="24" spans="2:15">
      <c r="B24" s="86" t="s">
        <v>1111</v>
      </c>
      <c r="C24" s="83" t="s">
        <v>1112</v>
      </c>
      <c r="D24" s="96" t="s">
        <v>120</v>
      </c>
      <c r="E24" s="96" t="s">
        <v>308</v>
      </c>
      <c r="F24" s="83" t="s">
        <v>1113</v>
      </c>
      <c r="G24" s="96" t="s">
        <v>127</v>
      </c>
      <c r="H24" s="96" t="s">
        <v>133</v>
      </c>
      <c r="I24" s="93">
        <v>6648.0205339999993</v>
      </c>
      <c r="J24" s="95">
        <v>876.1</v>
      </c>
      <c r="K24" s="93">
        <v>0.65878559499999978</v>
      </c>
      <c r="L24" s="93">
        <v>58.902093499999999</v>
      </c>
      <c r="M24" s="94">
        <v>5.6636031095644209E-6</v>
      </c>
      <c r="N24" s="94">
        <f t="shared" si="0"/>
        <v>1.9142687641145562E-2</v>
      </c>
      <c r="O24" s="94">
        <f>L24/'סכום נכסי הקרן'!$C$42</f>
        <v>1.6701252917999921E-3</v>
      </c>
    </row>
    <row r="25" spans="2:15">
      <c r="B25" s="86" t="s">
        <v>1114</v>
      </c>
      <c r="C25" s="83" t="s">
        <v>1115</v>
      </c>
      <c r="D25" s="96" t="s">
        <v>120</v>
      </c>
      <c r="E25" s="96" t="s">
        <v>308</v>
      </c>
      <c r="F25" s="83" t="s">
        <v>582</v>
      </c>
      <c r="G25" s="96" t="s">
        <v>438</v>
      </c>
      <c r="H25" s="96" t="s">
        <v>133</v>
      </c>
      <c r="I25" s="93">
        <v>1107.3509859999999</v>
      </c>
      <c r="J25" s="95">
        <v>2088</v>
      </c>
      <c r="K25" s="83"/>
      <c r="L25" s="93">
        <v>23.121488586999995</v>
      </c>
      <c r="M25" s="94">
        <v>4.3230018476478214E-6</v>
      </c>
      <c r="N25" s="94">
        <f t="shared" si="0"/>
        <v>7.5142903676123658E-3</v>
      </c>
      <c r="O25" s="94">
        <f>L25/'סכום נכסי הקרן'!$C$42</f>
        <v>6.5559270611007317E-4</v>
      </c>
    </row>
    <row r="26" spans="2:15">
      <c r="B26" s="86" t="s">
        <v>1116</v>
      </c>
      <c r="C26" s="83" t="s">
        <v>1117</v>
      </c>
      <c r="D26" s="96" t="s">
        <v>120</v>
      </c>
      <c r="E26" s="96" t="s">
        <v>308</v>
      </c>
      <c r="F26" s="83" t="s">
        <v>437</v>
      </c>
      <c r="G26" s="96" t="s">
        <v>438</v>
      </c>
      <c r="H26" s="96" t="s">
        <v>133</v>
      </c>
      <c r="I26" s="93">
        <v>834.84346700000015</v>
      </c>
      <c r="J26" s="95">
        <v>2695</v>
      </c>
      <c r="K26" s="83"/>
      <c r="L26" s="93">
        <v>22.499031438000003</v>
      </c>
      <c r="M26" s="94">
        <v>3.8942450099758718E-6</v>
      </c>
      <c r="N26" s="94">
        <f t="shared" si="0"/>
        <v>7.3119970013620673E-3</v>
      </c>
      <c r="O26" s="94">
        <f>L26/'סכום נכסי הקרן'!$C$42</f>
        <v>6.3794339407659511E-4</v>
      </c>
    </row>
    <row r="27" spans="2:15">
      <c r="B27" s="86" t="s">
        <v>1118</v>
      </c>
      <c r="C27" s="83" t="s">
        <v>1119</v>
      </c>
      <c r="D27" s="96" t="s">
        <v>120</v>
      </c>
      <c r="E27" s="96" t="s">
        <v>308</v>
      </c>
      <c r="F27" s="83" t="s">
        <v>1120</v>
      </c>
      <c r="G27" s="96" t="s">
        <v>1121</v>
      </c>
      <c r="H27" s="96" t="s">
        <v>133</v>
      </c>
      <c r="I27" s="93">
        <v>219.462658</v>
      </c>
      <c r="J27" s="95">
        <v>8257</v>
      </c>
      <c r="K27" s="83"/>
      <c r="L27" s="93">
        <v>18.121031656</v>
      </c>
      <c r="M27" s="94">
        <v>2.0571407269402598E-6</v>
      </c>
      <c r="N27" s="94">
        <f t="shared" si="0"/>
        <v>5.8891836964354866E-3</v>
      </c>
      <c r="O27" s="94">
        <f>L27/'סכום נכסי הקרן'!$C$42</f>
        <v>5.1380844862829698E-4</v>
      </c>
    </row>
    <row r="28" spans="2:15">
      <c r="B28" s="86" t="s">
        <v>1122</v>
      </c>
      <c r="C28" s="83" t="s">
        <v>1123</v>
      </c>
      <c r="D28" s="96" t="s">
        <v>120</v>
      </c>
      <c r="E28" s="96" t="s">
        <v>308</v>
      </c>
      <c r="F28" s="83" t="s">
        <v>886</v>
      </c>
      <c r="G28" s="96" t="s">
        <v>887</v>
      </c>
      <c r="H28" s="96" t="s">
        <v>133</v>
      </c>
      <c r="I28" s="93">
        <v>404.37948799999998</v>
      </c>
      <c r="J28" s="95">
        <v>3421</v>
      </c>
      <c r="K28" s="83"/>
      <c r="L28" s="93">
        <v>13.833822290000001</v>
      </c>
      <c r="M28" s="94">
        <v>3.7028056514797061E-7</v>
      </c>
      <c r="N28" s="94">
        <f t="shared" si="0"/>
        <v>4.4958765172003097E-3</v>
      </c>
      <c r="O28" s="94">
        <f>L28/'סכום נכסי הקרן'!$C$42</f>
        <v>3.9224779826875738E-4</v>
      </c>
    </row>
    <row r="29" spans="2:15">
      <c r="B29" s="86" t="s">
        <v>1124</v>
      </c>
      <c r="C29" s="83" t="s">
        <v>1125</v>
      </c>
      <c r="D29" s="96" t="s">
        <v>120</v>
      </c>
      <c r="E29" s="96" t="s">
        <v>308</v>
      </c>
      <c r="F29" s="83" t="s">
        <v>882</v>
      </c>
      <c r="G29" s="96" t="s">
        <v>491</v>
      </c>
      <c r="H29" s="96" t="s">
        <v>133</v>
      </c>
      <c r="I29" s="93">
        <v>5687.6676450000004</v>
      </c>
      <c r="J29" s="95">
        <v>1625</v>
      </c>
      <c r="K29" s="83"/>
      <c r="L29" s="93">
        <v>92.424599235000002</v>
      </c>
      <c r="M29" s="94">
        <v>4.4422716833009564E-6</v>
      </c>
      <c r="N29" s="94">
        <f t="shared" si="0"/>
        <v>3.0037221571991596E-2</v>
      </c>
      <c r="O29" s="94">
        <f>L29/'סכום נכסי הקרן'!$C$42</f>
        <v>2.6206311455950495E-3</v>
      </c>
    </row>
    <row r="30" spans="2:15">
      <c r="B30" s="86" t="s">
        <v>1126</v>
      </c>
      <c r="C30" s="83" t="s">
        <v>1127</v>
      </c>
      <c r="D30" s="96" t="s">
        <v>120</v>
      </c>
      <c r="E30" s="96" t="s">
        <v>308</v>
      </c>
      <c r="F30" s="83" t="s">
        <v>329</v>
      </c>
      <c r="G30" s="96" t="s">
        <v>316</v>
      </c>
      <c r="H30" s="96" t="s">
        <v>133</v>
      </c>
      <c r="I30" s="93">
        <v>6926.0411560000002</v>
      </c>
      <c r="J30" s="95">
        <v>2514</v>
      </c>
      <c r="K30" s="83"/>
      <c r="L30" s="93">
        <v>174.12067466399995</v>
      </c>
      <c r="M30" s="94">
        <v>4.7238327163957618E-6</v>
      </c>
      <c r="N30" s="94">
        <f t="shared" si="0"/>
        <v>5.6587762656661413E-2</v>
      </c>
      <c r="O30" s="94">
        <f>L30/'סכום נכסי הקרן'!$C$42</f>
        <v>4.9370629344714957E-3</v>
      </c>
    </row>
    <row r="31" spans="2:15">
      <c r="B31" s="86" t="s">
        <v>1128</v>
      </c>
      <c r="C31" s="83" t="s">
        <v>1129</v>
      </c>
      <c r="D31" s="96" t="s">
        <v>120</v>
      </c>
      <c r="E31" s="96" t="s">
        <v>308</v>
      </c>
      <c r="F31" s="83" t="s">
        <v>334</v>
      </c>
      <c r="G31" s="96" t="s">
        <v>316</v>
      </c>
      <c r="H31" s="96" t="s">
        <v>133</v>
      </c>
      <c r="I31" s="93">
        <v>1126.6752489999999</v>
      </c>
      <c r="J31" s="95">
        <v>9200</v>
      </c>
      <c r="K31" s="83"/>
      <c r="L31" s="93">
        <v>103.65412286200001</v>
      </c>
      <c r="M31" s="94">
        <v>4.7969418425869241E-6</v>
      </c>
      <c r="N31" s="94">
        <f t="shared" si="0"/>
        <v>3.3686722810016778E-2</v>
      </c>
      <c r="O31" s="94">
        <f>L31/'סכום נכסי הקרן'!$C$42</f>
        <v>2.9390359816526723E-3</v>
      </c>
    </row>
    <row r="32" spans="2:15">
      <c r="B32" s="86" t="s">
        <v>1130</v>
      </c>
      <c r="C32" s="83" t="s">
        <v>1131</v>
      </c>
      <c r="D32" s="96" t="s">
        <v>120</v>
      </c>
      <c r="E32" s="96" t="s">
        <v>308</v>
      </c>
      <c r="F32" s="83" t="s">
        <v>467</v>
      </c>
      <c r="G32" s="96" t="s">
        <v>378</v>
      </c>
      <c r="H32" s="96" t="s">
        <v>133</v>
      </c>
      <c r="I32" s="93">
        <v>236.54925800000001</v>
      </c>
      <c r="J32" s="95">
        <v>22050</v>
      </c>
      <c r="K32" s="83"/>
      <c r="L32" s="93">
        <v>52.159111363000001</v>
      </c>
      <c r="M32" s="94">
        <v>4.9866808088858024E-6</v>
      </c>
      <c r="N32" s="94">
        <f t="shared" si="0"/>
        <v>1.6951274855139659E-2</v>
      </c>
      <c r="O32" s="94">
        <f>L32/'סכום נכסי הקרן'!$C$42</f>
        <v>1.4789330210336015E-3</v>
      </c>
    </row>
    <row r="33" spans="2:15">
      <c r="B33" s="86" t="s">
        <v>1132</v>
      </c>
      <c r="C33" s="83" t="s">
        <v>1133</v>
      </c>
      <c r="D33" s="96" t="s">
        <v>120</v>
      </c>
      <c r="E33" s="96" t="s">
        <v>308</v>
      </c>
      <c r="F33" s="83" t="s">
        <v>1134</v>
      </c>
      <c r="G33" s="96" t="s">
        <v>158</v>
      </c>
      <c r="H33" s="96" t="s">
        <v>133</v>
      </c>
      <c r="I33" s="93">
        <v>34.637901999999997</v>
      </c>
      <c r="J33" s="95">
        <v>53560</v>
      </c>
      <c r="K33" s="83"/>
      <c r="L33" s="93">
        <v>18.552060359999999</v>
      </c>
      <c r="M33" s="94">
        <v>5.5747306360045633E-7</v>
      </c>
      <c r="N33" s="94">
        <f t="shared" si="0"/>
        <v>6.0292644194583416E-3</v>
      </c>
      <c r="O33" s="94">
        <f>L33/'סכום נכסי הקרן'!$C$42</f>
        <v>5.2602994870184138E-4</v>
      </c>
    </row>
    <row r="34" spans="2:15">
      <c r="B34" s="86" t="s">
        <v>1135</v>
      </c>
      <c r="C34" s="83" t="s">
        <v>1136</v>
      </c>
      <c r="D34" s="96" t="s">
        <v>120</v>
      </c>
      <c r="E34" s="96" t="s">
        <v>308</v>
      </c>
      <c r="F34" s="83" t="s">
        <v>356</v>
      </c>
      <c r="G34" s="96" t="s">
        <v>316</v>
      </c>
      <c r="H34" s="96" t="s">
        <v>133</v>
      </c>
      <c r="I34" s="93">
        <v>6307.6362810000001</v>
      </c>
      <c r="J34" s="95">
        <v>2865</v>
      </c>
      <c r="K34" s="83"/>
      <c r="L34" s="93">
        <v>180.71377943700003</v>
      </c>
      <c r="M34" s="94">
        <v>4.7242261122555722E-6</v>
      </c>
      <c r="N34" s="94">
        <f t="shared" si="0"/>
        <v>5.8730466553168693E-2</v>
      </c>
      <c r="O34" s="94">
        <f>L34/'סכום נכסי הקרן'!$C$42</f>
        <v>5.1240055434447181E-3</v>
      </c>
    </row>
    <row r="35" spans="2:15">
      <c r="B35" s="86" t="s">
        <v>1137</v>
      </c>
      <c r="C35" s="83" t="s">
        <v>1138</v>
      </c>
      <c r="D35" s="96" t="s">
        <v>120</v>
      </c>
      <c r="E35" s="96" t="s">
        <v>308</v>
      </c>
      <c r="F35" s="83" t="s">
        <v>577</v>
      </c>
      <c r="G35" s="96" t="s">
        <v>442</v>
      </c>
      <c r="H35" s="96" t="s">
        <v>133</v>
      </c>
      <c r="I35" s="93">
        <v>95.237289999999987</v>
      </c>
      <c r="J35" s="95">
        <v>48890</v>
      </c>
      <c r="K35" s="83"/>
      <c r="L35" s="93">
        <v>46.561511320000008</v>
      </c>
      <c r="M35" s="94">
        <v>9.3562079675820354E-6</v>
      </c>
      <c r="N35" s="94">
        <f t="shared" si="0"/>
        <v>1.513210166797252E-2</v>
      </c>
      <c r="O35" s="94">
        <f>L35/'סכום נכסי הקרן'!$C$42</f>
        <v>1.3202172123128976E-3</v>
      </c>
    </row>
    <row r="36" spans="2:15">
      <c r="B36" s="86" t="s">
        <v>1139</v>
      </c>
      <c r="C36" s="83" t="s">
        <v>1140</v>
      </c>
      <c r="D36" s="96" t="s">
        <v>120</v>
      </c>
      <c r="E36" s="96" t="s">
        <v>308</v>
      </c>
      <c r="F36" s="83" t="s">
        <v>1141</v>
      </c>
      <c r="G36" s="96" t="s">
        <v>887</v>
      </c>
      <c r="H36" s="96" t="s">
        <v>133</v>
      </c>
      <c r="I36" s="93">
        <v>100.806112</v>
      </c>
      <c r="J36" s="95">
        <v>17810</v>
      </c>
      <c r="K36" s="83"/>
      <c r="L36" s="93">
        <v>17.953568484999998</v>
      </c>
      <c r="M36" s="94">
        <v>7.4163362372978942E-7</v>
      </c>
      <c r="N36" s="94">
        <f t="shared" si="0"/>
        <v>5.8347595667761773E-3</v>
      </c>
      <c r="O36" s="94">
        <f>L36/'סכום נכסי הקרן'!$C$42</f>
        <v>5.0906015428571765E-4</v>
      </c>
    </row>
    <row r="37" spans="2:15">
      <c r="B37" s="86" t="s">
        <v>1142</v>
      </c>
      <c r="C37" s="83" t="s">
        <v>1143</v>
      </c>
      <c r="D37" s="96" t="s">
        <v>120</v>
      </c>
      <c r="E37" s="96" t="s">
        <v>308</v>
      </c>
      <c r="F37" s="83" t="s">
        <v>392</v>
      </c>
      <c r="G37" s="96" t="s">
        <v>378</v>
      </c>
      <c r="H37" s="96" t="s">
        <v>133</v>
      </c>
      <c r="I37" s="93">
        <v>452.88068199999992</v>
      </c>
      <c r="J37" s="95">
        <v>25250</v>
      </c>
      <c r="K37" s="83"/>
      <c r="L37" s="93">
        <v>114.352372313</v>
      </c>
      <c r="M37" s="94">
        <v>3.7343974195029447E-6</v>
      </c>
      <c r="N37" s="94">
        <f t="shared" si="0"/>
        <v>3.716356438522412E-2</v>
      </c>
      <c r="O37" s="94">
        <f>L37/'סכום נכסי הקרן'!$C$42</f>
        <v>3.2423769314289391E-3</v>
      </c>
    </row>
    <row r="38" spans="2:15">
      <c r="B38" s="86" t="s">
        <v>1144</v>
      </c>
      <c r="C38" s="83" t="s">
        <v>1145</v>
      </c>
      <c r="D38" s="96" t="s">
        <v>120</v>
      </c>
      <c r="E38" s="96" t="s">
        <v>308</v>
      </c>
      <c r="F38" s="83" t="s">
        <v>487</v>
      </c>
      <c r="G38" s="96" t="s">
        <v>128</v>
      </c>
      <c r="H38" s="96" t="s">
        <v>133</v>
      </c>
      <c r="I38" s="93">
        <v>1442.337256</v>
      </c>
      <c r="J38" s="95">
        <v>2198</v>
      </c>
      <c r="K38" s="83"/>
      <c r="L38" s="93">
        <v>31.702572887999999</v>
      </c>
      <c r="M38" s="94">
        <v>6.0562603360641772E-6</v>
      </c>
      <c r="N38" s="94">
        <f t="shared" si="0"/>
        <v>1.0303070980246805E-2</v>
      </c>
      <c r="O38" s="94">
        <f>L38/'סכום נכסי הקרן'!$C$42</f>
        <v>8.9890300410768115E-4</v>
      </c>
    </row>
    <row r="39" spans="2:15">
      <c r="B39" s="86" t="s">
        <v>1146</v>
      </c>
      <c r="C39" s="83" t="s">
        <v>1147</v>
      </c>
      <c r="D39" s="96" t="s">
        <v>120</v>
      </c>
      <c r="E39" s="96" t="s">
        <v>308</v>
      </c>
      <c r="F39" s="83" t="s">
        <v>698</v>
      </c>
      <c r="G39" s="96" t="s">
        <v>699</v>
      </c>
      <c r="H39" s="96" t="s">
        <v>133</v>
      </c>
      <c r="I39" s="93">
        <v>533.72311300000001</v>
      </c>
      <c r="J39" s="95">
        <v>10590</v>
      </c>
      <c r="K39" s="83"/>
      <c r="L39" s="93">
        <v>56.521277703000003</v>
      </c>
      <c r="M39" s="94">
        <v>4.6090535768005713E-6</v>
      </c>
      <c r="N39" s="94">
        <f t="shared" si="0"/>
        <v>1.8368942423871135E-2</v>
      </c>
      <c r="O39" s="94">
        <f>L39/'סכום נכסי הקרן'!$C$42</f>
        <v>1.6026190209458559E-3</v>
      </c>
    </row>
    <row r="40" spans="2:15">
      <c r="B40" s="86" t="s">
        <v>1148</v>
      </c>
      <c r="C40" s="83" t="s">
        <v>1149</v>
      </c>
      <c r="D40" s="96" t="s">
        <v>120</v>
      </c>
      <c r="E40" s="96" t="s">
        <v>308</v>
      </c>
      <c r="F40" s="83" t="s">
        <v>827</v>
      </c>
      <c r="G40" s="96" t="s">
        <v>828</v>
      </c>
      <c r="H40" s="96" t="s">
        <v>133</v>
      </c>
      <c r="I40" s="93">
        <v>1838.3649030000001</v>
      </c>
      <c r="J40" s="95">
        <v>2108</v>
      </c>
      <c r="K40" s="83"/>
      <c r="L40" s="93">
        <v>38.752732152999997</v>
      </c>
      <c r="M40" s="94">
        <v>5.1743590129846723E-6</v>
      </c>
      <c r="N40" s="94">
        <f t="shared" si="0"/>
        <v>1.2594313763157793E-2</v>
      </c>
      <c r="O40" s="94">
        <f>L40/'סכום נכסי הקרן'!$C$42</f>
        <v>1.098805055122125E-3</v>
      </c>
    </row>
    <row r="41" spans="2:15">
      <c r="B41" s="82"/>
      <c r="C41" s="83"/>
      <c r="D41" s="83"/>
      <c r="E41" s="83"/>
      <c r="F41" s="83"/>
      <c r="G41" s="83"/>
      <c r="H41" s="83"/>
      <c r="I41" s="93"/>
      <c r="J41" s="95"/>
      <c r="K41" s="83"/>
      <c r="L41" s="83"/>
      <c r="M41" s="83"/>
      <c r="N41" s="94"/>
      <c r="O41" s="83"/>
    </row>
    <row r="42" spans="2:15">
      <c r="B42" s="99" t="s">
        <v>1150</v>
      </c>
      <c r="C42" s="81"/>
      <c r="D42" s="81"/>
      <c r="E42" s="81"/>
      <c r="F42" s="81"/>
      <c r="G42" s="81"/>
      <c r="H42" s="81"/>
      <c r="I42" s="90"/>
      <c r="J42" s="92"/>
      <c r="K42" s="90">
        <v>3.6880628080000002</v>
      </c>
      <c r="L42" s="90">
        <v>656.73516579800025</v>
      </c>
      <c r="M42" s="81"/>
      <c r="N42" s="91">
        <f t="shared" si="0"/>
        <v>0.21343343495638334</v>
      </c>
      <c r="O42" s="91">
        <f>L42/'סכום נכסי הקרן'!$C$42</f>
        <v>1.8621239844619469E-2</v>
      </c>
    </row>
    <row r="43" spans="2:15">
      <c r="B43" s="86" t="s">
        <v>1151</v>
      </c>
      <c r="C43" s="83" t="s">
        <v>1152</v>
      </c>
      <c r="D43" s="96" t="s">
        <v>120</v>
      </c>
      <c r="E43" s="96" t="s">
        <v>308</v>
      </c>
      <c r="F43" s="83" t="s">
        <v>1153</v>
      </c>
      <c r="G43" s="96" t="s">
        <v>1154</v>
      </c>
      <c r="H43" s="96" t="s">
        <v>133</v>
      </c>
      <c r="I43" s="93">
        <v>2502.4201870000002</v>
      </c>
      <c r="J43" s="95">
        <v>260.39999999999998</v>
      </c>
      <c r="K43" s="83"/>
      <c r="L43" s="93">
        <v>6.5163021670000001</v>
      </c>
      <c r="M43" s="94">
        <v>8.4298267806180252E-6</v>
      </c>
      <c r="N43" s="94">
        <f t="shared" si="0"/>
        <v>2.1177436920506217E-3</v>
      </c>
      <c r="O43" s="94">
        <f>L43/'סכום נכסי הקרן'!$C$42</f>
        <v>1.8476492789034393E-4</v>
      </c>
    </row>
    <row r="44" spans="2:15">
      <c r="B44" s="86" t="s">
        <v>1155</v>
      </c>
      <c r="C44" s="83" t="s">
        <v>1156</v>
      </c>
      <c r="D44" s="96" t="s">
        <v>120</v>
      </c>
      <c r="E44" s="96" t="s">
        <v>308</v>
      </c>
      <c r="F44" s="83" t="s">
        <v>848</v>
      </c>
      <c r="G44" s="96" t="s">
        <v>442</v>
      </c>
      <c r="H44" s="96" t="s">
        <v>133</v>
      </c>
      <c r="I44" s="93">
        <v>1167.5848249999999</v>
      </c>
      <c r="J44" s="95">
        <v>2933</v>
      </c>
      <c r="K44" s="83"/>
      <c r="L44" s="93">
        <v>34.245262906999997</v>
      </c>
      <c r="M44" s="94">
        <v>8.144449769593687E-6</v>
      </c>
      <c r="N44" s="94">
        <f t="shared" si="0"/>
        <v>1.1129423965509975E-2</v>
      </c>
      <c r="O44" s="94">
        <f>L44/'סכום נכסי הקרן'!$C$42</f>
        <v>9.7099909878960102E-4</v>
      </c>
    </row>
    <row r="45" spans="2:15">
      <c r="B45" s="86" t="s">
        <v>1157</v>
      </c>
      <c r="C45" s="83" t="s">
        <v>1158</v>
      </c>
      <c r="D45" s="96" t="s">
        <v>120</v>
      </c>
      <c r="E45" s="96" t="s">
        <v>308</v>
      </c>
      <c r="F45" s="83" t="s">
        <v>623</v>
      </c>
      <c r="G45" s="96" t="s">
        <v>624</v>
      </c>
      <c r="H45" s="96" t="s">
        <v>133</v>
      </c>
      <c r="I45" s="93">
        <v>1075.2765119999999</v>
      </c>
      <c r="J45" s="95">
        <v>700.4</v>
      </c>
      <c r="K45" s="83"/>
      <c r="L45" s="93">
        <v>7.5312366879999999</v>
      </c>
      <c r="M45" s="94">
        <v>5.1023765944901467E-6</v>
      </c>
      <c r="N45" s="94">
        <f t="shared" si="0"/>
        <v>2.4475889209255291E-3</v>
      </c>
      <c r="O45" s="94">
        <f>L45/'סכום נכסי הקרן'!$C$42</f>
        <v>2.1354264549460888E-4</v>
      </c>
    </row>
    <row r="46" spans="2:15">
      <c r="B46" s="86" t="s">
        <v>1159</v>
      </c>
      <c r="C46" s="83" t="s">
        <v>1160</v>
      </c>
      <c r="D46" s="96" t="s">
        <v>120</v>
      </c>
      <c r="E46" s="96" t="s">
        <v>308</v>
      </c>
      <c r="F46" s="83" t="s">
        <v>835</v>
      </c>
      <c r="G46" s="96" t="s">
        <v>438</v>
      </c>
      <c r="H46" s="96" t="s">
        <v>133</v>
      </c>
      <c r="I46" s="93">
        <v>69.742475999999996</v>
      </c>
      <c r="J46" s="95">
        <v>12600</v>
      </c>
      <c r="K46" s="83"/>
      <c r="L46" s="93">
        <v>8.7875519959999995</v>
      </c>
      <c r="M46" s="94">
        <v>4.7524967268971197E-6</v>
      </c>
      <c r="N46" s="94">
        <f t="shared" si="0"/>
        <v>2.8558808863008104E-3</v>
      </c>
      <c r="O46" s="94">
        <f>L46/'סכום נכסי הקרן'!$C$42</f>
        <v>2.4916453676688253E-4</v>
      </c>
    </row>
    <row r="47" spans="2:15">
      <c r="B47" s="86" t="s">
        <v>1161</v>
      </c>
      <c r="C47" s="83" t="s">
        <v>1162</v>
      </c>
      <c r="D47" s="96" t="s">
        <v>120</v>
      </c>
      <c r="E47" s="96" t="s">
        <v>308</v>
      </c>
      <c r="F47" s="83" t="s">
        <v>1163</v>
      </c>
      <c r="G47" s="96" t="s">
        <v>828</v>
      </c>
      <c r="H47" s="96" t="s">
        <v>133</v>
      </c>
      <c r="I47" s="93">
        <v>1024.191249</v>
      </c>
      <c r="J47" s="95">
        <v>1499</v>
      </c>
      <c r="K47" s="83"/>
      <c r="L47" s="93">
        <v>15.352626821000001</v>
      </c>
      <c r="M47" s="94">
        <v>9.4122369775598668E-6</v>
      </c>
      <c r="N47" s="94">
        <f t="shared" si="0"/>
        <v>4.9894752841930243E-3</v>
      </c>
      <c r="O47" s="94">
        <f>L47/'סכום נכסי הקרן'!$C$42</f>
        <v>4.3531237729808387E-4</v>
      </c>
    </row>
    <row r="48" spans="2:15">
      <c r="B48" s="86" t="s">
        <v>1164</v>
      </c>
      <c r="C48" s="83" t="s">
        <v>1165</v>
      </c>
      <c r="D48" s="96" t="s">
        <v>120</v>
      </c>
      <c r="E48" s="96" t="s">
        <v>308</v>
      </c>
      <c r="F48" s="83" t="s">
        <v>1166</v>
      </c>
      <c r="G48" s="96" t="s">
        <v>158</v>
      </c>
      <c r="H48" s="96" t="s">
        <v>133</v>
      </c>
      <c r="I48" s="93">
        <v>14.655527999999999</v>
      </c>
      <c r="J48" s="95">
        <v>2949</v>
      </c>
      <c r="K48" s="83"/>
      <c r="L48" s="93">
        <v>0.43219150800000006</v>
      </c>
      <c r="M48" s="94">
        <v>4.2713842111719584E-7</v>
      </c>
      <c r="N48" s="94">
        <f t="shared" si="0"/>
        <v>1.4045862459540024E-4</v>
      </c>
      <c r="O48" s="94">
        <f>L48/'סכום נכסי הקרן'!$C$42</f>
        <v>1.2254470520847934E-5</v>
      </c>
    </row>
    <row r="49" spans="2:15">
      <c r="B49" s="86" t="s">
        <v>1167</v>
      </c>
      <c r="C49" s="83" t="s">
        <v>1168</v>
      </c>
      <c r="D49" s="96" t="s">
        <v>120</v>
      </c>
      <c r="E49" s="96" t="s">
        <v>308</v>
      </c>
      <c r="F49" s="83" t="s">
        <v>785</v>
      </c>
      <c r="G49" s="96" t="s">
        <v>666</v>
      </c>
      <c r="H49" s="96" t="s">
        <v>133</v>
      </c>
      <c r="I49" s="93">
        <v>33.615693</v>
      </c>
      <c r="J49" s="95">
        <v>153300</v>
      </c>
      <c r="K49" s="83"/>
      <c r="L49" s="93">
        <v>51.532857184999997</v>
      </c>
      <c r="M49" s="94">
        <v>9.2179841727609044E-6</v>
      </c>
      <c r="N49" s="94">
        <f t="shared" si="0"/>
        <v>1.6747747486228461E-2</v>
      </c>
      <c r="O49" s="94">
        <f>L49/'סכום נכסי הקרן'!$C$42</f>
        <v>1.4611760470514591E-3</v>
      </c>
    </row>
    <row r="50" spans="2:15">
      <c r="B50" s="86" t="s">
        <v>1169</v>
      </c>
      <c r="C50" s="83" t="s">
        <v>1170</v>
      </c>
      <c r="D50" s="96" t="s">
        <v>120</v>
      </c>
      <c r="E50" s="96" t="s">
        <v>308</v>
      </c>
      <c r="F50" s="83" t="s">
        <v>1171</v>
      </c>
      <c r="G50" s="96" t="s">
        <v>156</v>
      </c>
      <c r="H50" s="96" t="s">
        <v>133</v>
      </c>
      <c r="I50" s="93">
        <v>4953.2149300000001</v>
      </c>
      <c r="J50" s="95">
        <v>434</v>
      </c>
      <c r="K50" s="83"/>
      <c r="L50" s="93">
        <v>21.496952796000002</v>
      </c>
      <c r="M50" s="94">
        <v>6.585457932507511E-6</v>
      </c>
      <c r="N50" s="94">
        <f t="shared" si="0"/>
        <v>6.9863298256161088E-3</v>
      </c>
      <c r="O50" s="94">
        <f>L50/'סכום נכסי הקרן'!$C$42</f>
        <v>6.0953019541198754E-4</v>
      </c>
    </row>
    <row r="51" spans="2:15">
      <c r="B51" s="86" t="s">
        <v>1172</v>
      </c>
      <c r="C51" s="83" t="s">
        <v>1173</v>
      </c>
      <c r="D51" s="96" t="s">
        <v>120</v>
      </c>
      <c r="E51" s="96" t="s">
        <v>308</v>
      </c>
      <c r="F51" s="83" t="s">
        <v>1174</v>
      </c>
      <c r="G51" s="96" t="s">
        <v>156</v>
      </c>
      <c r="H51" s="96" t="s">
        <v>133</v>
      </c>
      <c r="I51" s="93">
        <v>2199.4390749999998</v>
      </c>
      <c r="J51" s="95">
        <v>1031</v>
      </c>
      <c r="K51" s="83"/>
      <c r="L51" s="93">
        <v>22.676216858</v>
      </c>
      <c r="M51" s="94">
        <v>5.1933611327720309E-6</v>
      </c>
      <c r="N51" s="94">
        <f t="shared" si="0"/>
        <v>7.369580780614754E-3</v>
      </c>
      <c r="O51" s="94">
        <f>L51/'סכום נכסי הקרן'!$C$42</f>
        <v>6.42967355598102E-4</v>
      </c>
    </row>
    <row r="52" spans="2:15">
      <c r="B52" s="86" t="s">
        <v>1175</v>
      </c>
      <c r="C52" s="83" t="s">
        <v>1176</v>
      </c>
      <c r="D52" s="96" t="s">
        <v>120</v>
      </c>
      <c r="E52" s="96" t="s">
        <v>308</v>
      </c>
      <c r="F52" s="83" t="s">
        <v>1177</v>
      </c>
      <c r="G52" s="96" t="s">
        <v>1178</v>
      </c>
      <c r="H52" s="96" t="s">
        <v>133</v>
      </c>
      <c r="I52" s="93">
        <v>33.131337000000002</v>
      </c>
      <c r="J52" s="95">
        <v>14290</v>
      </c>
      <c r="K52" s="83"/>
      <c r="L52" s="93">
        <v>4.7344680319999997</v>
      </c>
      <c r="M52" s="94">
        <v>6.551063807910709E-6</v>
      </c>
      <c r="N52" s="94">
        <f t="shared" si="0"/>
        <v>1.5386625041360397E-3</v>
      </c>
      <c r="O52" s="94">
        <f>L52/'סכום נכסי הקרן'!$C$42</f>
        <v>1.3424233900042506E-4</v>
      </c>
    </row>
    <row r="53" spans="2:15">
      <c r="B53" s="86" t="s">
        <v>1179</v>
      </c>
      <c r="C53" s="83" t="s">
        <v>1180</v>
      </c>
      <c r="D53" s="96" t="s">
        <v>120</v>
      </c>
      <c r="E53" s="96" t="s">
        <v>308</v>
      </c>
      <c r="F53" s="83" t="s">
        <v>1181</v>
      </c>
      <c r="G53" s="96" t="s">
        <v>666</v>
      </c>
      <c r="H53" s="96" t="s">
        <v>133</v>
      </c>
      <c r="I53" s="93">
        <v>65.497662000000005</v>
      </c>
      <c r="J53" s="95">
        <v>10240</v>
      </c>
      <c r="K53" s="83"/>
      <c r="L53" s="93">
        <v>6.7069605509999999</v>
      </c>
      <c r="M53" s="94">
        <v>1.8028018853411754E-6</v>
      </c>
      <c r="N53" s="94">
        <f t="shared" si="0"/>
        <v>2.1797060718950255E-3</v>
      </c>
      <c r="O53" s="94">
        <f>L53/'סכום נכסי הקרן'!$C$42</f>
        <v>1.9017090534023058E-4</v>
      </c>
    </row>
    <row r="54" spans="2:15">
      <c r="B54" s="86" t="s">
        <v>1182</v>
      </c>
      <c r="C54" s="83" t="s">
        <v>1183</v>
      </c>
      <c r="D54" s="96" t="s">
        <v>120</v>
      </c>
      <c r="E54" s="96" t="s">
        <v>308</v>
      </c>
      <c r="F54" s="83" t="s">
        <v>1184</v>
      </c>
      <c r="G54" s="96" t="s">
        <v>1185</v>
      </c>
      <c r="H54" s="96" t="s">
        <v>133</v>
      </c>
      <c r="I54" s="93">
        <v>169.64162400000001</v>
      </c>
      <c r="J54" s="95">
        <v>6056</v>
      </c>
      <c r="K54" s="83"/>
      <c r="L54" s="93">
        <v>10.273496757</v>
      </c>
      <c r="M54" s="94">
        <v>6.8595483319374997E-6</v>
      </c>
      <c r="N54" s="94">
        <f t="shared" si="0"/>
        <v>3.3388005029324282E-3</v>
      </c>
      <c r="O54" s="94">
        <f>L54/'סכום נכסי הקרן'!$C$42</f>
        <v>2.9129740132395967E-4</v>
      </c>
    </row>
    <row r="55" spans="2:15">
      <c r="B55" s="86" t="s">
        <v>1186</v>
      </c>
      <c r="C55" s="83" t="s">
        <v>1187</v>
      </c>
      <c r="D55" s="96" t="s">
        <v>120</v>
      </c>
      <c r="E55" s="96" t="s">
        <v>308</v>
      </c>
      <c r="F55" s="83" t="s">
        <v>434</v>
      </c>
      <c r="G55" s="96" t="s">
        <v>378</v>
      </c>
      <c r="H55" s="96" t="s">
        <v>133</v>
      </c>
      <c r="I55" s="93">
        <v>32.665590000000002</v>
      </c>
      <c r="J55" s="95">
        <v>265400</v>
      </c>
      <c r="K55" s="83"/>
      <c r="L55" s="93">
        <v>86.694475095999977</v>
      </c>
      <c r="M55" s="94">
        <v>1.5287475634782649E-5</v>
      </c>
      <c r="N55" s="94">
        <f t="shared" si="0"/>
        <v>2.8174979162256777E-2</v>
      </c>
      <c r="O55" s="94">
        <f>L55/'סכום נכסי הקרן'!$C$42</f>
        <v>2.4581577141592446E-3</v>
      </c>
    </row>
    <row r="56" spans="2:15">
      <c r="B56" s="86" t="s">
        <v>1188</v>
      </c>
      <c r="C56" s="83" t="s">
        <v>1189</v>
      </c>
      <c r="D56" s="96" t="s">
        <v>120</v>
      </c>
      <c r="E56" s="96" t="s">
        <v>308</v>
      </c>
      <c r="F56" s="83" t="s">
        <v>1190</v>
      </c>
      <c r="G56" s="96" t="s">
        <v>624</v>
      </c>
      <c r="H56" s="96" t="s">
        <v>133</v>
      </c>
      <c r="I56" s="93">
        <v>79.112020000000001</v>
      </c>
      <c r="J56" s="95">
        <v>10140</v>
      </c>
      <c r="K56" s="83"/>
      <c r="L56" s="93">
        <v>8.0219588630000001</v>
      </c>
      <c r="M56" s="94">
        <v>4.2288093605092745E-6</v>
      </c>
      <c r="N56" s="94">
        <f t="shared" si="0"/>
        <v>2.6070695226567491E-3</v>
      </c>
      <c r="O56" s="94">
        <f>L56/'סכום נכסי הקרן'!$C$42</f>
        <v>2.2745670978359042E-4</v>
      </c>
    </row>
    <row r="57" spans="2:15">
      <c r="B57" s="86" t="s">
        <v>1191</v>
      </c>
      <c r="C57" s="83" t="s">
        <v>1192</v>
      </c>
      <c r="D57" s="96" t="s">
        <v>120</v>
      </c>
      <c r="E57" s="96" t="s">
        <v>308</v>
      </c>
      <c r="F57" s="83" t="s">
        <v>1193</v>
      </c>
      <c r="G57" s="96" t="s">
        <v>129</v>
      </c>
      <c r="H57" s="96" t="s">
        <v>133</v>
      </c>
      <c r="I57" s="93">
        <v>64.347661000000002</v>
      </c>
      <c r="J57" s="95">
        <v>32140</v>
      </c>
      <c r="K57" s="83"/>
      <c r="L57" s="93">
        <v>20.681338328999999</v>
      </c>
      <c r="M57" s="94">
        <v>1.2171713272057043E-5</v>
      </c>
      <c r="N57" s="94">
        <f t="shared" si="0"/>
        <v>6.7212619468762728E-3</v>
      </c>
      <c r="O57" s="94">
        <f>L57/'סכום נכסי הקרן'!$C$42</f>
        <v>5.8640405050349332E-4</v>
      </c>
    </row>
    <row r="58" spans="2:15">
      <c r="B58" s="86" t="s">
        <v>1194</v>
      </c>
      <c r="C58" s="83" t="s">
        <v>1195</v>
      </c>
      <c r="D58" s="96" t="s">
        <v>120</v>
      </c>
      <c r="E58" s="96" t="s">
        <v>308</v>
      </c>
      <c r="F58" s="83" t="s">
        <v>1196</v>
      </c>
      <c r="G58" s="96" t="s">
        <v>828</v>
      </c>
      <c r="H58" s="96" t="s">
        <v>133</v>
      </c>
      <c r="I58" s="93">
        <v>151.236996</v>
      </c>
      <c r="J58" s="95">
        <v>6647</v>
      </c>
      <c r="K58" s="83"/>
      <c r="L58" s="93">
        <v>10.052723128</v>
      </c>
      <c r="M58" s="94">
        <v>1.0768938102796413E-5</v>
      </c>
      <c r="N58" s="94">
        <f t="shared" si="0"/>
        <v>3.2670509203925622E-3</v>
      </c>
      <c r="O58" s="94">
        <f>L58/'סכום נכסי הקרן'!$C$42</f>
        <v>2.8503752837809624E-4</v>
      </c>
    </row>
    <row r="59" spans="2:15">
      <c r="B59" s="86" t="s">
        <v>1197</v>
      </c>
      <c r="C59" s="83" t="s">
        <v>1198</v>
      </c>
      <c r="D59" s="96" t="s">
        <v>120</v>
      </c>
      <c r="E59" s="96" t="s">
        <v>308</v>
      </c>
      <c r="F59" s="83" t="s">
        <v>1199</v>
      </c>
      <c r="G59" s="96" t="s">
        <v>1200</v>
      </c>
      <c r="H59" s="96" t="s">
        <v>133</v>
      </c>
      <c r="I59" s="93">
        <v>48.683579999999999</v>
      </c>
      <c r="J59" s="95">
        <v>26410</v>
      </c>
      <c r="K59" s="83"/>
      <c r="L59" s="93">
        <v>12.857333513</v>
      </c>
      <c r="M59" s="94">
        <v>7.166288653602252E-6</v>
      </c>
      <c r="N59" s="94">
        <f t="shared" si="0"/>
        <v>4.178525833506949E-3</v>
      </c>
      <c r="O59" s="94">
        <f>L59/'סכום נכסי הקרן'!$C$42</f>
        <v>3.6456018129761287E-4</v>
      </c>
    </row>
    <row r="60" spans="2:15">
      <c r="B60" s="86" t="s">
        <v>1201</v>
      </c>
      <c r="C60" s="83" t="s">
        <v>1202</v>
      </c>
      <c r="D60" s="96" t="s">
        <v>120</v>
      </c>
      <c r="E60" s="96" t="s">
        <v>308</v>
      </c>
      <c r="F60" s="83" t="s">
        <v>1203</v>
      </c>
      <c r="G60" s="96" t="s">
        <v>1200</v>
      </c>
      <c r="H60" s="96" t="s">
        <v>133</v>
      </c>
      <c r="I60" s="93">
        <v>172.64318</v>
      </c>
      <c r="J60" s="95">
        <v>13900</v>
      </c>
      <c r="K60" s="83"/>
      <c r="L60" s="93">
        <v>23.997402082000001</v>
      </c>
      <c r="M60" s="94">
        <v>7.6789423252400063E-6</v>
      </c>
      <c r="N60" s="94">
        <f t="shared" si="0"/>
        <v>7.7989549260197716E-3</v>
      </c>
      <c r="O60" s="94">
        <f>L60/'סכום נכסי הקרן'!$C$42</f>
        <v>6.8042858535481406E-4</v>
      </c>
    </row>
    <row r="61" spans="2:15">
      <c r="B61" s="86" t="s">
        <v>1204</v>
      </c>
      <c r="C61" s="83" t="s">
        <v>1205</v>
      </c>
      <c r="D61" s="96" t="s">
        <v>120</v>
      </c>
      <c r="E61" s="96" t="s">
        <v>308</v>
      </c>
      <c r="F61" s="83" t="s">
        <v>713</v>
      </c>
      <c r="G61" s="96" t="s">
        <v>130</v>
      </c>
      <c r="H61" s="96" t="s">
        <v>133</v>
      </c>
      <c r="I61" s="93">
        <v>900.03240000000005</v>
      </c>
      <c r="J61" s="95">
        <v>1291</v>
      </c>
      <c r="K61" s="83"/>
      <c r="L61" s="93">
        <v>11.619418284</v>
      </c>
      <c r="M61" s="94">
        <v>4.5001619999999999E-6</v>
      </c>
      <c r="N61" s="94">
        <f t="shared" si="0"/>
        <v>3.7762137398805284E-3</v>
      </c>
      <c r="O61" s="94">
        <f>L61/'סכום נכסי הקרן'!$C$42</f>
        <v>3.2946001065499756E-4</v>
      </c>
    </row>
    <row r="62" spans="2:15">
      <c r="B62" s="86" t="s">
        <v>1206</v>
      </c>
      <c r="C62" s="83" t="s">
        <v>1207</v>
      </c>
      <c r="D62" s="96" t="s">
        <v>120</v>
      </c>
      <c r="E62" s="96" t="s">
        <v>308</v>
      </c>
      <c r="F62" s="83" t="s">
        <v>863</v>
      </c>
      <c r="G62" s="96" t="s">
        <v>127</v>
      </c>
      <c r="H62" s="96" t="s">
        <v>133</v>
      </c>
      <c r="I62" s="93">
        <v>84408.550754000011</v>
      </c>
      <c r="J62" s="95">
        <v>62.7</v>
      </c>
      <c r="K62" s="93">
        <v>3.6880628080000002</v>
      </c>
      <c r="L62" s="93">
        <v>56.612224131000005</v>
      </c>
      <c r="M62" s="94">
        <v>1.6292212213268682E-5</v>
      </c>
      <c r="N62" s="94">
        <f t="shared" si="0"/>
        <v>1.8398499252157419E-2</v>
      </c>
      <c r="O62" s="94">
        <f>L62/'סכום נכסי הקרן'!$C$42</f>
        <v>1.6051977396394736E-3</v>
      </c>
    </row>
    <row r="63" spans="2:15">
      <c r="B63" s="86" t="s">
        <v>1208</v>
      </c>
      <c r="C63" s="83" t="s">
        <v>1209</v>
      </c>
      <c r="D63" s="96" t="s">
        <v>120</v>
      </c>
      <c r="E63" s="96" t="s">
        <v>308</v>
      </c>
      <c r="F63" s="83" t="s">
        <v>449</v>
      </c>
      <c r="G63" s="96" t="s">
        <v>378</v>
      </c>
      <c r="H63" s="96" t="s">
        <v>133</v>
      </c>
      <c r="I63" s="93">
        <v>15.034575999999999</v>
      </c>
      <c r="J63" s="95">
        <v>76010</v>
      </c>
      <c r="K63" s="83"/>
      <c r="L63" s="93">
        <v>11.427780995999997</v>
      </c>
      <c r="M63" s="94">
        <v>2.7821734541153272E-6</v>
      </c>
      <c r="N63" s="94">
        <f t="shared" si="0"/>
        <v>3.7139332244251599E-3</v>
      </c>
      <c r="O63" s="94">
        <f>L63/'סכום נכסי הקרן'!$C$42</f>
        <v>3.2402627710627807E-4</v>
      </c>
    </row>
    <row r="64" spans="2:15">
      <c r="B64" s="86" t="s">
        <v>1210</v>
      </c>
      <c r="C64" s="83" t="s">
        <v>1211</v>
      </c>
      <c r="D64" s="96" t="s">
        <v>120</v>
      </c>
      <c r="E64" s="96" t="s">
        <v>308</v>
      </c>
      <c r="F64" s="83" t="s">
        <v>1212</v>
      </c>
      <c r="G64" s="96" t="s">
        <v>438</v>
      </c>
      <c r="H64" s="96" t="s">
        <v>133</v>
      </c>
      <c r="I64" s="93">
        <v>251.80309700000001</v>
      </c>
      <c r="J64" s="95">
        <v>5188</v>
      </c>
      <c r="K64" s="83"/>
      <c r="L64" s="93">
        <v>13.063544672000001</v>
      </c>
      <c r="M64" s="94">
        <v>3.7224272611845035E-6</v>
      </c>
      <c r="N64" s="94">
        <f t="shared" si="0"/>
        <v>4.2455427351193783E-3</v>
      </c>
      <c r="O64" s="94">
        <f>L64/'סכום נכסי הקרן'!$C$42</f>
        <v>3.7040714617836515E-4</v>
      </c>
    </row>
    <row r="65" spans="2:15">
      <c r="B65" s="86" t="s">
        <v>1213</v>
      </c>
      <c r="C65" s="83" t="s">
        <v>1214</v>
      </c>
      <c r="D65" s="96" t="s">
        <v>120</v>
      </c>
      <c r="E65" s="96" t="s">
        <v>308</v>
      </c>
      <c r="F65" s="83" t="s">
        <v>545</v>
      </c>
      <c r="G65" s="96" t="s">
        <v>378</v>
      </c>
      <c r="H65" s="96" t="s">
        <v>133</v>
      </c>
      <c r="I65" s="93">
        <v>1811.9403649999999</v>
      </c>
      <c r="J65" s="95">
        <v>943</v>
      </c>
      <c r="K65" s="83"/>
      <c r="L65" s="93">
        <v>17.086597645999998</v>
      </c>
      <c r="M65" s="94">
        <v>2.2288990093091209E-6</v>
      </c>
      <c r="N65" s="94">
        <f t="shared" si="0"/>
        <v>5.5530012967588494E-3</v>
      </c>
      <c r="O65" s="94">
        <f>L65/'סכום נכסי הקרן'!$C$42</f>
        <v>4.8447783743704807E-4</v>
      </c>
    </row>
    <row r="66" spans="2:15">
      <c r="B66" s="86" t="s">
        <v>1215</v>
      </c>
      <c r="C66" s="83" t="s">
        <v>1216</v>
      </c>
      <c r="D66" s="96" t="s">
        <v>120</v>
      </c>
      <c r="E66" s="96" t="s">
        <v>308</v>
      </c>
      <c r="F66" s="83" t="s">
        <v>1217</v>
      </c>
      <c r="G66" s="96" t="s">
        <v>1200</v>
      </c>
      <c r="H66" s="96" t="s">
        <v>133</v>
      </c>
      <c r="I66" s="93">
        <v>511.23774900000006</v>
      </c>
      <c r="J66" s="95">
        <v>6951</v>
      </c>
      <c r="K66" s="83"/>
      <c r="L66" s="93">
        <v>35.536135913999999</v>
      </c>
      <c r="M66" s="94">
        <v>8.2344099797158879E-6</v>
      </c>
      <c r="N66" s="94">
        <f t="shared" si="0"/>
        <v>1.1548946893967304E-2</v>
      </c>
      <c r="O66" s="94">
        <f>L66/'סכום נכסי הקרן'!$C$42</f>
        <v>1.007600848054975E-3</v>
      </c>
    </row>
    <row r="67" spans="2:15">
      <c r="B67" s="86" t="s">
        <v>1218</v>
      </c>
      <c r="C67" s="83" t="s">
        <v>1219</v>
      </c>
      <c r="D67" s="96" t="s">
        <v>120</v>
      </c>
      <c r="E67" s="96" t="s">
        <v>308</v>
      </c>
      <c r="F67" s="83" t="s">
        <v>1220</v>
      </c>
      <c r="G67" s="96" t="s">
        <v>1185</v>
      </c>
      <c r="H67" s="96" t="s">
        <v>133</v>
      </c>
      <c r="I67" s="93">
        <v>948.49579599999993</v>
      </c>
      <c r="J67" s="95">
        <v>2885</v>
      </c>
      <c r="K67" s="83"/>
      <c r="L67" s="93">
        <v>27.364103714999999</v>
      </c>
      <c r="M67" s="94">
        <v>8.8097901769893293E-6</v>
      </c>
      <c r="N67" s="94">
        <f t="shared" si="0"/>
        <v>8.8931047925513169E-3</v>
      </c>
      <c r="O67" s="94">
        <f>L67/'סכום נכסי הקרן'!$C$42</f>
        <v>7.7588891983711281E-4</v>
      </c>
    </row>
    <row r="68" spans="2:15">
      <c r="B68" s="86" t="s">
        <v>1221</v>
      </c>
      <c r="C68" s="83" t="s">
        <v>1222</v>
      </c>
      <c r="D68" s="96" t="s">
        <v>120</v>
      </c>
      <c r="E68" s="96" t="s">
        <v>308</v>
      </c>
      <c r="F68" s="83" t="s">
        <v>1223</v>
      </c>
      <c r="G68" s="96" t="s">
        <v>828</v>
      </c>
      <c r="H68" s="96" t="s">
        <v>133</v>
      </c>
      <c r="I68" s="93">
        <v>35.328857999999997</v>
      </c>
      <c r="J68" s="95">
        <v>13550</v>
      </c>
      <c r="K68" s="83"/>
      <c r="L68" s="93">
        <v>4.7870602589999995</v>
      </c>
      <c r="M68" s="94">
        <v>3.992601074386834E-6</v>
      </c>
      <c r="N68" s="94">
        <f t="shared" si="0"/>
        <v>1.5557545379499688E-3</v>
      </c>
      <c r="O68" s="94">
        <f>L68/'סכום נכסי הקרן'!$C$42</f>
        <v>1.3573355269497374E-4</v>
      </c>
    </row>
    <row r="69" spans="2:15">
      <c r="B69" s="86" t="s">
        <v>1224</v>
      </c>
      <c r="C69" s="83" t="s">
        <v>1225</v>
      </c>
      <c r="D69" s="96" t="s">
        <v>120</v>
      </c>
      <c r="E69" s="96" t="s">
        <v>308</v>
      </c>
      <c r="F69" s="83" t="s">
        <v>565</v>
      </c>
      <c r="G69" s="96" t="s">
        <v>438</v>
      </c>
      <c r="H69" s="96" t="s">
        <v>133</v>
      </c>
      <c r="I69" s="93">
        <v>232.19201400000003</v>
      </c>
      <c r="J69" s="95">
        <v>5049</v>
      </c>
      <c r="K69" s="83"/>
      <c r="L69" s="93">
        <v>11.723374776</v>
      </c>
      <c r="M69" s="94">
        <v>3.6697475536189979E-6</v>
      </c>
      <c r="N69" s="94">
        <f t="shared" si="0"/>
        <v>3.8099987301309216E-3</v>
      </c>
      <c r="O69" s="94">
        <f>L69/'סכום נכסי הקרן'!$C$42</f>
        <v>3.3240762008989827E-4</v>
      </c>
    </row>
    <row r="70" spans="2:15">
      <c r="B70" s="86" t="s">
        <v>1226</v>
      </c>
      <c r="C70" s="83" t="s">
        <v>1227</v>
      </c>
      <c r="D70" s="96" t="s">
        <v>120</v>
      </c>
      <c r="E70" s="96" t="s">
        <v>308</v>
      </c>
      <c r="F70" s="83" t="s">
        <v>1228</v>
      </c>
      <c r="G70" s="96" t="s">
        <v>1121</v>
      </c>
      <c r="H70" s="96" t="s">
        <v>133</v>
      </c>
      <c r="I70" s="93">
        <v>26.96735</v>
      </c>
      <c r="J70" s="95">
        <v>13140</v>
      </c>
      <c r="K70" s="83"/>
      <c r="L70" s="93">
        <v>3.5435098030000001</v>
      </c>
      <c r="M70" s="94">
        <v>9.6579306152928384E-7</v>
      </c>
      <c r="N70" s="94">
        <f t="shared" si="0"/>
        <v>1.1516110426901252E-3</v>
      </c>
      <c r="O70" s="94">
        <f>L70/'סכום נכסי הקרן'!$C$42</f>
        <v>1.0047359935910441E-4</v>
      </c>
    </row>
    <row r="71" spans="2:15">
      <c r="B71" s="86" t="s">
        <v>1229</v>
      </c>
      <c r="C71" s="83" t="s">
        <v>1230</v>
      </c>
      <c r="D71" s="96" t="s">
        <v>120</v>
      </c>
      <c r="E71" s="96" t="s">
        <v>308</v>
      </c>
      <c r="F71" s="83" t="s">
        <v>1231</v>
      </c>
      <c r="G71" s="96" t="s">
        <v>127</v>
      </c>
      <c r="H71" s="96" t="s">
        <v>133</v>
      </c>
      <c r="I71" s="93">
        <v>675.69250499999998</v>
      </c>
      <c r="J71" s="95">
        <v>2064</v>
      </c>
      <c r="K71" s="83"/>
      <c r="L71" s="93">
        <v>13.946293297999999</v>
      </c>
      <c r="M71" s="94">
        <v>6.8823419676769771E-6</v>
      </c>
      <c r="N71" s="94">
        <f t="shared" si="0"/>
        <v>4.53242865392239E-3</v>
      </c>
      <c r="O71" s="94">
        <f>L71/'סכום נכסי הקרן'!$C$42</f>
        <v>3.9543683050672084E-4</v>
      </c>
    </row>
    <row r="72" spans="2:15">
      <c r="B72" s="86" t="s">
        <v>1232</v>
      </c>
      <c r="C72" s="83" t="s">
        <v>1233</v>
      </c>
      <c r="D72" s="96" t="s">
        <v>120</v>
      </c>
      <c r="E72" s="96" t="s">
        <v>308</v>
      </c>
      <c r="F72" s="83" t="s">
        <v>645</v>
      </c>
      <c r="G72" s="96" t="s">
        <v>157</v>
      </c>
      <c r="H72" s="96" t="s">
        <v>133</v>
      </c>
      <c r="I72" s="93">
        <v>302.95649200000003</v>
      </c>
      <c r="J72" s="95">
        <v>1099</v>
      </c>
      <c r="K72" s="83"/>
      <c r="L72" s="93">
        <v>3.3294918499999997</v>
      </c>
      <c r="M72" s="94">
        <v>2.0568924462683244E-6</v>
      </c>
      <c r="N72" s="94">
        <f t="shared" si="0"/>
        <v>1.0820569983355493E-3</v>
      </c>
      <c r="O72" s="94">
        <f>L72/'סכום נכסי הקרן'!$C$42</f>
        <v>9.440527860910317E-5</v>
      </c>
    </row>
    <row r="73" spans="2:15">
      <c r="B73" s="86" t="s">
        <v>1234</v>
      </c>
      <c r="C73" s="83" t="s">
        <v>1235</v>
      </c>
      <c r="D73" s="96" t="s">
        <v>120</v>
      </c>
      <c r="E73" s="96" t="s">
        <v>308</v>
      </c>
      <c r="F73" s="83" t="s">
        <v>1236</v>
      </c>
      <c r="G73" s="96" t="s">
        <v>128</v>
      </c>
      <c r="H73" s="96" t="s">
        <v>133</v>
      </c>
      <c r="I73" s="93">
        <v>91.416291000000001</v>
      </c>
      <c r="J73" s="95">
        <v>7901</v>
      </c>
      <c r="K73" s="83"/>
      <c r="L73" s="93">
        <v>7.2228011409999997</v>
      </c>
      <c r="M73" s="94">
        <v>8.3915334235614302E-6</v>
      </c>
      <c r="N73" s="94">
        <f t="shared" si="0"/>
        <v>2.3473499483727647E-3</v>
      </c>
      <c r="O73" s="94">
        <f>L73/'סכום נכסי הקרן'!$C$42</f>
        <v>2.0479718370665281E-4</v>
      </c>
    </row>
    <row r="74" spans="2:15">
      <c r="B74" s="86" t="s">
        <v>1237</v>
      </c>
      <c r="C74" s="83" t="s">
        <v>1238</v>
      </c>
      <c r="D74" s="96" t="s">
        <v>120</v>
      </c>
      <c r="E74" s="96" t="s">
        <v>308</v>
      </c>
      <c r="F74" s="83" t="s">
        <v>1239</v>
      </c>
      <c r="G74" s="96" t="s">
        <v>491</v>
      </c>
      <c r="H74" s="96" t="s">
        <v>133</v>
      </c>
      <c r="I74" s="93">
        <v>55.352612999999998</v>
      </c>
      <c r="J74" s="95">
        <v>15440</v>
      </c>
      <c r="K74" s="83"/>
      <c r="L74" s="93">
        <v>8.5464434950000001</v>
      </c>
      <c r="M74" s="94">
        <v>5.7973265479361808E-6</v>
      </c>
      <c r="N74" s="94">
        <f t="shared" si="0"/>
        <v>2.7775226404726239E-3</v>
      </c>
      <c r="O74" s="94">
        <f>L74/'סכום נכסי הקרן'!$C$42</f>
        <v>2.4232808356699614E-4</v>
      </c>
    </row>
    <row r="75" spans="2:15">
      <c r="B75" s="86" t="s">
        <v>1240</v>
      </c>
      <c r="C75" s="83" t="s">
        <v>1241</v>
      </c>
      <c r="D75" s="96" t="s">
        <v>120</v>
      </c>
      <c r="E75" s="96" t="s">
        <v>308</v>
      </c>
      <c r="F75" s="83" t="s">
        <v>813</v>
      </c>
      <c r="G75" s="96" t="s">
        <v>157</v>
      </c>
      <c r="H75" s="96" t="s">
        <v>133</v>
      </c>
      <c r="I75" s="93">
        <v>523.066554</v>
      </c>
      <c r="J75" s="95">
        <v>1537</v>
      </c>
      <c r="K75" s="83"/>
      <c r="L75" s="93">
        <v>8.0395329330000003</v>
      </c>
      <c r="M75" s="94">
        <v>3.1866641439783421E-6</v>
      </c>
      <c r="N75" s="94">
        <f t="shared" si="0"/>
        <v>2.6127809483906007E-3</v>
      </c>
      <c r="O75" s="94">
        <f>L75/'סכום נכסי הקרן'!$C$42</f>
        <v>2.2795500953904586E-4</v>
      </c>
    </row>
    <row r="76" spans="2:15">
      <c r="B76" s="86" t="s">
        <v>1242</v>
      </c>
      <c r="C76" s="83" t="s">
        <v>1243</v>
      </c>
      <c r="D76" s="96" t="s">
        <v>120</v>
      </c>
      <c r="E76" s="96" t="s">
        <v>308</v>
      </c>
      <c r="F76" s="83" t="s">
        <v>1244</v>
      </c>
      <c r="G76" s="96" t="s">
        <v>828</v>
      </c>
      <c r="H76" s="96" t="s">
        <v>133</v>
      </c>
      <c r="I76" s="93">
        <v>13.573523</v>
      </c>
      <c r="J76" s="95">
        <v>29110</v>
      </c>
      <c r="K76" s="83"/>
      <c r="L76" s="93">
        <v>3.9512525780000001</v>
      </c>
      <c r="M76" s="94">
        <v>5.8916158934245884E-6</v>
      </c>
      <c r="N76" s="94">
        <f t="shared" ref="N76:N84" si="1">L76/$L$11</f>
        <v>1.2841240335867712E-3</v>
      </c>
      <c r="O76" s="94">
        <f>L76/'סכום נכסי הקרן'!$C$42</f>
        <v>1.1203484414026339E-4</v>
      </c>
    </row>
    <row r="77" spans="2:15">
      <c r="B77" s="86" t="s">
        <v>1245</v>
      </c>
      <c r="C77" s="83" t="s">
        <v>1246</v>
      </c>
      <c r="D77" s="96" t="s">
        <v>120</v>
      </c>
      <c r="E77" s="96" t="s">
        <v>308</v>
      </c>
      <c r="F77" s="83" t="s">
        <v>1247</v>
      </c>
      <c r="G77" s="96" t="s">
        <v>1248</v>
      </c>
      <c r="H77" s="96" t="s">
        <v>133</v>
      </c>
      <c r="I77" s="93">
        <v>68.658506000000003</v>
      </c>
      <c r="J77" s="95">
        <v>2370</v>
      </c>
      <c r="K77" s="83"/>
      <c r="L77" s="93">
        <v>1.6272065950000001</v>
      </c>
      <c r="M77" s="94">
        <v>1.705058917573955E-6</v>
      </c>
      <c r="N77" s="94">
        <f t="shared" si="1"/>
        <v>5.2882853095360786E-4</v>
      </c>
      <c r="O77" s="94">
        <f>L77/'סכום נכסי הקרן'!$C$42</f>
        <v>4.6138239369934225E-5</v>
      </c>
    </row>
    <row r="78" spans="2:15">
      <c r="B78" s="86" t="s">
        <v>1249</v>
      </c>
      <c r="C78" s="83" t="s">
        <v>1250</v>
      </c>
      <c r="D78" s="96" t="s">
        <v>120</v>
      </c>
      <c r="E78" s="96" t="s">
        <v>308</v>
      </c>
      <c r="F78" s="83" t="s">
        <v>1251</v>
      </c>
      <c r="G78" s="96" t="s">
        <v>1121</v>
      </c>
      <c r="H78" s="96" t="s">
        <v>133</v>
      </c>
      <c r="I78" s="93">
        <v>37.794015999999999</v>
      </c>
      <c r="J78" s="95">
        <v>3797</v>
      </c>
      <c r="K78" s="83"/>
      <c r="L78" s="93">
        <v>1.4350387760000001</v>
      </c>
      <c r="M78" s="94">
        <v>9.8341924218672641E-7</v>
      </c>
      <c r="N78" s="94">
        <f t="shared" si="1"/>
        <v>4.663755973614054E-4</v>
      </c>
      <c r="O78" s="94">
        <f>L78/'סכום נכסי הקרן'!$C$42</f>
        <v>4.068946300713919E-5</v>
      </c>
    </row>
    <row r="79" spans="2:15">
      <c r="B79" s="86" t="s">
        <v>1252</v>
      </c>
      <c r="C79" s="83" t="s">
        <v>1253</v>
      </c>
      <c r="D79" s="96" t="s">
        <v>120</v>
      </c>
      <c r="E79" s="96" t="s">
        <v>308</v>
      </c>
      <c r="F79" s="83" t="s">
        <v>1254</v>
      </c>
      <c r="G79" s="96" t="s">
        <v>699</v>
      </c>
      <c r="H79" s="96" t="s">
        <v>133</v>
      </c>
      <c r="I79" s="93">
        <v>89.432702000000006</v>
      </c>
      <c r="J79" s="95">
        <v>9538</v>
      </c>
      <c r="K79" s="83"/>
      <c r="L79" s="93">
        <v>8.5300911379999995</v>
      </c>
      <c r="M79" s="94">
        <v>7.1105116471957065E-6</v>
      </c>
      <c r="N79" s="94">
        <f t="shared" si="1"/>
        <v>2.7722082612435138E-3</v>
      </c>
      <c r="O79" s="94">
        <f>L79/'סכום נכסי הקרן'!$C$42</f>
        <v>2.4186442457996464E-4</v>
      </c>
    </row>
    <row r="80" spans="2:15">
      <c r="B80" s="86" t="s">
        <v>1255</v>
      </c>
      <c r="C80" s="83" t="s">
        <v>1256</v>
      </c>
      <c r="D80" s="96" t="s">
        <v>120</v>
      </c>
      <c r="E80" s="96" t="s">
        <v>308</v>
      </c>
      <c r="F80" s="83" t="s">
        <v>1257</v>
      </c>
      <c r="G80" s="96" t="s">
        <v>1248</v>
      </c>
      <c r="H80" s="96" t="s">
        <v>133</v>
      </c>
      <c r="I80" s="93">
        <v>517.69915400000002</v>
      </c>
      <c r="J80" s="95">
        <v>206.6</v>
      </c>
      <c r="K80" s="83"/>
      <c r="L80" s="93">
        <v>1.0695664520000001</v>
      </c>
      <c r="M80" s="94">
        <v>1.467835306670112E-6</v>
      </c>
      <c r="N80" s="94">
        <f t="shared" si="1"/>
        <v>3.4760014942566189E-4</v>
      </c>
      <c r="O80" s="94">
        <f>L80/'סכום נכסי הקרן'!$C$42</f>
        <v>3.0326765596981411E-5</v>
      </c>
    </row>
    <row r="81" spans="2:15">
      <c r="B81" s="86" t="s">
        <v>1258</v>
      </c>
      <c r="C81" s="83" t="s">
        <v>1259</v>
      </c>
      <c r="D81" s="96" t="s">
        <v>120</v>
      </c>
      <c r="E81" s="96" t="s">
        <v>308</v>
      </c>
      <c r="F81" s="83" t="s">
        <v>480</v>
      </c>
      <c r="G81" s="96" t="s">
        <v>378</v>
      </c>
      <c r="H81" s="96" t="s">
        <v>133</v>
      </c>
      <c r="I81" s="93">
        <v>938.47485300000005</v>
      </c>
      <c r="J81" s="95">
        <v>2064</v>
      </c>
      <c r="K81" s="83"/>
      <c r="L81" s="93">
        <v>19.370120963000002</v>
      </c>
      <c r="M81" s="94">
        <v>5.2642608777997855E-6</v>
      </c>
      <c r="N81" s="94">
        <f t="shared" si="1"/>
        <v>6.2951272719349895E-3</v>
      </c>
      <c r="O81" s="94">
        <f>L81/'סכום נכסי הקרן'!$C$42</f>
        <v>5.4922545198722898E-4</v>
      </c>
    </row>
    <row r="82" spans="2:15">
      <c r="B82" s="86" t="s">
        <v>1260</v>
      </c>
      <c r="C82" s="83" t="s">
        <v>1261</v>
      </c>
      <c r="D82" s="96" t="s">
        <v>120</v>
      </c>
      <c r="E82" s="96" t="s">
        <v>308</v>
      </c>
      <c r="F82" s="83" t="s">
        <v>1262</v>
      </c>
      <c r="G82" s="96" t="s">
        <v>128</v>
      </c>
      <c r="H82" s="96" t="s">
        <v>133</v>
      </c>
      <c r="I82" s="93">
        <v>59.305514000000002</v>
      </c>
      <c r="J82" s="95">
        <v>19860</v>
      </c>
      <c r="K82" s="83"/>
      <c r="L82" s="93">
        <v>11.778075125999999</v>
      </c>
      <c r="M82" s="94">
        <v>4.3051182661379923E-6</v>
      </c>
      <c r="N82" s="94">
        <f t="shared" si="1"/>
        <v>3.8277758862843157E-3</v>
      </c>
      <c r="O82" s="94">
        <f>L82/'סכום נכסי הקרן'!$C$42</f>
        <v>3.3395860805275076E-4</v>
      </c>
    </row>
    <row r="83" spans="2:15">
      <c r="B83" s="86" t="s">
        <v>1263</v>
      </c>
      <c r="C83" s="83" t="s">
        <v>1264</v>
      </c>
      <c r="D83" s="96" t="s">
        <v>120</v>
      </c>
      <c r="E83" s="96" t="s">
        <v>308</v>
      </c>
      <c r="F83" s="83" t="s">
        <v>1265</v>
      </c>
      <c r="G83" s="96" t="s">
        <v>127</v>
      </c>
      <c r="H83" s="96" t="s">
        <v>133</v>
      </c>
      <c r="I83" s="93">
        <v>6443.9872219999997</v>
      </c>
      <c r="J83" s="95">
        <v>264.3</v>
      </c>
      <c r="K83" s="83"/>
      <c r="L83" s="93">
        <v>17.031458226999998</v>
      </c>
      <c r="M83" s="94">
        <v>5.7340169335572689E-6</v>
      </c>
      <c r="N83" s="94">
        <f t="shared" si="1"/>
        <v>5.5350814468534933E-3</v>
      </c>
      <c r="O83" s="94">
        <f>L83/'סכום נכסי הקרן'!$C$42</f>
        <v>4.8291439999747631E-4</v>
      </c>
    </row>
    <row r="84" spans="2:15">
      <c r="B84" s="86" t="s">
        <v>1266</v>
      </c>
      <c r="C84" s="83" t="s">
        <v>1267</v>
      </c>
      <c r="D84" s="96" t="s">
        <v>120</v>
      </c>
      <c r="E84" s="96" t="s">
        <v>308</v>
      </c>
      <c r="F84" s="83" t="s">
        <v>866</v>
      </c>
      <c r="G84" s="96" t="s">
        <v>127</v>
      </c>
      <c r="H84" s="96" t="s">
        <v>133</v>
      </c>
      <c r="I84" s="93">
        <v>686.97724799999992</v>
      </c>
      <c r="J84" s="95">
        <v>801</v>
      </c>
      <c r="K84" s="83"/>
      <c r="L84" s="93">
        <v>5.502687753</v>
      </c>
      <c r="M84" s="94">
        <v>7.7628428340869816E-6</v>
      </c>
      <c r="N84" s="94">
        <f t="shared" si="1"/>
        <v>1.7883274869073395E-3</v>
      </c>
      <c r="O84" s="94">
        <f>L84/'סכום נכסי הקרן'!$C$42</f>
        <v>1.5602464094359173E-4</v>
      </c>
    </row>
    <row r="85" spans="2:15">
      <c r="B85" s="82"/>
      <c r="C85" s="83"/>
      <c r="D85" s="83"/>
      <c r="E85" s="83"/>
      <c r="F85" s="83"/>
      <c r="G85" s="83"/>
      <c r="H85" s="83"/>
      <c r="I85" s="93"/>
      <c r="J85" s="95"/>
      <c r="K85" s="83"/>
      <c r="L85" s="83"/>
      <c r="M85" s="83"/>
      <c r="N85" s="94"/>
      <c r="O85" s="83"/>
    </row>
    <row r="86" spans="2:15">
      <c r="B86" s="99" t="s">
        <v>31</v>
      </c>
      <c r="C86" s="81"/>
      <c r="D86" s="81"/>
      <c r="E86" s="81"/>
      <c r="F86" s="81"/>
      <c r="G86" s="81"/>
      <c r="H86" s="81"/>
      <c r="I86" s="90"/>
      <c r="J86" s="92"/>
      <c r="K86" s="81"/>
      <c r="L86" s="90">
        <v>89.547182933000002</v>
      </c>
      <c r="M86" s="81"/>
      <c r="N86" s="91">
        <f t="shared" ref="N86:N123" si="2">L86/$L$11</f>
        <v>2.910208534491121E-2</v>
      </c>
      <c r="O86" s="91">
        <f>L86/'סכום נכסי הקרן'!$C$42</f>
        <v>2.5390441347529339E-3</v>
      </c>
    </row>
    <row r="87" spans="2:15">
      <c r="B87" s="86" t="s">
        <v>1268</v>
      </c>
      <c r="C87" s="83" t="s">
        <v>1269</v>
      </c>
      <c r="D87" s="96" t="s">
        <v>120</v>
      </c>
      <c r="E87" s="96" t="s">
        <v>308</v>
      </c>
      <c r="F87" s="83" t="s">
        <v>1270</v>
      </c>
      <c r="G87" s="96" t="s">
        <v>1185</v>
      </c>
      <c r="H87" s="96" t="s">
        <v>133</v>
      </c>
      <c r="I87" s="93">
        <v>34.547795000000001</v>
      </c>
      <c r="J87" s="95">
        <v>2711</v>
      </c>
      <c r="K87" s="83"/>
      <c r="L87" s="93">
        <v>0.93659073299999995</v>
      </c>
      <c r="M87" s="94">
        <v>7.161325421031968E-6</v>
      </c>
      <c r="N87" s="94">
        <f t="shared" si="2"/>
        <v>3.0438415316105127E-4</v>
      </c>
      <c r="O87" s="94">
        <f>L87/'סכום נכסי הקרן'!$C$42</f>
        <v>2.6556337445778451E-5</v>
      </c>
    </row>
    <row r="88" spans="2:15">
      <c r="B88" s="86" t="s">
        <v>1271</v>
      </c>
      <c r="C88" s="83" t="s">
        <v>1272</v>
      </c>
      <c r="D88" s="96" t="s">
        <v>120</v>
      </c>
      <c r="E88" s="96" t="s">
        <v>308</v>
      </c>
      <c r="F88" s="83" t="s">
        <v>1273</v>
      </c>
      <c r="G88" s="96" t="s">
        <v>129</v>
      </c>
      <c r="H88" s="96" t="s">
        <v>133</v>
      </c>
      <c r="I88" s="93">
        <v>451.57667000000004</v>
      </c>
      <c r="J88" s="95">
        <v>333.5</v>
      </c>
      <c r="K88" s="83"/>
      <c r="L88" s="93">
        <v>1.5060081940000001</v>
      </c>
      <c r="M88" s="94">
        <v>8.2122916132458243E-6</v>
      </c>
      <c r="N88" s="94">
        <f t="shared" si="2"/>
        <v>4.8944006451566522E-4</v>
      </c>
      <c r="O88" s="94">
        <f>L88/'סכום נכסי הקרן'!$C$42</f>
        <v>4.2701748359036324E-5</v>
      </c>
    </row>
    <row r="89" spans="2:15">
      <c r="B89" s="86" t="s">
        <v>1274</v>
      </c>
      <c r="C89" s="83" t="s">
        <v>1275</v>
      </c>
      <c r="D89" s="96" t="s">
        <v>120</v>
      </c>
      <c r="E89" s="96" t="s">
        <v>308</v>
      </c>
      <c r="F89" s="83" t="s">
        <v>1276</v>
      </c>
      <c r="G89" s="96" t="s">
        <v>129</v>
      </c>
      <c r="H89" s="96" t="s">
        <v>133</v>
      </c>
      <c r="I89" s="93">
        <v>143.74262300000001</v>
      </c>
      <c r="J89" s="95">
        <v>1838</v>
      </c>
      <c r="K89" s="83"/>
      <c r="L89" s="93">
        <v>2.6419894079999997</v>
      </c>
      <c r="M89" s="94">
        <v>1.0828275082886696E-5</v>
      </c>
      <c r="N89" s="94">
        <f t="shared" si="2"/>
        <v>8.586244559976306E-4</v>
      </c>
      <c r="O89" s="94">
        <f>L89/'סכום נכסי הקרן'!$C$42</f>
        <v>7.4911655406076323E-5</v>
      </c>
    </row>
    <row r="90" spans="2:15">
      <c r="B90" s="86" t="s">
        <v>1277</v>
      </c>
      <c r="C90" s="83" t="s">
        <v>1278</v>
      </c>
      <c r="D90" s="96" t="s">
        <v>120</v>
      </c>
      <c r="E90" s="96" t="s">
        <v>308</v>
      </c>
      <c r="F90" s="83" t="s">
        <v>1279</v>
      </c>
      <c r="G90" s="96" t="s">
        <v>128</v>
      </c>
      <c r="H90" s="96" t="s">
        <v>133</v>
      </c>
      <c r="I90" s="93">
        <v>15.520799999999999</v>
      </c>
      <c r="J90" s="95">
        <v>8330</v>
      </c>
      <c r="K90" s="83"/>
      <c r="L90" s="93">
        <v>1.2928826489999998</v>
      </c>
      <c r="M90" s="94">
        <v>1.5466666666666665E-6</v>
      </c>
      <c r="N90" s="94">
        <f t="shared" si="2"/>
        <v>4.2017604529563673E-4</v>
      </c>
      <c r="O90" s="94">
        <f>L90/'סכום נכסי הקרן'!$C$42</f>
        <v>3.6658731177768268E-5</v>
      </c>
    </row>
    <row r="91" spans="2:15">
      <c r="B91" s="86" t="s">
        <v>1280</v>
      </c>
      <c r="C91" s="83" t="s">
        <v>1281</v>
      </c>
      <c r="D91" s="96" t="s">
        <v>120</v>
      </c>
      <c r="E91" s="96" t="s">
        <v>308</v>
      </c>
      <c r="F91" s="83" t="s">
        <v>1282</v>
      </c>
      <c r="G91" s="96" t="s">
        <v>1283</v>
      </c>
      <c r="H91" s="96" t="s">
        <v>133</v>
      </c>
      <c r="I91" s="93">
        <v>2120.314742</v>
      </c>
      <c r="J91" s="95">
        <v>146.6</v>
      </c>
      <c r="K91" s="83"/>
      <c r="L91" s="93">
        <v>3.108381413</v>
      </c>
      <c r="M91" s="94">
        <v>6.3239176690758079E-6</v>
      </c>
      <c r="N91" s="94">
        <f t="shared" si="2"/>
        <v>1.0101979560132558E-3</v>
      </c>
      <c r="O91" s="94">
        <f>L91/'סכום נכסי הקרן'!$C$42</f>
        <v>8.8135855721533857E-5</v>
      </c>
    </row>
    <row r="92" spans="2:15">
      <c r="B92" s="86" t="s">
        <v>1284</v>
      </c>
      <c r="C92" s="83" t="s">
        <v>1285</v>
      </c>
      <c r="D92" s="96" t="s">
        <v>120</v>
      </c>
      <c r="E92" s="96" t="s">
        <v>308</v>
      </c>
      <c r="F92" s="83" t="s">
        <v>1286</v>
      </c>
      <c r="G92" s="96" t="s">
        <v>1178</v>
      </c>
      <c r="H92" s="96" t="s">
        <v>133</v>
      </c>
      <c r="I92" s="93">
        <v>226.25438600000001</v>
      </c>
      <c r="J92" s="95">
        <v>272.8</v>
      </c>
      <c r="K92" s="83"/>
      <c r="L92" s="93">
        <v>0.6172219659999999</v>
      </c>
      <c r="M92" s="94">
        <v>1.1720999209670288E-5</v>
      </c>
      <c r="N92" s="94">
        <f t="shared" si="2"/>
        <v>2.0059197557030403E-4</v>
      </c>
      <c r="O92" s="94">
        <f>L92/'סכום נכסי הקרן'!$C$42</f>
        <v>1.7500872291934998E-5</v>
      </c>
    </row>
    <row r="93" spans="2:15">
      <c r="B93" s="86" t="s">
        <v>1287</v>
      </c>
      <c r="C93" s="83" t="s">
        <v>1288</v>
      </c>
      <c r="D93" s="96" t="s">
        <v>120</v>
      </c>
      <c r="E93" s="96" t="s">
        <v>308</v>
      </c>
      <c r="F93" s="83" t="s">
        <v>1289</v>
      </c>
      <c r="G93" s="96" t="s">
        <v>155</v>
      </c>
      <c r="H93" s="96" t="s">
        <v>133</v>
      </c>
      <c r="I93" s="93">
        <v>135.797269</v>
      </c>
      <c r="J93" s="95">
        <v>557.6</v>
      </c>
      <c r="K93" s="83"/>
      <c r="L93" s="93">
        <v>0.75720557399999999</v>
      </c>
      <c r="M93" s="94">
        <v>3.1532751984321918E-6</v>
      </c>
      <c r="N93" s="94">
        <f t="shared" si="2"/>
        <v>2.4608547713531319E-4</v>
      </c>
      <c r="O93" s="94">
        <f>L93/'סכום נכסי הקרן'!$C$42</f>
        <v>2.1470003952055296E-5</v>
      </c>
    </row>
    <row r="94" spans="2:15">
      <c r="B94" s="86" t="s">
        <v>1290</v>
      </c>
      <c r="C94" s="83" t="s">
        <v>1291</v>
      </c>
      <c r="D94" s="96" t="s">
        <v>120</v>
      </c>
      <c r="E94" s="96" t="s">
        <v>308</v>
      </c>
      <c r="F94" s="83" t="s">
        <v>1292</v>
      </c>
      <c r="G94" s="96" t="s">
        <v>666</v>
      </c>
      <c r="H94" s="96" t="s">
        <v>133</v>
      </c>
      <c r="I94" s="93">
        <v>142.356056</v>
      </c>
      <c r="J94" s="95">
        <v>1326</v>
      </c>
      <c r="K94" s="83"/>
      <c r="L94" s="93">
        <v>1.8876412979999999</v>
      </c>
      <c r="M94" s="94">
        <v>5.0852756044969138E-6</v>
      </c>
      <c r="N94" s="94">
        <f t="shared" si="2"/>
        <v>6.1346763075815906E-4</v>
      </c>
      <c r="O94" s="94">
        <f>L94/'סכום נכסי הקרן'!$C$42</f>
        <v>5.3522672732098489E-5</v>
      </c>
    </row>
    <row r="95" spans="2:15">
      <c r="B95" s="86" t="s">
        <v>1293</v>
      </c>
      <c r="C95" s="83" t="s">
        <v>1294</v>
      </c>
      <c r="D95" s="96" t="s">
        <v>120</v>
      </c>
      <c r="E95" s="96" t="s">
        <v>308</v>
      </c>
      <c r="F95" s="83" t="s">
        <v>1295</v>
      </c>
      <c r="G95" s="96" t="s">
        <v>129</v>
      </c>
      <c r="H95" s="96" t="s">
        <v>133</v>
      </c>
      <c r="I95" s="93">
        <v>75.995424999999997</v>
      </c>
      <c r="J95" s="95">
        <v>1934</v>
      </c>
      <c r="K95" s="83"/>
      <c r="L95" s="93">
        <v>1.4697515269999997</v>
      </c>
      <c r="M95" s="94">
        <v>1.1423743425315036E-5</v>
      </c>
      <c r="N95" s="94">
        <f t="shared" si="2"/>
        <v>4.7765695104636153E-4</v>
      </c>
      <c r="O95" s="94">
        <f>L95/'סכום נכסי הקרן'!$C$42</f>
        <v>4.167371738500871E-5</v>
      </c>
    </row>
    <row r="96" spans="2:15">
      <c r="B96" s="86" t="s">
        <v>1296</v>
      </c>
      <c r="C96" s="83" t="s">
        <v>1297</v>
      </c>
      <c r="D96" s="96" t="s">
        <v>120</v>
      </c>
      <c r="E96" s="96" t="s">
        <v>308</v>
      </c>
      <c r="F96" s="83" t="s">
        <v>1298</v>
      </c>
      <c r="G96" s="96" t="s">
        <v>828</v>
      </c>
      <c r="H96" s="96" t="s">
        <v>133</v>
      </c>
      <c r="I96" s="93">
        <v>12.630558000000001</v>
      </c>
      <c r="J96" s="95">
        <v>0</v>
      </c>
      <c r="K96" s="83"/>
      <c r="L96" s="93">
        <v>1.2E-8</v>
      </c>
      <c r="M96" s="94">
        <v>7.9893164217793195E-6</v>
      </c>
      <c r="N96" s="94">
        <f t="shared" si="2"/>
        <v>3.8998996138184247E-12</v>
      </c>
      <c r="O96" s="94">
        <f>L96/'סכום נכסי הקרן'!$C$42</f>
        <v>3.402511236990228E-13</v>
      </c>
    </row>
    <row r="97" spans="2:15">
      <c r="B97" s="86" t="s">
        <v>1299</v>
      </c>
      <c r="C97" s="83" t="s">
        <v>1300</v>
      </c>
      <c r="D97" s="96" t="s">
        <v>120</v>
      </c>
      <c r="E97" s="96" t="s">
        <v>308</v>
      </c>
      <c r="F97" s="83" t="s">
        <v>1301</v>
      </c>
      <c r="G97" s="96" t="s">
        <v>1283</v>
      </c>
      <c r="H97" s="96" t="s">
        <v>133</v>
      </c>
      <c r="I97" s="93">
        <v>141.50196</v>
      </c>
      <c r="J97" s="95">
        <v>286.8</v>
      </c>
      <c r="K97" s="83"/>
      <c r="L97" s="93">
        <v>0.405827622</v>
      </c>
      <c r="M97" s="94">
        <v>5.2250402913338721E-6</v>
      </c>
      <c r="N97" s="94">
        <f t="shared" si="2"/>
        <v>1.3189058219288747E-4</v>
      </c>
      <c r="O97" s="94">
        <f>L97/'סכום נכסי הקרן'!$C$42</f>
        <v>1.1506942034466855E-5</v>
      </c>
    </row>
    <row r="98" spans="2:15">
      <c r="B98" s="86" t="s">
        <v>1302</v>
      </c>
      <c r="C98" s="83" t="s">
        <v>1303</v>
      </c>
      <c r="D98" s="96" t="s">
        <v>120</v>
      </c>
      <c r="E98" s="96" t="s">
        <v>308</v>
      </c>
      <c r="F98" s="83" t="s">
        <v>1304</v>
      </c>
      <c r="G98" s="96" t="s">
        <v>154</v>
      </c>
      <c r="H98" s="96" t="s">
        <v>133</v>
      </c>
      <c r="I98" s="93">
        <v>87.536427000000003</v>
      </c>
      <c r="J98" s="95">
        <v>580</v>
      </c>
      <c r="K98" s="83"/>
      <c r="L98" s="93">
        <v>0.50771127699999996</v>
      </c>
      <c r="M98" s="94">
        <v>1.4510698471490635E-5</v>
      </c>
      <c r="N98" s="94">
        <f t="shared" si="2"/>
        <v>1.650019177586299E-4</v>
      </c>
      <c r="O98" s="94">
        <f>L98/'סכום נכסי הקרן'!$C$42</f>
        <v>1.4395777709492983E-5</v>
      </c>
    </row>
    <row r="99" spans="2:15">
      <c r="B99" s="86" t="s">
        <v>1305</v>
      </c>
      <c r="C99" s="83" t="s">
        <v>1306</v>
      </c>
      <c r="D99" s="96" t="s">
        <v>120</v>
      </c>
      <c r="E99" s="96" t="s">
        <v>308</v>
      </c>
      <c r="F99" s="83" t="s">
        <v>1307</v>
      </c>
      <c r="G99" s="96" t="s">
        <v>156</v>
      </c>
      <c r="H99" s="96" t="s">
        <v>133</v>
      </c>
      <c r="I99" s="93">
        <v>200.01930300000001</v>
      </c>
      <c r="J99" s="95">
        <v>266.39999999999998</v>
      </c>
      <c r="K99" s="83"/>
      <c r="L99" s="93">
        <v>0.53285142199999991</v>
      </c>
      <c r="M99" s="94">
        <v>1.2968618970830621E-5</v>
      </c>
      <c r="N99" s="94">
        <f t="shared" si="2"/>
        <v>1.7317225457336648E-4</v>
      </c>
      <c r="O99" s="94">
        <f>L99/'סכום נכסי הקרן'!$C$42</f>
        <v>1.5108607925010179E-5</v>
      </c>
    </row>
    <row r="100" spans="2:15">
      <c r="B100" s="86" t="s">
        <v>1308</v>
      </c>
      <c r="C100" s="83" t="s">
        <v>1309</v>
      </c>
      <c r="D100" s="96" t="s">
        <v>120</v>
      </c>
      <c r="E100" s="96" t="s">
        <v>308</v>
      </c>
      <c r="F100" s="83" t="s">
        <v>1310</v>
      </c>
      <c r="G100" s="96" t="s">
        <v>491</v>
      </c>
      <c r="H100" s="96" t="s">
        <v>133</v>
      </c>
      <c r="I100" s="93">
        <v>280.01195000000001</v>
      </c>
      <c r="J100" s="95">
        <v>694</v>
      </c>
      <c r="K100" s="83"/>
      <c r="L100" s="93">
        <v>1.9432829329999999</v>
      </c>
      <c r="M100" s="94">
        <v>8.1798689862928195E-6</v>
      </c>
      <c r="N100" s="94">
        <f t="shared" si="2"/>
        <v>6.3155069666221959E-4</v>
      </c>
      <c r="O100" s="94">
        <f>L100/'סכום נכסי הקרן'!$C$42</f>
        <v>5.5100350134865231E-5</v>
      </c>
    </row>
    <row r="101" spans="2:15">
      <c r="B101" s="86" t="s">
        <v>1311</v>
      </c>
      <c r="C101" s="83" t="s">
        <v>1312</v>
      </c>
      <c r="D101" s="96" t="s">
        <v>120</v>
      </c>
      <c r="E101" s="96" t="s">
        <v>308</v>
      </c>
      <c r="F101" s="83" t="s">
        <v>1313</v>
      </c>
      <c r="G101" s="96" t="s">
        <v>491</v>
      </c>
      <c r="H101" s="96" t="s">
        <v>133</v>
      </c>
      <c r="I101" s="93">
        <v>174.81825900000001</v>
      </c>
      <c r="J101" s="95">
        <v>1786</v>
      </c>
      <c r="K101" s="83"/>
      <c r="L101" s="93">
        <v>3.1222541009999998</v>
      </c>
      <c r="M101" s="94">
        <v>1.1516531116716087E-5</v>
      </c>
      <c r="N101" s="94">
        <f t="shared" si="2"/>
        <v>1.0147064635610743E-3</v>
      </c>
      <c r="O101" s="94">
        <f>L101/'סכום נכסי הקרן'!$C$42</f>
        <v>8.8529205528261001E-5</v>
      </c>
    </row>
    <row r="102" spans="2:15">
      <c r="B102" s="86" t="s">
        <v>1314</v>
      </c>
      <c r="C102" s="83" t="s">
        <v>1315</v>
      </c>
      <c r="D102" s="96" t="s">
        <v>120</v>
      </c>
      <c r="E102" s="96" t="s">
        <v>308</v>
      </c>
      <c r="F102" s="83" t="s">
        <v>1316</v>
      </c>
      <c r="G102" s="96" t="s">
        <v>666</v>
      </c>
      <c r="H102" s="96" t="s">
        <v>133</v>
      </c>
      <c r="I102" s="93">
        <v>9310.68</v>
      </c>
      <c r="J102" s="95">
        <v>88</v>
      </c>
      <c r="K102" s="83"/>
      <c r="L102" s="93">
        <v>8.1933983999999995</v>
      </c>
      <c r="M102" s="94">
        <v>9.8696725841477372E-6</v>
      </c>
      <c r="N102" s="94">
        <f t="shared" si="2"/>
        <v>2.662785938001708E-3</v>
      </c>
      <c r="O102" s="94">
        <f>L102/'סכום נכסי הקרן'!$C$42</f>
        <v>2.3231775104281459E-4</v>
      </c>
    </row>
    <row r="103" spans="2:15">
      <c r="B103" s="86" t="s">
        <v>1317</v>
      </c>
      <c r="C103" s="83" t="s">
        <v>1318</v>
      </c>
      <c r="D103" s="96" t="s">
        <v>120</v>
      </c>
      <c r="E103" s="96" t="s">
        <v>308</v>
      </c>
      <c r="F103" s="83" t="s">
        <v>1319</v>
      </c>
      <c r="G103" s="96" t="s">
        <v>127</v>
      </c>
      <c r="H103" s="96" t="s">
        <v>133</v>
      </c>
      <c r="I103" s="93">
        <v>164.54040599999999</v>
      </c>
      <c r="J103" s="95">
        <v>856.2</v>
      </c>
      <c r="K103" s="83"/>
      <c r="L103" s="93">
        <v>1.4087949559999999</v>
      </c>
      <c r="M103" s="94">
        <v>8.2266089695515218E-6</v>
      </c>
      <c r="N103" s="94">
        <f t="shared" si="2"/>
        <v>4.5784657540447866E-4</v>
      </c>
      <c r="O103" s="94">
        <f>L103/'סכום נכסי הקרן'!$C$42</f>
        <v>3.9945338903376274E-5</v>
      </c>
    </row>
    <row r="104" spans="2:15">
      <c r="B104" s="86" t="s">
        <v>1320</v>
      </c>
      <c r="C104" s="83" t="s">
        <v>1321</v>
      </c>
      <c r="D104" s="96" t="s">
        <v>120</v>
      </c>
      <c r="E104" s="96" t="s">
        <v>308</v>
      </c>
      <c r="F104" s="83" t="s">
        <v>1322</v>
      </c>
      <c r="G104" s="96" t="s">
        <v>699</v>
      </c>
      <c r="H104" s="96" t="s">
        <v>133</v>
      </c>
      <c r="I104" s="93">
        <v>121.27109</v>
      </c>
      <c r="J104" s="95">
        <v>1814</v>
      </c>
      <c r="K104" s="83"/>
      <c r="L104" s="93">
        <v>2.1998575680000001</v>
      </c>
      <c r="M104" s="94">
        <v>8.3598018950873932E-6</v>
      </c>
      <c r="N104" s="94">
        <f t="shared" si="2"/>
        <v>7.149353066582282E-4</v>
      </c>
      <c r="O104" s="94">
        <f>L104/'סכום נכסי הקרן'!$C$42</f>
        <v>6.237533412414995E-5</v>
      </c>
    </row>
    <row r="105" spans="2:15">
      <c r="B105" s="86" t="s">
        <v>1323</v>
      </c>
      <c r="C105" s="83" t="s">
        <v>1324</v>
      </c>
      <c r="D105" s="96" t="s">
        <v>120</v>
      </c>
      <c r="E105" s="96" t="s">
        <v>308</v>
      </c>
      <c r="F105" s="83" t="s">
        <v>1325</v>
      </c>
      <c r="G105" s="96" t="s">
        <v>129</v>
      </c>
      <c r="H105" s="96" t="s">
        <v>133</v>
      </c>
      <c r="I105" s="93">
        <v>121.371645</v>
      </c>
      <c r="J105" s="95">
        <v>610.79999999999995</v>
      </c>
      <c r="K105" s="83"/>
      <c r="L105" s="93">
        <v>0.74133800900000002</v>
      </c>
      <c r="M105" s="94">
        <v>1.0531458324728609E-5</v>
      </c>
      <c r="N105" s="94">
        <f t="shared" si="2"/>
        <v>2.4092865125066831E-4</v>
      </c>
      <c r="O105" s="94">
        <f>L105/'סכום נכסי הקרן'!$C$42</f>
        <v>2.1020090883587188E-5</v>
      </c>
    </row>
    <row r="106" spans="2:15">
      <c r="B106" s="86" t="s">
        <v>1326</v>
      </c>
      <c r="C106" s="83" t="s">
        <v>1327</v>
      </c>
      <c r="D106" s="96" t="s">
        <v>120</v>
      </c>
      <c r="E106" s="96" t="s">
        <v>308</v>
      </c>
      <c r="F106" s="83" t="s">
        <v>1328</v>
      </c>
      <c r="G106" s="96" t="s">
        <v>624</v>
      </c>
      <c r="H106" s="96" t="s">
        <v>133</v>
      </c>
      <c r="I106" s="93">
        <v>50.911833000000009</v>
      </c>
      <c r="J106" s="95">
        <v>22180</v>
      </c>
      <c r="K106" s="83"/>
      <c r="L106" s="93">
        <v>11.292244505999999</v>
      </c>
      <c r="M106" s="94">
        <v>1.3947713709306253E-5</v>
      </c>
      <c r="N106" s="94">
        <f t="shared" si="2"/>
        <v>3.6698849990077186E-3</v>
      </c>
      <c r="O106" s="94">
        <f>L106/'סכום נכסי הקרן'!$C$42</f>
        <v>3.2018324018755136E-4</v>
      </c>
    </row>
    <row r="107" spans="2:15">
      <c r="B107" s="86" t="s">
        <v>1329</v>
      </c>
      <c r="C107" s="83" t="s">
        <v>1330</v>
      </c>
      <c r="D107" s="96" t="s">
        <v>120</v>
      </c>
      <c r="E107" s="96" t="s">
        <v>308</v>
      </c>
      <c r="F107" s="83" t="s">
        <v>1331</v>
      </c>
      <c r="G107" s="96" t="s">
        <v>128</v>
      </c>
      <c r="H107" s="96" t="s">
        <v>133</v>
      </c>
      <c r="I107" s="93">
        <v>26.198184000000001</v>
      </c>
      <c r="J107" s="95">
        <v>17520</v>
      </c>
      <c r="K107" s="83"/>
      <c r="L107" s="93">
        <v>4.5899219210000002</v>
      </c>
      <c r="M107" s="94">
        <v>2.0624090449990594E-6</v>
      </c>
      <c r="N107" s="94">
        <f t="shared" si="2"/>
        <v>1.4916862272637186E-3</v>
      </c>
      <c r="O107" s="94">
        <f>L107/'סכום נכסי הקרן'!$C$42</f>
        <v>1.301438409425856E-4</v>
      </c>
    </row>
    <row r="108" spans="2:15">
      <c r="B108" s="86" t="s">
        <v>1332</v>
      </c>
      <c r="C108" s="83" t="s">
        <v>1333</v>
      </c>
      <c r="D108" s="96" t="s">
        <v>120</v>
      </c>
      <c r="E108" s="96" t="s">
        <v>308</v>
      </c>
      <c r="F108" s="83" t="s">
        <v>1334</v>
      </c>
      <c r="G108" s="96" t="s">
        <v>128</v>
      </c>
      <c r="H108" s="96" t="s">
        <v>133</v>
      </c>
      <c r="I108" s="93">
        <v>125.84366799999999</v>
      </c>
      <c r="J108" s="95">
        <v>1481</v>
      </c>
      <c r="K108" s="83"/>
      <c r="L108" s="93">
        <v>1.8637447250000001</v>
      </c>
      <c r="M108" s="94">
        <v>8.7422908358120022E-6</v>
      </c>
      <c r="N108" s="94">
        <f t="shared" si="2"/>
        <v>6.0570144444030221E-4</v>
      </c>
      <c r="O108" s="94">
        <f>L108/'סכום נכסי הקרן'!$C$42</f>
        <v>5.2845103080781351E-5</v>
      </c>
    </row>
    <row r="109" spans="2:15">
      <c r="B109" s="86" t="s">
        <v>1335</v>
      </c>
      <c r="C109" s="83" t="s">
        <v>1336</v>
      </c>
      <c r="D109" s="96" t="s">
        <v>120</v>
      </c>
      <c r="E109" s="96" t="s">
        <v>308</v>
      </c>
      <c r="F109" s="83" t="s">
        <v>1337</v>
      </c>
      <c r="G109" s="96" t="s">
        <v>699</v>
      </c>
      <c r="H109" s="96" t="s">
        <v>133</v>
      </c>
      <c r="I109" s="93">
        <v>5.1142709999999996</v>
      </c>
      <c r="J109" s="95">
        <v>13790</v>
      </c>
      <c r="K109" s="83"/>
      <c r="L109" s="93">
        <v>0.70525792399999998</v>
      </c>
      <c r="M109" s="94">
        <v>1.5382080374780738E-6</v>
      </c>
      <c r="N109" s="94">
        <f t="shared" si="2"/>
        <v>2.2920292545416531E-4</v>
      </c>
      <c r="O109" s="94">
        <f>L109/'סכום נכסי הקרן'!$C$42</f>
        <v>1.9997066761553332E-5</v>
      </c>
    </row>
    <row r="110" spans="2:15">
      <c r="B110" s="86" t="s">
        <v>1338</v>
      </c>
      <c r="C110" s="83" t="s">
        <v>1339</v>
      </c>
      <c r="D110" s="96" t="s">
        <v>120</v>
      </c>
      <c r="E110" s="96" t="s">
        <v>308</v>
      </c>
      <c r="F110" s="83" t="s">
        <v>1340</v>
      </c>
      <c r="G110" s="96" t="s">
        <v>128</v>
      </c>
      <c r="H110" s="96" t="s">
        <v>133</v>
      </c>
      <c r="I110" s="93">
        <v>328.90111600000006</v>
      </c>
      <c r="J110" s="95">
        <v>546.79999999999995</v>
      </c>
      <c r="K110" s="83"/>
      <c r="L110" s="93">
        <v>1.7984313010000001</v>
      </c>
      <c r="M110" s="94">
        <v>8.3013686964550623E-6</v>
      </c>
      <c r="N110" s="94">
        <f t="shared" si="2"/>
        <v>5.8447512802073897E-4</v>
      </c>
      <c r="O110" s="94">
        <f>L110/'סכום נכסי הקרן'!$C$42</f>
        <v>5.0993189255062127E-5</v>
      </c>
    </row>
    <row r="111" spans="2:15">
      <c r="B111" s="86" t="s">
        <v>1341</v>
      </c>
      <c r="C111" s="83" t="s">
        <v>1342</v>
      </c>
      <c r="D111" s="96" t="s">
        <v>120</v>
      </c>
      <c r="E111" s="96" t="s">
        <v>308</v>
      </c>
      <c r="F111" s="83" t="s">
        <v>1343</v>
      </c>
      <c r="G111" s="96" t="s">
        <v>128</v>
      </c>
      <c r="H111" s="96" t="s">
        <v>133</v>
      </c>
      <c r="I111" s="93">
        <v>538.02922999999998</v>
      </c>
      <c r="J111" s="95">
        <v>47.4</v>
      </c>
      <c r="K111" s="83"/>
      <c r="L111" s="93">
        <v>0.25502585500000002</v>
      </c>
      <c r="M111" s="94">
        <v>3.0771821330735875E-6</v>
      </c>
      <c r="N111" s="94">
        <f t="shared" si="2"/>
        <v>8.2881269452351133E-5</v>
      </c>
      <c r="O111" s="94">
        <f>L111/'סכום נכסי הקרן'!$C$42</f>
        <v>7.2310694780045042E-6</v>
      </c>
    </row>
    <row r="112" spans="2:15">
      <c r="B112" s="86" t="s">
        <v>1344</v>
      </c>
      <c r="C112" s="83" t="s">
        <v>1345</v>
      </c>
      <c r="D112" s="96" t="s">
        <v>120</v>
      </c>
      <c r="E112" s="96" t="s">
        <v>308</v>
      </c>
      <c r="F112" s="83" t="s">
        <v>1346</v>
      </c>
      <c r="G112" s="96" t="s">
        <v>129</v>
      </c>
      <c r="H112" s="96" t="s">
        <v>133</v>
      </c>
      <c r="I112" s="93">
        <v>2462.6171340000001</v>
      </c>
      <c r="J112" s="95">
        <v>168.9</v>
      </c>
      <c r="K112" s="83"/>
      <c r="L112" s="93">
        <v>4.159360339</v>
      </c>
      <c r="M112" s="94">
        <v>5.3132514122802755E-6</v>
      </c>
      <c r="N112" s="94">
        <f t="shared" si="2"/>
        <v>1.3517573149831475E-3</v>
      </c>
      <c r="O112" s="94">
        <f>L112/'סכום נכסי הקרן'!$C$42</f>
        <v>1.1793558576782486E-4</v>
      </c>
    </row>
    <row r="113" spans="2:15">
      <c r="B113" s="86" t="s">
        <v>1347</v>
      </c>
      <c r="C113" s="83" t="s">
        <v>1348</v>
      </c>
      <c r="D113" s="96" t="s">
        <v>120</v>
      </c>
      <c r="E113" s="96" t="s">
        <v>308</v>
      </c>
      <c r="F113" s="83" t="s">
        <v>1349</v>
      </c>
      <c r="G113" s="96" t="s">
        <v>1154</v>
      </c>
      <c r="H113" s="96" t="s">
        <v>133</v>
      </c>
      <c r="I113" s="93">
        <v>60.413140000000006</v>
      </c>
      <c r="J113" s="95">
        <v>1998</v>
      </c>
      <c r="K113" s="83"/>
      <c r="L113" s="93">
        <v>1.2070545300000002</v>
      </c>
      <c r="M113" s="94">
        <v>5.7368349282823706E-6</v>
      </c>
      <c r="N113" s="94">
        <f t="shared" si="2"/>
        <v>3.9228262461706503E-4</v>
      </c>
      <c r="O113" s="94">
        <f>L113/'סכום נכסי הקרן'!$C$42</f>
        <v>3.4225138349874653E-5</v>
      </c>
    </row>
    <row r="114" spans="2:15">
      <c r="B114" s="86" t="s">
        <v>1350</v>
      </c>
      <c r="C114" s="83" t="s">
        <v>1351</v>
      </c>
      <c r="D114" s="96" t="s">
        <v>120</v>
      </c>
      <c r="E114" s="96" t="s">
        <v>308</v>
      </c>
      <c r="F114" s="83" t="s">
        <v>1352</v>
      </c>
      <c r="G114" s="96" t="s">
        <v>666</v>
      </c>
      <c r="H114" s="96" t="s">
        <v>133</v>
      </c>
      <c r="I114" s="93">
        <v>32.121845999999998</v>
      </c>
      <c r="J114" s="95">
        <v>30690</v>
      </c>
      <c r="K114" s="83"/>
      <c r="L114" s="93">
        <v>9.8581945369999993</v>
      </c>
      <c r="M114" s="94">
        <v>4.1688578518040627E-6</v>
      </c>
      <c r="N114" s="94">
        <f t="shared" si="2"/>
        <v>3.2038307556494332E-3</v>
      </c>
      <c r="O114" s="94">
        <f>L114/'סכום נכסי הקרן'!$C$42</f>
        <v>2.7952181407148478E-4</v>
      </c>
    </row>
    <row r="115" spans="2:15">
      <c r="B115" s="86" t="s">
        <v>1353</v>
      </c>
      <c r="C115" s="83" t="s">
        <v>1354</v>
      </c>
      <c r="D115" s="96" t="s">
        <v>120</v>
      </c>
      <c r="E115" s="96" t="s">
        <v>308</v>
      </c>
      <c r="F115" s="83" t="s">
        <v>1355</v>
      </c>
      <c r="G115" s="96" t="s">
        <v>624</v>
      </c>
      <c r="H115" s="96" t="s">
        <v>133</v>
      </c>
      <c r="I115" s="93">
        <v>1.5820949999999998</v>
      </c>
      <c r="J115" s="95">
        <v>60.8</v>
      </c>
      <c r="K115" s="83"/>
      <c r="L115" s="93">
        <v>9.61913E-4</v>
      </c>
      <c r="M115" s="94">
        <v>2.3077401068877528E-7</v>
      </c>
      <c r="N115" s="94">
        <f t="shared" si="2"/>
        <v>3.1261367810224354E-7</v>
      </c>
      <c r="O115" s="94">
        <f>L115/'סכום נכסי הקרן'!$C$42</f>
        <v>2.7274331595891509E-8</v>
      </c>
    </row>
    <row r="116" spans="2:15">
      <c r="B116" s="86" t="s">
        <v>1356</v>
      </c>
      <c r="C116" s="83" t="s">
        <v>1357</v>
      </c>
      <c r="D116" s="96" t="s">
        <v>120</v>
      </c>
      <c r="E116" s="96" t="s">
        <v>308</v>
      </c>
      <c r="F116" s="83" t="s">
        <v>1358</v>
      </c>
      <c r="G116" s="96" t="s">
        <v>491</v>
      </c>
      <c r="H116" s="96" t="s">
        <v>133</v>
      </c>
      <c r="I116" s="93">
        <v>76.379335999999995</v>
      </c>
      <c r="J116" s="95">
        <v>615</v>
      </c>
      <c r="K116" s="83"/>
      <c r="L116" s="93">
        <v>0.46973291499999997</v>
      </c>
      <c r="M116" s="94">
        <v>5.8192126044722688E-6</v>
      </c>
      <c r="N116" s="94">
        <f t="shared" si="2"/>
        <v>1.526592678171919E-4</v>
      </c>
      <c r="O116" s="94">
        <f>L116/'סכום נכסי הקרן'!$C$42</f>
        <v>1.3318929347263962E-5</v>
      </c>
    </row>
    <row r="117" spans="2:15">
      <c r="B117" s="86" t="s">
        <v>1359</v>
      </c>
      <c r="C117" s="83" t="s">
        <v>1360</v>
      </c>
      <c r="D117" s="96" t="s">
        <v>120</v>
      </c>
      <c r="E117" s="96" t="s">
        <v>308</v>
      </c>
      <c r="F117" s="83" t="s">
        <v>1361</v>
      </c>
      <c r="G117" s="96" t="s">
        <v>491</v>
      </c>
      <c r="H117" s="96" t="s">
        <v>133</v>
      </c>
      <c r="I117" s="93">
        <v>167.573308</v>
      </c>
      <c r="J117" s="95">
        <v>1782</v>
      </c>
      <c r="K117" s="83"/>
      <c r="L117" s="93">
        <v>2.9861563540000002</v>
      </c>
      <c r="M117" s="94">
        <v>6.5139022635412107E-6</v>
      </c>
      <c r="N117" s="94">
        <f t="shared" si="2"/>
        <v>9.7047583431383627E-4</v>
      </c>
      <c r="O117" s="94">
        <f>L117/'סכום נכסי הקרן'!$C$42</f>
        <v>8.4670254582456408E-5</v>
      </c>
    </row>
    <row r="118" spans="2:15">
      <c r="B118" s="86" t="s">
        <v>1362</v>
      </c>
      <c r="C118" s="83" t="s">
        <v>1363</v>
      </c>
      <c r="D118" s="96" t="s">
        <v>120</v>
      </c>
      <c r="E118" s="96" t="s">
        <v>308</v>
      </c>
      <c r="F118" s="83" t="s">
        <v>1364</v>
      </c>
      <c r="G118" s="96" t="s">
        <v>130</v>
      </c>
      <c r="H118" s="96" t="s">
        <v>133</v>
      </c>
      <c r="I118" s="93">
        <v>1287.5320389999999</v>
      </c>
      <c r="J118" s="95">
        <v>299.3</v>
      </c>
      <c r="K118" s="83"/>
      <c r="L118" s="93">
        <v>3.8535833939999997</v>
      </c>
      <c r="M118" s="94">
        <v>7.9693587544950556E-6</v>
      </c>
      <c r="N118" s="94">
        <f t="shared" si="2"/>
        <v>1.2523823658398077E-3</v>
      </c>
      <c r="O118" s="94">
        <f>L118/'סכום נכסי הקרן'!$C$42</f>
        <v>1.0926550667303283E-4</v>
      </c>
    </row>
    <row r="119" spans="2:15">
      <c r="B119" s="86" t="s">
        <v>1365</v>
      </c>
      <c r="C119" s="83" t="s">
        <v>1366</v>
      </c>
      <c r="D119" s="96" t="s">
        <v>120</v>
      </c>
      <c r="E119" s="96" t="s">
        <v>308</v>
      </c>
      <c r="F119" s="83" t="s">
        <v>1367</v>
      </c>
      <c r="G119" s="96" t="s">
        <v>157</v>
      </c>
      <c r="H119" s="96" t="s">
        <v>133</v>
      </c>
      <c r="I119" s="93">
        <v>74.309572000000003</v>
      </c>
      <c r="J119" s="95">
        <v>1448</v>
      </c>
      <c r="K119" s="83"/>
      <c r="L119" s="93">
        <v>1.076002597</v>
      </c>
      <c r="M119" s="94">
        <v>8.4012807645967013E-6</v>
      </c>
      <c r="N119" s="94">
        <f t="shared" si="2"/>
        <v>3.4969184270899347E-4</v>
      </c>
      <c r="O119" s="94">
        <f>L119/'סכום נכסי הקרן'!$C$42</f>
        <v>3.0509257727693064E-5</v>
      </c>
    </row>
    <row r="120" spans="2:15">
      <c r="B120" s="86" t="s">
        <v>1368</v>
      </c>
      <c r="C120" s="83" t="s">
        <v>1369</v>
      </c>
      <c r="D120" s="96" t="s">
        <v>120</v>
      </c>
      <c r="E120" s="96" t="s">
        <v>308</v>
      </c>
      <c r="F120" s="83" t="s">
        <v>1370</v>
      </c>
      <c r="G120" s="96" t="s">
        <v>154</v>
      </c>
      <c r="H120" s="96" t="s">
        <v>133</v>
      </c>
      <c r="I120" s="93">
        <v>38.899811999999997</v>
      </c>
      <c r="J120" s="95">
        <v>4178</v>
      </c>
      <c r="K120" s="83"/>
      <c r="L120" s="93">
        <v>1.6252341480000001</v>
      </c>
      <c r="M120" s="94">
        <v>4.7164836443923889E-6</v>
      </c>
      <c r="N120" s="94">
        <f t="shared" si="2"/>
        <v>5.2818750217914305E-4</v>
      </c>
      <c r="O120" s="94">
        <f>L120/'סכום נכסי הקרן'!$C$42</f>
        <v>4.6082312094251996E-5</v>
      </c>
    </row>
    <row r="121" spans="2:15">
      <c r="B121" s="86" t="s">
        <v>1371</v>
      </c>
      <c r="C121" s="83" t="s">
        <v>1372</v>
      </c>
      <c r="D121" s="96" t="s">
        <v>120</v>
      </c>
      <c r="E121" s="96" t="s">
        <v>308</v>
      </c>
      <c r="F121" s="83" t="s">
        <v>1373</v>
      </c>
      <c r="G121" s="96" t="s">
        <v>491</v>
      </c>
      <c r="H121" s="96" t="s">
        <v>133</v>
      </c>
      <c r="I121" s="93">
        <v>856.55586900000014</v>
      </c>
      <c r="J121" s="95">
        <v>1023</v>
      </c>
      <c r="K121" s="83"/>
      <c r="L121" s="93">
        <v>8.7625665439999985</v>
      </c>
      <c r="M121" s="94">
        <v>1.0091344675689049E-5</v>
      </c>
      <c r="N121" s="94">
        <f t="shared" si="2"/>
        <v>2.8477608234169869E-3</v>
      </c>
      <c r="O121" s="94">
        <f>L121/'סכום נכסי הקרן'!$C$42</f>
        <v>2.4845609275695515E-4</v>
      </c>
    </row>
    <row r="122" spans="2:15">
      <c r="B122" s="86" t="s">
        <v>1374</v>
      </c>
      <c r="C122" s="83" t="s">
        <v>1375</v>
      </c>
      <c r="D122" s="96" t="s">
        <v>120</v>
      </c>
      <c r="E122" s="96" t="s">
        <v>308</v>
      </c>
      <c r="F122" s="83" t="s">
        <v>1376</v>
      </c>
      <c r="G122" s="96" t="s">
        <v>491</v>
      </c>
      <c r="H122" s="96" t="s">
        <v>133</v>
      </c>
      <c r="I122" s="93">
        <v>202.82716400000001</v>
      </c>
      <c r="J122" s="95">
        <v>820.3</v>
      </c>
      <c r="K122" s="83"/>
      <c r="L122" s="93">
        <v>1.663791223</v>
      </c>
      <c r="M122" s="94">
        <v>1.2075320380297836E-5</v>
      </c>
      <c r="N122" s="94">
        <f t="shared" si="2"/>
        <v>5.4071822900434872E-4</v>
      </c>
      <c r="O122" s="94">
        <f>L122/'סכום נכסי הקרן'!$C$42</f>
        <v>4.7175569435526782E-5</v>
      </c>
    </row>
    <row r="123" spans="2:15">
      <c r="B123" s="86" t="s">
        <v>1377</v>
      </c>
      <c r="C123" s="83" t="s">
        <v>1378</v>
      </c>
      <c r="D123" s="96" t="s">
        <v>120</v>
      </c>
      <c r="E123" s="96" t="s">
        <v>308</v>
      </c>
      <c r="F123" s="83" t="s">
        <v>1379</v>
      </c>
      <c r="G123" s="96" t="s">
        <v>828</v>
      </c>
      <c r="H123" s="96" t="s">
        <v>133</v>
      </c>
      <c r="I123" s="93">
        <v>1048.3249450000001</v>
      </c>
      <c r="J123" s="95">
        <v>10.199999999999999</v>
      </c>
      <c r="K123" s="83"/>
      <c r="L123" s="93">
        <v>0.106929145</v>
      </c>
      <c r="M123" s="94">
        <v>2.5459956824554505E-6</v>
      </c>
      <c r="N123" s="94">
        <f t="shared" si="2"/>
        <v>3.4751077607619529E-5</v>
      </c>
      <c r="O123" s="94">
        <f>L123/'סכום נכסי הקרן'!$C$42</f>
        <v>3.031896811868812E-6</v>
      </c>
    </row>
    <row r="124" spans="2:15">
      <c r="B124" s="82"/>
      <c r="C124" s="83"/>
      <c r="D124" s="83"/>
      <c r="E124" s="83"/>
      <c r="F124" s="83"/>
      <c r="G124" s="83"/>
      <c r="H124" s="83"/>
      <c r="I124" s="93"/>
      <c r="J124" s="95"/>
      <c r="K124" s="83"/>
      <c r="L124" s="83"/>
      <c r="M124" s="83"/>
      <c r="N124" s="94"/>
      <c r="O124" s="83"/>
    </row>
    <row r="125" spans="2:15">
      <c r="B125" s="80" t="s">
        <v>195</v>
      </c>
      <c r="C125" s="81"/>
      <c r="D125" s="81"/>
      <c r="E125" s="81"/>
      <c r="F125" s="81"/>
      <c r="G125" s="81"/>
      <c r="H125" s="81"/>
      <c r="I125" s="90"/>
      <c r="J125" s="92"/>
      <c r="K125" s="90">
        <v>0.33267748999999996</v>
      </c>
      <c r="L125" s="90">
        <v>938.75712238400058</v>
      </c>
      <c r="M125" s="81"/>
      <c r="N125" s="91">
        <f t="shared" ref="N125:N152" si="3">L125/$L$11</f>
        <v>0.30508821158788829</v>
      </c>
      <c r="O125" s="91">
        <f>L125/'סכום נכסי הקרן'!$C$42</f>
        <v>2.6617763814301438E-2</v>
      </c>
    </row>
    <row r="126" spans="2:15">
      <c r="B126" s="99" t="s">
        <v>66</v>
      </c>
      <c r="C126" s="81"/>
      <c r="D126" s="81"/>
      <c r="E126" s="81"/>
      <c r="F126" s="81"/>
      <c r="G126" s="81"/>
      <c r="H126" s="81"/>
      <c r="I126" s="90"/>
      <c r="J126" s="92"/>
      <c r="K126" s="90">
        <v>0.12087818499999999</v>
      </c>
      <c r="L126" s="90">
        <f>SUM(L127:L152)</f>
        <v>349.9722574970001</v>
      </c>
      <c r="M126" s="81"/>
      <c r="N126" s="91">
        <f t="shared" si="3"/>
        <v>0.11373805598830941</v>
      </c>
      <c r="O126" s="91">
        <f>L126/'סכום נכסי הקרן'!$C$42</f>
        <v>9.9232044897365028E-3</v>
      </c>
    </row>
    <row r="127" spans="2:15">
      <c r="B127" s="86" t="s">
        <v>1380</v>
      </c>
      <c r="C127" s="83" t="s">
        <v>1381</v>
      </c>
      <c r="D127" s="96" t="s">
        <v>1382</v>
      </c>
      <c r="E127" s="96" t="s">
        <v>873</v>
      </c>
      <c r="F127" s="83" t="s">
        <v>1166</v>
      </c>
      <c r="G127" s="96" t="s">
        <v>158</v>
      </c>
      <c r="H127" s="96" t="s">
        <v>132</v>
      </c>
      <c r="I127" s="93">
        <v>208.49953999999997</v>
      </c>
      <c r="J127" s="95">
        <v>850</v>
      </c>
      <c r="K127" s="83"/>
      <c r="L127" s="93">
        <v>6.1248824919999993</v>
      </c>
      <c r="M127" s="94">
        <v>6.0767625921946734E-6</v>
      </c>
      <c r="N127" s="94">
        <f t="shared" si="3"/>
        <v>1.9905355721028355E-3</v>
      </c>
      <c r="O127" s="94">
        <f>L127/'סכום נכסי הקרן'!$C$42</f>
        <v>1.7366651253562256E-4</v>
      </c>
    </row>
    <row r="128" spans="2:15">
      <c r="B128" s="86" t="s">
        <v>1383</v>
      </c>
      <c r="C128" s="83" t="s">
        <v>1384</v>
      </c>
      <c r="D128" s="96" t="s">
        <v>1382</v>
      </c>
      <c r="E128" s="96" t="s">
        <v>873</v>
      </c>
      <c r="F128" s="83" t="s">
        <v>1385</v>
      </c>
      <c r="G128" s="96" t="s">
        <v>962</v>
      </c>
      <c r="H128" s="96" t="s">
        <v>132</v>
      </c>
      <c r="I128" s="93">
        <v>94.744858999999991</v>
      </c>
      <c r="J128" s="95">
        <v>1507</v>
      </c>
      <c r="K128" s="83"/>
      <c r="L128" s="93">
        <v>4.9344941650000003</v>
      </c>
      <c r="M128" s="94">
        <v>2.7545977821886034E-6</v>
      </c>
      <c r="N128" s="94">
        <f t="shared" si="3"/>
        <v>1.6036693240393976E-3</v>
      </c>
      <c r="O128" s="94">
        <f>L128/'סכום נכסי הקרן'!$C$42</f>
        <v>1.3991393204396011E-4</v>
      </c>
    </row>
    <row r="129" spans="2:15">
      <c r="B129" s="86" t="s">
        <v>1386</v>
      </c>
      <c r="C129" s="83" t="s">
        <v>1387</v>
      </c>
      <c r="D129" s="96" t="s">
        <v>1382</v>
      </c>
      <c r="E129" s="96" t="s">
        <v>873</v>
      </c>
      <c r="F129" s="83" t="s">
        <v>1251</v>
      </c>
      <c r="G129" s="96" t="s">
        <v>1121</v>
      </c>
      <c r="H129" s="96" t="s">
        <v>132</v>
      </c>
      <c r="I129" s="93">
        <v>92.265218000000004</v>
      </c>
      <c r="J129" s="95">
        <v>1083</v>
      </c>
      <c r="K129" s="83"/>
      <c r="L129" s="93">
        <v>3.4533468660000004</v>
      </c>
      <c r="M129" s="94">
        <v>2.3904984588815546E-6</v>
      </c>
      <c r="N129" s="94">
        <f t="shared" si="3"/>
        <v>1.122308842424539E-3</v>
      </c>
      <c r="O129" s="94">
        <f>L129/'סכום נכסי הקרן'!$C$42</f>
        <v>9.79170959732499E-5</v>
      </c>
    </row>
    <row r="130" spans="2:15">
      <c r="B130" s="86" t="s">
        <v>1388</v>
      </c>
      <c r="C130" s="83" t="s">
        <v>1389</v>
      </c>
      <c r="D130" s="96" t="s">
        <v>1382</v>
      </c>
      <c r="E130" s="96" t="s">
        <v>873</v>
      </c>
      <c r="F130" s="83" t="s">
        <v>1390</v>
      </c>
      <c r="G130" s="96" t="s">
        <v>892</v>
      </c>
      <c r="H130" s="96" t="s">
        <v>132</v>
      </c>
      <c r="I130" s="93">
        <v>34.414239000000002</v>
      </c>
      <c r="J130" s="95">
        <v>11096</v>
      </c>
      <c r="K130" s="83"/>
      <c r="L130" s="93">
        <v>13.197095234000001</v>
      </c>
      <c r="M130" s="94">
        <v>2.260532725841442E-7</v>
      </c>
      <c r="N130" s="94">
        <f t="shared" si="3"/>
        <v>4.2889455505501313E-3</v>
      </c>
      <c r="O130" s="94">
        <f>L130/'סכום נכסי הקרן'!$C$42</f>
        <v>3.7419387357762651E-4</v>
      </c>
    </row>
    <row r="131" spans="2:15">
      <c r="B131" s="86" t="s">
        <v>1391</v>
      </c>
      <c r="C131" s="83" t="s">
        <v>1392</v>
      </c>
      <c r="D131" s="96" t="s">
        <v>1382</v>
      </c>
      <c r="E131" s="96" t="s">
        <v>873</v>
      </c>
      <c r="F131" s="83" t="s">
        <v>891</v>
      </c>
      <c r="G131" s="96" t="s">
        <v>892</v>
      </c>
      <c r="H131" s="96" t="s">
        <v>132</v>
      </c>
      <c r="I131" s="93">
        <v>22.138728</v>
      </c>
      <c r="J131" s="95">
        <v>11658</v>
      </c>
      <c r="K131" s="83"/>
      <c r="L131" s="93">
        <v>8.9197041379999984</v>
      </c>
      <c r="M131" s="94">
        <v>5.8446396031457057E-7</v>
      </c>
      <c r="N131" s="94">
        <f t="shared" si="3"/>
        <v>2.8988292269300662E-3</v>
      </c>
      <c r="O131" s="94">
        <f>L131/'סכום נכסי הקרן'!$C$42</f>
        <v>2.5291161300144358E-4</v>
      </c>
    </row>
    <row r="132" spans="2:15">
      <c r="B132" s="86" t="s">
        <v>1393</v>
      </c>
      <c r="C132" s="83" t="s">
        <v>1394</v>
      </c>
      <c r="D132" s="96" t="s">
        <v>1382</v>
      </c>
      <c r="E132" s="96" t="s">
        <v>873</v>
      </c>
      <c r="F132" s="83" t="s">
        <v>688</v>
      </c>
      <c r="G132" s="96" t="s">
        <v>689</v>
      </c>
      <c r="H132" s="96" t="s">
        <v>132</v>
      </c>
      <c r="I132" s="93">
        <v>0.72416400000000014</v>
      </c>
      <c r="J132" s="95">
        <v>15506</v>
      </c>
      <c r="K132" s="83"/>
      <c r="L132" s="93">
        <v>0.38807033400000002</v>
      </c>
      <c r="M132" s="94">
        <v>1.6397860400805645E-8</v>
      </c>
      <c r="N132" s="94">
        <f t="shared" si="3"/>
        <v>1.2611961214174891E-4</v>
      </c>
      <c r="O132" s="94">
        <f>L132/'סכום נכסי הקרן'!$C$42</f>
        <v>1.1003447268146258E-5</v>
      </c>
    </row>
    <row r="133" spans="2:15">
      <c r="B133" s="86" t="s">
        <v>1395</v>
      </c>
      <c r="C133" s="83" t="s">
        <v>1396</v>
      </c>
      <c r="D133" s="96" t="s">
        <v>121</v>
      </c>
      <c r="E133" s="96" t="s">
        <v>873</v>
      </c>
      <c r="F133" s="83" t="s">
        <v>1102</v>
      </c>
      <c r="G133" s="96" t="s">
        <v>127</v>
      </c>
      <c r="H133" s="96" t="s">
        <v>135</v>
      </c>
      <c r="I133" s="93">
        <v>343.28404699999999</v>
      </c>
      <c r="J133" s="95">
        <v>930</v>
      </c>
      <c r="K133" s="83"/>
      <c r="L133" s="93">
        <v>14.557032121999999</v>
      </c>
      <c r="M133" s="94">
        <v>1.9384787309072569E-6</v>
      </c>
      <c r="N133" s="94">
        <f t="shared" si="3"/>
        <v>4.7309136625775161E-3</v>
      </c>
      <c r="O133" s="94">
        <f>L133/'סכום נכסי הקרן'!$C$42</f>
        <v>4.1275387810277248E-4</v>
      </c>
    </row>
    <row r="134" spans="2:15">
      <c r="B134" s="86" t="s">
        <v>1397</v>
      </c>
      <c r="C134" s="83" t="s">
        <v>1398</v>
      </c>
      <c r="D134" s="96" t="s">
        <v>1399</v>
      </c>
      <c r="E134" s="96" t="s">
        <v>873</v>
      </c>
      <c r="F134" s="83" t="s">
        <v>1400</v>
      </c>
      <c r="G134" s="96" t="s">
        <v>1401</v>
      </c>
      <c r="H134" s="96" t="s">
        <v>132</v>
      </c>
      <c r="I134" s="93">
        <v>45.992069000000001</v>
      </c>
      <c r="J134" s="95">
        <v>2350</v>
      </c>
      <c r="K134" s="83"/>
      <c r="L134" s="93">
        <v>3.7352919130000002</v>
      </c>
      <c r="M134" s="94">
        <v>1.4469887172362961E-6</v>
      </c>
      <c r="N134" s="94">
        <f t="shared" si="3"/>
        <v>1.2139386240839821E-3</v>
      </c>
      <c r="O134" s="94">
        <f>L134/'סכום נכסי הקרן'!$C$42</f>
        <v>1.0591143922851021E-4</v>
      </c>
    </row>
    <row r="135" spans="2:15">
      <c r="B135" s="86" t="s">
        <v>1402</v>
      </c>
      <c r="C135" s="83" t="s">
        <v>1403</v>
      </c>
      <c r="D135" s="96" t="s">
        <v>1399</v>
      </c>
      <c r="E135" s="96" t="s">
        <v>873</v>
      </c>
      <c r="F135" s="83">
        <v>1760</v>
      </c>
      <c r="G135" s="96" t="s">
        <v>699</v>
      </c>
      <c r="H135" s="96" t="s">
        <v>132</v>
      </c>
      <c r="I135" s="93">
        <v>34.449516000000003</v>
      </c>
      <c r="J135" s="95">
        <v>12902</v>
      </c>
      <c r="K135" s="93">
        <v>8.9293145000000004E-2</v>
      </c>
      <c r="L135" s="93">
        <v>15.450095316999999</v>
      </c>
      <c r="M135" s="94">
        <v>3.2263284235698099E-7</v>
      </c>
      <c r="N135" s="94">
        <f t="shared" si="3"/>
        <v>5.0211517300188455E-3</v>
      </c>
      <c r="O135" s="94">
        <f>L135/'סכום נכסי הקרן'!$C$42</f>
        <v>4.3807602440552157E-4</v>
      </c>
    </row>
    <row r="136" spans="2:15">
      <c r="B136" s="86" t="s">
        <v>1404</v>
      </c>
      <c r="C136" s="83" t="s">
        <v>1405</v>
      </c>
      <c r="D136" s="96" t="s">
        <v>1382</v>
      </c>
      <c r="E136" s="96" t="s">
        <v>873</v>
      </c>
      <c r="F136" s="83" t="s">
        <v>1406</v>
      </c>
      <c r="G136" s="96" t="s">
        <v>953</v>
      </c>
      <c r="H136" s="96" t="s">
        <v>132</v>
      </c>
      <c r="I136" s="93">
        <v>38.079957</v>
      </c>
      <c r="J136" s="95">
        <v>2513</v>
      </c>
      <c r="K136" s="93">
        <v>3.1585040000000002E-2</v>
      </c>
      <c r="L136" s="93">
        <v>3.33880189</v>
      </c>
      <c r="M136" s="94">
        <v>1.6221196109242894E-6</v>
      </c>
      <c r="N136" s="94">
        <f t="shared" si="3"/>
        <v>1.0850826834522688E-3</v>
      </c>
      <c r="O136" s="94">
        <f>L136/'סכום נכסי הקרן'!$C$42</f>
        <v>9.4669257906743418E-5</v>
      </c>
    </row>
    <row r="137" spans="2:15">
      <c r="B137" s="86" t="s">
        <v>1407</v>
      </c>
      <c r="C137" s="83" t="s">
        <v>1408</v>
      </c>
      <c r="D137" s="96" t="s">
        <v>1382</v>
      </c>
      <c r="E137" s="96" t="s">
        <v>873</v>
      </c>
      <c r="F137" s="83" t="s">
        <v>1247</v>
      </c>
      <c r="G137" s="96" t="s">
        <v>1248</v>
      </c>
      <c r="H137" s="96" t="s">
        <v>132</v>
      </c>
      <c r="I137" s="93">
        <v>47.761099000000002</v>
      </c>
      <c r="J137" s="95">
        <v>683</v>
      </c>
      <c r="K137" s="83"/>
      <c r="L137" s="93">
        <v>1.1273758979999999</v>
      </c>
      <c r="M137" s="94">
        <v>1.1860946663051844E-6</v>
      </c>
      <c r="N137" s="94">
        <f t="shared" si="3"/>
        <v>3.6638773576986661E-4</v>
      </c>
      <c r="O137" s="94">
        <f>L137/'סכום נכסי הקרן'!$C$42</f>
        <v>3.1965909677141241E-5</v>
      </c>
    </row>
    <row r="138" spans="2:15">
      <c r="B138" s="86" t="s">
        <v>1409</v>
      </c>
      <c r="C138" s="83" t="s">
        <v>1410</v>
      </c>
      <c r="D138" s="96" t="s">
        <v>1382</v>
      </c>
      <c r="E138" s="96" t="s">
        <v>873</v>
      </c>
      <c r="F138" s="83" t="s">
        <v>1411</v>
      </c>
      <c r="G138" s="96" t="s">
        <v>30</v>
      </c>
      <c r="H138" s="96" t="s">
        <v>132</v>
      </c>
      <c r="I138" s="93">
        <v>181.04565500000001</v>
      </c>
      <c r="J138" s="95">
        <v>3423</v>
      </c>
      <c r="K138" s="83"/>
      <c r="L138" s="93">
        <v>21.417498256000002</v>
      </c>
      <c r="M138" s="94">
        <v>4.4840943585073533E-6</v>
      </c>
      <c r="N138" s="94">
        <f t="shared" si="3"/>
        <v>6.9605077647942656E-3</v>
      </c>
      <c r="O138" s="94">
        <f>L138/'סכום נכסי הקרן'!$C$42</f>
        <v>6.0727732070215508E-4</v>
      </c>
    </row>
    <row r="139" spans="2:15">
      <c r="B139" s="86" t="s">
        <v>1412</v>
      </c>
      <c r="C139" s="83" t="s">
        <v>1413</v>
      </c>
      <c r="D139" s="96" t="s">
        <v>1382</v>
      </c>
      <c r="E139" s="96" t="s">
        <v>873</v>
      </c>
      <c r="F139" s="83" t="s">
        <v>1414</v>
      </c>
      <c r="G139" s="96" t="s">
        <v>910</v>
      </c>
      <c r="H139" s="96" t="s">
        <v>132</v>
      </c>
      <c r="I139" s="93">
        <v>197.50145499999999</v>
      </c>
      <c r="J139" s="95">
        <v>310</v>
      </c>
      <c r="K139" s="83"/>
      <c r="L139" s="93">
        <v>2.1159515839999998</v>
      </c>
      <c r="M139" s="94">
        <v>7.2667362649302273E-6</v>
      </c>
      <c r="N139" s="94">
        <f t="shared" si="3"/>
        <v>6.876665637750069E-4</v>
      </c>
      <c r="O139" s="94">
        <f>L139/'סכום נכסי הקרן'!$C$42</f>
        <v>5.999624201239393E-5</v>
      </c>
    </row>
    <row r="140" spans="2:15">
      <c r="B140" s="86" t="s">
        <v>1415</v>
      </c>
      <c r="C140" s="83" t="s">
        <v>1416</v>
      </c>
      <c r="D140" s="96" t="s">
        <v>1382</v>
      </c>
      <c r="E140" s="96" t="s">
        <v>873</v>
      </c>
      <c r="F140" s="83" t="s">
        <v>1417</v>
      </c>
      <c r="G140" s="96" t="s">
        <v>1121</v>
      </c>
      <c r="H140" s="96" t="s">
        <v>132</v>
      </c>
      <c r="I140" s="93">
        <v>19.632707</v>
      </c>
      <c r="J140" s="95">
        <v>11718</v>
      </c>
      <c r="K140" s="83"/>
      <c r="L140" s="93">
        <v>7.9507373540000001</v>
      </c>
      <c r="M140" s="94">
        <v>3.5374308672215156E-7</v>
      </c>
      <c r="N140" s="94">
        <f t="shared" si="3"/>
        <v>2.5839231280363603E-3</v>
      </c>
      <c r="O140" s="94">
        <f>L140/'סכום נכסי הקרן'!$C$42</f>
        <v>2.2543727657785791E-4</v>
      </c>
    </row>
    <row r="141" spans="2:15">
      <c r="B141" s="86" t="s">
        <v>1418</v>
      </c>
      <c r="C141" s="83" t="s">
        <v>1419</v>
      </c>
      <c r="D141" s="96" t="s">
        <v>1382</v>
      </c>
      <c r="E141" s="96" t="s">
        <v>873</v>
      </c>
      <c r="F141" s="83" t="s">
        <v>1134</v>
      </c>
      <c r="G141" s="96" t="s">
        <v>158</v>
      </c>
      <c r="H141" s="96" t="s">
        <v>132</v>
      </c>
      <c r="I141" s="93">
        <v>122.690968</v>
      </c>
      <c r="J141" s="95">
        <v>15515</v>
      </c>
      <c r="K141" s="83"/>
      <c r="L141" s="93">
        <v>65.786700972000006</v>
      </c>
      <c r="M141" s="94">
        <v>1.9746262290096425E-6</v>
      </c>
      <c r="N141" s="94">
        <f t="shared" si="3"/>
        <v>2.1380127476257584E-2</v>
      </c>
      <c r="O141" s="94">
        <f>L141/'סכום נכסי הקרן'!$C$42</f>
        <v>1.8653332441812163E-3</v>
      </c>
    </row>
    <row r="142" spans="2:15">
      <c r="B142" s="86" t="s">
        <v>1420</v>
      </c>
      <c r="C142" s="83" t="s">
        <v>1421</v>
      </c>
      <c r="D142" s="96" t="s">
        <v>1382</v>
      </c>
      <c r="E142" s="96" t="s">
        <v>873</v>
      </c>
      <c r="F142" s="83" t="s">
        <v>1228</v>
      </c>
      <c r="G142" s="96" t="s">
        <v>1121</v>
      </c>
      <c r="H142" s="96" t="s">
        <v>132</v>
      </c>
      <c r="I142" s="93">
        <v>95.590992999999997</v>
      </c>
      <c r="J142" s="95">
        <v>3783</v>
      </c>
      <c r="K142" s="83"/>
      <c r="L142" s="93">
        <v>12.497612293</v>
      </c>
      <c r="M142" s="94">
        <v>3.4234404857761087E-6</v>
      </c>
      <c r="N142" s="94">
        <f t="shared" si="3"/>
        <v>4.0616194462602577E-3</v>
      </c>
      <c r="O142" s="94">
        <f>L142/'סכום נכסי הקרן'!$C$42</f>
        <v>3.5436055218733087E-4</v>
      </c>
    </row>
    <row r="143" spans="2:15">
      <c r="B143" s="86" t="s">
        <v>1424</v>
      </c>
      <c r="C143" s="83" t="s">
        <v>1425</v>
      </c>
      <c r="D143" s="96" t="s">
        <v>1382</v>
      </c>
      <c r="E143" s="96" t="s">
        <v>873</v>
      </c>
      <c r="F143" s="83" t="s">
        <v>813</v>
      </c>
      <c r="G143" s="96" t="s">
        <v>157</v>
      </c>
      <c r="H143" s="96" t="s">
        <v>132</v>
      </c>
      <c r="I143" s="93">
        <v>7.6509999999999998</v>
      </c>
      <c r="J143" s="95">
        <v>436</v>
      </c>
      <c r="K143" s="83"/>
      <c r="L143" s="93">
        <v>0.11528648600000001</v>
      </c>
      <c r="M143" s="94">
        <v>4.6611979257955563E-8</v>
      </c>
      <c r="N143" s="94">
        <f t="shared" si="3"/>
        <v>3.7467143519156939E-5</v>
      </c>
      <c r="O143" s="94">
        <f>L143/'סכום נכסי הקרן'!$C$42</f>
        <v>3.2688630340676382E-6</v>
      </c>
    </row>
    <row r="144" spans="2:15">
      <c r="B144" s="86" t="s">
        <v>1428</v>
      </c>
      <c r="C144" s="83" t="s">
        <v>1429</v>
      </c>
      <c r="D144" s="96" t="s">
        <v>1382</v>
      </c>
      <c r="E144" s="96" t="s">
        <v>873</v>
      </c>
      <c r="F144" s="83" t="s">
        <v>1257</v>
      </c>
      <c r="G144" s="96" t="s">
        <v>1248</v>
      </c>
      <c r="H144" s="96" t="s">
        <v>132</v>
      </c>
      <c r="I144" s="93">
        <v>40.337383000000003</v>
      </c>
      <c r="J144" s="95">
        <v>607</v>
      </c>
      <c r="K144" s="83"/>
      <c r="L144" s="93">
        <v>0.84619439600000002</v>
      </c>
      <c r="M144" s="94">
        <v>1.1436880696607363E-6</v>
      </c>
      <c r="N144" s="94">
        <f t="shared" si="3"/>
        <v>2.7500609984797624E-4</v>
      </c>
      <c r="O144" s="94">
        <f>L144/'סכום נכסי הקרן'!$C$42</f>
        <v>2.3993216175567988E-5</v>
      </c>
    </row>
    <row r="145" spans="2:15">
      <c r="B145" s="86" t="s">
        <v>1430</v>
      </c>
      <c r="C145" s="83" t="s">
        <v>1431</v>
      </c>
      <c r="D145" s="96" t="s">
        <v>1382</v>
      </c>
      <c r="E145" s="96" t="s">
        <v>873</v>
      </c>
      <c r="F145" s="83" t="s">
        <v>1432</v>
      </c>
      <c r="G145" s="96" t="s">
        <v>971</v>
      </c>
      <c r="H145" s="96" t="s">
        <v>132</v>
      </c>
      <c r="I145" s="93">
        <v>90.520499999999998</v>
      </c>
      <c r="J145" s="95">
        <v>1715</v>
      </c>
      <c r="K145" s="83"/>
      <c r="L145" s="93">
        <v>5.3651862430000001</v>
      </c>
      <c r="M145" s="94">
        <v>4.4400069689870269E-6</v>
      </c>
      <c r="N145" s="94">
        <f t="shared" si="3"/>
        <v>1.743640646428302E-3</v>
      </c>
      <c r="O145" s="94">
        <f>L145/'סכום נכסי הקרן'!$C$42</f>
        <v>1.5212588733627404E-4</v>
      </c>
    </row>
    <row r="146" spans="2:15">
      <c r="B146" s="86" t="s">
        <v>1433</v>
      </c>
      <c r="C146" s="83" t="s">
        <v>1434</v>
      </c>
      <c r="D146" s="96" t="s">
        <v>1382</v>
      </c>
      <c r="E146" s="96" t="s">
        <v>873</v>
      </c>
      <c r="F146" s="83" t="s">
        <v>1435</v>
      </c>
      <c r="G146" s="96" t="s">
        <v>948</v>
      </c>
      <c r="H146" s="96" t="s">
        <v>132</v>
      </c>
      <c r="I146" s="93">
        <v>138.16852600000001</v>
      </c>
      <c r="J146" s="95">
        <v>9509</v>
      </c>
      <c r="K146" s="83"/>
      <c r="L146" s="93">
        <v>45.406466266999999</v>
      </c>
      <c r="M146" s="94">
        <v>2.8423544334680986E-6</v>
      </c>
      <c r="N146" s="94">
        <f t="shared" si="3"/>
        <v>1.4756721688294384E-2</v>
      </c>
      <c r="O146" s="94">
        <f>L146/'סכום נכסי הקרן'!$C$42</f>
        <v>1.2874667642123769E-3</v>
      </c>
    </row>
    <row r="147" spans="2:15">
      <c r="B147" s="86" t="s">
        <v>1436</v>
      </c>
      <c r="C147" s="83" t="s">
        <v>1437</v>
      </c>
      <c r="D147" s="96" t="s">
        <v>1382</v>
      </c>
      <c r="E147" s="96" t="s">
        <v>873</v>
      </c>
      <c r="F147" s="83" t="s">
        <v>886</v>
      </c>
      <c r="G147" s="96" t="s">
        <v>887</v>
      </c>
      <c r="H147" s="96" t="s">
        <v>132</v>
      </c>
      <c r="I147" s="93">
        <v>1299.646786</v>
      </c>
      <c r="J147" s="95">
        <v>980</v>
      </c>
      <c r="K147" s="83"/>
      <c r="L147" s="93">
        <v>44.017477051999997</v>
      </c>
      <c r="M147" s="94">
        <v>1.1900552839436397E-6</v>
      </c>
      <c r="N147" s="94">
        <f t="shared" si="3"/>
        <v>1.4305311813029679E-2</v>
      </c>
      <c r="O147" s="94">
        <f>L147/'סכום נכסי הקרן'!$C$42</f>
        <v>1.2480830024449122E-3</v>
      </c>
    </row>
    <row r="148" spans="2:15">
      <c r="B148" s="86" t="s">
        <v>1438</v>
      </c>
      <c r="C148" s="83" t="s">
        <v>1439</v>
      </c>
      <c r="D148" s="96" t="s">
        <v>1382</v>
      </c>
      <c r="E148" s="96" t="s">
        <v>873</v>
      </c>
      <c r="F148" s="83" t="s">
        <v>1120</v>
      </c>
      <c r="G148" s="96" t="s">
        <v>1121</v>
      </c>
      <c r="H148" s="96" t="s">
        <v>132</v>
      </c>
      <c r="I148" s="93">
        <v>152.91033200000001</v>
      </c>
      <c r="J148" s="95">
        <v>2406</v>
      </c>
      <c r="K148" s="83"/>
      <c r="L148" s="93">
        <v>12.714702077</v>
      </c>
      <c r="M148" s="94">
        <v>1.4333102241346066E-6</v>
      </c>
      <c r="N148" s="94">
        <f t="shared" si="3"/>
        <v>4.1321718099923853E-3</v>
      </c>
      <c r="O148" s="94">
        <f>L148/'סכום נכסי הקרן'!$C$42</f>
        <v>3.6051597243312908E-4</v>
      </c>
    </row>
    <row r="149" spans="2:15">
      <c r="B149" s="86" t="s">
        <v>1440</v>
      </c>
      <c r="C149" s="83" t="s">
        <v>1441</v>
      </c>
      <c r="D149" s="96" t="s">
        <v>1399</v>
      </c>
      <c r="E149" s="96" t="s">
        <v>873</v>
      </c>
      <c r="F149" s="83" t="s">
        <v>1442</v>
      </c>
      <c r="G149" s="96" t="s">
        <v>892</v>
      </c>
      <c r="H149" s="96" t="s">
        <v>132</v>
      </c>
      <c r="I149" s="93">
        <v>90.882168000000007</v>
      </c>
      <c r="J149" s="95">
        <v>1759</v>
      </c>
      <c r="K149" s="83"/>
      <c r="L149" s="93">
        <v>5.5248215219999999</v>
      </c>
      <c r="M149" s="94">
        <v>2.6076777808916012E-6</v>
      </c>
      <c r="N149" s="94">
        <f t="shared" si="3"/>
        <v>1.7955207766719599E-3</v>
      </c>
      <c r="O149" s="94">
        <f>L149/'סכום נכסי הקרן'!$C$42</f>
        <v>1.5665222759142044E-4</v>
      </c>
    </row>
    <row r="150" spans="2:15">
      <c r="B150" s="86" t="s">
        <v>1443</v>
      </c>
      <c r="C150" s="83" t="s">
        <v>1444</v>
      </c>
      <c r="D150" s="96" t="s">
        <v>1382</v>
      </c>
      <c r="E150" s="96" t="s">
        <v>873</v>
      </c>
      <c r="F150" s="83" t="s">
        <v>1445</v>
      </c>
      <c r="G150" s="96" t="s">
        <v>971</v>
      </c>
      <c r="H150" s="96" t="s">
        <v>132</v>
      </c>
      <c r="I150" s="93">
        <v>76.378818999999993</v>
      </c>
      <c r="J150" s="95">
        <v>3337</v>
      </c>
      <c r="K150" s="83"/>
      <c r="L150" s="93">
        <v>8.8085186159999989</v>
      </c>
      <c r="M150" s="94">
        <v>3.6406266951006642E-6</v>
      </c>
      <c r="N150" s="94">
        <f t="shared" si="3"/>
        <v>2.8626948624042334E-3</v>
      </c>
      <c r="O150" s="94">
        <f>L150/'סכום נכסי הקרן'!$C$42</f>
        <v>2.4975902976814672E-4</v>
      </c>
    </row>
    <row r="151" spans="2:15">
      <c r="B151" s="86" t="s">
        <v>1446</v>
      </c>
      <c r="C151" s="83" t="s">
        <v>1447</v>
      </c>
      <c r="D151" s="96" t="s">
        <v>1382</v>
      </c>
      <c r="E151" s="96" t="s">
        <v>873</v>
      </c>
      <c r="F151" s="83" t="s">
        <v>1448</v>
      </c>
      <c r="G151" s="96" t="s">
        <v>892</v>
      </c>
      <c r="H151" s="96" t="s">
        <v>132</v>
      </c>
      <c r="I151" s="93">
        <v>158.695368</v>
      </c>
      <c r="J151" s="95">
        <v>5536</v>
      </c>
      <c r="K151" s="83"/>
      <c r="L151" s="93">
        <v>30.362257978000002</v>
      </c>
      <c r="M151" s="94">
        <v>2.3748261084959077E-6</v>
      </c>
      <c r="N151" s="94">
        <f t="shared" si="3"/>
        <v>9.8674798469214654E-3</v>
      </c>
      <c r="O151" s="94">
        <f>L151/'סכום נכסי הקרן'!$C$42</f>
        <v>8.6089936625450994E-4</v>
      </c>
    </row>
    <row r="152" spans="2:15">
      <c r="B152" s="86" t="s">
        <v>1449</v>
      </c>
      <c r="C152" s="83" t="s">
        <v>1450</v>
      </c>
      <c r="D152" s="96" t="s">
        <v>1382</v>
      </c>
      <c r="E152" s="96" t="s">
        <v>873</v>
      </c>
      <c r="F152" s="83" t="s">
        <v>1451</v>
      </c>
      <c r="G152" s="96" t="s">
        <v>892</v>
      </c>
      <c r="H152" s="96" t="s">
        <v>132</v>
      </c>
      <c r="I152" s="93">
        <v>27.938970999999995</v>
      </c>
      <c r="J152" s="95">
        <v>12238</v>
      </c>
      <c r="K152" s="83"/>
      <c r="L152" s="93">
        <v>11.816656032000001</v>
      </c>
      <c r="M152" s="94">
        <v>5.4619562980874873E-7</v>
      </c>
      <c r="N152" s="94">
        <f t="shared" si="3"/>
        <v>3.8403143579851633E-3</v>
      </c>
      <c r="O152" s="94">
        <f>L152/'סכום נכסי הקרן'!$C$42</f>
        <v>3.35052541104403E-4</v>
      </c>
    </row>
    <row r="153" spans="2:15">
      <c r="B153" s="82"/>
      <c r="C153" s="83"/>
      <c r="D153" s="83"/>
      <c r="E153" s="83"/>
      <c r="F153" s="83"/>
      <c r="G153" s="83"/>
      <c r="H153" s="83"/>
      <c r="I153" s="93"/>
      <c r="J153" s="95"/>
      <c r="K153" s="83"/>
      <c r="L153" s="83"/>
      <c r="M153" s="83"/>
      <c r="N153" s="94"/>
      <c r="O153" s="83"/>
    </row>
    <row r="154" spans="2:15">
      <c r="B154" s="99" t="s">
        <v>65</v>
      </c>
      <c r="C154" s="81"/>
      <c r="D154" s="81"/>
      <c r="E154" s="81"/>
      <c r="F154" s="81"/>
      <c r="G154" s="81"/>
      <c r="H154" s="81"/>
      <c r="I154" s="90"/>
      <c r="J154" s="92"/>
      <c r="K154" s="90">
        <v>0.21179930499999997</v>
      </c>
      <c r="L154" s="90">
        <f>SUM(L155:L213)</f>
        <v>588.78486488699991</v>
      </c>
      <c r="M154" s="81"/>
      <c r="N154" s="91">
        <f t="shared" ref="N154:N213" si="4">L154/$L$11</f>
        <v>0.19135015559957869</v>
      </c>
      <c r="O154" s="91">
        <f>L154/'סכום נכסי הקרן'!$C$42</f>
        <v>1.6694559324564918E-2</v>
      </c>
    </row>
    <row r="155" spans="2:15">
      <c r="B155" s="86" t="s">
        <v>1452</v>
      </c>
      <c r="C155" s="83" t="s">
        <v>1453</v>
      </c>
      <c r="D155" s="96" t="s">
        <v>125</v>
      </c>
      <c r="E155" s="96" t="s">
        <v>873</v>
      </c>
      <c r="F155" s="83"/>
      <c r="G155" s="96" t="s">
        <v>1454</v>
      </c>
      <c r="H155" s="96" t="s">
        <v>1455</v>
      </c>
      <c r="I155" s="93">
        <v>65.461241999999999</v>
      </c>
      <c r="J155" s="95">
        <v>2337</v>
      </c>
      <c r="K155" s="83"/>
      <c r="L155" s="93">
        <v>5.4691394940000002</v>
      </c>
      <c r="M155" s="94">
        <v>3.0192235045416618E-8</v>
      </c>
      <c r="N155" s="94">
        <f t="shared" si="4"/>
        <v>1.777424583380808E-3</v>
      </c>
      <c r="O155" s="94">
        <f>L155/'סכום נכסי הקרן'!$C$42</f>
        <v>1.5507340487501707E-4</v>
      </c>
    </row>
    <row r="156" spans="2:15">
      <c r="B156" s="86" t="s">
        <v>1456</v>
      </c>
      <c r="C156" s="83" t="s">
        <v>1457</v>
      </c>
      <c r="D156" s="96" t="s">
        <v>30</v>
      </c>
      <c r="E156" s="96" t="s">
        <v>873</v>
      </c>
      <c r="F156" s="83"/>
      <c r="G156" s="96" t="s">
        <v>1022</v>
      </c>
      <c r="H156" s="96" t="s">
        <v>134</v>
      </c>
      <c r="I156" s="93">
        <v>7.2558499999999988</v>
      </c>
      <c r="J156" s="95">
        <v>28980</v>
      </c>
      <c r="K156" s="83"/>
      <c r="L156" s="93">
        <v>8.1548669389999997</v>
      </c>
      <c r="M156" s="94">
        <v>3.6203912193000212E-8</v>
      </c>
      <c r="N156" s="94">
        <f t="shared" si="4"/>
        <v>2.6502635355122282E-3</v>
      </c>
      <c r="O156" s="94">
        <f>L156/'סכום נכסי הקרן'!$C$42</f>
        <v>2.3122521996756334E-4</v>
      </c>
    </row>
    <row r="157" spans="2:15">
      <c r="B157" s="86" t="s">
        <v>1458</v>
      </c>
      <c r="C157" s="83" t="s">
        <v>1459</v>
      </c>
      <c r="D157" s="96" t="s">
        <v>30</v>
      </c>
      <c r="E157" s="96" t="s">
        <v>873</v>
      </c>
      <c r="F157" s="83"/>
      <c r="G157" s="96" t="s">
        <v>1460</v>
      </c>
      <c r="H157" s="96" t="s">
        <v>134</v>
      </c>
      <c r="I157" s="93">
        <v>36.415103999999999</v>
      </c>
      <c r="J157" s="95">
        <v>3210</v>
      </c>
      <c r="K157" s="83"/>
      <c r="L157" s="93">
        <v>4.5333243080000001</v>
      </c>
      <c r="M157" s="94">
        <v>8.2397166695022315E-7</v>
      </c>
      <c r="N157" s="94">
        <f t="shared" si="4"/>
        <v>1.4732924765069064E-3</v>
      </c>
      <c r="O157" s="94">
        <f>L157/'סכום נכסי הקרן'!$C$42</f>
        <v>1.2853905749075789E-4</v>
      </c>
    </row>
    <row r="158" spans="2:15">
      <c r="B158" s="86" t="s">
        <v>1461</v>
      </c>
      <c r="C158" s="83" t="s">
        <v>1462</v>
      </c>
      <c r="D158" s="96" t="s">
        <v>30</v>
      </c>
      <c r="E158" s="96" t="s">
        <v>873</v>
      </c>
      <c r="F158" s="83"/>
      <c r="G158" s="96" t="s">
        <v>1454</v>
      </c>
      <c r="H158" s="96" t="s">
        <v>134</v>
      </c>
      <c r="I158" s="93">
        <v>27.116665999999999</v>
      </c>
      <c r="J158" s="95">
        <v>13048</v>
      </c>
      <c r="K158" s="83"/>
      <c r="L158" s="93">
        <v>13.721779820000002</v>
      </c>
      <c r="M158" s="94">
        <v>3.4624102233131431E-8</v>
      </c>
      <c r="N158" s="94">
        <f t="shared" si="4"/>
        <v>4.4594636517432881E-3</v>
      </c>
      <c r="O158" s="94">
        <f>L158/'סכום נכסי הקרן'!$C$42</f>
        <v>3.890709169087979E-4</v>
      </c>
    </row>
    <row r="159" spans="2:15">
      <c r="B159" s="86" t="s">
        <v>1463</v>
      </c>
      <c r="C159" s="83" t="s">
        <v>1464</v>
      </c>
      <c r="D159" s="96" t="s">
        <v>1399</v>
      </c>
      <c r="E159" s="96" t="s">
        <v>873</v>
      </c>
      <c r="F159" s="83"/>
      <c r="G159" s="96" t="s">
        <v>1401</v>
      </c>
      <c r="H159" s="96" t="s">
        <v>132</v>
      </c>
      <c r="I159" s="93">
        <v>24.262215000000001</v>
      </c>
      <c r="J159" s="95">
        <v>21210</v>
      </c>
      <c r="K159" s="83"/>
      <c r="L159" s="93">
        <v>17.784630526000001</v>
      </c>
      <c r="M159" s="94">
        <v>9.0438762039733836E-9</v>
      </c>
      <c r="N159" s="94">
        <f t="shared" si="4"/>
        <v>5.7798561433542303E-3</v>
      </c>
      <c r="O159" s="94">
        <f>L159/'סכום נכסי הקרן'!$C$42</f>
        <v>5.0427004342028692E-4</v>
      </c>
    </row>
    <row r="160" spans="2:15">
      <c r="B160" s="86" t="s">
        <v>1465</v>
      </c>
      <c r="C160" s="83" t="s">
        <v>1466</v>
      </c>
      <c r="D160" s="96" t="s">
        <v>1382</v>
      </c>
      <c r="E160" s="96" t="s">
        <v>873</v>
      </c>
      <c r="F160" s="83"/>
      <c r="G160" s="96" t="s">
        <v>892</v>
      </c>
      <c r="H160" s="96" t="s">
        <v>132</v>
      </c>
      <c r="I160" s="93">
        <v>5.8971049999999998</v>
      </c>
      <c r="J160" s="95">
        <v>133702</v>
      </c>
      <c r="K160" s="83"/>
      <c r="L160" s="93">
        <v>27.248995641</v>
      </c>
      <c r="M160" s="94">
        <v>1.7165169494865913E-8</v>
      </c>
      <c r="N160" s="94">
        <f t="shared" si="4"/>
        <v>8.8556956314396525E-3</v>
      </c>
      <c r="O160" s="94">
        <f>L160/'סכום נכסי הקרן'!$C$42</f>
        <v>7.726251155433353E-4</v>
      </c>
    </row>
    <row r="161" spans="2:15">
      <c r="B161" s="86" t="s">
        <v>1467</v>
      </c>
      <c r="C161" s="83" t="s">
        <v>1468</v>
      </c>
      <c r="D161" s="96" t="s">
        <v>1382</v>
      </c>
      <c r="E161" s="96" t="s">
        <v>873</v>
      </c>
      <c r="F161" s="83"/>
      <c r="G161" s="96" t="s">
        <v>1401</v>
      </c>
      <c r="H161" s="96" t="s">
        <v>132</v>
      </c>
      <c r="I161" s="93">
        <v>2.7306870000000005</v>
      </c>
      <c r="J161" s="95">
        <v>184784</v>
      </c>
      <c r="K161" s="83"/>
      <c r="L161" s="93">
        <v>17.438537976999999</v>
      </c>
      <c r="M161" s="94">
        <v>5.5076690425976988E-9</v>
      </c>
      <c r="N161" s="94">
        <f t="shared" si="4"/>
        <v>5.6673789601716859E-3</v>
      </c>
      <c r="O161" s="94">
        <f>L161/'סכום נכסי הקרן'!$C$42</f>
        <v>4.9445684519519443E-4</v>
      </c>
    </row>
    <row r="162" spans="2:15">
      <c r="B162" s="86" t="s">
        <v>1469</v>
      </c>
      <c r="C162" s="83" t="s">
        <v>1470</v>
      </c>
      <c r="D162" s="96" t="s">
        <v>30</v>
      </c>
      <c r="E162" s="96" t="s">
        <v>873</v>
      </c>
      <c r="F162" s="83"/>
      <c r="G162" s="96" t="s">
        <v>1460</v>
      </c>
      <c r="H162" s="96" t="s">
        <v>134</v>
      </c>
      <c r="I162" s="93">
        <v>765.54480000000001</v>
      </c>
      <c r="J162" s="95">
        <v>798.4</v>
      </c>
      <c r="K162" s="83"/>
      <c r="L162" s="93">
        <v>23.703983773000001</v>
      </c>
      <c r="M162" s="94">
        <v>6.2566271978812082E-7</v>
      </c>
      <c r="N162" s="94">
        <f t="shared" si="4"/>
        <v>7.7035964301900755E-3</v>
      </c>
      <c r="O162" s="94">
        <f>L162/'סכום נכסי הקרן'!$C$42</f>
        <v>6.7210892624222098E-4</v>
      </c>
    </row>
    <row r="163" spans="2:15">
      <c r="B163" s="86" t="s">
        <v>1471</v>
      </c>
      <c r="C163" s="83" t="s">
        <v>1472</v>
      </c>
      <c r="D163" s="96" t="s">
        <v>30</v>
      </c>
      <c r="E163" s="96" t="s">
        <v>873</v>
      </c>
      <c r="F163" s="83"/>
      <c r="G163" s="96" t="s">
        <v>948</v>
      </c>
      <c r="H163" s="96" t="s">
        <v>134</v>
      </c>
      <c r="I163" s="93">
        <v>11.130889</v>
      </c>
      <c r="J163" s="95">
        <v>26370</v>
      </c>
      <c r="K163" s="83"/>
      <c r="L163" s="93">
        <v>11.383351986999999</v>
      </c>
      <c r="M163" s="94">
        <v>2.6149739279378027E-8</v>
      </c>
      <c r="N163" s="94">
        <f t="shared" si="4"/>
        <v>3.6994941681717077E-3</v>
      </c>
      <c r="O163" s="94">
        <f>L163/'סכום נכסי הקרן'!$C$42</f>
        <v>3.2276652541985443E-4</v>
      </c>
    </row>
    <row r="164" spans="2:15">
      <c r="B164" s="86" t="s">
        <v>1473</v>
      </c>
      <c r="C164" s="83" t="s">
        <v>1474</v>
      </c>
      <c r="D164" s="96" t="s">
        <v>1399</v>
      </c>
      <c r="E164" s="96" t="s">
        <v>873</v>
      </c>
      <c r="F164" s="83"/>
      <c r="G164" s="96" t="s">
        <v>905</v>
      </c>
      <c r="H164" s="96" t="s">
        <v>132</v>
      </c>
      <c r="I164" s="93">
        <v>73.334875999999994</v>
      </c>
      <c r="J164" s="95">
        <v>3522</v>
      </c>
      <c r="K164" s="83"/>
      <c r="L164" s="93">
        <v>8.9263445680000011</v>
      </c>
      <c r="M164" s="94">
        <v>8.1527515715762598E-9</v>
      </c>
      <c r="N164" s="94">
        <f t="shared" si="4"/>
        <v>2.9009873111294497E-3</v>
      </c>
      <c r="O164" s="94">
        <f>L164/'סכום נכסי הקרן'!$C$42</f>
        <v>2.5309989748222234E-4</v>
      </c>
    </row>
    <row r="165" spans="2:15">
      <c r="B165" s="86" t="s">
        <v>1475</v>
      </c>
      <c r="C165" s="83" t="s">
        <v>1476</v>
      </c>
      <c r="D165" s="96" t="s">
        <v>1399</v>
      </c>
      <c r="E165" s="96" t="s">
        <v>873</v>
      </c>
      <c r="F165" s="83"/>
      <c r="G165" s="96" t="s">
        <v>931</v>
      </c>
      <c r="H165" s="96" t="s">
        <v>132</v>
      </c>
      <c r="I165" s="93">
        <v>2.2028759999999998</v>
      </c>
      <c r="J165" s="95">
        <v>50270</v>
      </c>
      <c r="K165" s="83"/>
      <c r="L165" s="93">
        <v>3.8271253100000004</v>
      </c>
      <c r="M165" s="94">
        <v>1.4270039031887305E-8</v>
      </c>
      <c r="N165" s="94">
        <f t="shared" si="4"/>
        <v>1.2437837098753101E-3</v>
      </c>
      <c r="O165" s="94">
        <f>L165/'סכום נכסי הקרן'!$C$42</f>
        <v>1.0851530727203925E-4</v>
      </c>
    </row>
    <row r="166" spans="2:15">
      <c r="B166" s="86" t="s">
        <v>1477</v>
      </c>
      <c r="C166" s="83" t="s">
        <v>1478</v>
      </c>
      <c r="D166" s="96" t="s">
        <v>1399</v>
      </c>
      <c r="E166" s="96" t="s">
        <v>873</v>
      </c>
      <c r="F166" s="83"/>
      <c r="G166" s="96" t="s">
        <v>1454</v>
      </c>
      <c r="H166" s="96" t="s">
        <v>132</v>
      </c>
      <c r="I166" s="93">
        <v>6.7077220000000004</v>
      </c>
      <c r="J166" s="95">
        <v>32576</v>
      </c>
      <c r="K166" s="83"/>
      <c r="L166" s="93">
        <v>7.5517319900000004</v>
      </c>
      <c r="M166" s="94">
        <v>1.1918668249759322E-8</v>
      </c>
      <c r="N166" s="94">
        <f t="shared" si="4"/>
        <v>2.4542497226217705E-3</v>
      </c>
      <c r="O166" s="94">
        <f>L166/'סכום נכסי הקרן'!$C$42</f>
        <v>2.1412377462261313E-4</v>
      </c>
    </row>
    <row r="167" spans="2:15">
      <c r="B167" s="86" t="s">
        <v>1479</v>
      </c>
      <c r="C167" s="83" t="s">
        <v>1480</v>
      </c>
      <c r="D167" s="96" t="s">
        <v>121</v>
      </c>
      <c r="E167" s="96" t="s">
        <v>873</v>
      </c>
      <c r="F167" s="83"/>
      <c r="G167" s="96" t="s">
        <v>875</v>
      </c>
      <c r="H167" s="96" t="s">
        <v>135</v>
      </c>
      <c r="I167" s="93">
        <v>259.13749999999999</v>
      </c>
      <c r="J167" s="95">
        <v>471.6</v>
      </c>
      <c r="K167" s="83"/>
      <c r="L167" s="93">
        <v>5.572374943999999</v>
      </c>
      <c r="M167" s="94">
        <v>1.2772662915497487E-8</v>
      </c>
      <c r="N167" s="94">
        <f t="shared" si="4"/>
        <v>1.8109752410130884E-3</v>
      </c>
      <c r="O167" s="94">
        <f>L167/'סכום נכסי הקרן'!$C$42</f>
        <v>1.5800056969735656E-4</v>
      </c>
    </row>
    <row r="168" spans="2:15">
      <c r="B168" s="86" t="s">
        <v>1481</v>
      </c>
      <c r="C168" s="83" t="s">
        <v>1482</v>
      </c>
      <c r="D168" s="96" t="s">
        <v>1399</v>
      </c>
      <c r="E168" s="96" t="s">
        <v>873</v>
      </c>
      <c r="F168" s="83"/>
      <c r="G168" s="96" t="s">
        <v>1454</v>
      </c>
      <c r="H168" s="96" t="s">
        <v>132</v>
      </c>
      <c r="I168" s="93">
        <v>32.715591000000003</v>
      </c>
      <c r="J168" s="95">
        <v>14768</v>
      </c>
      <c r="K168" s="83"/>
      <c r="L168" s="93">
        <v>16.697451433999998</v>
      </c>
      <c r="M168" s="94">
        <v>5.919676923314294E-8</v>
      </c>
      <c r="N168" s="94">
        <f t="shared" si="4"/>
        <v>5.4265320332673745E-3</v>
      </c>
      <c r="O168" s="94">
        <f>L168/'סכום נכסי הקרן'!$C$42</f>
        <v>4.7344388444402988E-4</v>
      </c>
    </row>
    <row r="169" spans="2:15">
      <c r="B169" s="86" t="s">
        <v>1483</v>
      </c>
      <c r="C169" s="83" t="s">
        <v>1484</v>
      </c>
      <c r="D169" s="96" t="s">
        <v>1382</v>
      </c>
      <c r="E169" s="96" t="s">
        <v>873</v>
      </c>
      <c r="F169" s="83"/>
      <c r="G169" s="96" t="s">
        <v>953</v>
      </c>
      <c r="H169" s="96" t="s">
        <v>132</v>
      </c>
      <c r="I169" s="93">
        <v>40.163927999999999</v>
      </c>
      <c r="J169" s="95">
        <v>4796</v>
      </c>
      <c r="K169" s="83"/>
      <c r="L169" s="93">
        <v>6.6571614989999999</v>
      </c>
      <c r="M169" s="94">
        <v>9.4675723949826137E-9</v>
      </c>
      <c r="N169" s="94">
        <f t="shared" si="4"/>
        <v>2.1635217965897484E-3</v>
      </c>
      <c r="O169" s="94">
        <f>L169/'סכום נכסי הקרן'!$C$42</f>
        <v>1.887588900567184E-4</v>
      </c>
    </row>
    <row r="170" spans="2:15">
      <c r="B170" s="86" t="s">
        <v>1485</v>
      </c>
      <c r="C170" s="83" t="s">
        <v>1486</v>
      </c>
      <c r="D170" s="96" t="s">
        <v>1399</v>
      </c>
      <c r="E170" s="96" t="s">
        <v>873</v>
      </c>
      <c r="F170" s="83"/>
      <c r="G170" s="96" t="s">
        <v>905</v>
      </c>
      <c r="H170" s="96" t="s">
        <v>132</v>
      </c>
      <c r="I170" s="93">
        <v>17.399321</v>
      </c>
      <c r="J170" s="95">
        <v>7989</v>
      </c>
      <c r="K170" s="83"/>
      <c r="L170" s="93">
        <v>4.8039497410000003</v>
      </c>
      <c r="M170" s="94">
        <v>7.9696634738735118E-9</v>
      </c>
      <c r="N170" s="94">
        <f t="shared" si="4"/>
        <v>1.5612434783107518E-3</v>
      </c>
      <c r="O170" s="94">
        <f>L170/'סכום נכסי הקרן'!$C$42</f>
        <v>1.3621244146407328E-4</v>
      </c>
    </row>
    <row r="171" spans="2:15">
      <c r="B171" s="86" t="s">
        <v>1487</v>
      </c>
      <c r="C171" s="83" t="s">
        <v>1488</v>
      </c>
      <c r="D171" s="96" t="s">
        <v>30</v>
      </c>
      <c r="E171" s="96" t="s">
        <v>873</v>
      </c>
      <c r="F171" s="83"/>
      <c r="G171" s="96" t="s">
        <v>915</v>
      </c>
      <c r="H171" s="96" t="s">
        <v>134</v>
      </c>
      <c r="I171" s="93">
        <v>15.470819999999998</v>
      </c>
      <c r="J171" s="95">
        <v>7390</v>
      </c>
      <c r="K171" s="83"/>
      <c r="L171" s="93">
        <v>4.4339211499999998</v>
      </c>
      <c r="M171" s="94">
        <v>2.2548244951487448E-8</v>
      </c>
      <c r="N171" s="94">
        <f t="shared" si="4"/>
        <v>1.4409872817155286E-3</v>
      </c>
      <c r="O171" s="94">
        <f>L171/'סכום נכסי הקרן'!$C$42</f>
        <v>1.2572055447336361E-4</v>
      </c>
    </row>
    <row r="172" spans="2:15">
      <c r="B172" s="86" t="s">
        <v>1489</v>
      </c>
      <c r="C172" s="83" t="s">
        <v>1490</v>
      </c>
      <c r="D172" s="96" t="s">
        <v>1399</v>
      </c>
      <c r="E172" s="96" t="s">
        <v>873</v>
      </c>
      <c r="F172" s="83"/>
      <c r="G172" s="96" t="s">
        <v>875</v>
      </c>
      <c r="H172" s="96" t="s">
        <v>132</v>
      </c>
      <c r="I172" s="93">
        <v>115.86624</v>
      </c>
      <c r="J172" s="95">
        <v>3353</v>
      </c>
      <c r="K172" s="83"/>
      <c r="L172" s="93">
        <v>13.426542814000001</v>
      </c>
      <c r="M172" s="94">
        <v>1.5607989793522509E-6</v>
      </c>
      <c r="N172" s="94">
        <f t="shared" si="4"/>
        <v>4.3635140946029286E-3</v>
      </c>
      <c r="O172" s="94">
        <f>L172/'סכום נכסי הקרן'!$C$42</f>
        <v>3.8069968998804497E-4</v>
      </c>
    </row>
    <row r="173" spans="2:15">
      <c r="B173" s="86" t="s">
        <v>1491</v>
      </c>
      <c r="C173" s="83" t="s">
        <v>1492</v>
      </c>
      <c r="D173" s="96" t="s">
        <v>30</v>
      </c>
      <c r="E173" s="96" t="s">
        <v>873</v>
      </c>
      <c r="F173" s="83"/>
      <c r="G173" s="96" t="s">
        <v>934</v>
      </c>
      <c r="H173" s="96" t="s">
        <v>134</v>
      </c>
      <c r="I173" s="93">
        <v>83.881979999999999</v>
      </c>
      <c r="J173" s="95">
        <v>3401</v>
      </c>
      <c r="K173" s="83"/>
      <c r="L173" s="93">
        <v>11.06383027</v>
      </c>
      <c r="M173" s="94">
        <v>6.7837866141417503E-8</v>
      </c>
      <c r="N173" s="94">
        <f t="shared" si="4"/>
        <v>3.5956522831104665E-3</v>
      </c>
      <c r="O173" s="94">
        <f>L173/'סכום נכסי הקרן'!$C$42</f>
        <v>3.1370672348189686E-4</v>
      </c>
    </row>
    <row r="174" spans="2:15">
      <c r="B174" s="86" t="s">
        <v>1493</v>
      </c>
      <c r="C174" s="83" t="s">
        <v>1494</v>
      </c>
      <c r="D174" s="96" t="s">
        <v>30</v>
      </c>
      <c r="E174" s="96" t="s">
        <v>873</v>
      </c>
      <c r="F174" s="83"/>
      <c r="G174" s="96" t="s">
        <v>1454</v>
      </c>
      <c r="H174" s="96" t="s">
        <v>134</v>
      </c>
      <c r="I174" s="93">
        <v>7.7720519999999995</v>
      </c>
      <c r="J174" s="95">
        <v>10200</v>
      </c>
      <c r="K174" s="83"/>
      <c r="L174" s="93">
        <v>3.0744403120000001</v>
      </c>
      <c r="M174" s="94">
        <v>7.930665306122449E-8</v>
      </c>
      <c r="N174" s="94">
        <f t="shared" si="4"/>
        <v>9.9916738212304981E-4</v>
      </c>
      <c r="O174" s="94">
        <f>L174/'סכום נכסי הקרן'!$C$42</f>
        <v>8.7173480908631182E-5</v>
      </c>
    </row>
    <row r="175" spans="2:15">
      <c r="B175" s="86" t="s">
        <v>1495</v>
      </c>
      <c r="C175" s="83" t="s">
        <v>1496</v>
      </c>
      <c r="D175" s="96" t="s">
        <v>30</v>
      </c>
      <c r="E175" s="96" t="s">
        <v>873</v>
      </c>
      <c r="F175" s="83"/>
      <c r="G175" s="96" t="s">
        <v>953</v>
      </c>
      <c r="H175" s="96" t="s">
        <v>138</v>
      </c>
      <c r="I175" s="93">
        <v>335.64535899999993</v>
      </c>
      <c r="J175" s="95">
        <v>8156</v>
      </c>
      <c r="K175" s="83"/>
      <c r="L175" s="93">
        <v>10.169899985000001</v>
      </c>
      <c r="M175" s="94">
        <v>1.0924548335985329E-7</v>
      </c>
      <c r="N175" s="94">
        <f t="shared" si="4"/>
        <v>3.3051324186727919E-3</v>
      </c>
      <c r="O175" s="94">
        <f>L175/'סכום נכסי הקרן'!$C$42</f>
        <v>2.8835999148357707E-4</v>
      </c>
    </row>
    <row r="176" spans="2:15">
      <c r="B176" s="86" t="s">
        <v>1497</v>
      </c>
      <c r="C176" s="83" t="s">
        <v>1498</v>
      </c>
      <c r="D176" s="96" t="s">
        <v>1499</v>
      </c>
      <c r="E176" s="96" t="s">
        <v>873</v>
      </c>
      <c r="F176" s="83"/>
      <c r="G176" s="96" t="s">
        <v>1454</v>
      </c>
      <c r="H176" s="96" t="s">
        <v>134</v>
      </c>
      <c r="I176" s="93">
        <v>32.085576000000003</v>
      </c>
      <c r="J176" s="95">
        <v>2697</v>
      </c>
      <c r="K176" s="83"/>
      <c r="L176" s="93">
        <v>3.3559925549999998</v>
      </c>
      <c r="M176" s="94">
        <v>4.3641052844424546E-8</v>
      </c>
      <c r="N176" s="94">
        <f t="shared" si="4"/>
        <v>1.0906695057685005E-3</v>
      </c>
      <c r="O176" s="94">
        <f>L176/'סכום נכסי הקרן'!$C$42</f>
        <v>9.5156686497025372E-5</v>
      </c>
    </row>
    <row r="177" spans="2:15">
      <c r="B177" s="86" t="s">
        <v>1500</v>
      </c>
      <c r="C177" s="83" t="s">
        <v>1501</v>
      </c>
      <c r="D177" s="96" t="s">
        <v>1399</v>
      </c>
      <c r="E177" s="96" t="s">
        <v>873</v>
      </c>
      <c r="F177" s="83"/>
      <c r="G177" s="96" t="s">
        <v>931</v>
      </c>
      <c r="H177" s="96" t="s">
        <v>132</v>
      </c>
      <c r="I177" s="93">
        <v>3.0698460000000001</v>
      </c>
      <c r="J177" s="95">
        <v>22993</v>
      </c>
      <c r="K177" s="83"/>
      <c r="L177" s="93">
        <v>2.4394169130000001</v>
      </c>
      <c r="M177" s="94">
        <v>8.6697495526841428E-9</v>
      </c>
      <c r="N177" s="94">
        <f t="shared" si="4"/>
        <v>7.927900897459028E-4</v>
      </c>
      <c r="O177" s="94">
        <f>L177/'סכום נכסי הקרן'!$C$42</f>
        <v>6.9167862151554274E-5</v>
      </c>
    </row>
    <row r="178" spans="2:15">
      <c r="B178" s="86" t="s">
        <v>1502</v>
      </c>
      <c r="C178" s="83" t="s">
        <v>1503</v>
      </c>
      <c r="D178" s="96" t="s">
        <v>30</v>
      </c>
      <c r="E178" s="96" t="s">
        <v>873</v>
      </c>
      <c r="F178" s="83"/>
      <c r="G178" s="96" t="s">
        <v>1401</v>
      </c>
      <c r="H178" s="96" t="s">
        <v>138</v>
      </c>
      <c r="I178" s="93">
        <v>77.741249999999994</v>
      </c>
      <c r="J178" s="95">
        <v>19048</v>
      </c>
      <c r="K178" s="83"/>
      <c r="L178" s="93">
        <v>5.5012289509999999</v>
      </c>
      <c r="M178" s="94">
        <v>5.3222934375410764E-8</v>
      </c>
      <c r="N178" s="94">
        <f t="shared" si="4"/>
        <v>1.7878533884609696E-3</v>
      </c>
      <c r="O178" s="94">
        <f>L178/'סכום נכסי הקרן'!$C$42</f>
        <v>1.5598327769194553E-4</v>
      </c>
    </row>
    <row r="179" spans="2:15">
      <c r="B179" s="86" t="s">
        <v>1504</v>
      </c>
      <c r="C179" s="83" t="s">
        <v>1505</v>
      </c>
      <c r="D179" s="96" t="s">
        <v>1399</v>
      </c>
      <c r="E179" s="96" t="s">
        <v>873</v>
      </c>
      <c r="F179" s="83"/>
      <c r="G179" s="96" t="s">
        <v>905</v>
      </c>
      <c r="H179" s="96" t="s">
        <v>132</v>
      </c>
      <c r="I179" s="93">
        <v>17.477270000000001</v>
      </c>
      <c r="J179" s="95">
        <v>13940</v>
      </c>
      <c r="K179" s="83"/>
      <c r="L179" s="93">
        <v>8.4199612330000004</v>
      </c>
      <c r="M179" s="94">
        <v>5.5722474118291026E-9</v>
      </c>
      <c r="N179" s="94">
        <f t="shared" si="4"/>
        <v>2.7364169634119004E-3</v>
      </c>
      <c r="O179" s="94">
        <f>L179/'סכום נכסי הקרן'!$C$42</f>
        <v>2.3874177258587163E-4</v>
      </c>
    </row>
    <row r="180" spans="2:15">
      <c r="B180" s="86" t="s">
        <v>1506</v>
      </c>
      <c r="C180" s="83" t="s">
        <v>1507</v>
      </c>
      <c r="D180" s="96" t="s">
        <v>1399</v>
      </c>
      <c r="E180" s="96" t="s">
        <v>873</v>
      </c>
      <c r="F180" s="83"/>
      <c r="G180" s="96" t="s">
        <v>1022</v>
      </c>
      <c r="H180" s="96" t="s">
        <v>132</v>
      </c>
      <c r="I180" s="93">
        <v>46.892173999999997</v>
      </c>
      <c r="J180" s="95">
        <v>1929</v>
      </c>
      <c r="K180" s="83"/>
      <c r="L180" s="93">
        <v>3.1261249579999997</v>
      </c>
      <c r="M180" s="94">
        <v>1.0022565007929621E-6</v>
      </c>
      <c r="N180" s="94">
        <f t="shared" si="4"/>
        <v>1.0159644597043614E-3</v>
      </c>
      <c r="O180" s="94">
        <f>L180/'סכום נכסי הקרן'!$C$42</f>
        <v>8.8638960815255022E-5</v>
      </c>
    </row>
    <row r="181" spans="2:15">
      <c r="B181" s="86" t="s">
        <v>1508</v>
      </c>
      <c r="C181" s="83" t="s">
        <v>1509</v>
      </c>
      <c r="D181" s="96" t="s">
        <v>1399</v>
      </c>
      <c r="E181" s="96" t="s">
        <v>873</v>
      </c>
      <c r="F181" s="83"/>
      <c r="G181" s="96" t="s">
        <v>1454</v>
      </c>
      <c r="H181" s="96" t="s">
        <v>132</v>
      </c>
      <c r="I181" s="93">
        <v>5.3724389999999991</v>
      </c>
      <c r="J181" s="95">
        <v>38938</v>
      </c>
      <c r="K181" s="83"/>
      <c r="L181" s="93">
        <v>7.2296760780000007</v>
      </c>
      <c r="M181" s="94">
        <v>1.9046378530986074E-8</v>
      </c>
      <c r="N181" s="94">
        <f t="shared" si="4"/>
        <v>2.3495842453853753E-3</v>
      </c>
      <c r="O181" s="94">
        <f>L181/'סכום נכסי הקרן'!$C$42</f>
        <v>2.0499211745995366E-4</v>
      </c>
    </row>
    <row r="182" spans="2:15">
      <c r="B182" s="86" t="s">
        <v>1510</v>
      </c>
      <c r="C182" s="83" t="s">
        <v>1511</v>
      </c>
      <c r="D182" s="96" t="s">
        <v>1399</v>
      </c>
      <c r="E182" s="96" t="s">
        <v>873</v>
      </c>
      <c r="F182" s="83"/>
      <c r="G182" s="96" t="s">
        <v>892</v>
      </c>
      <c r="H182" s="96" t="s">
        <v>132</v>
      </c>
      <c r="I182" s="93">
        <v>15.476623999999999</v>
      </c>
      <c r="J182" s="95">
        <v>29859</v>
      </c>
      <c r="K182" s="83"/>
      <c r="L182" s="93">
        <v>15.970747202</v>
      </c>
      <c r="M182" s="94">
        <v>1.5516203056597031E-8</v>
      </c>
      <c r="N182" s="94">
        <f t="shared" si="4"/>
        <v>5.1903592371226239E-3</v>
      </c>
      <c r="O182" s="94">
        <f>L182/'סכום נכסי הקרן'!$C$42</f>
        <v>4.5283872348279364E-4</v>
      </c>
    </row>
    <row r="183" spans="2:15">
      <c r="B183" s="86" t="s">
        <v>1512</v>
      </c>
      <c r="C183" s="83" t="s">
        <v>1513</v>
      </c>
      <c r="D183" s="96" t="s">
        <v>1399</v>
      </c>
      <c r="E183" s="96" t="s">
        <v>873</v>
      </c>
      <c r="F183" s="83"/>
      <c r="G183" s="96" t="s">
        <v>1046</v>
      </c>
      <c r="H183" s="96" t="s">
        <v>132</v>
      </c>
      <c r="I183" s="93">
        <v>24.261386000000002</v>
      </c>
      <c r="J183" s="95">
        <v>19761</v>
      </c>
      <c r="K183" s="83"/>
      <c r="L183" s="93">
        <v>16.569074594</v>
      </c>
      <c r="M183" s="94">
        <v>3.2215643350423212E-8</v>
      </c>
      <c r="N183" s="94">
        <f t="shared" si="4"/>
        <v>5.3848106342057724E-3</v>
      </c>
      <c r="O183" s="94">
        <f>L183/'סכום נכסי הקרן'!$C$42</f>
        <v>4.6980385410511912E-4</v>
      </c>
    </row>
    <row r="184" spans="2:15">
      <c r="B184" s="86" t="s">
        <v>1514</v>
      </c>
      <c r="C184" s="83" t="s">
        <v>1515</v>
      </c>
      <c r="D184" s="96" t="s">
        <v>1382</v>
      </c>
      <c r="E184" s="96" t="s">
        <v>873</v>
      </c>
      <c r="F184" s="83"/>
      <c r="G184" s="96" t="s">
        <v>921</v>
      </c>
      <c r="H184" s="96" t="s">
        <v>132</v>
      </c>
      <c r="I184" s="93">
        <v>80.119406999999995</v>
      </c>
      <c r="J184" s="95">
        <v>15770</v>
      </c>
      <c r="K184" s="83"/>
      <c r="L184" s="93">
        <v>43.665973969999996</v>
      </c>
      <c r="M184" s="94">
        <v>1.0502221581181727E-8</v>
      </c>
      <c r="N184" s="94">
        <f t="shared" si="4"/>
        <v>1.419107625188403E-2</v>
      </c>
      <c r="O184" s="94">
        <f>L184/'סכום נכסי הקרן'!$C$42</f>
        <v>1.2381163925587314E-3</v>
      </c>
    </row>
    <row r="185" spans="2:15">
      <c r="B185" s="86" t="s">
        <v>1516</v>
      </c>
      <c r="C185" s="83" t="s">
        <v>1517</v>
      </c>
      <c r="D185" s="96" t="s">
        <v>1399</v>
      </c>
      <c r="E185" s="96" t="s">
        <v>873</v>
      </c>
      <c r="F185" s="83"/>
      <c r="G185" s="96" t="s">
        <v>931</v>
      </c>
      <c r="H185" s="96" t="s">
        <v>132</v>
      </c>
      <c r="I185" s="93">
        <v>3.9037510000000002</v>
      </c>
      <c r="J185" s="95">
        <v>23741</v>
      </c>
      <c r="K185" s="83"/>
      <c r="L185" s="93">
        <v>3.2029845620000001</v>
      </c>
      <c r="M185" s="94">
        <v>2.0676647245762712E-8</v>
      </c>
      <c r="N185" s="94">
        <f t="shared" si="4"/>
        <v>1.0409431880341814E-3</v>
      </c>
      <c r="O185" s="94">
        <f>L185/'סכום נכסי הקרן'!$C$42</f>
        <v>9.0818258034260188E-5</v>
      </c>
    </row>
    <row r="186" spans="2:15">
      <c r="B186" s="86" t="s">
        <v>1518</v>
      </c>
      <c r="C186" s="83" t="s">
        <v>1519</v>
      </c>
      <c r="D186" s="96" t="s">
        <v>125</v>
      </c>
      <c r="E186" s="96" t="s">
        <v>873</v>
      </c>
      <c r="F186" s="83"/>
      <c r="G186" s="96" t="s">
        <v>915</v>
      </c>
      <c r="H186" s="96" t="s">
        <v>1455</v>
      </c>
      <c r="I186" s="93">
        <v>12.542255000000001</v>
      </c>
      <c r="J186" s="95">
        <v>10478</v>
      </c>
      <c r="K186" s="83"/>
      <c r="L186" s="93">
        <v>4.6981844870000007</v>
      </c>
      <c r="M186" s="94">
        <v>4.2144674059139789E-9</v>
      </c>
      <c r="N186" s="94">
        <f t="shared" si="4"/>
        <v>1.5268706555415846E-3</v>
      </c>
      <c r="O186" s="94">
        <f>L186/'סכום נכסי הקרן'!$C$42</f>
        <v>1.3321354592058893E-4</v>
      </c>
    </row>
    <row r="187" spans="2:15">
      <c r="B187" s="86" t="s">
        <v>1520</v>
      </c>
      <c r="C187" s="83" t="s">
        <v>1521</v>
      </c>
      <c r="D187" s="96" t="s">
        <v>1382</v>
      </c>
      <c r="E187" s="96" t="s">
        <v>873</v>
      </c>
      <c r="F187" s="83"/>
      <c r="G187" s="96" t="s">
        <v>921</v>
      </c>
      <c r="H187" s="96" t="s">
        <v>132</v>
      </c>
      <c r="I187" s="93">
        <v>9.2957800000000006</v>
      </c>
      <c r="J187" s="95">
        <v>32357</v>
      </c>
      <c r="K187" s="83"/>
      <c r="L187" s="93">
        <v>10.395080053999999</v>
      </c>
      <c r="M187" s="94">
        <v>2.1211072809873698E-8</v>
      </c>
      <c r="N187" s="94">
        <f t="shared" si="4"/>
        <v>3.378314057350517E-3</v>
      </c>
      <c r="O187" s="94">
        <f>L187/'סכום נכסי הקרן'!$C$42</f>
        <v>2.9474480577623317E-4</v>
      </c>
    </row>
    <row r="188" spans="2:15">
      <c r="B188" s="86" t="s">
        <v>1522</v>
      </c>
      <c r="C188" s="83" t="s">
        <v>1523</v>
      </c>
      <c r="D188" s="96" t="s">
        <v>1399</v>
      </c>
      <c r="E188" s="96" t="s">
        <v>873</v>
      </c>
      <c r="F188" s="83"/>
      <c r="G188" s="96" t="s">
        <v>1022</v>
      </c>
      <c r="H188" s="96" t="s">
        <v>132</v>
      </c>
      <c r="I188" s="93">
        <v>15.962870000000001</v>
      </c>
      <c r="J188" s="95">
        <v>10131</v>
      </c>
      <c r="K188" s="93">
        <v>2.0537422000000003E-2</v>
      </c>
      <c r="L188" s="93">
        <v>5.6095749530000001</v>
      </c>
      <c r="M188" s="94">
        <v>1.2811008555034545E-8</v>
      </c>
      <c r="N188" s="94">
        <f t="shared" si="4"/>
        <v>1.8230649327408506E-3</v>
      </c>
      <c r="O188" s="94">
        <f>L188/'סכום נכסי הקרן'!$C$42</f>
        <v>1.5905534843601191E-4</v>
      </c>
    </row>
    <row r="189" spans="2:15">
      <c r="B189" s="86" t="s">
        <v>1524</v>
      </c>
      <c r="C189" s="83" t="s">
        <v>1525</v>
      </c>
      <c r="D189" s="96" t="s">
        <v>1399</v>
      </c>
      <c r="E189" s="96" t="s">
        <v>873</v>
      </c>
      <c r="F189" s="83"/>
      <c r="G189" s="96" t="s">
        <v>962</v>
      </c>
      <c r="H189" s="96" t="s">
        <v>132</v>
      </c>
      <c r="I189" s="93">
        <v>32.173572</v>
      </c>
      <c r="J189" s="95">
        <v>4791</v>
      </c>
      <c r="K189" s="93">
        <v>5.0036338999999999E-2</v>
      </c>
      <c r="L189" s="93">
        <v>5.3772385830000013</v>
      </c>
      <c r="M189" s="94">
        <v>5.6159121998275592E-8</v>
      </c>
      <c r="N189" s="94">
        <f t="shared" si="4"/>
        <v>1.7475575561042697E-3</v>
      </c>
      <c r="O189" s="94">
        <f>L189/'סכום נכסי הקרן'!$C$42</f>
        <v>1.5246762252195761E-4</v>
      </c>
    </row>
    <row r="190" spans="2:15">
      <c r="B190" s="86" t="s">
        <v>1422</v>
      </c>
      <c r="C190" s="83" t="s">
        <v>1423</v>
      </c>
      <c r="D190" s="96" t="s">
        <v>1399</v>
      </c>
      <c r="E190" s="96" t="s">
        <v>873</v>
      </c>
      <c r="F190" s="83"/>
      <c r="G190" s="96" t="s">
        <v>156</v>
      </c>
      <c r="H190" s="96" t="s">
        <v>132</v>
      </c>
      <c r="I190" s="93">
        <v>94.074799999999996</v>
      </c>
      <c r="J190" s="95">
        <v>7452</v>
      </c>
      <c r="K190" s="83"/>
      <c r="L190" s="93">
        <v>24.228129449999997</v>
      </c>
      <c r="M190" s="94">
        <v>1.8448259879752975E-6</v>
      </c>
      <c r="N190" s="94">
        <f t="shared" si="4"/>
        <v>7.873939390466482E-3</v>
      </c>
      <c r="O190" s="94">
        <f>L190/'סכום נכסי הקרן'!$C$42</f>
        <v>6.8697068920732377E-4</v>
      </c>
    </row>
    <row r="191" spans="2:15">
      <c r="B191" s="86" t="s">
        <v>1526</v>
      </c>
      <c r="C191" s="83" t="s">
        <v>1527</v>
      </c>
      <c r="D191" s="96" t="s">
        <v>1399</v>
      </c>
      <c r="E191" s="96" t="s">
        <v>873</v>
      </c>
      <c r="F191" s="83"/>
      <c r="G191" s="96" t="s">
        <v>953</v>
      </c>
      <c r="H191" s="96" t="s">
        <v>132</v>
      </c>
      <c r="I191" s="93">
        <v>14.938469</v>
      </c>
      <c r="J191" s="95">
        <v>23125</v>
      </c>
      <c r="K191" s="83"/>
      <c r="L191" s="93">
        <v>11.938824264999997</v>
      </c>
      <c r="M191" s="94">
        <v>1.5249959331826114E-7</v>
      </c>
      <c r="N191" s="94">
        <f t="shared" si="4"/>
        <v>3.8800180117099605E-3</v>
      </c>
      <c r="O191" s="94">
        <f>L191/'סכום נכסי הקרן'!$C$42</f>
        <v>3.3851653098428407E-4</v>
      </c>
    </row>
    <row r="192" spans="2:15">
      <c r="B192" s="86" t="s">
        <v>1528</v>
      </c>
      <c r="C192" s="83" t="s">
        <v>1529</v>
      </c>
      <c r="D192" s="96" t="s">
        <v>1382</v>
      </c>
      <c r="E192" s="96" t="s">
        <v>873</v>
      </c>
      <c r="F192" s="83"/>
      <c r="G192" s="96" t="s">
        <v>953</v>
      </c>
      <c r="H192" s="96" t="s">
        <v>132</v>
      </c>
      <c r="I192" s="93">
        <v>20.532708</v>
      </c>
      <c r="J192" s="95">
        <v>10817</v>
      </c>
      <c r="K192" s="83"/>
      <c r="L192" s="93">
        <v>7.6758555669999993</v>
      </c>
      <c r="M192" s="94">
        <v>1.7486663295686038E-8</v>
      </c>
      <c r="N192" s="94">
        <f t="shared" si="4"/>
        <v>2.4945888467891083E-3</v>
      </c>
      <c r="O192" s="94">
        <f>L192/'סכום נכסי הקרן'!$C$42</f>
        <v>2.1764320683526244E-4</v>
      </c>
    </row>
    <row r="193" spans="2:15">
      <c r="B193" s="86" t="s">
        <v>1426</v>
      </c>
      <c r="C193" s="83" t="s">
        <v>1427</v>
      </c>
      <c r="D193" s="96" t="s">
        <v>1382</v>
      </c>
      <c r="E193" s="96" t="s">
        <v>873</v>
      </c>
      <c r="F193" s="83"/>
      <c r="G193" s="96" t="s">
        <v>887</v>
      </c>
      <c r="H193" s="96" t="s">
        <v>132</v>
      </c>
      <c r="I193" s="93">
        <v>78.216849999999994</v>
      </c>
      <c r="J193" s="95">
        <v>5166</v>
      </c>
      <c r="K193" s="83"/>
      <c r="L193" s="93">
        <v>13.964598652999999</v>
      </c>
      <c r="M193" s="94">
        <v>5.7466081762510294E-7</v>
      </c>
      <c r="N193" s="94">
        <f t="shared" si="4"/>
        <v>4.5383777411636657E-3</v>
      </c>
      <c r="O193" s="94">
        <f>L193/'סכום נכסי הקרן'!$C$42</f>
        <v>3.9595586530742578E-4</v>
      </c>
    </row>
    <row r="194" spans="2:15">
      <c r="B194" s="86" t="s">
        <v>1530</v>
      </c>
      <c r="C194" s="83" t="s">
        <v>1531</v>
      </c>
      <c r="D194" s="96" t="s">
        <v>1399</v>
      </c>
      <c r="E194" s="96" t="s">
        <v>873</v>
      </c>
      <c r="F194" s="83"/>
      <c r="G194" s="96" t="s">
        <v>1460</v>
      </c>
      <c r="H194" s="96" t="s">
        <v>132</v>
      </c>
      <c r="I194" s="93">
        <v>36.620482000000003</v>
      </c>
      <c r="J194" s="95">
        <v>8914</v>
      </c>
      <c r="K194" s="83"/>
      <c r="L194" s="93">
        <v>11.281592870000001</v>
      </c>
      <c r="M194" s="94">
        <v>5.7964443587247474E-8</v>
      </c>
      <c r="N194" s="94">
        <f t="shared" si="4"/>
        <v>3.6664233064141413E-3</v>
      </c>
      <c r="O194" s="94">
        <f>L194/'סכום נכסי הקרן'!$C$42</f>
        <v>3.1988122092769866E-4</v>
      </c>
    </row>
    <row r="195" spans="2:15">
      <c r="B195" s="86" t="s">
        <v>1532</v>
      </c>
      <c r="C195" s="83" t="s">
        <v>1533</v>
      </c>
      <c r="D195" s="96" t="s">
        <v>1382</v>
      </c>
      <c r="E195" s="96" t="s">
        <v>873</v>
      </c>
      <c r="F195" s="83"/>
      <c r="G195" s="96" t="s">
        <v>1401</v>
      </c>
      <c r="H195" s="96" t="s">
        <v>132</v>
      </c>
      <c r="I195" s="93">
        <v>18.657900000000001</v>
      </c>
      <c r="J195" s="95">
        <v>11642</v>
      </c>
      <c r="K195" s="83"/>
      <c r="L195" s="93">
        <v>7.506959793</v>
      </c>
      <c r="M195" s="94">
        <v>5.1988905043425072E-8</v>
      </c>
      <c r="N195" s="94">
        <f t="shared" si="4"/>
        <v>2.4396991331392618E-3</v>
      </c>
      <c r="O195" s="94">
        <f>L195/'סכום נכסי הקרן'!$C$42</f>
        <v>2.128542920943028E-4</v>
      </c>
    </row>
    <row r="196" spans="2:15">
      <c r="B196" s="86" t="s">
        <v>1534</v>
      </c>
      <c r="C196" s="83" t="s">
        <v>1535</v>
      </c>
      <c r="D196" s="96" t="s">
        <v>1399</v>
      </c>
      <c r="E196" s="96" t="s">
        <v>873</v>
      </c>
      <c r="F196" s="83"/>
      <c r="G196" s="96" t="s">
        <v>931</v>
      </c>
      <c r="H196" s="96" t="s">
        <v>132</v>
      </c>
      <c r="I196" s="93">
        <v>3.315509</v>
      </c>
      <c r="J196" s="95">
        <v>27305</v>
      </c>
      <c r="K196" s="83"/>
      <c r="L196" s="93">
        <v>3.1287157149999998</v>
      </c>
      <c r="M196" s="94">
        <v>1.3565912438625204E-8</v>
      </c>
      <c r="N196" s="94">
        <f t="shared" si="4"/>
        <v>1.0168064340563446E-3</v>
      </c>
      <c r="O196" s="94">
        <f>L196/'סכום נכסי הקרן'!$C$42</f>
        <v>8.8712419813628455E-5</v>
      </c>
    </row>
    <row r="197" spans="2:15">
      <c r="B197" s="86" t="s">
        <v>1536</v>
      </c>
      <c r="C197" s="83" t="s">
        <v>1537</v>
      </c>
      <c r="D197" s="96" t="s">
        <v>30</v>
      </c>
      <c r="E197" s="96" t="s">
        <v>873</v>
      </c>
      <c r="F197" s="83"/>
      <c r="G197" s="96" t="s">
        <v>1454</v>
      </c>
      <c r="H197" s="96" t="s">
        <v>138</v>
      </c>
      <c r="I197" s="93">
        <v>33.435371000000004</v>
      </c>
      <c r="J197" s="95">
        <v>31380</v>
      </c>
      <c r="K197" s="83"/>
      <c r="L197" s="93">
        <v>3.8977852639999999</v>
      </c>
      <c r="M197" s="94">
        <v>2.5052363241464549E-7</v>
      </c>
      <c r="N197" s="94">
        <f t="shared" si="4"/>
        <v>1.2667476038183954E-3</v>
      </c>
      <c r="O197" s="94">
        <f>L197/'סכום נכסי הקרן'!$C$42</f>
        <v>1.1051881800112434E-4</v>
      </c>
    </row>
    <row r="198" spans="2:15">
      <c r="B198" s="86" t="s">
        <v>1538</v>
      </c>
      <c r="C198" s="83" t="s">
        <v>1539</v>
      </c>
      <c r="D198" s="96" t="s">
        <v>30</v>
      </c>
      <c r="E198" s="96" t="s">
        <v>873</v>
      </c>
      <c r="F198" s="83"/>
      <c r="G198" s="96" t="s">
        <v>892</v>
      </c>
      <c r="H198" s="96" t="s">
        <v>134</v>
      </c>
      <c r="I198" s="93">
        <v>10.365500000000003</v>
      </c>
      <c r="J198" s="95">
        <v>12032</v>
      </c>
      <c r="K198" s="83"/>
      <c r="L198" s="93">
        <v>4.8368016859999994</v>
      </c>
      <c r="M198" s="94">
        <v>8.4374960968796719E-9</v>
      </c>
      <c r="N198" s="94">
        <f t="shared" si="4"/>
        <v>1.5719200856123086E-3</v>
      </c>
      <c r="O198" s="94">
        <f>L198/'סכום נכסי הקרן'!$C$42</f>
        <v>1.3714393406423565E-4</v>
      </c>
    </row>
    <row r="199" spans="2:15">
      <c r="B199" s="86" t="s">
        <v>1540</v>
      </c>
      <c r="C199" s="83" t="s">
        <v>1541</v>
      </c>
      <c r="D199" s="96" t="s">
        <v>121</v>
      </c>
      <c r="E199" s="96" t="s">
        <v>873</v>
      </c>
      <c r="F199" s="83"/>
      <c r="G199" s="96" t="s">
        <v>1460</v>
      </c>
      <c r="H199" s="96" t="s">
        <v>135</v>
      </c>
      <c r="I199" s="93">
        <v>490.67426499999999</v>
      </c>
      <c r="J199" s="95">
        <v>897.2</v>
      </c>
      <c r="K199" s="83"/>
      <c r="L199" s="93">
        <v>20.073301841999999</v>
      </c>
      <c r="M199" s="94">
        <v>4.4743200839049686E-7</v>
      </c>
      <c r="N199" s="94">
        <f t="shared" si="4"/>
        <v>6.5236551751397054E-3</v>
      </c>
      <c r="O199" s="94">
        <f>L199/'סכום נכסי הקרן'!$C$42</f>
        <v>5.6916362567418024E-4</v>
      </c>
    </row>
    <row r="200" spans="2:15">
      <c r="B200" s="86" t="s">
        <v>1542</v>
      </c>
      <c r="C200" s="83" t="s">
        <v>1543</v>
      </c>
      <c r="D200" s="96" t="s">
        <v>30</v>
      </c>
      <c r="E200" s="96" t="s">
        <v>873</v>
      </c>
      <c r="F200" s="83"/>
      <c r="G200" s="96" t="s">
        <v>1454</v>
      </c>
      <c r="H200" s="96" t="s">
        <v>134</v>
      </c>
      <c r="I200" s="93">
        <v>12.511158999999999</v>
      </c>
      <c r="J200" s="95">
        <v>11654</v>
      </c>
      <c r="K200" s="83"/>
      <c r="L200" s="93">
        <v>5.6546111059999999</v>
      </c>
      <c r="M200" s="94">
        <v>1.4719010588235292E-8</v>
      </c>
      <c r="N200" s="94">
        <f t="shared" si="4"/>
        <v>1.8377013057152311E-3</v>
      </c>
      <c r="O200" s="94">
        <f>L200/'סכום נכסי הקרן'!$C$42</f>
        <v>1.6033231524145616E-4</v>
      </c>
    </row>
    <row r="201" spans="2:15">
      <c r="B201" s="86" t="s">
        <v>1544</v>
      </c>
      <c r="C201" s="83" t="s">
        <v>1545</v>
      </c>
      <c r="D201" s="96" t="s">
        <v>1382</v>
      </c>
      <c r="E201" s="96" t="s">
        <v>873</v>
      </c>
      <c r="F201" s="83"/>
      <c r="G201" s="96" t="s">
        <v>1046</v>
      </c>
      <c r="H201" s="96" t="s">
        <v>132</v>
      </c>
      <c r="I201" s="93">
        <v>20.212724999999999</v>
      </c>
      <c r="J201" s="95">
        <v>8792</v>
      </c>
      <c r="K201" s="83"/>
      <c r="L201" s="93">
        <v>6.1416672149999991</v>
      </c>
      <c r="M201" s="94">
        <v>1.7114923793395426E-8</v>
      </c>
      <c r="N201" s="94">
        <f t="shared" si="4"/>
        <v>1.9959904666649814E-3</v>
      </c>
      <c r="O201" s="94">
        <f>L201/'סכום נכסי הקרן'!$C$42</f>
        <v>1.7414243094076646E-4</v>
      </c>
    </row>
    <row r="202" spans="2:15">
      <c r="B202" s="86" t="s">
        <v>1546</v>
      </c>
      <c r="C202" s="83" t="s">
        <v>1547</v>
      </c>
      <c r="D202" s="96" t="s">
        <v>1399</v>
      </c>
      <c r="E202" s="96" t="s">
        <v>873</v>
      </c>
      <c r="F202" s="83"/>
      <c r="G202" s="96" t="s">
        <v>1401</v>
      </c>
      <c r="H202" s="96" t="s">
        <v>132</v>
      </c>
      <c r="I202" s="93">
        <v>19.590795</v>
      </c>
      <c r="J202" s="95">
        <v>12821</v>
      </c>
      <c r="K202" s="83"/>
      <c r="L202" s="93">
        <v>8.6805590180000003</v>
      </c>
      <c r="M202" s="94">
        <v>3.8660666819394114E-8</v>
      </c>
      <c r="N202" s="94">
        <f t="shared" si="4"/>
        <v>2.821109063502187E-3</v>
      </c>
      <c r="O202" s="94">
        <f>L202/'סכום נכסי הקרן'!$C$42</f>
        <v>2.461308300175155E-4</v>
      </c>
    </row>
    <row r="203" spans="2:15">
      <c r="B203" s="86" t="s">
        <v>1548</v>
      </c>
      <c r="C203" s="83" t="s">
        <v>1549</v>
      </c>
      <c r="D203" s="96" t="s">
        <v>30</v>
      </c>
      <c r="E203" s="96" t="s">
        <v>873</v>
      </c>
      <c r="F203" s="83"/>
      <c r="G203" s="96" t="s">
        <v>1454</v>
      </c>
      <c r="H203" s="96" t="s">
        <v>134</v>
      </c>
      <c r="I203" s="93">
        <v>9.4149840000000005</v>
      </c>
      <c r="J203" s="95">
        <v>9252</v>
      </c>
      <c r="K203" s="83"/>
      <c r="L203" s="93">
        <v>3.3782003009999997</v>
      </c>
      <c r="M203" s="94">
        <v>4.4136011978313683E-8</v>
      </c>
      <c r="N203" s="94">
        <f t="shared" si="4"/>
        <v>1.0978868374392652E-3</v>
      </c>
      <c r="O203" s="94">
        <f>L203/'סכום נכסי הקרן'!$C$42</f>
        <v>9.57863707079689E-5</v>
      </c>
    </row>
    <row r="204" spans="2:15">
      <c r="B204" s="86" t="s">
        <v>1550</v>
      </c>
      <c r="C204" s="83" t="s">
        <v>1551</v>
      </c>
      <c r="D204" s="96" t="s">
        <v>1399</v>
      </c>
      <c r="E204" s="96" t="s">
        <v>873</v>
      </c>
      <c r="F204" s="83"/>
      <c r="G204" s="96" t="s">
        <v>1401</v>
      </c>
      <c r="H204" s="96" t="s">
        <v>132</v>
      </c>
      <c r="I204" s="93">
        <v>38.352350000000001</v>
      </c>
      <c r="J204" s="95">
        <v>6106</v>
      </c>
      <c r="K204" s="83"/>
      <c r="L204" s="93">
        <v>8.0932417609999998</v>
      </c>
      <c r="M204" s="94">
        <v>3.1875722638507184E-8</v>
      </c>
      <c r="N204" s="94">
        <f t="shared" si="4"/>
        <v>2.6302358681885873E-3</v>
      </c>
      <c r="O204" s="94">
        <f>L204/'סכום נכסי הקרן'!$C$42</f>
        <v>2.2947788362900898E-4</v>
      </c>
    </row>
    <row r="205" spans="2:15">
      <c r="B205" s="86" t="s">
        <v>1552</v>
      </c>
      <c r="C205" s="83" t="s">
        <v>1553</v>
      </c>
      <c r="D205" s="96" t="s">
        <v>30</v>
      </c>
      <c r="E205" s="96" t="s">
        <v>873</v>
      </c>
      <c r="F205" s="83"/>
      <c r="G205" s="96" t="s">
        <v>875</v>
      </c>
      <c r="H205" s="96" t="s">
        <v>134</v>
      </c>
      <c r="I205" s="93">
        <v>29.023399999999995</v>
      </c>
      <c r="J205" s="95">
        <v>4920</v>
      </c>
      <c r="K205" s="83"/>
      <c r="L205" s="93">
        <v>5.5378806539999994</v>
      </c>
      <c r="M205" s="94">
        <v>1.1154775780826184E-8</v>
      </c>
      <c r="N205" s="94">
        <f t="shared" si="4"/>
        <v>1.7997648853255936E-3</v>
      </c>
      <c r="O205" s="94">
        <f>L205/'סכום נכסי הקרן'!$C$42</f>
        <v>1.5702250961954824E-4</v>
      </c>
    </row>
    <row r="206" spans="2:15">
      <c r="B206" s="86" t="s">
        <v>1554</v>
      </c>
      <c r="C206" s="83" t="s">
        <v>1555</v>
      </c>
      <c r="D206" s="96" t="s">
        <v>1399</v>
      </c>
      <c r="E206" s="96" t="s">
        <v>873</v>
      </c>
      <c r="F206" s="83"/>
      <c r="G206" s="96" t="s">
        <v>934</v>
      </c>
      <c r="H206" s="96" t="s">
        <v>132</v>
      </c>
      <c r="I206" s="93">
        <v>39.269281999999997</v>
      </c>
      <c r="J206" s="95">
        <v>11706</v>
      </c>
      <c r="K206" s="83"/>
      <c r="L206" s="93">
        <v>15.886755645999999</v>
      </c>
      <c r="M206" s="94">
        <v>5.6038529286759618E-8</v>
      </c>
      <c r="N206" s="94">
        <f t="shared" si="4"/>
        <v>5.1630626840552564E-3</v>
      </c>
      <c r="O206" s="94">
        <f>L206/'סכום נכסי הקרן'!$C$42</f>
        <v>4.504572050402745E-4</v>
      </c>
    </row>
    <row r="207" spans="2:15">
      <c r="B207" s="86" t="s">
        <v>1556</v>
      </c>
      <c r="C207" s="83" t="s">
        <v>1557</v>
      </c>
      <c r="D207" s="96" t="s">
        <v>1399</v>
      </c>
      <c r="E207" s="96" t="s">
        <v>873</v>
      </c>
      <c r="F207" s="83"/>
      <c r="G207" s="96" t="s">
        <v>910</v>
      </c>
      <c r="H207" s="96" t="s">
        <v>132</v>
      </c>
      <c r="I207" s="93">
        <v>7.391845</v>
      </c>
      <c r="J207" s="95">
        <v>29398</v>
      </c>
      <c r="K207" s="83"/>
      <c r="L207" s="93">
        <v>7.5100770400000005</v>
      </c>
      <c r="M207" s="94">
        <v>7.8021200360460011E-9</v>
      </c>
      <c r="N207" s="94">
        <f t="shared" si="4"/>
        <v>2.4407122123368849E-3</v>
      </c>
      <c r="O207" s="94">
        <f>L207/'סכום נכסי הקרן'!$C$42</f>
        <v>2.129426793271859E-4</v>
      </c>
    </row>
    <row r="208" spans="2:15">
      <c r="B208" s="86" t="s">
        <v>1558</v>
      </c>
      <c r="C208" s="83" t="s">
        <v>1559</v>
      </c>
      <c r="D208" s="96" t="s">
        <v>1382</v>
      </c>
      <c r="E208" s="96" t="s">
        <v>873</v>
      </c>
      <c r="F208" s="83"/>
      <c r="G208" s="96" t="s">
        <v>892</v>
      </c>
      <c r="H208" s="96" t="s">
        <v>132</v>
      </c>
      <c r="I208" s="93">
        <v>25.345739999999999</v>
      </c>
      <c r="J208" s="95">
        <v>7771</v>
      </c>
      <c r="K208" s="83"/>
      <c r="L208" s="93">
        <v>6.8069979260000002</v>
      </c>
      <c r="M208" s="94">
        <v>8.3143225368279781E-7</v>
      </c>
      <c r="N208" s="94">
        <f t="shared" si="4"/>
        <v>2.2122173819058514E-3</v>
      </c>
      <c r="O208" s="94">
        <f>L208/'סכום נכסי הקרן'!$C$42</f>
        <v>1.9300739111153479E-4</v>
      </c>
    </row>
    <row r="209" spans="2:15">
      <c r="B209" s="86" t="s">
        <v>1560</v>
      </c>
      <c r="C209" s="83" t="s">
        <v>1561</v>
      </c>
      <c r="D209" s="96" t="s">
        <v>30</v>
      </c>
      <c r="E209" s="96" t="s">
        <v>873</v>
      </c>
      <c r="F209" s="83"/>
      <c r="G209" s="96" t="s">
        <v>1454</v>
      </c>
      <c r="H209" s="96" t="s">
        <v>134</v>
      </c>
      <c r="I209" s="93">
        <v>13.658827</v>
      </c>
      <c r="J209" s="95">
        <v>9900</v>
      </c>
      <c r="K209" s="83"/>
      <c r="L209" s="93">
        <v>5.2441944940000003</v>
      </c>
      <c r="M209" s="94">
        <v>2.2567707279709741E-8</v>
      </c>
      <c r="N209" s="94">
        <f t="shared" si="4"/>
        <v>1.7043193401616091E-3</v>
      </c>
      <c r="O209" s="94">
        <f>L209/'סכום נכסי הקרן'!$C$42</f>
        <v>1.4869525578997735E-4</v>
      </c>
    </row>
    <row r="210" spans="2:15">
      <c r="B210" s="86" t="s">
        <v>1562</v>
      </c>
      <c r="C210" s="83" t="s">
        <v>1563</v>
      </c>
      <c r="D210" s="96" t="s">
        <v>1399</v>
      </c>
      <c r="E210" s="96" t="s">
        <v>873</v>
      </c>
      <c r="F210" s="83"/>
      <c r="G210" s="96" t="s">
        <v>892</v>
      </c>
      <c r="H210" s="96" t="s">
        <v>132</v>
      </c>
      <c r="I210" s="93">
        <v>22.553462</v>
      </c>
      <c r="J210" s="95">
        <v>18790</v>
      </c>
      <c r="K210" s="83"/>
      <c r="L210" s="93">
        <v>14.645821419000001</v>
      </c>
      <c r="M210" s="94">
        <v>1.3174996066830459E-8</v>
      </c>
      <c r="N210" s="94">
        <f t="shared" si="4"/>
        <v>4.759769441334309E-3</v>
      </c>
      <c r="O210" s="94">
        <f>L210/'סכום נכסי הקרן'!$C$42</f>
        <v>4.1527143294249722E-4</v>
      </c>
    </row>
    <row r="211" spans="2:15">
      <c r="B211" s="86" t="s">
        <v>1564</v>
      </c>
      <c r="C211" s="83" t="s">
        <v>1565</v>
      </c>
      <c r="D211" s="96" t="s">
        <v>1399</v>
      </c>
      <c r="E211" s="96" t="s">
        <v>873</v>
      </c>
      <c r="F211" s="83"/>
      <c r="G211" s="96" t="s">
        <v>1566</v>
      </c>
      <c r="H211" s="96" t="s">
        <v>132</v>
      </c>
      <c r="I211" s="93">
        <v>46.776495999999995</v>
      </c>
      <c r="J211" s="95">
        <v>11884</v>
      </c>
      <c r="K211" s="93">
        <v>8.5679571999999996E-2</v>
      </c>
      <c r="L211" s="93">
        <v>19.297302687999998</v>
      </c>
      <c r="M211" s="94">
        <v>1.6486997472897452E-8</v>
      </c>
      <c r="N211" s="94">
        <f t="shared" si="4"/>
        <v>6.2714619417223701E-3</v>
      </c>
      <c r="O211" s="94">
        <f>L211/'סכום נכסי הקרן'!$C$42</f>
        <v>5.4716074366268101E-4</v>
      </c>
    </row>
    <row r="212" spans="2:15">
      <c r="B212" s="86" t="s">
        <v>1567</v>
      </c>
      <c r="C212" s="83" t="s">
        <v>1568</v>
      </c>
      <c r="D212" s="96" t="s">
        <v>1399</v>
      </c>
      <c r="E212" s="96" t="s">
        <v>873</v>
      </c>
      <c r="F212" s="83"/>
      <c r="G212" s="96" t="s">
        <v>1082</v>
      </c>
      <c r="H212" s="96" t="s">
        <v>132</v>
      </c>
      <c r="I212" s="93">
        <v>18.264011</v>
      </c>
      <c r="J212" s="95">
        <v>14463</v>
      </c>
      <c r="K212" s="93">
        <v>5.5545971999999999E-2</v>
      </c>
      <c r="L212" s="93">
        <v>9.1846526070000003</v>
      </c>
      <c r="M212" s="94">
        <v>1.01331715145675E-8</v>
      </c>
      <c r="N212" s="94">
        <f t="shared" si="4"/>
        <v>2.9849352629246406E-3</v>
      </c>
      <c r="O212" s="94">
        <f>L212/'סכום נכסי הקרן'!$C$42</f>
        <v>2.6042403085974243E-4</v>
      </c>
    </row>
    <row r="213" spans="2:15">
      <c r="B213" s="86" t="s">
        <v>1569</v>
      </c>
      <c r="C213" s="83" t="s">
        <v>1570</v>
      </c>
      <c r="D213" s="96" t="s">
        <v>1399</v>
      </c>
      <c r="E213" s="96" t="s">
        <v>873</v>
      </c>
      <c r="F213" s="83"/>
      <c r="G213" s="96" t="s">
        <v>905</v>
      </c>
      <c r="H213" s="96" t="s">
        <v>132</v>
      </c>
      <c r="I213" s="93">
        <v>16.057922000000001</v>
      </c>
      <c r="J213" s="95">
        <v>5380</v>
      </c>
      <c r="K213" s="83"/>
      <c r="L213" s="93">
        <v>2.9856943320000005</v>
      </c>
      <c r="M213" s="94">
        <v>3.7967742225842815E-9</v>
      </c>
      <c r="N213" s="94">
        <f t="shared" si="4"/>
        <v>9.7032568102888841E-4</v>
      </c>
      <c r="O213" s="94">
        <f>L213/'סכום נכסי הקרן'!$C$42</f>
        <v>8.465715429040028E-5</v>
      </c>
    </row>
    <row r="214" spans="2:15">
      <c r="B214" s="130"/>
      <c r="C214" s="130"/>
      <c r="D214" s="130"/>
      <c r="E214" s="131"/>
      <c r="F214" s="131"/>
      <c r="G214" s="131"/>
      <c r="H214" s="131"/>
      <c r="I214" s="131"/>
      <c r="J214" s="131"/>
      <c r="K214" s="131"/>
      <c r="L214" s="131"/>
      <c r="M214" s="131"/>
      <c r="N214" s="131"/>
      <c r="O214" s="131"/>
    </row>
    <row r="215" spans="2:15">
      <c r="B215" s="130"/>
      <c r="C215" s="130"/>
      <c r="D215" s="130"/>
      <c r="E215" s="131"/>
      <c r="F215" s="131"/>
      <c r="G215" s="131"/>
      <c r="H215" s="131"/>
      <c r="I215" s="131"/>
      <c r="J215" s="131"/>
      <c r="K215" s="131"/>
      <c r="L215" s="131"/>
      <c r="M215" s="131"/>
      <c r="N215" s="131"/>
      <c r="O215" s="131"/>
    </row>
    <row r="216" spans="2:15">
      <c r="B216" s="130"/>
      <c r="C216" s="130"/>
      <c r="D216" s="130"/>
      <c r="E216" s="131"/>
      <c r="F216" s="131"/>
      <c r="G216" s="131"/>
      <c r="H216" s="131"/>
      <c r="I216" s="131"/>
      <c r="J216" s="131"/>
      <c r="K216" s="131"/>
      <c r="L216" s="131"/>
      <c r="M216" s="131"/>
      <c r="N216" s="131"/>
      <c r="O216" s="131"/>
    </row>
    <row r="217" spans="2:15">
      <c r="B217" s="132" t="s">
        <v>216</v>
      </c>
      <c r="C217" s="130"/>
      <c r="D217" s="130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  <c r="O217" s="131"/>
    </row>
    <row r="218" spans="2:15">
      <c r="B218" s="132" t="s">
        <v>112</v>
      </c>
      <c r="C218" s="130"/>
      <c r="D218" s="130"/>
      <c r="E218" s="131"/>
      <c r="F218" s="131"/>
      <c r="G218" s="131"/>
      <c r="H218" s="131"/>
      <c r="I218" s="131"/>
      <c r="J218" s="131"/>
      <c r="K218" s="131"/>
      <c r="L218" s="131"/>
      <c r="M218" s="131"/>
      <c r="N218" s="131"/>
      <c r="O218" s="131"/>
    </row>
    <row r="219" spans="2:15">
      <c r="B219" s="132" t="s">
        <v>198</v>
      </c>
      <c r="C219" s="130"/>
      <c r="D219" s="130"/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</row>
    <row r="220" spans="2:15">
      <c r="B220" s="132" t="s">
        <v>206</v>
      </c>
      <c r="C220" s="130"/>
      <c r="D220" s="130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</row>
    <row r="221" spans="2:15">
      <c r="B221" s="132" t="s">
        <v>213</v>
      </c>
      <c r="C221" s="130"/>
      <c r="D221" s="130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  <c r="O221" s="131"/>
    </row>
    <row r="222" spans="2:15">
      <c r="B222" s="130"/>
      <c r="C222" s="130"/>
      <c r="D222" s="130"/>
      <c r="E222" s="131"/>
      <c r="F222" s="131"/>
      <c r="G222" s="131"/>
      <c r="H222" s="131"/>
      <c r="I222" s="131"/>
      <c r="J222" s="131"/>
      <c r="K222" s="131"/>
      <c r="L222" s="131"/>
      <c r="M222" s="131"/>
      <c r="N222" s="131"/>
      <c r="O222" s="131"/>
    </row>
    <row r="223" spans="2:15">
      <c r="B223" s="130"/>
      <c r="C223" s="130"/>
      <c r="D223" s="130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</row>
    <row r="224" spans="2:15">
      <c r="B224" s="130"/>
      <c r="C224" s="130"/>
      <c r="D224" s="130"/>
      <c r="E224" s="131"/>
      <c r="F224" s="131"/>
      <c r="G224" s="131"/>
      <c r="H224" s="131"/>
      <c r="I224" s="131"/>
      <c r="J224" s="131"/>
      <c r="K224" s="131"/>
      <c r="L224" s="131"/>
      <c r="M224" s="131"/>
      <c r="N224" s="131"/>
      <c r="O224" s="131"/>
    </row>
    <row r="225" spans="2:15">
      <c r="B225" s="130"/>
      <c r="C225" s="130"/>
      <c r="D225" s="130"/>
      <c r="E225" s="131"/>
      <c r="F225" s="131"/>
      <c r="G225" s="131"/>
      <c r="H225" s="131"/>
      <c r="I225" s="131"/>
      <c r="J225" s="131"/>
      <c r="K225" s="131"/>
      <c r="L225" s="131"/>
      <c r="M225" s="131"/>
      <c r="N225" s="131"/>
      <c r="O225" s="131"/>
    </row>
    <row r="226" spans="2:15">
      <c r="B226" s="130"/>
      <c r="C226" s="130"/>
      <c r="D226" s="130"/>
      <c r="E226" s="131"/>
      <c r="F226" s="131"/>
      <c r="G226" s="131"/>
      <c r="H226" s="131"/>
      <c r="I226" s="131"/>
      <c r="J226" s="131"/>
      <c r="K226" s="131"/>
      <c r="L226" s="131"/>
      <c r="M226" s="131"/>
      <c r="N226" s="131"/>
      <c r="O226" s="131"/>
    </row>
    <row r="227" spans="2:15">
      <c r="B227" s="130"/>
      <c r="C227" s="130"/>
      <c r="D227" s="130"/>
      <c r="E227" s="131"/>
      <c r="F227" s="131"/>
      <c r="G227" s="131"/>
      <c r="H227" s="131"/>
      <c r="I227" s="131"/>
      <c r="J227" s="131"/>
      <c r="K227" s="131"/>
      <c r="L227" s="131"/>
      <c r="M227" s="131"/>
      <c r="N227" s="131"/>
      <c r="O227" s="131"/>
    </row>
    <row r="228" spans="2:15">
      <c r="B228" s="130"/>
      <c r="C228" s="130"/>
      <c r="D228" s="130"/>
      <c r="E228" s="131"/>
      <c r="F228" s="131"/>
      <c r="G228" s="131"/>
      <c r="H228" s="131"/>
      <c r="I228" s="131"/>
      <c r="J228" s="131"/>
      <c r="K228" s="131"/>
      <c r="L228" s="131"/>
      <c r="M228" s="131"/>
      <c r="N228" s="131"/>
      <c r="O228" s="131"/>
    </row>
    <row r="229" spans="2:15">
      <c r="B229" s="130"/>
      <c r="C229" s="130"/>
      <c r="D229" s="130"/>
      <c r="E229" s="131"/>
      <c r="F229" s="131"/>
      <c r="G229" s="131"/>
      <c r="H229" s="131"/>
      <c r="I229" s="131"/>
      <c r="J229" s="131"/>
      <c r="K229" s="131"/>
      <c r="L229" s="131"/>
      <c r="M229" s="131"/>
      <c r="N229" s="131"/>
      <c r="O229" s="131"/>
    </row>
    <row r="230" spans="2:15">
      <c r="B230" s="130"/>
      <c r="C230" s="130"/>
      <c r="D230" s="130"/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  <c r="O230" s="131"/>
    </row>
    <row r="231" spans="2:15">
      <c r="B231" s="130"/>
      <c r="C231" s="130"/>
      <c r="D231" s="130"/>
      <c r="E231" s="131"/>
      <c r="F231" s="131"/>
      <c r="G231" s="131"/>
      <c r="H231" s="131"/>
      <c r="I231" s="131"/>
      <c r="J231" s="131"/>
      <c r="K231" s="131"/>
      <c r="L231" s="131"/>
      <c r="M231" s="131"/>
      <c r="N231" s="131"/>
      <c r="O231" s="131"/>
    </row>
    <row r="232" spans="2:15">
      <c r="B232" s="130"/>
      <c r="C232" s="130"/>
      <c r="D232" s="130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  <c r="O232" s="131"/>
    </row>
    <row r="233" spans="2:15">
      <c r="B233" s="130"/>
      <c r="C233" s="130"/>
      <c r="D233" s="130"/>
      <c r="E233" s="131"/>
      <c r="F233" s="131"/>
      <c r="G233" s="131"/>
      <c r="H233" s="131"/>
      <c r="I233" s="131"/>
      <c r="J233" s="131"/>
      <c r="K233" s="131"/>
      <c r="L233" s="131"/>
      <c r="M233" s="131"/>
      <c r="N233" s="131"/>
      <c r="O233" s="131"/>
    </row>
    <row r="234" spans="2:15">
      <c r="B234" s="130"/>
      <c r="C234" s="130"/>
      <c r="D234" s="130"/>
      <c r="E234" s="131"/>
      <c r="F234" s="131"/>
      <c r="G234" s="131"/>
      <c r="H234" s="131"/>
      <c r="I234" s="131"/>
      <c r="J234" s="131"/>
      <c r="K234" s="131"/>
      <c r="L234" s="131"/>
      <c r="M234" s="131"/>
      <c r="N234" s="131"/>
      <c r="O234" s="131"/>
    </row>
    <row r="235" spans="2:15">
      <c r="B235" s="130"/>
      <c r="C235" s="130"/>
      <c r="D235" s="130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  <c r="O235" s="131"/>
    </row>
    <row r="236" spans="2:15">
      <c r="B236" s="130"/>
      <c r="C236" s="130"/>
      <c r="D236" s="130"/>
      <c r="E236" s="131"/>
      <c r="F236" s="131"/>
      <c r="G236" s="131"/>
      <c r="H236" s="131"/>
      <c r="I236" s="131"/>
      <c r="J236" s="131"/>
      <c r="K236" s="131"/>
      <c r="L236" s="131"/>
      <c r="M236" s="131"/>
      <c r="N236" s="131"/>
      <c r="O236" s="131"/>
    </row>
    <row r="237" spans="2:15">
      <c r="B237" s="130"/>
      <c r="C237" s="130"/>
      <c r="D237" s="130"/>
      <c r="E237" s="131"/>
      <c r="F237" s="131"/>
      <c r="G237" s="131"/>
      <c r="H237" s="131"/>
      <c r="I237" s="131"/>
      <c r="J237" s="131"/>
      <c r="K237" s="131"/>
      <c r="L237" s="131"/>
      <c r="M237" s="131"/>
      <c r="N237" s="131"/>
      <c r="O237" s="131"/>
    </row>
    <row r="238" spans="2:15">
      <c r="B238" s="130"/>
      <c r="C238" s="130"/>
      <c r="D238" s="130"/>
      <c r="E238" s="131"/>
      <c r="F238" s="131"/>
      <c r="G238" s="131"/>
      <c r="H238" s="131"/>
      <c r="I238" s="131"/>
      <c r="J238" s="131"/>
      <c r="K238" s="131"/>
      <c r="L238" s="131"/>
      <c r="M238" s="131"/>
      <c r="N238" s="131"/>
      <c r="O238" s="131"/>
    </row>
    <row r="239" spans="2:15">
      <c r="B239" s="130"/>
      <c r="C239" s="130"/>
      <c r="D239" s="130"/>
      <c r="E239" s="131"/>
      <c r="F239" s="131"/>
      <c r="G239" s="131"/>
      <c r="H239" s="131"/>
      <c r="I239" s="131"/>
      <c r="J239" s="131"/>
      <c r="K239" s="131"/>
      <c r="L239" s="131"/>
      <c r="M239" s="131"/>
      <c r="N239" s="131"/>
      <c r="O239" s="131"/>
    </row>
    <row r="240" spans="2:15">
      <c r="B240" s="130"/>
      <c r="C240" s="130"/>
      <c r="D240" s="130"/>
      <c r="E240" s="131"/>
      <c r="F240" s="131"/>
      <c r="G240" s="131"/>
      <c r="H240" s="131"/>
      <c r="I240" s="131"/>
      <c r="J240" s="131"/>
      <c r="K240" s="131"/>
      <c r="L240" s="131"/>
      <c r="M240" s="131"/>
      <c r="N240" s="131"/>
      <c r="O240" s="131"/>
    </row>
    <row r="241" spans="2:15">
      <c r="B241" s="130"/>
      <c r="C241" s="130"/>
      <c r="D241" s="130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  <c r="O241" s="131"/>
    </row>
    <row r="242" spans="2:15">
      <c r="B242" s="130"/>
      <c r="C242" s="130"/>
      <c r="D242" s="130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</row>
    <row r="243" spans="2:15">
      <c r="B243" s="130"/>
      <c r="C243" s="130"/>
      <c r="D243" s="130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  <c r="O243" s="131"/>
    </row>
    <row r="244" spans="2:15">
      <c r="B244" s="130"/>
      <c r="C244" s="130"/>
      <c r="D244" s="130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</row>
    <row r="245" spans="2:15">
      <c r="B245" s="130"/>
      <c r="C245" s="130"/>
      <c r="D245" s="130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</row>
    <row r="246" spans="2:15">
      <c r="B246" s="130"/>
      <c r="C246" s="130"/>
      <c r="D246" s="130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</row>
    <row r="247" spans="2:15">
      <c r="B247" s="130"/>
      <c r="C247" s="130"/>
      <c r="D247" s="130"/>
      <c r="E247" s="131"/>
      <c r="F247" s="131"/>
      <c r="G247" s="131"/>
      <c r="H247" s="131"/>
      <c r="I247" s="131"/>
      <c r="J247" s="131"/>
      <c r="K247" s="131"/>
      <c r="L247" s="131"/>
      <c r="M247" s="131"/>
      <c r="N247" s="131"/>
      <c r="O247" s="131"/>
    </row>
    <row r="248" spans="2:15">
      <c r="B248" s="130"/>
      <c r="C248" s="130"/>
      <c r="D248" s="130"/>
      <c r="E248" s="131"/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</row>
    <row r="249" spans="2:15">
      <c r="B249" s="130"/>
      <c r="C249" s="130"/>
      <c r="D249" s="130"/>
      <c r="E249" s="131"/>
      <c r="F249" s="131"/>
      <c r="G249" s="131"/>
      <c r="H249" s="131"/>
      <c r="I249" s="131"/>
      <c r="J249" s="131"/>
      <c r="K249" s="131"/>
      <c r="L249" s="131"/>
      <c r="M249" s="131"/>
      <c r="N249" s="131"/>
      <c r="O249" s="131"/>
    </row>
    <row r="250" spans="2:15">
      <c r="B250" s="130"/>
      <c r="C250" s="130"/>
      <c r="D250" s="130"/>
      <c r="E250" s="131"/>
      <c r="F250" s="131"/>
      <c r="G250" s="131"/>
      <c r="H250" s="131"/>
      <c r="I250" s="131"/>
      <c r="J250" s="131"/>
      <c r="K250" s="131"/>
      <c r="L250" s="131"/>
      <c r="M250" s="131"/>
      <c r="N250" s="131"/>
      <c r="O250" s="131"/>
    </row>
    <row r="251" spans="2:15">
      <c r="B251" s="130"/>
      <c r="C251" s="130"/>
      <c r="D251" s="130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</row>
    <row r="252" spans="2:15">
      <c r="B252" s="130"/>
      <c r="C252" s="130"/>
      <c r="D252" s="130"/>
      <c r="E252" s="131"/>
      <c r="F252" s="131"/>
      <c r="G252" s="131"/>
      <c r="H252" s="131"/>
      <c r="I252" s="131"/>
      <c r="J252" s="131"/>
      <c r="K252" s="131"/>
      <c r="L252" s="131"/>
      <c r="M252" s="131"/>
      <c r="N252" s="131"/>
      <c r="O252" s="131"/>
    </row>
    <row r="253" spans="2:15">
      <c r="B253" s="130"/>
      <c r="C253" s="130"/>
      <c r="D253" s="130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</row>
    <row r="254" spans="2:15">
      <c r="B254" s="130"/>
      <c r="C254" s="130"/>
      <c r="D254" s="130"/>
      <c r="E254" s="131"/>
      <c r="F254" s="131"/>
      <c r="G254" s="131"/>
      <c r="H254" s="131"/>
      <c r="I254" s="131"/>
      <c r="J254" s="131"/>
      <c r="K254" s="131"/>
      <c r="L254" s="131"/>
      <c r="M254" s="131"/>
      <c r="N254" s="131"/>
      <c r="O254" s="131"/>
    </row>
    <row r="255" spans="2:15">
      <c r="B255" s="130"/>
      <c r="C255" s="130"/>
      <c r="D255" s="130"/>
      <c r="E255" s="131"/>
      <c r="F255" s="131"/>
      <c r="G255" s="131"/>
      <c r="H255" s="131"/>
      <c r="I255" s="131"/>
      <c r="J255" s="131"/>
      <c r="K255" s="131"/>
      <c r="L255" s="131"/>
      <c r="M255" s="131"/>
      <c r="N255" s="131"/>
      <c r="O255" s="131"/>
    </row>
    <row r="256" spans="2:15">
      <c r="B256" s="130"/>
      <c r="C256" s="130"/>
      <c r="D256" s="130"/>
      <c r="E256" s="131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</row>
    <row r="257" spans="2:15">
      <c r="B257" s="130"/>
      <c r="C257" s="130"/>
      <c r="D257" s="130"/>
      <c r="E257" s="131"/>
      <c r="F257" s="131"/>
      <c r="G257" s="131"/>
      <c r="H257" s="131"/>
      <c r="I257" s="131"/>
      <c r="J257" s="131"/>
      <c r="K257" s="131"/>
      <c r="L257" s="131"/>
      <c r="M257" s="131"/>
      <c r="N257" s="131"/>
      <c r="O257" s="131"/>
    </row>
    <row r="258" spans="2:15">
      <c r="B258" s="130"/>
      <c r="C258" s="130"/>
      <c r="D258" s="130"/>
      <c r="E258" s="131"/>
      <c r="F258" s="131"/>
      <c r="G258" s="131"/>
      <c r="H258" s="131"/>
      <c r="I258" s="131"/>
      <c r="J258" s="131"/>
      <c r="K258" s="131"/>
      <c r="L258" s="131"/>
      <c r="M258" s="131"/>
      <c r="N258" s="131"/>
      <c r="O258" s="131"/>
    </row>
    <row r="259" spans="2:15">
      <c r="B259" s="130"/>
      <c r="C259" s="130"/>
      <c r="D259" s="130"/>
      <c r="E259" s="131"/>
      <c r="F259" s="131"/>
      <c r="G259" s="131"/>
      <c r="H259" s="131"/>
      <c r="I259" s="131"/>
      <c r="J259" s="131"/>
      <c r="K259" s="131"/>
      <c r="L259" s="131"/>
      <c r="M259" s="131"/>
      <c r="N259" s="131"/>
      <c r="O259" s="131"/>
    </row>
    <row r="260" spans="2:15">
      <c r="B260" s="130"/>
      <c r="C260" s="130"/>
      <c r="D260" s="130"/>
      <c r="E260" s="131"/>
      <c r="F260" s="131"/>
      <c r="G260" s="131"/>
      <c r="H260" s="131"/>
      <c r="I260" s="131"/>
      <c r="J260" s="131"/>
      <c r="K260" s="131"/>
      <c r="L260" s="131"/>
      <c r="M260" s="131"/>
      <c r="N260" s="131"/>
      <c r="O260" s="131"/>
    </row>
    <row r="261" spans="2:15">
      <c r="B261" s="130"/>
      <c r="C261" s="130"/>
      <c r="D261" s="130"/>
      <c r="E261" s="131"/>
      <c r="F261" s="131"/>
      <c r="G261" s="131"/>
      <c r="H261" s="131"/>
      <c r="I261" s="131"/>
      <c r="J261" s="131"/>
      <c r="K261" s="131"/>
      <c r="L261" s="131"/>
      <c r="M261" s="131"/>
      <c r="N261" s="131"/>
      <c r="O261" s="131"/>
    </row>
    <row r="262" spans="2:15">
      <c r="B262" s="130"/>
      <c r="C262" s="130"/>
      <c r="D262" s="130"/>
      <c r="E262" s="131"/>
      <c r="F262" s="131"/>
      <c r="G262" s="131"/>
      <c r="H262" s="131"/>
      <c r="I262" s="131"/>
      <c r="J262" s="131"/>
      <c r="K262" s="131"/>
      <c r="L262" s="131"/>
      <c r="M262" s="131"/>
      <c r="N262" s="131"/>
      <c r="O262" s="131"/>
    </row>
    <row r="263" spans="2:15">
      <c r="B263" s="130"/>
      <c r="C263" s="130"/>
      <c r="D263" s="130"/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/>
    </row>
    <row r="264" spans="2:15">
      <c r="B264" s="130"/>
      <c r="C264" s="130"/>
      <c r="D264" s="130"/>
      <c r="E264" s="131"/>
      <c r="F264" s="131"/>
      <c r="G264" s="131"/>
      <c r="H264" s="131"/>
      <c r="I264" s="131"/>
      <c r="J264" s="131"/>
      <c r="K264" s="131"/>
      <c r="L264" s="131"/>
      <c r="M264" s="131"/>
      <c r="N264" s="131"/>
      <c r="O264" s="131"/>
    </row>
    <row r="265" spans="2:15">
      <c r="B265" s="130"/>
      <c r="C265" s="130"/>
      <c r="D265" s="130"/>
      <c r="E265" s="131"/>
      <c r="F265" s="131"/>
      <c r="G265" s="131"/>
      <c r="H265" s="131"/>
      <c r="I265" s="131"/>
      <c r="J265" s="131"/>
      <c r="K265" s="131"/>
      <c r="L265" s="131"/>
      <c r="M265" s="131"/>
      <c r="N265" s="131"/>
      <c r="O265" s="131"/>
    </row>
    <row r="266" spans="2:15">
      <c r="B266" s="130"/>
      <c r="C266" s="130"/>
      <c r="D266" s="130"/>
      <c r="E266" s="131"/>
      <c r="F266" s="131"/>
      <c r="G266" s="131"/>
      <c r="H266" s="131"/>
      <c r="I266" s="131"/>
      <c r="J266" s="131"/>
      <c r="K266" s="131"/>
      <c r="L266" s="131"/>
      <c r="M266" s="131"/>
      <c r="N266" s="131"/>
      <c r="O266" s="131"/>
    </row>
    <row r="267" spans="2:15">
      <c r="B267" s="130"/>
      <c r="C267" s="130"/>
      <c r="D267" s="130"/>
      <c r="E267" s="131"/>
      <c r="F267" s="131"/>
      <c r="G267" s="131"/>
      <c r="H267" s="131"/>
      <c r="I267" s="131"/>
      <c r="J267" s="131"/>
      <c r="K267" s="131"/>
      <c r="L267" s="131"/>
      <c r="M267" s="131"/>
      <c r="N267" s="131"/>
      <c r="O267" s="131"/>
    </row>
    <row r="268" spans="2:15">
      <c r="B268" s="130"/>
      <c r="C268" s="130"/>
      <c r="D268" s="130"/>
      <c r="E268" s="131"/>
      <c r="F268" s="131"/>
      <c r="G268" s="131"/>
      <c r="H268" s="131"/>
      <c r="I268" s="131"/>
      <c r="J268" s="131"/>
      <c r="K268" s="131"/>
      <c r="L268" s="131"/>
      <c r="M268" s="131"/>
      <c r="N268" s="131"/>
      <c r="O268" s="131"/>
    </row>
    <row r="269" spans="2:15">
      <c r="B269" s="130"/>
      <c r="C269" s="130"/>
      <c r="D269" s="130"/>
      <c r="E269" s="131"/>
      <c r="F269" s="131"/>
      <c r="G269" s="131"/>
      <c r="H269" s="131"/>
      <c r="I269" s="131"/>
      <c r="J269" s="131"/>
      <c r="K269" s="131"/>
      <c r="L269" s="131"/>
      <c r="M269" s="131"/>
      <c r="N269" s="131"/>
      <c r="O269" s="131"/>
    </row>
    <row r="270" spans="2:15">
      <c r="B270" s="130"/>
      <c r="C270" s="130"/>
      <c r="D270" s="130"/>
      <c r="E270" s="131"/>
      <c r="F270" s="131"/>
      <c r="G270" s="131"/>
      <c r="H270" s="131"/>
      <c r="I270" s="131"/>
      <c r="J270" s="131"/>
      <c r="K270" s="131"/>
      <c r="L270" s="131"/>
      <c r="M270" s="131"/>
      <c r="N270" s="131"/>
      <c r="O270" s="131"/>
    </row>
    <row r="271" spans="2:15">
      <c r="B271" s="130"/>
      <c r="C271" s="130"/>
      <c r="D271" s="130"/>
      <c r="E271" s="131"/>
      <c r="F271" s="131"/>
      <c r="G271" s="131"/>
      <c r="H271" s="131"/>
      <c r="I271" s="131"/>
      <c r="J271" s="131"/>
      <c r="K271" s="131"/>
      <c r="L271" s="131"/>
      <c r="M271" s="131"/>
      <c r="N271" s="131"/>
      <c r="O271" s="131"/>
    </row>
    <row r="272" spans="2:15">
      <c r="B272" s="130"/>
      <c r="C272" s="130"/>
      <c r="D272" s="130"/>
      <c r="E272" s="131"/>
      <c r="F272" s="131"/>
      <c r="G272" s="131"/>
      <c r="H272" s="131"/>
      <c r="I272" s="131"/>
      <c r="J272" s="131"/>
      <c r="K272" s="131"/>
      <c r="L272" s="131"/>
      <c r="M272" s="131"/>
      <c r="N272" s="131"/>
      <c r="O272" s="131"/>
    </row>
    <row r="273" spans="2:15">
      <c r="B273" s="135"/>
      <c r="C273" s="130"/>
      <c r="D273" s="130"/>
      <c r="E273" s="131"/>
      <c r="F273" s="131"/>
      <c r="G273" s="131"/>
      <c r="H273" s="131"/>
      <c r="I273" s="131"/>
      <c r="J273" s="131"/>
      <c r="K273" s="131"/>
      <c r="L273" s="131"/>
      <c r="M273" s="131"/>
      <c r="N273" s="131"/>
      <c r="O273" s="131"/>
    </row>
    <row r="274" spans="2:15">
      <c r="B274" s="135"/>
      <c r="C274" s="130"/>
      <c r="D274" s="130"/>
      <c r="E274" s="131"/>
      <c r="F274" s="131"/>
      <c r="G274" s="131"/>
      <c r="H274" s="131"/>
      <c r="I274" s="131"/>
      <c r="J274" s="131"/>
      <c r="K274" s="131"/>
      <c r="L274" s="131"/>
      <c r="M274" s="131"/>
      <c r="N274" s="131"/>
      <c r="O274" s="131"/>
    </row>
    <row r="275" spans="2:15">
      <c r="B275" s="136"/>
      <c r="C275" s="130"/>
      <c r="D275" s="130"/>
      <c r="E275" s="131"/>
      <c r="F275" s="131"/>
      <c r="G275" s="131"/>
      <c r="H275" s="131"/>
      <c r="I275" s="131"/>
      <c r="J275" s="131"/>
      <c r="K275" s="131"/>
      <c r="L275" s="131"/>
      <c r="M275" s="131"/>
      <c r="N275" s="131"/>
      <c r="O275" s="131"/>
    </row>
    <row r="276" spans="2:15">
      <c r="B276" s="130"/>
      <c r="C276" s="130"/>
      <c r="D276" s="130"/>
      <c r="E276" s="131"/>
      <c r="F276" s="131"/>
      <c r="G276" s="131"/>
      <c r="H276" s="131"/>
      <c r="I276" s="131"/>
      <c r="J276" s="131"/>
      <c r="K276" s="131"/>
      <c r="L276" s="131"/>
      <c r="M276" s="131"/>
      <c r="N276" s="131"/>
      <c r="O276" s="131"/>
    </row>
    <row r="277" spans="2:15">
      <c r="B277" s="130"/>
      <c r="C277" s="130"/>
      <c r="D277" s="130"/>
      <c r="E277" s="131"/>
      <c r="F277" s="131"/>
      <c r="G277" s="131"/>
      <c r="H277" s="131"/>
      <c r="I277" s="131"/>
      <c r="J277" s="131"/>
      <c r="K277" s="131"/>
      <c r="L277" s="131"/>
      <c r="M277" s="131"/>
      <c r="N277" s="131"/>
      <c r="O277" s="131"/>
    </row>
    <row r="278" spans="2:15">
      <c r="B278" s="130"/>
      <c r="C278" s="130"/>
      <c r="D278" s="130"/>
      <c r="E278" s="131"/>
      <c r="F278" s="131"/>
      <c r="G278" s="131"/>
      <c r="H278" s="131"/>
      <c r="I278" s="131"/>
      <c r="J278" s="131"/>
      <c r="K278" s="131"/>
      <c r="L278" s="131"/>
      <c r="M278" s="131"/>
      <c r="N278" s="131"/>
      <c r="O278" s="131"/>
    </row>
    <row r="279" spans="2:15">
      <c r="B279" s="130"/>
      <c r="C279" s="130"/>
      <c r="D279" s="130"/>
      <c r="E279" s="131"/>
      <c r="F279" s="131"/>
      <c r="G279" s="131"/>
      <c r="H279" s="131"/>
      <c r="I279" s="131"/>
      <c r="J279" s="131"/>
      <c r="K279" s="131"/>
      <c r="L279" s="131"/>
      <c r="M279" s="131"/>
      <c r="N279" s="131"/>
      <c r="O279" s="131"/>
    </row>
    <row r="280" spans="2:15">
      <c r="B280" s="130"/>
      <c r="C280" s="130"/>
      <c r="D280" s="130"/>
      <c r="E280" s="131"/>
      <c r="F280" s="131"/>
      <c r="G280" s="131"/>
      <c r="H280" s="131"/>
      <c r="I280" s="131"/>
      <c r="J280" s="131"/>
      <c r="K280" s="131"/>
      <c r="L280" s="131"/>
      <c r="M280" s="131"/>
      <c r="N280" s="131"/>
      <c r="O280" s="131"/>
    </row>
    <row r="281" spans="2:15">
      <c r="B281" s="130"/>
      <c r="C281" s="130"/>
      <c r="D281" s="130"/>
      <c r="E281" s="131"/>
      <c r="F281" s="131"/>
      <c r="G281" s="131"/>
      <c r="H281" s="131"/>
      <c r="I281" s="131"/>
      <c r="J281" s="131"/>
      <c r="K281" s="131"/>
      <c r="L281" s="131"/>
      <c r="M281" s="131"/>
      <c r="N281" s="131"/>
      <c r="O281" s="131"/>
    </row>
    <row r="282" spans="2:15">
      <c r="B282" s="130"/>
      <c r="C282" s="130"/>
      <c r="D282" s="130"/>
      <c r="E282" s="131"/>
      <c r="F282" s="131"/>
      <c r="G282" s="131"/>
      <c r="H282" s="131"/>
      <c r="I282" s="131"/>
      <c r="J282" s="131"/>
      <c r="K282" s="131"/>
      <c r="L282" s="131"/>
      <c r="M282" s="131"/>
      <c r="N282" s="131"/>
      <c r="O282" s="131"/>
    </row>
    <row r="283" spans="2:15">
      <c r="B283" s="130"/>
      <c r="C283" s="130"/>
      <c r="D283" s="130"/>
      <c r="E283" s="131"/>
      <c r="F283" s="131"/>
      <c r="G283" s="131"/>
      <c r="H283" s="131"/>
      <c r="I283" s="131"/>
      <c r="J283" s="131"/>
      <c r="K283" s="131"/>
      <c r="L283" s="131"/>
      <c r="M283" s="131"/>
      <c r="N283" s="131"/>
      <c r="O283" s="131"/>
    </row>
    <row r="284" spans="2:15">
      <c r="B284" s="130"/>
      <c r="C284" s="130"/>
      <c r="D284" s="130"/>
      <c r="E284" s="131"/>
      <c r="F284" s="131"/>
      <c r="G284" s="131"/>
      <c r="H284" s="131"/>
      <c r="I284" s="131"/>
      <c r="J284" s="131"/>
      <c r="K284" s="131"/>
      <c r="L284" s="131"/>
      <c r="M284" s="131"/>
      <c r="N284" s="131"/>
      <c r="O284" s="131"/>
    </row>
    <row r="285" spans="2:15">
      <c r="B285" s="130"/>
      <c r="C285" s="130"/>
      <c r="D285" s="130"/>
      <c r="E285" s="131"/>
      <c r="F285" s="131"/>
      <c r="G285" s="131"/>
      <c r="H285" s="131"/>
      <c r="I285" s="131"/>
      <c r="J285" s="131"/>
      <c r="K285" s="131"/>
      <c r="L285" s="131"/>
      <c r="M285" s="131"/>
      <c r="N285" s="131"/>
      <c r="O285" s="131"/>
    </row>
    <row r="286" spans="2:15">
      <c r="B286" s="130"/>
      <c r="C286" s="130"/>
      <c r="D286" s="130"/>
      <c r="E286" s="131"/>
      <c r="F286" s="131"/>
      <c r="G286" s="131"/>
      <c r="H286" s="131"/>
      <c r="I286" s="131"/>
      <c r="J286" s="131"/>
      <c r="K286" s="131"/>
      <c r="L286" s="131"/>
      <c r="M286" s="131"/>
      <c r="N286" s="131"/>
      <c r="O286" s="131"/>
    </row>
    <row r="287" spans="2:15">
      <c r="B287" s="130"/>
      <c r="C287" s="130"/>
      <c r="D287" s="130"/>
      <c r="E287" s="131"/>
      <c r="F287" s="131"/>
      <c r="G287" s="131"/>
      <c r="H287" s="131"/>
      <c r="I287" s="131"/>
      <c r="J287" s="131"/>
      <c r="K287" s="131"/>
      <c r="L287" s="131"/>
      <c r="M287" s="131"/>
      <c r="N287" s="131"/>
      <c r="O287" s="131"/>
    </row>
    <row r="288" spans="2:15">
      <c r="B288" s="130"/>
      <c r="C288" s="130"/>
      <c r="D288" s="130"/>
      <c r="E288" s="131"/>
      <c r="F288" s="131"/>
      <c r="G288" s="131"/>
      <c r="H288" s="131"/>
      <c r="I288" s="131"/>
      <c r="J288" s="131"/>
      <c r="K288" s="131"/>
      <c r="L288" s="131"/>
      <c r="M288" s="131"/>
      <c r="N288" s="131"/>
      <c r="O288" s="131"/>
    </row>
    <row r="289" spans="2:15">
      <c r="B289" s="130"/>
      <c r="C289" s="130"/>
      <c r="D289" s="130"/>
      <c r="E289" s="131"/>
      <c r="F289" s="131"/>
      <c r="G289" s="131"/>
      <c r="H289" s="131"/>
      <c r="I289" s="131"/>
      <c r="J289" s="131"/>
      <c r="K289" s="131"/>
      <c r="L289" s="131"/>
      <c r="M289" s="131"/>
      <c r="N289" s="131"/>
      <c r="O289" s="131"/>
    </row>
    <row r="290" spans="2:15">
      <c r="B290" s="130"/>
      <c r="C290" s="130"/>
      <c r="D290" s="130"/>
      <c r="E290" s="131"/>
      <c r="F290" s="131"/>
      <c r="G290" s="131"/>
      <c r="H290" s="131"/>
      <c r="I290" s="131"/>
      <c r="J290" s="131"/>
      <c r="K290" s="131"/>
      <c r="L290" s="131"/>
      <c r="M290" s="131"/>
      <c r="N290" s="131"/>
      <c r="O290" s="131"/>
    </row>
    <row r="291" spans="2:15">
      <c r="B291" s="130"/>
      <c r="C291" s="130"/>
      <c r="D291" s="130"/>
      <c r="E291" s="131"/>
      <c r="F291" s="131"/>
      <c r="G291" s="131"/>
      <c r="H291" s="131"/>
      <c r="I291" s="131"/>
      <c r="J291" s="131"/>
      <c r="K291" s="131"/>
      <c r="L291" s="131"/>
      <c r="M291" s="131"/>
      <c r="N291" s="131"/>
      <c r="O291" s="131"/>
    </row>
    <row r="292" spans="2:15">
      <c r="B292" s="130"/>
      <c r="C292" s="130"/>
      <c r="D292" s="130"/>
      <c r="E292" s="131"/>
      <c r="F292" s="131"/>
      <c r="G292" s="131"/>
      <c r="H292" s="131"/>
      <c r="I292" s="131"/>
      <c r="J292" s="131"/>
      <c r="K292" s="131"/>
      <c r="L292" s="131"/>
      <c r="M292" s="131"/>
      <c r="N292" s="131"/>
      <c r="O292" s="131"/>
    </row>
    <row r="293" spans="2:15">
      <c r="B293" s="130"/>
      <c r="C293" s="130"/>
      <c r="D293" s="130"/>
      <c r="E293" s="131"/>
      <c r="F293" s="131"/>
      <c r="G293" s="131"/>
      <c r="H293" s="131"/>
      <c r="I293" s="131"/>
      <c r="J293" s="131"/>
      <c r="K293" s="131"/>
      <c r="L293" s="131"/>
      <c r="M293" s="131"/>
      <c r="N293" s="131"/>
      <c r="O293" s="131"/>
    </row>
    <row r="294" spans="2:15">
      <c r="B294" s="135"/>
      <c r="C294" s="130"/>
      <c r="D294" s="130"/>
      <c r="E294" s="131"/>
      <c r="F294" s="131"/>
      <c r="G294" s="131"/>
      <c r="H294" s="131"/>
      <c r="I294" s="131"/>
      <c r="J294" s="131"/>
      <c r="K294" s="131"/>
      <c r="L294" s="131"/>
      <c r="M294" s="131"/>
      <c r="N294" s="131"/>
      <c r="O294" s="131"/>
    </row>
    <row r="295" spans="2:15">
      <c r="B295" s="135"/>
      <c r="C295" s="130"/>
      <c r="D295" s="130"/>
      <c r="E295" s="131"/>
      <c r="F295" s="131"/>
      <c r="G295" s="131"/>
      <c r="H295" s="131"/>
      <c r="I295" s="131"/>
      <c r="J295" s="131"/>
      <c r="K295" s="131"/>
      <c r="L295" s="131"/>
      <c r="M295" s="131"/>
      <c r="N295" s="131"/>
      <c r="O295" s="131"/>
    </row>
    <row r="296" spans="2:15">
      <c r="B296" s="136"/>
      <c r="C296" s="130"/>
      <c r="D296" s="130"/>
      <c r="E296" s="131"/>
      <c r="F296" s="131"/>
      <c r="G296" s="131"/>
      <c r="H296" s="131"/>
      <c r="I296" s="131"/>
      <c r="J296" s="131"/>
      <c r="K296" s="131"/>
      <c r="L296" s="131"/>
      <c r="M296" s="131"/>
      <c r="N296" s="131"/>
      <c r="O296" s="131"/>
    </row>
    <row r="297" spans="2:15">
      <c r="B297" s="130"/>
      <c r="C297" s="130"/>
      <c r="D297" s="130"/>
      <c r="E297" s="131"/>
      <c r="F297" s="131"/>
      <c r="G297" s="131"/>
      <c r="H297" s="131"/>
      <c r="I297" s="131"/>
      <c r="J297" s="131"/>
      <c r="K297" s="131"/>
      <c r="L297" s="131"/>
      <c r="M297" s="131"/>
      <c r="N297" s="131"/>
      <c r="O297" s="131"/>
    </row>
    <row r="298" spans="2:15">
      <c r="B298" s="130"/>
      <c r="C298" s="130"/>
      <c r="D298" s="130"/>
      <c r="E298" s="131"/>
      <c r="F298" s="131"/>
      <c r="G298" s="131"/>
      <c r="H298" s="131"/>
      <c r="I298" s="131"/>
      <c r="J298" s="131"/>
      <c r="K298" s="131"/>
      <c r="L298" s="131"/>
      <c r="M298" s="131"/>
      <c r="N298" s="131"/>
      <c r="O298" s="131"/>
    </row>
    <row r="299" spans="2:15">
      <c r="B299" s="130"/>
      <c r="C299" s="130"/>
      <c r="D299" s="130"/>
      <c r="E299" s="131"/>
      <c r="F299" s="131"/>
      <c r="G299" s="131"/>
      <c r="H299" s="131"/>
      <c r="I299" s="131"/>
      <c r="J299" s="131"/>
      <c r="K299" s="131"/>
      <c r="L299" s="131"/>
      <c r="M299" s="131"/>
      <c r="N299" s="131"/>
      <c r="O299" s="131"/>
    </row>
    <row r="300" spans="2:15">
      <c r="B300" s="130"/>
      <c r="C300" s="130"/>
      <c r="D300" s="130"/>
      <c r="E300" s="131"/>
      <c r="F300" s="131"/>
      <c r="G300" s="131"/>
      <c r="H300" s="131"/>
      <c r="I300" s="131"/>
      <c r="J300" s="131"/>
      <c r="K300" s="131"/>
      <c r="L300" s="131"/>
      <c r="M300" s="131"/>
      <c r="N300" s="131"/>
      <c r="O300" s="131"/>
    </row>
    <row r="301" spans="2:15">
      <c r="B301" s="130"/>
      <c r="C301" s="130"/>
      <c r="D301" s="130"/>
      <c r="E301" s="131"/>
      <c r="F301" s="131"/>
      <c r="G301" s="131"/>
      <c r="H301" s="131"/>
      <c r="I301" s="131"/>
      <c r="J301" s="131"/>
      <c r="K301" s="131"/>
      <c r="L301" s="131"/>
      <c r="M301" s="131"/>
      <c r="N301" s="131"/>
      <c r="O301" s="131"/>
    </row>
    <row r="302" spans="2:15">
      <c r="B302" s="130"/>
      <c r="C302" s="130"/>
      <c r="D302" s="130"/>
      <c r="E302" s="131"/>
      <c r="F302" s="131"/>
      <c r="G302" s="131"/>
      <c r="H302" s="131"/>
      <c r="I302" s="131"/>
      <c r="J302" s="131"/>
      <c r="K302" s="131"/>
      <c r="L302" s="131"/>
      <c r="M302" s="131"/>
      <c r="N302" s="131"/>
      <c r="O302" s="131"/>
    </row>
    <row r="303" spans="2:15">
      <c r="B303" s="130"/>
      <c r="C303" s="130"/>
      <c r="D303" s="130"/>
      <c r="E303" s="131"/>
      <c r="F303" s="131"/>
      <c r="G303" s="131"/>
      <c r="H303" s="131"/>
      <c r="I303" s="131"/>
      <c r="J303" s="131"/>
      <c r="K303" s="131"/>
      <c r="L303" s="131"/>
      <c r="M303" s="131"/>
      <c r="N303" s="131"/>
      <c r="O303" s="131"/>
    </row>
    <row r="304" spans="2:15">
      <c r="B304" s="130"/>
      <c r="C304" s="130"/>
      <c r="D304" s="130"/>
      <c r="E304" s="131"/>
      <c r="F304" s="131"/>
      <c r="G304" s="131"/>
      <c r="H304" s="131"/>
      <c r="I304" s="131"/>
      <c r="J304" s="131"/>
      <c r="K304" s="131"/>
      <c r="L304" s="131"/>
      <c r="M304" s="131"/>
      <c r="N304" s="131"/>
      <c r="O304" s="131"/>
    </row>
    <row r="305" spans="2:15">
      <c r="B305" s="130"/>
      <c r="C305" s="130"/>
      <c r="D305" s="130"/>
      <c r="E305" s="131"/>
      <c r="F305" s="131"/>
      <c r="G305" s="131"/>
      <c r="H305" s="131"/>
      <c r="I305" s="131"/>
      <c r="J305" s="131"/>
      <c r="K305" s="131"/>
      <c r="L305" s="131"/>
      <c r="M305" s="131"/>
      <c r="N305" s="131"/>
      <c r="O305" s="131"/>
    </row>
    <row r="306" spans="2:15">
      <c r="B306" s="130"/>
      <c r="C306" s="130"/>
      <c r="D306" s="130"/>
      <c r="E306" s="131"/>
      <c r="F306" s="131"/>
      <c r="G306" s="131"/>
      <c r="H306" s="131"/>
      <c r="I306" s="131"/>
      <c r="J306" s="131"/>
      <c r="K306" s="131"/>
      <c r="L306" s="131"/>
      <c r="M306" s="131"/>
      <c r="N306" s="131"/>
      <c r="O306" s="131"/>
    </row>
    <row r="307" spans="2:15">
      <c r="B307" s="130"/>
      <c r="C307" s="130"/>
      <c r="D307" s="130"/>
      <c r="E307" s="131"/>
      <c r="F307" s="131"/>
      <c r="G307" s="131"/>
      <c r="H307" s="131"/>
      <c r="I307" s="131"/>
      <c r="J307" s="131"/>
      <c r="K307" s="131"/>
      <c r="L307" s="131"/>
      <c r="M307" s="131"/>
      <c r="N307" s="131"/>
      <c r="O307" s="131"/>
    </row>
    <row r="308" spans="2:15">
      <c r="B308" s="130"/>
      <c r="C308" s="130"/>
      <c r="D308" s="130"/>
      <c r="E308" s="131"/>
      <c r="F308" s="131"/>
      <c r="G308" s="131"/>
      <c r="H308" s="131"/>
      <c r="I308" s="131"/>
      <c r="J308" s="131"/>
      <c r="K308" s="131"/>
      <c r="L308" s="131"/>
      <c r="M308" s="131"/>
      <c r="N308" s="131"/>
      <c r="O308" s="131"/>
    </row>
    <row r="309" spans="2:15">
      <c r="B309" s="130"/>
      <c r="C309" s="130"/>
      <c r="D309" s="130"/>
      <c r="E309" s="131"/>
      <c r="F309" s="131"/>
      <c r="G309" s="131"/>
      <c r="H309" s="131"/>
      <c r="I309" s="131"/>
      <c r="J309" s="131"/>
      <c r="K309" s="131"/>
      <c r="L309" s="131"/>
      <c r="M309" s="131"/>
      <c r="N309" s="131"/>
      <c r="O309" s="131"/>
    </row>
    <row r="310" spans="2:15">
      <c r="B310" s="130"/>
      <c r="C310" s="130"/>
      <c r="D310" s="130"/>
      <c r="E310" s="131"/>
      <c r="F310" s="131"/>
      <c r="G310" s="131"/>
      <c r="H310" s="131"/>
      <c r="I310" s="131"/>
      <c r="J310" s="131"/>
      <c r="K310" s="131"/>
      <c r="L310" s="131"/>
      <c r="M310" s="131"/>
      <c r="N310" s="131"/>
      <c r="O310" s="131"/>
    </row>
    <row r="311" spans="2:15">
      <c r="B311" s="130"/>
      <c r="C311" s="130"/>
      <c r="D311" s="130"/>
      <c r="E311" s="131"/>
      <c r="F311" s="131"/>
      <c r="G311" s="131"/>
      <c r="H311" s="131"/>
      <c r="I311" s="131"/>
      <c r="J311" s="131"/>
      <c r="K311" s="131"/>
      <c r="L311" s="131"/>
      <c r="M311" s="131"/>
      <c r="N311" s="131"/>
      <c r="O311" s="131"/>
    </row>
    <row r="312" spans="2:15">
      <c r="B312" s="130"/>
      <c r="C312" s="130"/>
      <c r="D312" s="130"/>
      <c r="E312" s="131"/>
      <c r="F312" s="131"/>
      <c r="G312" s="131"/>
      <c r="H312" s="131"/>
      <c r="I312" s="131"/>
      <c r="J312" s="131"/>
      <c r="K312" s="131"/>
      <c r="L312" s="131"/>
      <c r="M312" s="131"/>
      <c r="N312" s="131"/>
      <c r="O312" s="131"/>
    </row>
    <row r="313" spans="2:15">
      <c r="B313" s="130"/>
      <c r="C313" s="130"/>
      <c r="D313" s="130"/>
      <c r="E313" s="131"/>
      <c r="F313" s="131"/>
      <c r="G313" s="131"/>
      <c r="H313" s="131"/>
      <c r="I313" s="131"/>
      <c r="J313" s="131"/>
      <c r="K313" s="131"/>
      <c r="L313" s="131"/>
      <c r="M313" s="131"/>
      <c r="N313" s="131"/>
      <c r="O313" s="131"/>
    </row>
    <row r="314" spans="2:15">
      <c r="B314" s="130"/>
      <c r="C314" s="130"/>
      <c r="D314" s="130"/>
      <c r="E314" s="131"/>
      <c r="F314" s="131"/>
      <c r="G314" s="131"/>
      <c r="H314" s="131"/>
      <c r="I314" s="131"/>
      <c r="J314" s="131"/>
      <c r="K314" s="131"/>
      <c r="L314" s="131"/>
      <c r="M314" s="131"/>
      <c r="N314" s="131"/>
      <c r="O314" s="131"/>
    </row>
    <row r="315" spans="2:15">
      <c r="B315" s="130"/>
      <c r="C315" s="130"/>
      <c r="D315" s="130"/>
      <c r="E315" s="131"/>
      <c r="F315" s="131"/>
      <c r="G315" s="131"/>
      <c r="H315" s="131"/>
      <c r="I315" s="131"/>
      <c r="J315" s="131"/>
      <c r="K315" s="131"/>
      <c r="L315" s="131"/>
      <c r="M315" s="131"/>
      <c r="N315" s="131"/>
      <c r="O315" s="131"/>
    </row>
    <row r="316" spans="2:15">
      <c r="B316" s="130"/>
      <c r="C316" s="130"/>
      <c r="D316" s="130"/>
      <c r="E316" s="131"/>
      <c r="F316" s="131"/>
      <c r="G316" s="131"/>
      <c r="H316" s="131"/>
      <c r="I316" s="131"/>
      <c r="J316" s="131"/>
      <c r="K316" s="131"/>
      <c r="L316" s="131"/>
      <c r="M316" s="131"/>
      <c r="N316" s="131"/>
      <c r="O316" s="131"/>
    </row>
    <row r="317" spans="2:15">
      <c r="B317" s="130"/>
      <c r="C317" s="130"/>
      <c r="D317" s="130"/>
      <c r="E317" s="131"/>
      <c r="F317" s="131"/>
      <c r="G317" s="131"/>
      <c r="H317" s="131"/>
      <c r="I317" s="131"/>
      <c r="J317" s="131"/>
      <c r="K317" s="131"/>
      <c r="L317" s="131"/>
      <c r="M317" s="131"/>
      <c r="N317" s="131"/>
      <c r="O317" s="131"/>
    </row>
    <row r="318" spans="2:15">
      <c r="B318" s="130"/>
      <c r="C318" s="130"/>
      <c r="D318" s="130"/>
      <c r="E318" s="131"/>
      <c r="F318" s="131"/>
      <c r="G318" s="131"/>
      <c r="H318" s="131"/>
      <c r="I318" s="131"/>
      <c r="J318" s="131"/>
      <c r="K318" s="131"/>
      <c r="L318" s="131"/>
      <c r="M318" s="131"/>
      <c r="N318" s="131"/>
      <c r="O318" s="131"/>
    </row>
    <row r="319" spans="2:15">
      <c r="B319" s="130"/>
      <c r="C319" s="130"/>
      <c r="D319" s="130"/>
      <c r="E319" s="131"/>
      <c r="F319" s="131"/>
      <c r="G319" s="131"/>
      <c r="H319" s="131"/>
      <c r="I319" s="131"/>
      <c r="J319" s="131"/>
      <c r="K319" s="131"/>
      <c r="L319" s="131"/>
      <c r="M319" s="131"/>
      <c r="N319" s="131"/>
      <c r="O319" s="131"/>
    </row>
    <row r="320" spans="2:15">
      <c r="B320" s="130"/>
      <c r="C320" s="130"/>
      <c r="D320" s="130"/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</row>
    <row r="321" spans="2:15">
      <c r="B321" s="130"/>
      <c r="C321" s="130"/>
      <c r="D321" s="130"/>
      <c r="E321" s="131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</row>
    <row r="322" spans="2:15">
      <c r="B322" s="130"/>
      <c r="C322" s="130"/>
      <c r="D322" s="130"/>
      <c r="E322" s="131"/>
      <c r="F322" s="131"/>
      <c r="G322" s="131"/>
      <c r="H322" s="131"/>
      <c r="I322" s="131"/>
      <c r="J322" s="131"/>
      <c r="K322" s="131"/>
      <c r="L322" s="131"/>
      <c r="M322" s="131"/>
      <c r="N322" s="131"/>
      <c r="O322" s="131"/>
    </row>
    <row r="323" spans="2:15">
      <c r="B323" s="130"/>
      <c r="C323" s="130"/>
      <c r="D323" s="130"/>
      <c r="E323" s="131"/>
      <c r="F323" s="131"/>
      <c r="G323" s="131"/>
      <c r="H323" s="131"/>
      <c r="I323" s="131"/>
      <c r="J323" s="131"/>
      <c r="K323" s="131"/>
      <c r="L323" s="131"/>
      <c r="M323" s="131"/>
      <c r="N323" s="131"/>
      <c r="O323" s="131"/>
    </row>
    <row r="324" spans="2:15">
      <c r="B324" s="130"/>
      <c r="C324" s="130"/>
      <c r="D324" s="130"/>
      <c r="E324" s="131"/>
      <c r="F324" s="131"/>
      <c r="G324" s="131"/>
      <c r="H324" s="131"/>
      <c r="I324" s="131"/>
      <c r="J324" s="131"/>
      <c r="K324" s="131"/>
      <c r="L324" s="131"/>
      <c r="M324" s="131"/>
      <c r="N324" s="131"/>
      <c r="O324" s="131"/>
    </row>
    <row r="325" spans="2:15">
      <c r="B325" s="130"/>
      <c r="C325" s="130"/>
      <c r="D325" s="130"/>
      <c r="E325" s="131"/>
      <c r="F325" s="131"/>
      <c r="G325" s="131"/>
      <c r="H325" s="131"/>
      <c r="I325" s="131"/>
      <c r="J325" s="131"/>
      <c r="K325" s="131"/>
      <c r="L325" s="131"/>
      <c r="M325" s="131"/>
      <c r="N325" s="131"/>
      <c r="O325" s="131"/>
    </row>
    <row r="326" spans="2:15">
      <c r="B326" s="130"/>
      <c r="C326" s="130"/>
      <c r="D326" s="130"/>
      <c r="E326" s="131"/>
      <c r="F326" s="131"/>
      <c r="G326" s="131"/>
      <c r="H326" s="131"/>
      <c r="I326" s="131"/>
      <c r="J326" s="131"/>
      <c r="K326" s="131"/>
      <c r="L326" s="131"/>
      <c r="M326" s="131"/>
      <c r="N326" s="131"/>
      <c r="O326" s="131"/>
    </row>
    <row r="327" spans="2:15">
      <c r="B327" s="130"/>
      <c r="C327" s="130"/>
      <c r="D327" s="130"/>
      <c r="E327" s="131"/>
      <c r="F327" s="131"/>
      <c r="G327" s="131"/>
      <c r="H327" s="131"/>
      <c r="I327" s="131"/>
      <c r="J327" s="131"/>
      <c r="K327" s="131"/>
      <c r="L327" s="131"/>
      <c r="M327" s="131"/>
      <c r="N327" s="131"/>
      <c r="O327" s="131"/>
    </row>
    <row r="328" spans="2:15">
      <c r="B328" s="130"/>
      <c r="C328" s="130"/>
      <c r="D328" s="130"/>
      <c r="E328" s="131"/>
      <c r="F328" s="131"/>
      <c r="G328" s="131"/>
      <c r="H328" s="131"/>
      <c r="I328" s="131"/>
      <c r="J328" s="131"/>
      <c r="K328" s="131"/>
      <c r="L328" s="131"/>
      <c r="M328" s="131"/>
      <c r="N328" s="131"/>
      <c r="O328" s="131"/>
    </row>
    <row r="329" spans="2:15">
      <c r="B329" s="130"/>
      <c r="C329" s="130"/>
      <c r="D329" s="130"/>
      <c r="E329" s="131"/>
      <c r="F329" s="131"/>
      <c r="G329" s="131"/>
      <c r="H329" s="131"/>
      <c r="I329" s="131"/>
      <c r="J329" s="131"/>
      <c r="K329" s="131"/>
      <c r="L329" s="131"/>
      <c r="M329" s="131"/>
      <c r="N329" s="131"/>
      <c r="O329" s="131"/>
    </row>
    <row r="330" spans="2:15">
      <c r="B330" s="130"/>
      <c r="C330" s="130"/>
      <c r="D330" s="130"/>
      <c r="E330" s="131"/>
      <c r="F330" s="131"/>
      <c r="G330" s="131"/>
      <c r="H330" s="131"/>
      <c r="I330" s="131"/>
      <c r="J330" s="131"/>
      <c r="K330" s="131"/>
      <c r="L330" s="131"/>
      <c r="M330" s="131"/>
      <c r="N330" s="131"/>
      <c r="O330" s="131"/>
    </row>
    <row r="331" spans="2:15">
      <c r="B331" s="130"/>
      <c r="C331" s="130"/>
      <c r="D331" s="130"/>
      <c r="E331" s="131"/>
      <c r="F331" s="131"/>
      <c r="G331" s="131"/>
      <c r="H331" s="131"/>
      <c r="I331" s="131"/>
      <c r="J331" s="131"/>
      <c r="K331" s="131"/>
      <c r="L331" s="131"/>
      <c r="M331" s="131"/>
      <c r="N331" s="131"/>
      <c r="O331" s="131"/>
    </row>
    <row r="332" spans="2:15">
      <c r="B332" s="130"/>
      <c r="C332" s="130"/>
      <c r="D332" s="130"/>
      <c r="E332" s="131"/>
      <c r="F332" s="131"/>
      <c r="G332" s="131"/>
      <c r="H332" s="131"/>
      <c r="I332" s="131"/>
      <c r="J332" s="131"/>
      <c r="K332" s="131"/>
      <c r="L332" s="131"/>
      <c r="M332" s="131"/>
      <c r="N332" s="131"/>
      <c r="O332" s="131"/>
    </row>
    <row r="333" spans="2:15">
      <c r="B333" s="130"/>
      <c r="C333" s="130"/>
      <c r="D333" s="130"/>
      <c r="E333" s="131"/>
      <c r="F333" s="131"/>
      <c r="G333" s="131"/>
      <c r="H333" s="131"/>
      <c r="I333" s="131"/>
      <c r="J333" s="131"/>
      <c r="K333" s="131"/>
      <c r="L333" s="131"/>
      <c r="M333" s="131"/>
      <c r="N333" s="131"/>
      <c r="O333" s="131"/>
    </row>
    <row r="334" spans="2:15">
      <c r="B334" s="130"/>
      <c r="C334" s="130"/>
      <c r="D334" s="130"/>
      <c r="E334" s="131"/>
      <c r="F334" s="131"/>
      <c r="G334" s="131"/>
      <c r="H334" s="131"/>
      <c r="I334" s="131"/>
      <c r="J334" s="131"/>
      <c r="K334" s="131"/>
      <c r="L334" s="131"/>
      <c r="M334" s="131"/>
      <c r="N334" s="131"/>
      <c r="O334" s="131"/>
    </row>
    <row r="335" spans="2:15">
      <c r="B335" s="130"/>
      <c r="C335" s="130"/>
      <c r="D335" s="130"/>
      <c r="E335" s="131"/>
      <c r="F335" s="131"/>
      <c r="G335" s="131"/>
      <c r="H335" s="131"/>
      <c r="I335" s="131"/>
      <c r="J335" s="131"/>
      <c r="K335" s="131"/>
      <c r="L335" s="131"/>
      <c r="M335" s="131"/>
      <c r="N335" s="131"/>
      <c r="O335" s="131"/>
    </row>
    <row r="336" spans="2:15">
      <c r="B336" s="130"/>
      <c r="C336" s="130"/>
      <c r="D336" s="130"/>
      <c r="E336" s="131"/>
      <c r="F336" s="131"/>
      <c r="G336" s="131"/>
      <c r="H336" s="131"/>
      <c r="I336" s="131"/>
      <c r="J336" s="131"/>
      <c r="K336" s="131"/>
      <c r="L336" s="131"/>
      <c r="M336" s="131"/>
      <c r="N336" s="131"/>
      <c r="O336" s="131"/>
    </row>
    <row r="337" spans="2:15">
      <c r="B337" s="130"/>
      <c r="C337" s="130"/>
      <c r="D337" s="130"/>
      <c r="E337" s="131"/>
      <c r="F337" s="131"/>
      <c r="G337" s="131"/>
      <c r="H337" s="131"/>
      <c r="I337" s="131"/>
      <c r="J337" s="131"/>
      <c r="K337" s="131"/>
      <c r="L337" s="131"/>
      <c r="M337" s="131"/>
      <c r="N337" s="131"/>
      <c r="O337" s="131"/>
    </row>
    <row r="338" spans="2:15">
      <c r="B338" s="130"/>
      <c r="C338" s="130"/>
      <c r="D338" s="130"/>
      <c r="E338" s="131"/>
      <c r="F338" s="131"/>
      <c r="G338" s="131"/>
      <c r="H338" s="131"/>
      <c r="I338" s="131"/>
      <c r="J338" s="131"/>
      <c r="K338" s="131"/>
      <c r="L338" s="131"/>
      <c r="M338" s="131"/>
      <c r="N338" s="131"/>
      <c r="O338" s="131"/>
    </row>
    <row r="339" spans="2:15">
      <c r="B339" s="130"/>
      <c r="C339" s="130"/>
      <c r="D339" s="130"/>
      <c r="E339" s="131"/>
      <c r="F339" s="131"/>
      <c r="G339" s="131"/>
      <c r="H339" s="131"/>
      <c r="I339" s="131"/>
      <c r="J339" s="131"/>
      <c r="K339" s="131"/>
      <c r="L339" s="131"/>
      <c r="M339" s="131"/>
      <c r="N339" s="131"/>
      <c r="O339" s="131"/>
    </row>
    <row r="340" spans="2:15">
      <c r="B340" s="130"/>
      <c r="C340" s="130"/>
      <c r="D340" s="130"/>
      <c r="E340" s="131"/>
      <c r="F340" s="131"/>
      <c r="G340" s="131"/>
      <c r="H340" s="131"/>
      <c r="I340" s="131"/>
      <c r="J340" s="131"/>
      <c r="K340" s="131"/>
      <c r="L340" s="131"/>
      <c r="M340" s="131"/>
      <c r="N340" s="131"/>
      <c r="O340" s="131"/>
    </row>
    <row r="341" spans="2:15">
      <c r="B341" s="130"/>
      <c r="C341" s="130"/>
      <c r="D341" s="130"/>
      <c r="E341" s="131"/>
      <c r="F341" s="131"/>
      <c r="G341" s="131"/>
      <c r="H341" s="131"/>
      <c r="I341" s="131"/>
      <c r="J341" s="131"/>
      <c r="K341" s="131"/>
      <c r="L341" s="131"/>
      <c r="M341" s="131"/>
      <c r="N341" s="131"/>
      <c r="O341" s="131"/>
    </row>
    <row r="342" spans="2:15">
      <c r="B342" s="130"/>
      <c r="C342" s="130"/>
      <c r="D342" s="130"/>
      <c r="E342" s="131"/>
      <c r="F342" s="131"/>
      <c r="G342" s="131"/>
      <c r="H342" s="131"/>
      <c r="I342" s="131"/>
      <c r="J342" s="131"/>
      <c r="K342" s="131"/>
      <c r="L342" s="131"/>
      <c r="M342" s="131"/>
      <c r="N342" s="131"/>
      <c r="O342" s="131"/>
    </row>
    <row r="343" spans="2:15">
      <c r="B343" s="130"/>
      <c r="C343" s="130"/>
      <c r="D343" s="130"/>
      <c r="E343" s="131"/>
      <c r="F343" s="131"/>
      <c r="G343" s="131"/>
      <c r="H343" s="131"/>
      <c r="I343" s="131"/>
      <c r="J343" s="131"/>
      <c r="K343" s="131"/>
      <c r="L343" s="131"/>
      <c r="M343" s="131"/>
      <c r="N343" s="131"/>
      <c r="O343" s="131"/>
    </row>
    <row r="344" spans="2:15">
      <c r="B344" s="130"/>
      <c r="C344" s="130"/>
      <c r="D344" s="130"/>
      <c r="E344" s="131"/>
      <c r="F344" s="131"/>
      <c r="G344" s="131"/>
      <c r="H344" s="131"/>
      <c r="I344" s="131"/>
      <c r="J344" s="131"/>
      <c r="K344" s="131"/>
      <c r="L344" s="131"/>
      <c r="M344" s="131"/>
      <c r="N344" s="131"/>
      <c r="O344" s="131"/>
    </row>
    <row r="345" spans="2:15">
      <c r="B345" s="130"/>
      <c r="C345" s="130"/>
      <c r="D345" s="130"/>
      <c r="E345" s="131"/>
      <c r="F345" s="131"/>
      <c r="G345" s="131"/>
      <c r="H345" s="131"/>
      <c r="I345" s="131"/>
      <c r="J345" s="131"/>
      <c r="K345" s="131"/>
      <c r="L345" s="131"/>
      <c r="M345" s="131"/>
      <c r="N345" s="131"/>
      <c r="O345" s="131"/>
    </row>
    <row r="346" spans="2:15">
      <c r="B346" s="130"/>
      <c r="C346" s="130"/>
      <c r="D346" s="130"/>
      <c r="E346" s="131"/>
      <c r="F346" s="131"/>
      <c r="G346" s="131"/>
      <c r="H346" s="131"/>
      <c r="I346" s="131"/>
      <c r="J346" s="131"/>
      <c r="K346" s="131"/>
      <c r="L346" s="131"/>
      <c r="M346" s="131"/>
      <c r="N346" s="131"/>
      <c r="O346" s="131"/>
    </row>
    <row r="347" spans="2:15">
      <c r="B347" s="130"/>
      <c r="C347" s="130"/>
      <c r="D347" s="130"/>
      <c r="E347" s="131"/>
      <c r="F347" s="131"/>
      <c r="G347" s="131"/>
      <c r="H347" s="131"/>
      <c r="I347" s="131"/>
      <c r="J347" s="131"/>
      <c r="K347" s="131"/>
      <c r="L347" s="131"/>
      <c r="M347" s="131"/>
      <c r="N347" s="131"/>
      <c r="O347" s="131"/>
    </row>
    <row r="348" spans="2:15">
      <c r="B348" s="130"/>
      <c r="C348" s="130"/>
      <c r="D348" s="130"/>
      <c r="E348" s="131"/>
      <c r="F348" s="131"/>
      <c r="G348" s="131"/>
      <c r="H348" s="131"/>
      <c r="I348" s="131"/>
      <c r="J348" s="131"/>
      <c r="K348" s="131"/>
      <c r="L348" s="131"/>
      <c r="M348" s="131"/>
      <c r="N348" s="131"/>
      <c r="O348" s="131"/>
    </row>
    <row r="349" spans="2:15">
      <c r="B349" s="130"/>
      <c r="C349" s="130"/>
      <c r="D349" s="130"/>
      <c r="E349" s="131"/>
      <c r="F349" s="131"/>
      <c r="G349" s="131"/>
      <c r="H349" s="131"/>
      <c r="I349" s="131"/>
      <c r="J349" s="131"/>
      <c r="K349" s="131"/>
      <c r="L349" s="131"/>
      <c r="M349" s="131"/>
      <c r="N349" s="131"/>
      <c r="O349" s="131"/>
    </row>
    <row r="350" spans="2:15">
      <c r="B350" s="130"/>
      <c r="C350" s="130"/>
      <c r="D350" s="130"/>
      <c r="E350" s="131"/>
      <c r="F350" s="131"/>
      <c r="G350" s="131"/>
      <c r="H350" s="131"/>
      <c r="I350" s="131"/>
      <c r="J350" s="131"/>
      <c r="K350" s="131"/>
      <c r="L350" s="131"/>
      <c r="M350" s="131"/>
      <c r="N350" s="131"/>
      <c r="O350" s="131"/>
    </row>
    <row r="351" spans="2:15">
      <c r="B351" s="130"/>
      <c r="C351" s="130"/>
      <c r="D351" s="130"/>
      <c r="E351" s="131"/>
      <c r="F351" s="131"/>
      <c r="G351" s="131"/>
      <c r="H351" s="131"/>
      <c r="I351" s="131"/>
      <c r="J351" s="131"/>
      <c r="K351" s="131"/>
      <c r="L351" s="131"/>
      <c r="M351" s="131"/>
      <c r="N351" s="131"/>
      <c r="O351" s="131"/>
    </row>
    <row r="352" spans="2:15">
      <c r="B352" s="130"/>
      <c r="C352" s="130"/>
      <c r="D352" s="130"/>
      <c r="E352" s="131"/>
      <c r="F352" s="131"/>
      <c r="G352" s="131"/>
      <c r="H352" s="131"/>
      <c r="I352" s="131"/>
      <c r="J352" s="131"/>
      <c r="K352" s="131"/>
      <c r="L352" s="131"/>
      <c r="M352" s="131"/>
      <c r="N352" s="131"/>
      <c r="O352" s="131"/>
    </row>
    <row r="353" spans="2:15">
      <c r="B353" s="130"/>
      <c r="C353" s="130"/>
      <c r="D353" s="130"/>
      <c r="E353" s="131"/>
      <c r="F353" s="131"/>
      <c r="G353" s="131"/>
      <c r="H353" s="131"/>
      <c r="I353" s="131"/>
      <c r="J353" s="131"/>
      <c r="K353" s="131"/>
      <c r="L353" s="131"/>
      <c r="M353" s="131"/>
      <c r="N353" s="131"/>
      <c r="O353" s="131"/>
    </row>
    <row r="354" spans="2:15">
      <c r="B354" s="130"/>
      <c r="C354" s="130"/>
      <c r="D354" s="130"/>
      <c r="E354" s="131"/>
      <c r="F354" s="131"/>
      <c r="G354" s="131"/>
      <c r="H354" s="131"/>
      <c r="I354" s="131"/>
      <c r="J354" s="131"/>
      <c r="K354" s="131"/>
      <c r="L354" s="131"/>
      <c r="M354" s="131"/>
      <c r="N354" s="131"/>
      <c r="O354" s="131"/>
    </row>
    <row r="355" spans="2:15">
      <c r="B355" s="130"/>
      <c r="C355" s="130"/>
      <c r="D355" s="130"/>
      <c r="E355" s="131"/>
      <c r="F355" s="131"/>
      <c r="G355" s="131"/>
      <c r="H355" s="131"/>
      <c r="I355" s="131"/>
      <c r="J355" s="131"/>
      <c r="K355" s="131"/>
      <c r="L355" s="131"/>
      <c r="M355" s="131"/>
      <c r="N355" s="131"/>
      <c r="O355" s="131"/>
    </row>
    <row r="356" spans="2:15">
      <c r="B356" s="130"/>
      <c r="C356" s="130"/>
      <c r="D356" s="130"/>
      <c r="E356" s="131"/>
      <c r="F356" s="131"/>
      <c r="G356" s="131"/>
      <c r="H356" s="131"/>
      <c r="I356" s="131"/>
      <c r="J356" s="131"/>
      <c r="K356" s="131"/>
      <c r="L356" s="131"/>
      <c r="M356" s="131"/>
      <c r="N356" s="131"/>
      <c r="O356" s="131"/>
    </row>
    <row r="357" spans="2:15">
      <c r="B357" s="130"/>
      <c r="C357" s="130"/>
      <c r="D357" s="130"/>
      <c r="E357" s="131"/>
      <c r="F357" s="131"/>
      <c r="G357" s="131"/>
      <c r="H357" s="131"/>
      <c r="I357" s="131"/>
      <c r="J357" s="131"/>
      <c r="K357" s="131"/>
      <c r="L357" s="131"/>
      <c r="M357" s="131"/>
      <c r="N357" s="131"/>
      <c r="O357" s="131"/>
    </row>
    <row r="358" spans="2:15">
      <c r="B358" s="130"/>
      <c r="C358" s="130"/>
      <c r="D358" s="130"/>
      <c r="E358" s="131"/>
      <c r="F358" s="131"/>
      <c r="G358" s="131"/>
      <c r="H358" s="131"/>
      <c r="I358" s="131"/>
      <c r="J358" s="131"/>
      <c r="K358" s="131"/>
      <c r="L358" s="131"/>
      <c r="M358" s="131"/>
      <c r="N358" s="131"/>
      <c r="O358" s="131"/>
    </row>
    <row r="359" spans="2:15">
      <c r="B359" s="130"/>
      <c r="C359" s="130"/>
      <c r="D359" s="130"/>
      <c r="E359" s="131"/>
      <c r="F359" s="131"/>
      <c r="G359" s="131"/>
      <c r="H359" s="131"/>
      <c r="I359" s="131"/>
      <c r="J359" s="131"/>
      <c r="K359" s="131"/>
      <c r="L359" s="131"/>
      <c r="M359" s="131"/>
      <c r="N359" s="131"/>
      <c r="O359" s="131"/>
    </row>
    <row r="360" spans="2:15">
      <c r="B360" s="130"/>
      <c r="C360" s="130"/>
      <c r="D360" s="130"/>
      <c r="E360" s="131"/>
      <c r="F360" s="131"/>
      <c r="G360" s="131"/>
      <c r="H360" s="131"/>
      <c r="I360" s="131"/>
      <c r="J360" s="131"/>
      <c r="K360" s="131"/>
      <c r="L360" s="131"/>
      <c r="M360" s="131"/>
      <c r="N360" s="131"/>
      <c r="O360" s="131"/>
    </row>
    <row r="361" spans="2:15">
      <c r="B361" s="135"/>
      <c r="C361" s="130"/>
      <c r="D361" s="130"/>
      <c r="E361" s="131"/>
      <c r="F361" s="131"/>
      <c r="G361" s="131"/>
      <c r="H361" s="131"/>
      <c r="I361" s="131"/>
      <c r="J361" s="131"/>
      <c r="K361" s="131"/>
      <c r="L361" s="131"/>
      <c r="M361" s="131"/>
      <c r="N361" s="131"/>
      <c r="O361" s="131"/>
    </row>
    <row r="362" spans="2:15">
      <c r="B362" s="135"/>
      <c r="C362" s="130"/>
      <c r="D362" s="130"/>
      <c r="E362" s="131"/>
      <c r="F362" s="131"/>
      <c r="G362" s="131"/>
      <c r="H362" s="131"/>
      <c r="I362" s="131"/>
      <c r="J362" s="131"/>
      <c r="K362" s="131"/>
      <c r="L362" s="131"/>
      <c r="M362" s="131"/>
      <c r="N362" s="131"/>
      <c r="O362" s="131"/>
    </row>
    <row r="363" spans="2:15">
      <c r="B363" s="136"/>
      <c r="C363" s="130"/>
      <c r="D363" s="130"/>
      <c r="E363" s="130"/>
      <c r="F363" s="130"/>
      <c r="G363" s="130"/>
      <c r="H363" s="131"/>
      <c r="I363" s="131"/>
      <c r="J363" s="131"/>
      <c r="K363" s="131"/>
      <c r="L363" s="131"/>
      <c r="M363" s="131"/>
      <c r="N363" s="131"/>
      <c r="O363" s="131"/>
    </row>
    <row r="364" spans="2:15">
      <c r="B364" s="130"/>
      <c r="C364" s="130"/>
      <c r="D364" s="130"/>
      <c r="E364" s="130"/>
      <c r="F364" s="130"/>
      <c r="G364" s="130"/>
      <c r="H364" s="131"/>
      <c r="I364" s="131"/>
      <c r="J364" s="131"/>
      <c r="K364" s="131"/>
      <c r="L364" s="131"/>
      <c r="M364" s="131"/>
      <c r="N364" s="131"/>
      <c r="O364" s="131"/>
    </row>
    <row r="365" spans="2:15">
      <c r="B365" s="130"/>
      <c r="C365" s="130"/>
      <c r="D365" s="130"/>
      <c r="E365" s="130"/>
      <c r="F365" s="130"/>
      <c r="G365" s="130"/>
      <c r="H365" s="131"/>
      <c r="I365" s="131"/>
      <c r="J365" s="131"/>
      <c r="K365" s="131"/>
      <c r="L365" s="131"/>
      <c r="M365" s="131"/>
      <c r="N365" s="131"/>
      <c r="O365" s="131"/>
    </row>
    <row r="366" spans="2:15">
      <c r="B366" s="130"/>
      <c r="C366" s="130"/>
      <c r="D366" s="130"/>
      <c r="E366" s="130"/>
      <c r="F366" s="130"/>
      <c r="G366" s="130"/>
      <c r="H366" s="131"/>
      <c r="I366" s="131"/>
      <c r="J366" s="131"/>
      <c r="K366" s="131"/>
      <c r="L366" s="131"/>
      <c r="M366" s="131"/>
      <c r="N366" s="131"/>
      <c r="O366" s="131"/>
    </row>
    <row r="367" spans="2:15">
      <c r="B367" s="130"/>
      <c r="C367" s="130"/>
      <c r="D367" s="130"/>
      <c r="E367" s="130"/>
      <c r="F367" s="130"/>
      <c r="G367" s="130"/>
      <c r="H367" s="131"/>
      <c r="I367" s="131"/>
      <c r="J367" s="131"/>
      <c r="K367" s="131"/>
      <c r="L367" s="131"/>
      <c r="M367" s="131"/>
      <c r="N367" s="131"/>
      <c r="O367" s="131"/>
    </row>
    <row r="368" spans="2:15">
      <c r="B368" s="130"/>
      <c r="C368" s="130"/>
      <c r="D368" s="130"/>
      <c r="E368" s="130"/>
      <c r="F368" s="130"/>
      <c r="G368" s="130"/>
      <c r="H368" s="131"/>
      <c r="I368" s="131"/>
      <c r="J368" s="131"/>
      <c r="K368" s="131"/>
      <c r="L368" s="131"/>
      <c r="M368" s="131"/>
      <c r="N368" s="131"/>
      <c r="O368" s="131"/>
    </row>
    <row r="369" spans="2:15">
      <c r="B369" s="130"/>
      <c r="C369" s="130"/>
      <c r="D369" s="130"/>
      <c r="E369" s="130"/>
      <c r="F369" s="130"/>
      <c r="G369" s="130"/>
      <c r="H369" s="131"/>
      <c r="I369" s="131"/>
      <c r="J369" s="131"/>
      <c r="K369" s="131"/>
      <c r="L369" s="131"/>
      <c r="M369" s="131"/>
      <c r="N369" s="131"/>
      <c r="O369" s="131"/>
    </row>
    <row r="370" spans="2:15">
      <c r="B370" s="130"/>
      <c r="C370" s="130"/>
      <c r="D370" s="130"/>
      <c r="E370" s="130"/>
      <c r="F370" s="130"/>
      <c r="G370" s="130"/>
      <c r="H370" s="131"/>
      <c r="I370" s="131"/>
      <c r="J370" s="131"/>
      <c r="K370" s="131"/>
      <c r="L370" s="131"/>
      <c r="M370" s="131"/>
      <c r="N370" s="131"/>
      <c r="O370" s="131"/>
    </row>
    <row r="371" spans="2:15">
      <c r="B371" s="130"/>
      <c r="C371" s="130"/>
      <c r="D371" s="130"/>
      <c r="E371" s="130"/>
      <c r="F371" s="130"/>
      <c r="G371" s="130"/>
      <c r="H371" s="131"/>
      <c r="I371" s="131"/>
      <c r="J371" s="131"/>
      <c r="K371" s="131"/>
      <c r="L371" s="131"/>
      <c r="M371" s="131"/>
      <c r="N371" s="131"/>
      <c r="O371" s="131"/>
    </row>
    <row r="372" spans="2:15">
      <c r="B372" s="130"/>
      <c r="C372" s="130"/>
      <c r="D372" s="130"/>
      <c r="E372" s="130"/>
      <c r="F372" s="130"/>
      <c r="G372" s="130"/>
      <c r="H372" s="131"/>
      <c r="I372" s="131"/>
      <c r="J372" s="131"/>
      <c r="K372" s="131"/>
      <c r="L372" s="131"/>
      <c r="M372" s="131"/>
      <c r="N372" s="131"/>
      <c r="O372" s="131"/>
    </row>
    <row r="373" spans="2:15">
      <c r="B373" s="130"/>
      <c r="C373" s="130"/>
      <c r="D373" s="130"/>
      <c r="E373" s="130"/>
      <c r="F373" s="130"/>
      <c r="G373" s="130"/>
      <c r="H373" s="131"/>
      <c r="I373" s="131"/>
      <c r="J373" s="131"/>
      <c r="K373" s="131"/>
      <c r="L373" s="131"/>
      <c r="M373" s="131"/>
      <c r="N373" s="131"/>
      <c r="O373" s="131"/>
    </row>
    <row r="374" spans="2:15">
      <c r="B374" s="130"/>
      <c r="C374" s="130"/>
      <c r="D374" s="130"/>
      <c r="E374" s="130"/>
      <c r="F374" s="130"/>
      <c r="G374" s="130"/>
      <c r="H374" s="131"/>
      <c r="I374" s="131"/>
      <c r="J374" s="131"/>
      <c r="K374" s="131"/>
      <c r="L374" s="131"/>
      <c r="M374" s="131"/>
      <c r="N374" s="131"/>
      <c r="O374" s="131"/>
    </row>
    <row r="375" spans="2:15">
      <c r="B375" s="130"/>
      <c r="C375" s="130"/>
      <c r="D375" s="130"/>
      <c r="E375" s="130"/>
      <c r="F375" s="130"/>
      <c r="G375" s="130"/>
      <c r="H375" s="131"/>
      <c r="I375" s="131"/>
      <c r="J375" s="131"/>
      <c r="K375" s="131"/>
      <c r="L375" s="131"/>
      <c r="M375" s="131"/>
      <c r="N375" s="131"/>
      <c r="O375" s="131"/>
    </row>
    <row r="376" spans="2:15">
      <c r="B376" s="130"/>
      <c r="C376" s="130"/>
      <c r="D376" s="130"/>
      <c r="E376" s="130"/>
      <c r="F376" s="130"/>
      <c r="G376" s="130"/>
      <c r="H376" s="131"/>
      <c r="I376" s="131"/>
      <c r="J376" s="131"/>
      <c r="K376" s="131"/>
      <c r="L376" s="131"/>
      <c r="M376" s="131"/>
      <c r="N376" s="131"/>
      <c r="O376" s="131"/>
    </row>
    <row r="377" spans="2:15">
      <c r="B377" s="130"/>
      <c r="C377" s="130"/>
      <c r="D377" s="130"/>
      <c r="E377" s="130"/>
      <c r="F377" s="130"/>
      <c r="G377" s="130"/>
      <c r="H377" s="131"/>
      <c r="I377" s="131"/>
      <c r="J377" s="131"/>
      <c r="K377" s="131"/>
      <c r="L377" s="131"/>
      <c r="M377" s="131"/>
      <c r="N377" s="131"/>
      <c r="O377" s="131"/>
    </row>
    <row r="378" spans="2:15">
      <c r="B378" s="130"/>
      <c r="C378" s="130"/>
      <c r="D378" s="130"/>
      <c r="E378" s="130"/>
      <c r="F378" s="130"/>
      <c r="G378" s="130"/>
      <c r="H378" s="131"/>
      <c r="I378" s="131"/>
      <c r="J378" s="131"/>
      <c r="K378" s="131"/>
      <c r="L378" s="131"/>
      <c r="M378" s="131"/>
      <c r="N378" s="131"/>
      <c r="O378" s="131"/>
    </row>
    <row r="379" spans="2:15">
      <c r="B379" s="130"/>
      <c r="C379" s="130"/>
      <c r="D379" s="130"/>
      <c r="E379" s="130"/>
      <c r="F379" s="130"/>
      <c r="G379" s="130"/>
      <c r="H379" s="131"/>
      <c r="I379" s="131"/>
      <c r="J379" s="131"/>
      <c r="K379" s="131"/>
      <c r="L379" s="131"/>
      <c r="M379" s="131"/>
      <c r="N379" s="131"/>
      <c r="O379" s="131"/>
    </row>
    <row r="380" spans="2:15">
      <c r="B380" s="130"/>
      <c r="C380" s="130"/>
      <c r="D380" s="130"/>
      <c r="E380" s="130"/>
      <c r="F380" s="130"/>
      <c r="G380" s="130"/>
      <c r="H380" s="131"/>
      <c r="I380" s="131"/>
      <c r="J380" s="131"/>
      <c r="K380" s="131"/>
      <c r="L380" s="131"/>
      <c r="M380" s="131"/>
      <c r="N380" s="131"/>
      <c r="O380" s="131"/>
    </row>
    <row r="381" spans="2:15">
      <c r="B381" s="130"/>
      <c r="C381" s="130"/>
      <c r="D381" s="130"/>
      <c r="E381" s="130"/>
      <c r="F381" s="130"/>
      <c r="G381" s="130"/>
      <c r="H381" s="131"/>
      <c r="I381" s="131"/>
      <c r="J381" s="131"/>
      <c r="K381" s="131"/>
      <c r="L381" s="131"/>
      <c r="M381" s="131"/>
      <c r="N381" s="131"/>
      <c r="O381" s="131"/>
    </row>
    <row r="382" spans="2:15">
      <c r="B382" s="130"/>
      <c r="C382" s="130"/>
      <c r="D382" s="130"/>
      <c r="E382" s="130"/>
      <c r="F382" s="130"/>
      <c r="G382" s="130"/>
      <c r="H382" s="131"/>
      <c r="I382" s="131"/>
      <c r="J382" s="131"/>
      <c r="K382" s="131"/>
      <c r="L382" s="131"/>
      <c r="M382" s="131"/>
      <c r="N382" s="131"/>
      <c r="O382" s="131"/>
    </row>
    <row r="383" spans="2:15">
      <c r="B383" s="130"/>
      <c r="C383" s="130"/>
      <c r="D383" s="130"/>
      <c r="E383" s="130"/>
      <c r="F383" s="130"/>
      <c r="G383" s="130"/>
      <c r="H383" s="131"/>
      <c r="I383" s="131"/>
      <c r="J383" s="131"/>
      <c r="K383" s="131"/>
      <c r="L383" s="131"/>
      <c r="M383" s="131"/>
      <c r="N383" s="131"/>
      <c r="O383" s="131"/>
    </row>
    <row r="384" spans="2:15">
      <c r="B384" s="130"/>
      <c r="C384" s="130"/>
      <c r="D384" s="130"/>
      <c r="E384" s="130"/>
      <c r="F384" s="130"/>
      <c r="G384" s="130"/>
      <c r="H384" s="131"/>
      <c r="I384" s="131"/>
      <c r="J384" s="131"/>
      <c r="K384" s="131"/>
      <c r="L384" s="131"/>
      <c r="M384" s="131"/>
      <c r="N384" s="131"/>
      <c r="O384" s="131"/>
    </row>
    <row r="385" spans="2:15">
      <c r="B385" s="130"/>
      <c r="C385" s="130"/>
      <c r="D385" s="130"/>
      <c r="E385" s="130"/>
      <c r="F385" s="130"/>
      <c r="G385" s="130"/>
      <c r="H385" s="131"/>
      <c r="I385" s="131"/>
      <c r="J385" s="131"/>
      <c r="K385" s="131"/>
      <c r="L385" s="131"/>
      <c r="M385" s="131"/>
      <c r="N385" s="131"/>
      <c r="O385" s="131"/>
    </row>
    <row r="386" spans="2:15">
      <c r="B386" s="130"/>
      <c r="C386" s="130"/>
      <c r="D386" s="130"/>
      <c r="E386" s="130"/>
      <c r="F386" s="130"/>
      <c r="G386" s="130"/>
      <c r="H386" s="131"/>
      <c r="I386" s="131"/>
      <c r="J386" s="131"/>
      <c r="K386" s="131"/>
      <c r="L386" s="131"/>
      <c r="M386" s="131"/>
      <c r="N386" s="131"/>
      <c r="O386" s="131"/>
    </row>
    <row r="387" spans="2:15">
      <c r="B387" s="130"/>
      <c r="C387" s="130"/>
      <c r="D387" s="130"/>
      <c r="E387" s="130"/>
      <c r="F387" s="130"/>
      <c r="G387" s="130"/>
      <c r="H387" s="131"/>
      <c r="I387" s="131"/>
      <c r="J387" s="131"/>
      <c r="K387" s="131"/>
      <c r="L387" s="131"/>
      <c r="M387" s="131"/>
      <c r="N387" s="131"/>
      <c r="O387" s="131"/>
    </row>
    <row r="388" spans="2:15">
      <c r="B388" s="130"/>
      <c r="C388" s="130"/>
      <c r="D388" s="130"/>
      <c r="E388" s="130"/>
      <c r="F388" s="130"/>
      <c r="G388" s="130"/>
      <c r="H388" s="131"/>
      <c r="I388" s="131"/>
      <c r="J388" s="131"/>
      <c r="K388" s="131"/>
      <c r="L388" s="131"/>
      <c r="M388" s="131"/>
      <c r="N388" s="131"/>
      <c r="O388" s="131"/>
    </row>
    <row r="389" spans="2:15">
      <c r="B389" s="130"/>
      <c r="C389" s="130"/>
      <c r="D389" s="130"/>
      <c r="E389" s="130"/>
      <c r="F389" s="130"/>
      <c r="G389" s="130"/>
      <c r="H389" s="131"/>
      <c r="I389" s="131"/>
      <c r="J389" s="131"/>
      <c r="K389" s="131"/>
      <c r="L389" s="131"/>
      <c r="M389" s="131"/>
      <c r="N389" s="131"/>
      <c r="O389" s="131"/>
    </row>
    <row r="390" spans="2:15">
      <c r="B390" s="130"/>
      <c r="C390" s="130"/>
      <c r="D390" s="130"/>
      <c r="E390" s="130"/>
      <c r="F390" s="130"/>
      <c r="G390" s="130"/>
      <c r="H390" s="131"/>
      <c r="I390" s="131"/>
      <c r="J390" s="131"/>
      <c r="K390" s="131"/>
      <c r="L390" s="131"/>
      <c r="M390" s="131"/>
      <c r="N390" s="131"/>
      <c r="O390" s="131"/>
    </row>
    <row r="391" spans="2:15">
      <c r="B391" s="130"/>
      <c r="C391" s="130"/>
      <c r="D391" s="130"/>
      <c r="E391" s="130"/>
      <c r="F391" s="130"/>
      <c r="G391" s="130"/>
      <c r="H391" s="131"/>
      <c r="I391" s="131"/>
      <c r="J391" s="131"/>
      <c r="K391" s="131"/>
      <c r="L391" s="131"/>
      <c r="M391" s="131"/>
      <c r="N391" s="131"/>
      <c r="O391" s="131"/>
    </row>
    <row r="392" spans="2:15">
      <c r="B392" s="130"/>
      <c r="C392" s="130"/>
      <c r="D392" s="130"/>
      <c r="E392" s="130"/>
      <c r="F392" s="130"/>
      <c r="G392" s="130"/>
      <c r="H392" s="131"/>
      <c r="I392" s="131"/>
      <c r="J392" s="131"/>
      <c r="K392" s="131"/>
      <c r="L392" s="131"/>
      <c r="M392" s="131"/>
      <c r="N392" s="131"/>
      <c r="O392" s="131"/>
    </row>
    <row r="393" spans="2:15">
      <c r="B393" s="130"/>
      <c r="C393" s="130"/>
      <c r="D393" s="130"/>
      <c r="E393" s="130"/>
      <c r="F393" s="130"/>
      <c r="G393" s="130"/>
      <c r="H393" s="131"/>
      <c r="I393" s="131"/>
      <c r="J393" s="131"/>
      <c r="K393" s="131"/>
      <c r="L393" s="131"/>
      <c r="M393" s="131"/>
      <c r="N393" s="131"/>
      <c r="O393" s="131"/>
    </row>
    <row r="394" spans="2:15">
      <c r="B394" s="130"/>
      <c r="C394" s="130"/>
      <c r="D394" s="130"/>
      <c r="E394" s="130"/>
      <c r="F394" s="130"/>
      <c r="G394" s="130"/>
      <c r="H394" s="131"/>
      <c r="I394" s="131"/>
      <c r="J394" s="131"/>
      <c r="K394" s="131"/>
      <c r="L394" s="131"/>
      <c r="M394" s="131"/>
      <c r="N394" s="131"/>
      <c r="O394" s="131"/>
    </row>
    <row r="395" spans="2:15">
      <c r="B395" s="130"/>
      <c r="C395" s="130"/>
      <c r="D395" s="130"/>
      <c r="E395" s="130"/>
      <c r="F395" s="130"/>
      <c r="G395" s="130"/>
      <c r="H395" s="131"/>
      <c r="I395" s="131"/>
      <c r="J395" s="131"/>
      <c r="K395" s="131"/>
      <c r="L395" s="131"/>
      <c r="M395" s="131"/>
      <c r="N395" s="131"/>
      <c r="O395" s="131"/>
    </row>
    <row r="396" spans="2:15">
      <c r="B396" s="130"/>
      <c r="C396" s="130"/>
      <c r="D396" s="130"/>
      <c r="E396" s="130"/>
      <c r="F396" s="130"/>
      <c r="G396" s="130"/>
      <c r="H396" s="131"/>
      <c r="I396" s="131"/>
      <c r="J396" s="131"/>
      <c r="K396" s="131"/>
      <c r="L396" s="131"/>
      <c r="M396" s="131"/>
      <c r="N396" s="131"/>
      <c r="O396" s="131"/>
    </row>
    <row r="397" spans="2:15">
      <c r="B397" s="130"/>
      <c r="C397" s="130"/>
      <c r="D397" s="130"/>
      <c r="E397" s="130"/>
      <c r="F397" s="130"/>
      <c r="G397" s="130"/>
      <c r="H397" s="131"/>
      <c r="I397" s="131"/>
      <c r="J397" s="131"/>
      <c r="K397" s="131"/>
      <c r="L397" s="131"/>
      <c r="M397" s="131"/>
      <c r="N397" s="131"/>
      <c r="O397" s="131"/>
    </row>
    <row r="398" spans="2:15">
      <c r="B398" s="130"/>
      <c r="C398" s="130"/>
      <c r="D398" s="130"/>
      <c r="E398" s="130"/>
      <c r="F398" s="130"/>
      <c r="G398" s="130"/>
      <c r="H398" s="131"/>
      <c r="I398" s="131"/>
      <c r="J398" s="131"/>
      <c r="K398" s="131"/>
      <c r="L398" s="131"/>
      <c r="M398" s="131"/>
      <c r="N398" s="131"/>
      <c r="O398" s="131"/>
    </row>
    <row r="399" spans="2:15">
      <c r="B399" s="130"/>
      <c r="C399" s="130"/>
      <c r="D399" s="130"/>
      <c r="E399" s="130"/>
      <c r="F399" s="130"/>
      <c r="G399" s="130"/>
      <c r="H399" s="131"/>
      <c r="I399" s="131"/>
      <c r="J399" s="131"/>
      <c r="K399" s="131"/>
      <c r="L399" s="131"/>
      <c r="M399" s="131"/>
      <c r="N399" s="131"/>
      <c r="O399" s="131"/>
    </row>
    <row r="400" spans="2:15">
      <c r="B400" s="130"/>
      <c r="C400" s="130"/>
      <c r="D400" s="130"/>
      <c r="E400" s="130"/>
      <c r="F400" s="130"/>
      <c r="G400" s="130"/>
      <c r="H400" s="131"/>
      <c r="I400" s="131"/>
      <c r="J400" s="131"/>
      <c r="K400" s="131"/>
      <c r="L400" s="131"/>
      <c r="M400" s="131"/>
      <c r="N400" s="131"/>
      <c r="O400" s="131"/>
    </row>
    <row r="401" spans="2:15">
      <c r="B401" s="130"/>
      <c r="C401" s="130"/>
      <c r="D401" s="130"/>
      <c r="E401" s="130"/>
      <c r="F401" s="130"/>
      <c r="G401" s="130"/>
      <c r="H401" s="131"/>
      <c r="I401" s="131"/>
      <c r="J401" s="131"/>
      <c r="K401" s="131"/>
      <c r="L401" s="131"/>
      <c r="M401" s="131"/>
      <c r="N401" s="131"/>
      <c r="O401" s="131"/>
    </row>
    <row r="402" spans="2:15">
      <c r="B402" s="130"/>
      <c r="C402" s="130"/>
      <c r="D402" s="130"/>
      <c r="E402" s="130"/>
      <c r="F402" s="130"/>
      <c r="G402" s="130"/>
      <c r="H402" s="131"/>
      <c r="I402" s="131"/>
      <c r="J402" s="131"/>
      <c r="K402" s="131"/>
      <c r="L402" s="131"/>
      <c r="M402" s="131"/>
      <c r="N402" s="131"/>
      <c r="O402" s="131"/>
    </row>
    <row r="403" spans="2:15">
      <c r="B403" s="130"/>
      <c r="C403" s="130"/>
      <c r="D403" s="130"/>
      <c r="E403" s="130"/>
      <c r="F403" s="130"/>
      <c r="G403" s="130"/>
      <c r="H403" s="131"/>
      <c r="I403" s="131"/>
      <c r="J403" s="131"/>
      <c r="K403" s="131"/>
      <c r="L403" s="131"/>
      <c r="M403" s="131"/>
      <c r="N403" s="131"/>
      <c r="O403" s="131"/>
    </row>
    <row r="404" spans="2:15">
      <c r="B404" s="130"/>
      <c r="C404" s="130"/>
      <c r="D404" s="130"/>
      <c r="E404" s="130"/>
      <c r="F404" s="130"/>
      <c r="G404" s="130"/>
      <c r="H404" s="131"/>
      <c r="I404" s="131"/>
      <c r="J404" s="131"/>
      <c r="K404" s="131"/>
      <c r="L404" s="131"/>
      <c r="M404" s="131"/>
      <c r="N404" s="131"/>
      <c r="O404" s="131"/>
    </row>
    <row r="405" spans="2:15">
      <c r="B405" s="130"/>
      <c r="C405" s="130"/>
      <c r="D405" s="130"/>
      <c r="E405" s="130"/>
      <c r="F405" s="130"/>
      <c r="G405" s="130"/>
      <c r="H405" s="131"/>
      <c r="I405" s="131"/>
      <c r="J405" s="131"/>
      <c r="K405" s="131"/>
      <c r="L405" s="131"/>
      <c r="M405" s="131"/>
      <c r="N405" s="131"/>
      <c r="O405" s="131"/>
    </row>
    <row r="406" spans="2:15">
      <c r="B406" s="130"/>
      <c r="C406" s="130"/>
      <c r="D406" s="130"/>
      <c r="E406" s="130"/>
      <c r="F406" s="130"/>
      <c r="G406" s="130"/>
      <c r="H406" s="131"/>
      <c r="I406" s="131"/>
      <c r="J406" s="131"/>
      <c r="K406" s="131"/>
      <c r="L406" s="131"/>
      <c r="M406" s="131"/>
      <c r="N406" s="131"/>
      <c r="O406" s="131"/>
    </row>
    <row r="407" spans="2:15">
      <c r="B407" s="130"/>
      <c r="C407" s="130"/>
      <c r="D407" s="130"/>
      <c r="E407" s="130"/>
      <c r="F407" s="130"/>
      <c r="G407" s="130"/>
      <c r="H407" s="131"/>
      <c r="I407" s="131"/>
      <c r="J407" s="131"/>
      <c r="K407" s="131"/>
      <c r="L407" s="131"/>
      <c r="M407" s="131"/>
      <c r="N407" s="131"/>
      <c r="O407" s="131"/>
    </row>
    <row r="408" spans="2:15">
      <c r="B408" s="130"/>
      <c r="C408" s="130"/>
      <c r="D408" s="130"/>
      <c r="E408" s="130"/>
      <c r="F408" s="130"/>
      <c r="G408" s="130"/>
      <c r="H408" s="131"/>
      <c r="I408" s="131"/>
      <c r="J408" s="131"/>
      <c r="K408" s="131"/>
      <c r="L408" s="131"/>
      <c r="M408" s="131"/>
      <c r="N408" s="131"/>
      <c r="O408" s="131"/>
    </row>
    <row r="409" spans="2:15">
      <c r="B409" s="130"/>
      <c r="C409" s="130"/>
      <c r="D409" s="130"/>
      <c r="E409" s="130"/>
      <c r="F409" s="130"/>
      <c r="G409" s="130"/>
      <c r="H409" s="131"/>
      <c r="I409" s="131"/>
      <c r="J409" s="131"/>
      <c r="K409" s="131"/>
      <c r="L409" s="131"/>
      <c r="M409" s="131"/>
      <c r="N409" s="131"/>
      <c r="O409" s="131"/>
    </row>
    <row r="410" spans="2:15">
      <c r="B410" s="130"/>
      <c r="C410" s="130"/>
      <c r="D410" s="130"/>
      <c r="E410" s="130"/>
      <c r="F410" s="130"/>
      <c r="G410" s="130"/>
      <c r="H410" s="131"/>
      <c r="I410" s="131"/>
      <c r="J410" s="131"/>
      <c r="K410" s="131"/>
      <c r="L410" s="131"/>
      <c r="M410" s="131"/>
      <c r="N410" s="131"/>
      <c r="O410" s="131"/>
    </row>
    <row r="411" spans="2:15">
      <c r="B411" s="130"/>
      <c r="C411" s="130"/>
      <c r="D411" s="130"/>
      <c r="E411" s="130"/>
      <c r="F411" s="130"/>
      <c r="G411" s="130"/>
      <c r="H411" s="131"/>
      <c r="I411" s="131"/>
      <c r="J411" s="131"/>
      <c r="K411" s="131"/>
      <c r="L411" s="131"/>
      <c r="M411" s="131"/>
      <c r="N411" s="131"/>
      <c r="O411" s="131"/>
    </row>
    <row r="412" spans="2:15">
      <c r="B412" s="130"/>
      <c r="C412" s="130"/>
      <c r="D412" s="130"/>
      <c r="E412" s="130"/>
      <c r="F412" s="130"/>
      <c r="G412" s="130"/>
      <c r="H412" s="131"/>
      <c r="I412" s="131"/>
      <c r="J412" s="131"/>
      <c r="K412" s="131"/>
      <c r="L412" s="131"/>
      <c r="M412" s="131"/>
      <c r="N412" s="131"/>
      <c r="O412" s="131"/>
    </row>
    <row r="413" spans="2:15">
      <c r="B413" s="130"/>
      <c r="C413" s="130"/>
      <c r="D413" s="130"/>
      <c r="E413" s="130"/>
      <c r="F413" s="130"/>
      <c r="G413" s="130"/>
      <c r="H413" s="131"/>
      <c r="I413" s="131"/>
      <c r="J413" s="131"/>
      <c r="K413" s="131"/>
      <c r="L413" s="131"/>
      <c r="M413" s="131"/>
      <c r="N413" s="131"/>
      <c r="O413" s="131"/>
    </row>
    <row r="414" spans="2:15">
      <c r="B414" s="130"/>
      <c r="C414" s="130"/>
      <c r="D414" s="130"/>
      <c r="E414" s="130"/>
      <c r="F414" s="130"/>
      <c r="G414" s="130"/>
      <c r="H414" s="131"/>
      <c r="I414" s="131"/>
      <c r="J414" s="131"/>
      <c r="K414" s="131"/>
      <c r="L414" s="131"/>
      <c r="M414" s="131"/>
      <c r="N414" s="131"/>
      <c r="O414" s="131"/>
    </row>
    <row r="415" spans="2:15">
      <c r="B415" s="130"/>
      <c r="C415" s="130"/>
      <c r="D415" s="130"/>
      <c r="E415" s="130"/>
      <c r="F415" s="130"/>
      <c r="G415" s="130"/>
      <c r="H415" s="131"/>
      <c r="I415" s="131"/>
      <c r="J415" s="131"/>
      <c r="K415" s="131"/>
      <c r="L415" s="131"/>
      <c r="M415" s="131"/>
      <c r="N415" s="131"/>
      <c r="O415" s="131"/>
    </row>
    <row r="416" spans="2:15">
      <c r="B416" s="130"/>
      <c r="C416" s="130"/>
      <c r="D416" s="130"/>
      <c r="E416" s="130"/>
      <c r="F416" s="130"/>
      <c r="G416" s="130"/>
      <c r="H416" s="131"/>
      <c r="I416" s="131"/>
      <c r="J416" s="131"/>
      <c r="K416" s="131"/>
      <c r="L416" s="131"/>
      <c r="M416" s="131"/>
      <c r="N416" s="131"/>
      <c r="O416" s="131"/>
    </row>
    <row r="417" spans="2:15">
      <c r="B417" s="130"/>
      <c r="C417" s="130"/>
      <c r="D417" s="130"/>
      <c r="E417" s="130"/>
      <c r="F417" s="130"/>
      <c r="G417" s="130"/>
      <c r="H417" s="131"/>
      <c r="I417" s="131"/>
      <c r="J417" s="131"/>
      <c r="K417" s="131"/>
      <c r="L417" s="131"/>
      <c r="M417" s="131"/>
      <c r="N417" s="131"/>
      <c r="O417" s="131"/>
    </row>
    <row r="418" spans="2:15">
      <c r="B418" s="130"/>
      <c r="C418" s="130"/>
      <c r="D418" s="130"/>
      <c r="E418" s="130"/>
      <c r="F418" s="130"/>
      <c r="G418" s="130"/>
      <c r="H418" s="131"/>
      <c r="I418" s="131"/>
      <c r="J418" s="131"/>
      <c r="K418" s="131"/>
      <c r="L418" s="131"/>
      <c r="M418" s="131"/>
      <c r="N418" s="131"/>
      <c r="O418" s="131"/>
    </row>
    <row r="419" spans="2:15">
      <c r="B419" s="130"/>
      <c r="C419" s="130"/>
      <c r="D419" s="130"/>
      <c r="E419" s="130"/>
      <c r="F419" s="130"/>
      <c r="G419" s="130"/>
      <c r="H419" s="131"/>
      <c r="I419" s="131"/>
      <c r="J419" s="131"/>
      <c r="K419" s="131"/>
      <c r="L419" s="131"/>
      <c r="M419" s="131"/>
      <c r="N419" s="131"/>
      <c r="O419" s="131"/>
    </row>
    <row r="420" spans="2:15">
      <c r="B420" s="130"/>
      <c r="C420" s="130"/>
      <c r="D420" s="130"/>
      <c r="E420" s="130"/>
      <c r="F420" s="130"/>
      <c r="G420" s="130"/>
      <c r="H420" s="131"/>
      <c r="I420" s="131"/>
      <c r="J420" s="131"/>
      <c r="K420" s="131"/>
      <c r="L420" s="131"/>
      <c r="M420" s="131"/>
      <c r="N420" s="131"/>
      <c r="O420" s="131"/>
    </row>
    <row r="421" spans="2:15">
      <c r="B421" s="130"/>
      <c r="C421" s="130"/>
      <c r="D421" s="130"/>
      <c r="E421" s="130"/>
      <c r="F421" s="130"/>
      <c r="G421" s="130"/>
      <c r="H421" s="131"/>
      <c r="I421" s="131"/>
      <c r="J421" s="131"/>
      <c r="K421" s="131"/>
      <c r="L421" s="131"/>
      <c r="M421" s="131"/>
      <c r="N421" s="131"/>
      <c r="O421" s="131"/>
    </row>
    <row r="422" spans="2:15">
      <c r="B422" s="130"/>
      <c r="C422" s="130"/>
      <c r="D422" s="130"/>
      <c r="E422" s="130"/>
      <c r="F422" s="130"/>
      <c r="G422" s="130"/>
      <c r="H422" s="131"/>
      <c r="I422" s="131"/>
      <c r="J422" s="131"/>
      <c r="K422" s="131"/>
      <c r="L422" s="131"/>
      <c r="M422" s="131"/>
      <c r="N422" s="131"/>
      <c r="O422" s="131"/>
    </row>
    <row r="423" spans="2:15">
      <c r="B423" s="130"/>
      <c r="C423" s="130"/>
      <c r="D423" s="130"/>
      <c r="E423" s="130"/>
      <c r="F423" s="130"/>
      <c r="G423" s="130"/>
      <c r="H423" s="131"/>
      <c r="I423" s="131"/>
      <c r="J423" s="131"/>
      <c r="K423" s="131"/>
      <c r="L423" s="131"/>
      <c r="M423" s="131"/>
      <c r="N423" s="131"/>
      <c r="O423" s="131"/>
    </row>
    <row r="424" spans="2:15">
      <c r="B424" s="130"/>
      <c r="C424" s="130"/>
      <c r="D424" s="130"/>
      <c r="E424" s="130"/>
      <c r="F424" s="130"/>
      <c r="G424" s="130"/>
      <c r="H424" s="131"/>
      <c r="I424" s="131"/>
      <c r="J424" s="131"/>
      <c r="K424" s="131"/>
      <c r="L424" s="131"/>
      <c r="M424" s="131"/>
      <c r="N424" s="131"/>
      <c r="O424" s="131"/>
    </row>
    <row r="425" spans="2:15">
      <c r="B425" s="130"/>
      <c r="C425" s="130"/>
      <c r="D425" s="130"/>
      <c r="E425" s="130"/>
      <c r="F425" s="130"/>
      <c r="G425" s="130"/>
      <c r="H425" s="131"/>
      <c r="I425" s="131"/>
      <c r="J425" s="131"/>
      <c r="K425" s="131"/>
      <c r="L425" s="131"/>
      <c r="M425" s="131"/>
      <c r="N425" s="131"/>
      <c r="O425" s="131"/>
    </row>
    <row r="426" spans="2:15">
      <c r="B426" s="130"/>
      <c r="C426" s="130"/>
      <c r="D426" s="130"/>
      <c r="E426" s="130"/>
      <c r="F426" s="130"/>
      <c r="G426" s="130"/>
      <c r="H426" s="131"/>
      <c r="I426" s="131"/>
      <c r="J426" s="131"/>
      <c r="K426" s="131"/>
      <c r="L426" s="131"/>
      <c r="M426" s="131"/>
      <c r="N426" s="131"/>
      <c r="O426" s="131"/>
    </row>
    <row r="427" spans="2:15">
      <c r="B427" s="130"/>
      <c r="C427" s="130"/>
      <c r="D427" s="130"/>
      <c r="E427" s="130"/>
      <c r="F427" s="130"/>
      <c r="G427" s="130"/>
      <c r="H427" s="131"/>
      <c r="I427" s="131"/>
      <c r="J427" s="131"/>
      <c r="K427" s="131"/>
      <c r="L427" s="131"/>
      <c r="M427" s="131"/>
      <c r="N427" s="131"/>
      <c r="O427" s="131"/>
    </row>
    <row r="428" spans="2:15">
      <c r="B428" s="130"/>
      <c r="C428" s="130"/>
      <c r="D428" s="130"/>
      <c r="E428" s="130"/>
      <c r="F428" s="130"/>
      <c r="G428" s="130"/>
      <c r="H428" s="131"/>
      <c r="I428" s="131"/>
      <c r="J428" s="131"/>
      <c r="K428" s="131"/>
      <c r="L428" s="131"/>
      <c r="M428" s="131"/>
      <c r="N428" s="131"/>
      <c r="O428" s="131"/>
    </row>
    <row r="429" spans="2:15">
      <c r="B429" s="130"/>
      <c r="C429" s="130"/>
      <c r="D429" s="130"/>
      <c r="E429" s="130"/>
      <c r="F429" s="130"/>
      <c r="G429" s="130"/>
      <c r="H429" s="131"/>
      <c r="I429" s="131"/>
      <c r="J429" s="131"/>
      <c r="K429" s="131"/>
      <c r="L429" s="131"/>
      <c r="M429" s="131"/>
      <c r="N429" s="131"/>
      <c r="O429" s="131"/>
    </row>
    <row r="430" spans="2:15">
      <c r="B430" s="130"/>
      <c r="C430" s="130"/>
      <c r="D430" s="130"/>
      <c r="E430" s="130"/>
      <c r="F430" s="130"/>
      <c r="G430" s="130"/>
      <c r="H430" s="131"/>
      <c r="I430" s="131"/>
      <c r="J430" s="131"/>
      <c r="K430" s="131"/>
      <c r="L430" s="131"/>
      <c r="M430" s="131"/>
      <c r="N430" s="131"/>
      <c r="O430" s="131"/>
    </row>
    <row r="431" spans="2:15">
      <c r="B431" s="130"/>
      <c r="C431" s="130"/>
      <c r="D431" s="130"/>
      <c r="E431" s="130"/>
      <c r="F431" s="130"/>
      <c r="G431" s="130"/>
      <c r="H431" s="131"/>
      <c r="I431" s="131"/>
      <c r="J431" s="131"/>
      <c r="K431" s="131"/>
      <c r="L431" s="131"/>
      <c r="M431" s="131"/>
      <c r="N431" s="131"/>
      <c r="O431" s="131"/>
    </row>
    <row r="432" spans="2:15">
      <c r="B432" s="130"/>
      <c r="C432" s="130"/>
      <c r="D432" s="130"/>
      <c r="E432" s="130"/>
      <c r="F432" s="130"/>
      <c r="G432" s="130"/>
      <c r="H432" s="131"/>
      <c r="I432" s="131"/>
      <c r="J432" s="131"/>
      <c r="K432" s="131"/>
      <c r="L432" s="131"/>
      <c r="M432" s="131"/>
      <c r="N432" s="131"/>
      <c r="O432" s="131"/>
    </row>
    <row r="433" spans="2:15">
      <c r="B433" s="130"/>
      <c r="C433" s="130"/>
      <c r="D433" s="130"/>
      <c r="E433" s="130"/>
      <c r="F433" s="130"/>
      <c r="G433" s="130"/>
      <c r="H433" s="131"/>
      <c r="I433" s="131"/>
      <c r="J433" s="131"/>
      <c r="K433" s="131"/>
      <c r="L433" s="131"/>
      <c r="M433" s="131"/>
      <c r="N433" s="131"/>
      <c r="O433" s="131"/>
    </row>
    <row r="434" spans="2:15">
      <c r="B434" s="130"/>
      <c r="C434" s="130"/>
      <c r="D434" s="130"/>
      <c r="E434" s="130"/>
      <c r="F434" s="130"/>
      <c r="G434" s="130"/>
      <c r="H434" s="131"/>
      <c r="I434" s="131"/>
      <c r="J434" s="131"/>
      <c r="K434" s="131"/>
      <c r="L434" s="131"/>
      <c r="M434" s="131"/>
      <c r="N434" s="131"/>
      <c r="O434" s="131"/>
    </row>
    <row r="435" spans="2:15">
      <c r="B435" s="130"/>
      <c r="C435" s="130"/>
      <c r="D435" s="130"/>
      <c r="E435" s="130"/>
      <c r="F435" s="130"/>
      <c r="G435" s="130"/>
      <c r="H435" s="131"/>
      <c r="I435" s="131"/>
      <c r="J435" s="131"/>
      <c r="K435" s="131"/>
      <c r="L435" s="131"/>
      <c r="M435" s="131"/>
      <c r="N435" s="131"/>
      <c r="O435" s="131"/>
    </row>
    <row r="436" spans="2:15">
      <c r="B436" s="130"/>
      <c r="C436" s="130"/>
      <c r="D436" s="130"/>
      <c r="E436" s="130"/>
      <c r="F436" s="130"/>
      <c r="G436" s="130"/>
      <c r="H436" s="131"/>
      <c r="I436" s="131"/>
      <c r="J436" s="131"/>
      <c r="K436" s="131"/>
      <c r="L436" s="131"/>
      <c r="M436" s="131"/>
      <c r="N436" s="131"/>
      <c r="O436" s="131"/>
    </row>
    <row r="437" spans="2:15">
      <c r="B437" s="130"/>
      <c r="C437" s="130"/>
      <c r="D437" s="130"/>
      <c r="E437" s="130"/>
      <c r="F437" s="130"/>
      <c r="G437" s="130"/>
      <c r="H437" s="131"/>
      <c r="I437" s="131"/>
      <c r="J437" s="131"/>
      <c r="K437" s="131"/>
      <c r="L437" s="131"/>
      <c r="M437" s="131"/>
      <c r="N437" s="131"/>
      <c r="O437" s="131"/>
    </row>
    <row r="438" spans="2:15">
      <c r="B438" s="130"/>
      <c r="C438" s="130"/>
      <c r="D438" s="130"/>
      <c r="E438" s="130"/>
      <c r="F438" s="130"/>
      <c r="G438" s="130"/>
      <c r="H438" s="131"/>
      <c r="I438" s="131"/>
      <c r="J438" s="131"/>
      <c r="K438" s="131"/>
      <c r="L438" s="131"/>
      <c r="M438" s="131"/>
      <c r="N438" s="131"/>
      <c r="O438" s="131"/>
    </row>
    <row r="439" spans="2:15">
      <c r="B439" s="130"/>
      <c r="C439" s="130"/>
      <c r="D439" s="130"/>
      <c r="E439" s="130"/>
      <c r="F439" s="130"/>
      <c r="G439" s="130"/>
      <c r="H439" s="131"/>
      <c r="I439" s="131"/>
      <c r="J439" s="131"/>
      <c r="K439" s="131"/>
      <c r="L439" s="131"/>
      <c r="M439" s="131"/>
      <c r="N439" s="131"/>
      <c r="O439" s="131"/>
    </row>
    <row r="440" spans="2:15">
      <c r="B440" s="130"/>
      <c r="C440" s="130"/>
      <c r="D440" s="130"/>
      <c r="E440" s="130"/>
      <c r="F440" s="130"/>
      <c r="G440" s="130"/>
      <c r="H440" s="131"/>
      <c r="I440" s="131"/>
      <c r="J440" s="131"/>
      <c r="K440" s="131"/>
      <c r="L440" s="131"/>
      <c r="M440" s="131"/>
      <c r="N440" s="131"/>
      <c r="O440" s="131"/>
    </row>
    <row r="441" spans="2:15">
      <c r="B441" s="130"/>
      <c r="C441" s="130"/>
      <c r="D441" s="130"/>
      <c r="E441" s="130"/>
      <c r="F441" s="130"/>
      <c r="G441" s="130"/>
      <c r="H441" s="131"/>
      <c r="I441" s="131"/>
      <c r="J441" s="131"/>
      <c r="K441" s="131"/>
      <c r="L441" s="131"/>
      <c r="M441" s="131"/>
      <c r="N441" s="131"/>
      <c r="O441" s="131"/>
    </row>
    <row r="442" spans="2:15">
      <c r="B442" s="130"/>
      <c r="C442" s="130"/>
      <c r="D442" s="130"/>
      <c r="E442" s="130"/>
      <c r="F442" s="130"/>
      <c r="G442" s="130"/>
      <c r="H442" s="131"/>
      <c r="I442" s="131"/>
      <c r="J442" s="131"/>
      <c r="K442" s="131"/>
      <c r="L442" s="131"/>
      <c r="M442" s="131"/>
      <c r="N442" s="131"/>
      <c r="O442" s="131"/>
    </row>
    <row r="443" spans="2:15">
      <c r="B443" s="130"/>
      <c r="C443" s="130"/>
      <c r="D443" s="130"/>
      <c r="E443" s="130"/>
      <c r="F443" s="130"/>
      <c r="G443" s="130"/>
      <c r="H443" s="131"/>
      <c r="I443" s="131"/>
      <c r="J443" s="131"/>
      <c r="K443" s="131"/>
      <c r="L443" s="131"/>
      <c r="M443" s="131"/>
      <c r="N443" s="131"/>
      <c r="O443" s="131"/>
    </row>
    <row r="444" spans="2:15">
      <c r="B444" s="130"/>
      <c r="C444" s="130"/>
      <c r="D444" s="130"/>
      <c r="E444" s="130"/>
      <c r="F444" s="130"/>
      <c r="G444" s="130"/>
      <c r="H444" s="131"/>
      <c r="I444" s="131"/>
      <c r="J444" s="131"/>
      <c r="K444" s="131"/>
      <c r="L444" s="131"/>
      <c r="M444" s="131"/>
      <c r="N444" s="131"/>
      <c r="O444" s="131"/>
    </row>
    <row r="445" spans="2:15">
      <c r="B445" s="130"/>
      <c r="C445" s="130"/>
      <c r="D445" s="130"/>
      <c r="E445" s="130"/>
      <c r="F445" s="130"/>
      <c r="G445" s="130"/>
      <c r="H445" s="131"/>
      <c r="I445" s="131"/>
      <c r="J445" s="131"/>
      <c r="K445" s="131"/>
      <c r="L445" s="131"/>
      <c r="M445" s="131"/>
      <c r="N445" s="131"/>
      <c r="O445" s="131"/>
    </row>
    <row r="446" spans="2:15">
      <c r="B446" s="130"/>
      <c r="C446" s="130"/>
      <c r="D446" s="130"/>
      <c r="E446" s="130"/>
      <c r="F446" s="130"/>
      <c r="G446" s="130"/>
      <c r="H446" s="131"/>
      <c r="I446" s="131"/>
      <c r="J446" s="131"/>
      <c r="K446" s="131"/>
      <c r="L446" s="131"/>
      <c r="M446" s="131"/>
      <c r="N446" s="131"/>
      <c r="O446" s="131"/>
    </row>
    <row r="447" spans="2:15">
      <c r="B447" s="130"/>
      <c r="C447" s="130"/>
      <c r="D447" s="130"/>
      <c r="E447" s="130"/>
      <c r="F447" s="130"/>
      <c r="G447" s="130"/>
      <c r="H447" s="131"/>
      <c r="I447" s="131"/>
      <c r="J447" s="131"/>
      <c r="K447" s="131"/>
      <c r="L447" s="131"/>
      <c r="M447" s="131"/>
      <c r="N447" s="131"/>
      <c r="O447" s="131"/>
    </row>
    <row r="448" spans="2:15">
      <c r="B448" s="130"/>
      <c r="C448" s="130"/>
      <c r="D448" s="130"/>
      <c r="E448" s="130"/>
      <c r="F448" s="130"/>
      <c r="G448" s="130"/>
      <c r="H448" s="131"/>
      <c r="I448" s="131"/>
      <c r="J448" s="131"/>
      <c r="K448" s="131"/>
      <c r="L448" s="131"/>
      <c r="M448" s="131"/>
      <c r="N448" s="131"/>
      <c r="O448" s="131"/>
    </row>
    <row r="449" spans="2:15">
      <c r="B449" s="130"/>
      <c r="C449" s="130"/>
      <c r="D449" s="130"/>
      <c r="E449" s="130"/>
      <c r="F449" s="130"/>
      <c r="G449" s="130"/>
      <c r="H449" s="131"/>
      <c r="I449" s="131"/>
      <c r="J449" s="131"/>
      <c r="K449" s="131"/>
      <c r="L449" s="131"/>
      <c r="M449" s="131"/>
      <c r="N449" s="131"/>
      <c r="O449" s="131"/>
    </row>
    <row r="450" spans="2:15">
      <c r="B450" s="130"/>
      <c r="C450" s="130"/>
      <c r="D450" s="130"/>
      <c r="E450" s="130"/>
      <c r="F450" s="130"/>
      <c r="G450" s="130"/>
      <c r="H450" s="131"/>
      <c r="I450" s="131"/>
      <c r="J450" s="131"/>
      <c r="K450" s="131"/>
      <c r="L450" s="131"/>
      <c r="M450" s="131"/>
      <c r="N450" s="131"/>
      <c r="O450" s="131"/>
    </row>
    <row r="451" spans="2:15">
      <c r="B451" s="130"/>
      <c r="C451" s="130"/>
      <c r="D451" s="130"/>
      <c r="E451" s="130"/>
      <c r="F451" s="130"/>
      <c r="G451" s="130"/>
      <c r="H451" s="131"/>
      <c r="I451" s="131"/>
      <c r="J451" s="131"/>
      <c r="K451" s="131"/>
      <c r="L451" s="131"/>
      <c r="M451" s="131"/>
      <c r="N451" s="131"/>
      <c r="O451" s="131"/>
    </row>
    <row r="452" spans="2:15">
      <c r="B452" s="130"/>
      <c r="C452" s="130"/>
      <c r="D452" s="130"/>
      <c r="E452" s="130"/>
      <c r="F452" s="130"/>
      <c r="G452" s="130"/>
      <c r="H452" s="131"/>
      <c r="I452" s="131"/>
      <c r="J452" s="131"/>
      <c r="K452" s="131"/>
      <c r="L452" s="131"/>
      <c r="M452" s="131"/>
      <c r="N452" s="131"/>
      <c r="O452" s="131"/>
    </row>
    <row r="453" spans="2:15">
      <c r="B453" s="130"/>
      <c r="C453" s="130"/>
      <c r="D453" s="130"/>
      <c r="E453" s="130"/>
      <c r="F453" s="130"/>
      <c r="G453" s="130"/>
      <c r="H453" s="131"/>
      <c r="I453" s="131"/>
      <c r="J453" s="131"/>
      <c r="K453" s="131"/>
      <c r="L453" s="131"/>
      <c r="M453" s="131"/>
      <c r="N453" s="131"/>
      <c r="O453" s="131"/>
    </row>
    <row r="454" spans="2:15">
      <c r="B454" s="130"/>
      <c r="C454" s="130"/>
      <c r="D454" s="130"/>
      <c r="E454" s="130"/>
      <c r="F454" s="130"/>
      <c r="G454" s="130"/>
      <c r="H454" s="131"/>
      <c r="I454" s="131"/>
      <c r="J454" s="131"/>
      <c r="K454" s="131"/>
      <c r="L454" s="131"/>
      <c r="M454" s="131"/>
      <c r="N454" s="131"/>
      <c r="O454" s="131"/>
    </row>
    <row r="455" spans="2:15">
      <c r="B455" s="130"/>
      <c r="C455" s="130"/>
      <c r="D455" s="130"/>
      <c r="E455" s="130"/>
      <c r="F455" s="130"/>
      <c r="G455" s="130"/>
      <c r="H455" s="131"/>
      <c r="I455" s="131"/>
      <c r="J455" s="131"/>
      <c r="K455" s="131"/>
      <c r="L455" s="131"/>
      <c r="M455" s="131"/>
      <c r="N455" s="131"/>
      <c r="O455" s="131"/>
    </row>
    <row r="456" spans="2:15">
      <c r="B456" s="130"/>
      <c r="C456" s="130"/>
      <c r="D456" s="130"/>
      <c r="E456" s="130"/>
      <c r="F456" s="130"/>
      <c r="G456" s="130"/>
      <c r="H456" s="131"/>
      <c r="I456" s="131"/>
      <c r="J456" s="131"/>
      <c r="K456" s="131"/>
      <c r="L456" s="131"/>
      <c r="M456" s="131"/>
      <c r="N456" s="131"/>
      <c r="O456" s="131"/>
    </row>
    <row r="457" spans="2:15">
      <c r="B457" s="130"/>
      <c r="C457" s="130"/>
      <c r="D457" s="130"/>
      <c r="E457" s="130"/>
      <c r="F457" s="130"/>
      <c r="G457" s="130"/>
      <c r="H457" s="131"/>
      <c r="I457" s="131"/>
      <c r="J457" s="131"/>
      <c r="K457" s="131"/>
      <c r="L457" s="131"/>
      <c r="M457" s="131"/>
      <c r="N457" s="131"/>
      <c r="O457" s="131"/>
    </row>
    <row r="458" spans="2:15">
      <c r="B458" s="130"/>
      <c r="C458" s="130"/>
      <c r="D458" s="130"/>
      <c r="E458" s="130"/>
      <c r="F458" s="130"/>
      <c r="G458" s="130"/>
      <c r="H458" s="131"/>
      <c r="I458" s="131"/>
      <c r="J458" s="131"/>
      <c r="K458" s="131"/>
      <c r="L458" s="131"/>
      <c r="M458" s="131"/>
      <c r="N458" s="131"/>
      <c r="O458" s="131"/>
    </row>
    <row r="459" spans="2:15">
      <c r="B459" s="130"/>
      <c r="C459" s="130"/>
      <c r="D459" s="130"/>
      <c r="E459" s="130"/>
      <c r="F459" s="130"/>
      <c r="G459" s="130"/>
      <c r="H459" s="131"/>
      <c r="I459" s="131"/>
      <c r="J459" s="131"/>
      <c r="K459" s="131"/>
      <c r="L459" s="131"/>
      <c r="M459" s="131"/>
      <c r="N459" s="131"/>
      <c r="O459" s="131"/>
    </row>
    <row r="460" spans="2:15">
      <c r="B460" s="130"/>
      <c r="C460" s="130"/>
      <c r="D460" s="130"/>
      <c r="E460" s="130"/>
      <c r="F460" s="130"/>
      <c r="G460" s="130"/>
      <c r="H460" s="131"/>
      <c r="I460" s="131"/>
      <c r="J460" s="131"/>
      <c r="K460" s="131"/>
      <c r="L460" s="131"/>
      <c r="M460" s="131"/>
      <c r="N460" s="131"/>
      <c r="O460" s="131"/>
    </row>
    <row r="461" spans="2:15">
      <c r="B461" s="130"/>
      <c r="C461" s="130"/>
      <c r="D461" s="130"/>
      <c r="E461" s="130"/>
      <c r="F461" s="130"/>
      <c r="G461" s="130"/>
      <c r="H461" s="131"/>
      <c r="I461" s="131"/>
      <c r="J461" s="131"/>
      <c r="K461" s="131"/>
      <c r="L461" s="131"/>
      <c r="M461" s="131"/>
      <c r="N461" s="131"/>
      <c r="O461" s="131"/>
    </row>
    <row r="462" spans="2:15">
      <c r="B462" s="130"/>
      <c r="C462" s="130"/>
      <c r="D462" s="130"/>
      <c r="E462" s="130"/>
      <c r="F462" s="130"/>
      <c r="G462" s="130"/>
      <c r="H462" s="131"/>
      <c r="I462" s="131"/>
      <c r="J462" s="131"/>
      <c r="K462" s="131"/>
      <c r="L462" s="131"/>
      <c r="M462" s="131"/>
      <c r="N462" s="131"/>
      <c r="O462" s="131"/>
    </row>
    <row r="463" spans="2:15">
      <c r="B463" s="130"/>
      <c r="C463" s="130"/>
      <c r="D463" s="130"/>
      <c r="E463" s="130"/>
      <c r="F463" s="130"/>
      <c r="G463" s="130"/>
      <c r="H463" s="131"/>
      <c r="I463" s="131"/>
      <c r="J463" s="131"/>
      <c r="K463" s="131"/>
      <c r="L463" s="131"/>
      <c r="M463" s="131"/>
      <c r="N463" s="131"/>
      <c r="O463" s="131"/>
    </row>
    <row r="464" spans="2:15">
      <c r="B464" s="130"/>
      <c r="C464" s="130"/>
      <c r="D464" s="130"/>
      <c r="E464" s="130"/>
      <c r="F464" s="130"/>
      <c r="G464" s="130"/>
      <c r="H464" s="131"/>
      <c r="I464" s="131"/>
      <c r="J464" s="131"/>
      <c r="K464" s="131"/>
      <c r="L464" s="131"/>
      <c r="M464" s="131"/>
      <c r="N464" s="131"/>
      <c r="O464" s="131"/>
    </row>
    <row r="465" spans="2:15">
      <c r="B465" s="130"/>
      <c r="C465" s="130"/>
      <c r="D465" s="130"/>
      <c r="E465" s="130"/>
      <c r="F465" s="130"/>
      <c r="G465" s="130"/>
      <c r="H465" s="131"/>
      <c r="I465" s="131"/>
      <c r="J465" s="131"/>
      <c r="K465" s="131"/>
      <c r="L465" s="131"/>
      <c r="M465" s="131"/>
      <c r="N465" s="131"/>
      <c r="O465" s="131"/>
    </row>
    <row r="466" spans="2:15">
      <c r="B466" s="130"/>
      <c r="C466" s="130"/>
      <c r="D466" s="130"/>
      <c r="E466" s="130"/>
      <c r="F466" s="130"/>
      <c r="G466" s="130"/>
      <c r="H466" s="131"/>
      <c r="I466" s="131"/>
      <c r="J466" s="131"/>
      <c r="K466" s="131"/>
      <c r="L466" s="131"/>
      <c r="M466" s="131"/>
      <c r="N466" s="131"/>
      <c r="O466" s="131"/>
    </row>
    <row r="467" spans="2:15">
      <c r="B467" s="130"/>
      <c r="C467" s="130"/>
      <c r="D467" s="130"/>
      <c r="E467" s="130"/>
      <c r="F467" s="130"/>
      <c r="G467" s="130"/>
      <c r="H467" s="131"/>
      <c r="I467" s="131"/>
      <c r="J467" s="131"/>
      <c r="K467" s="131"/>
      <c r="L467" s="131"/>
      <c r="M467" s="131"/>
      <c r="N467" s="131"/>
      <c r="O467" s="131"/>
    </row>
    <row r="468" spans="2:15">
      <c r="B468" s="130"/>
      <c r="C468" s="130"/>
      <c r="D468" s="130"/>
      <c r="E468" s="130"/>
      <c r="F468" s="130"/>
      <c r="G468" s="130"/>
      <c r="H468" s="131"/>
      <c r="I468" s="131"/>
      <c r="J468" s="131"/>
      <c r="K468" s="131"/>
      <c r="L468" s="131"/>
      <c r="M468" s="131"/>
      <c r="N468" s="131"/>
      <c r="O468" s="131"/>
    </row>
    <row r="469" spans="2:15">
      <c r="B469" s="130"/>
      <c r="C469" s="130"/>
      <c r="D469" s="130"/>
      <c r="E469" s="130"/>
      <c r="F469" s="130"/>
      <c r="G469" s="130"/>
      <c r="H469" s="131"/>
      <c r="I469" s="131"/>
      <c r="J469" s="131"/>
      <c r="K469" s="131"/>
      <c r="L469" s="131"/>
      <c r="M469" s="131"/>
      <c r="N469" s="131"/>
      <c r="O469" s="131"/>
    </row>
    <row r="470" spans="2:15">
      <c r="B470" s="130"/>
      <c r="C470" s="130"/>
      <c r="D470" s="130"/>
      <c r="E470" s="130"/>
      <c r="F470" s="130"/>
      <c r="G470" s="130"/>
      <c r="H470" s="131"/>
      <c r="I470" s="131"/>
      <c r="J470" s="131"/>
      <c r="K470" s="131"/>
      <c r="L470" s="131"/>
      <c r="M470" s="131"/>
      <c r="N470" s="131"/>
      <c r="O470" s="131"/>
    </row>
    <row r="471" spans="2:15">
      <c r="B471" s="130"/>
      <c r="C471" s="130"/>
      <c r="D471" s="130"/>
      <c r="E471" s="130"/>
      <c r="F471" s="130"/>
      <c r="G471" s="130"/>
      <c r="H471" s="131"/>
      <c r="I471" s="131"/>
      <c r="J471" s="131"/>
      <c r="K471" s="131"/>
      <c r="L471" s="131"/>
      <c r="M471" s="131"/>
      <c r="N471" s="131"/>
      <c r="O471" s="131"/>
    </row>
    <row r="472" spans="2:15">
      <c r="B472" s="130"/>
      <c r="C472" s="130"/>
      <c r="D472" s="130"/>
      <c r="E472" s="130"/>
      <c r="F472" s="130"/>
      <c r="G472" s="130"/>
      <c r="H472" s="131"/>
      <c r="I472" s="131"/>
      <c r="J472" s="131"/>
      <c r="K472" s="131"/>
      <c r="L472" s="131"/>
      <c r="M472" s="131"/>
      <c r="N472" s="131"/>
      <c r="O472" s="131"/>
    </row>
    <row r="473" spans="2:15">
      <c r="B473" s="130"/>
      <c r="C473" s="130"/>
      <c r="D473" s="130"/>
      <c r="E473" s="130"/>
      <c r="F473" s="130"/>
      <c r="G473" s="130"/>
      <c r="H473" s="131"/>
      <c r="I473" s="131"/>
      <c r="J473" s="131"/>
      <c r="K473" s="131"/>
      <c r="L473" s="131"/>
      <c r="M473" s="131"/>
      <c r="N473" s="131"/>
      <c r="O473" s="131"/>
    </row>
    <row r="474" spans="2:15">
      <c r="B474" s="130"/>
      <c r="C474" s="130"/>
      <c r="D474" s="130"/>
      <c r="E474" s="130"/>
      <c r="F474" s="130"/>
      <c r="G474" s="130"/>
      <c r="H474" s="131"/>
      <c r="I474" s="131"/>
      <c r="J474" s="131"/>
      <c r="K474" s="131"/>
      <c r="L474" s="131"/>
      <c r="M474" s="131"/>
      <c r="N474" s="131"/>
      <c r="O474" s="131"/>
    </row>
    <row r="475" spans="2:15">
      <c r="B475" s="130"/>
      <c r="C475" s="130"/>
      <c r="D475" s="130"/>
      <c r="E475" s="130"/>
      <c r="F475" s="130"/>
      <c r="G475" s="130"/>
      <c r="H475" s="131"/>
      <c r="I475" s="131"/>
      <c r="J475" s="131"/>
      <c r="K475" s="131"/>
      <c r="L475" s="131"/>
      <c r="M475" s="131"/>
      <c r="N475" s="131"/>
      <c r="O475" s="131"/>
    </row>
    <row r="476" spans="2:15">
      <c r="B476" s="130"/>
      <c r="C476" s="130"/>
      <c r="D476" s="130"/>
      <c r="E476" s="130"/>
      <c r="F476" s="130"/>
      <c r="G476" s="130"/>
      <c r="H476" s="131"/>
      <c r="I476" s="131"/>
      <c r="J476" s="131"/>
      <c r="K476" s="131"/>
      <c r="L476" s="131"/>
      <c r="M476" s="131"/>
      <c r="N476" s="131"/>
      <c r="O476" s="131"/>
    </row>
    <row r="477" spans="2:15">
      <c r="B477" s="130"/>
      <c r="C477" s="130"/>
      <c r="D477" s="130"/>
      <c r="E477" s="130"/>
      <c r="F477" s="130"/>
      <c r="G477" s="130"/>
      <c r="H477" s="131"/>
      <c r="I477" s="131"/>
      <c r="J477" s="131"/>
      <c r="K477" s="131"/>
      <c r="L477" s="131"/>
      <c r="M477" s="131"/>
      <c r="N477" s="131"/>
      <c r="O477" s="131"/>
    </row>
    <row r="478" spans="2:15">
      <c r="B478" s="130"/>
      <c r="C478" s="130"/>
      <c r="D478" s="130"/>
      <c r="E478" s="130"/>
      <c r="F478" s="130"/>
      <c r="G478" s="130"/>
      <c r="H478" s="131"/>
      <c r="I478" s="131"/>
      <c r="J478" s="131"/>
      <c r="K478" s="131"/>
      <c r="L478" s="131"/>
      <c r="M478" s="131"/>
      <c r="N478" s="131"/>
      <c r="O478" s="131"/>
    </row>
    <row r="479" spans="2:15">
      <c r="B479" s="130"/>
      <c r="C479" s="130"/>
      <c r="D479" s="130"/>
      <c r="E479" s="130"/>
      <c r="F479" s="130"/>
      <c r="G479" s="130"/>
      <c r="H479" s="131"/>
      <c r="I479" s="131"/>
      <c r="J479" s="131"/>
      <c r="K479" s="131"/>
      <c r="L479" s="131"/>
      <c r="M479" s="131"/>
      <c r="N479" s="131"/>
      <c r="O479" s="131"/>
    </row>
    <row r="480" spans="2:15">
      <c r="B480" s="130"/>
      <c r="C480" s="130"/>
      <c r="D480" s="130"/>
      <c r="E480" s="130"/>
      <c r="F480" s="130"/>
      <c r="G480" s="130"/>
      <c r="H480" s="131"/>
      <c r="I480" s="131"/>
      <c r="J480" s="131"/>
      <c r="K480" s="131"/>
      <c r="L480" s="131"/>
      <c r="M480" s="131"/>
      <c r="N480" s="131"/>
      <c r="O480" s="131"/>
    </row>
    <row r="481" spans="2:15">
      <c r="B481" s="130"/>
      <c r="C481" s="130"/>
      <c r="D481" s="130"/>
      <c r="E481" s="130"/>
      <c r="F481" s="130"/>
      <c r="G481" s="130"/>
      <c r="H481" s="131"/>
      <c r="I481" s="131"/>
      <c r="J481" s="131"/>
      <c r="K481" s="131"/>
      <c r="L481" s="131"/>
      <c r="M481" s="131"/>
      <c r="N481" s="131"/>
      <c r="O481" s="131"/>
    </row>
    <row r="482" spans="2:15">
      <c r="B482" s="130"/>
      <c r="C482" s="130"/>
      <c r="D482" s="130"/>
      <c r="E482" s="130"/>
      <c r="F482" s="130"/>
      <c r="G482" s="130"/>
      <c r="H482" s="131"/>
      <c r="I482" s="131"/>
      <c r="J482" s="131"/>
      <c r="K482" s="131"/>
      <c r="L482" s="131"/>
      <c r="M482" s="131"/>
      <c r="N482" s="131"/>
      <c r="O482" s="131"/>
    </row>
    <row r="483" spans="2:15">
      <c r="B483" s="130"/>
      <c r="C483" s="130"/>
      <c r="D483" s="130"/>
      <c r="E483" s="130"/>
      <c r="F483" s="130"/>
      <c r="G483" s="130"/>
      <c r="H483" s="131"/>
      <c r="I483" s="131"/>
      <c r="J483" s="131"/>
      <c r="K483" s="131"/>
      <c r="L483" s="131"/>
      <c r="M483" s="131"/>
      <c r="N483" s="131"/>
      <c r="O483" s="131"/>
    </row>
    <row r="484" spans="2:15">
      <c r="B484" s="130"/>
      <c r="C484" s="130"/>
      <c r="D484" s="130"/>
      <c r="E484" s="130"/>
      <c r="F484" s="130"/>
      <c r="G484" s="130"/>
      <c r="H484" s="131"/>
      <c r="I484" s="131"/>
      <c r="J484" s="131"/>
      <c r="K484" s="131"/>
      <c r="L484" s="131"/>
      <c r="M484" s="131"/>
      <c r="N484" s="131"/>
      <c r="O484" s="131"/>
    </row>
    <row r="485" spans="2:15">
      <c r="B485" s="130"/>
      <c r="C485" s="130"/>
      <c r="D485" s="130"/>
      <c r="E485" s="130"/>
      <c r="F485" s="130"/>
      <c r="G485" s="130"/>
      <c r="H485" s="131"/>
      <c r="I485" s="131"/>
      <c r="J485" s="131"/>
      <c r="K485" s="131"/>
      <c r="L485" s="131"/>
      <c r="M485" s="131"/>
      <c r="N485" s="131"/>
      <c r="O485" s="131"/>
    </row>
    <row r="486" spans="2:15">
      <c r="B486" s="130"/>
      <c r="C486" s="130"/>
      <c r="D486" s="130"/>
      <c r="E486" s="130"/>
      <c r="F486" s="130"/>
      <c r="G486" s="130"/>
      <c r="H486" s="131"/>
      <c r="I486" s="131"/>
      <c r="J486" s="131"/>
      <c r="K486" s="131"/>
      <c r="L486" s="131"/>
      <c r="M486" s="131"/>
      <c r="N486" s="131"/>
      <c r="O486" s="131"/>
    </row>
    <row r="487" spans="2:15">
      <c r="B487" s="130"/>
      <c r="C487" s="130"/>
      <c r="D487" s="130"/>
      <c r="E487" s="130"/>
      <c r="F487" s="130"/>
      <c r="G487" s="130"/>
      <c r="H487" s="131"/>
      <c r="I487" s="131"/>
      <c r="J487" s="131"/>
      <c r="K487" s="131"/>
      <c r="L487" s="131"/>
      <c r="M487" s="131"/>
      <c r="N487" s="131"/>
      <c r="O487" s="131"/>
    </row>
    <row r="488" spans="2:15">
      <c r="B488" s="130"/>
      <c r="C488" s="130"/>
      <c r="D488" s="130"/>
      <c r="E488" s="130"/>
      <c r="F488" s="130"/>
      <c r="G488" s="130"/>
      <c r="H488" s="131"/>
      <c r="I488" s="131"/>
      <c r="J488" s="131"/>
      <c r="K488" s="131"/>
      <c r="L488" s="131"/>
      <c r="M488" s="131"/>
      <c r="N488" s="131"/>
      <c r="O488" s="131"/>
    </row>
    <row r="489" spans="2:15">
      <c r="B489" s="130"/>
      <c r="C489" s="130"/>
      <c r="D489" s="130"/>
      <c r="E489" s="130"/>
      <c r="F489" s="130"/>
      <c r="G489" s="130"/>
      <c r="H489" s="131"/>
      <c r="I489" s="131"/>
      <c r="J489" s="131"/>
      <c r="K489" s="131"/>
      <c r="L489" s="131"/>
      <c r="M489" s="131"/>
      <c r="N489" s="131"/>
      <c r="O489" s="131"/>
    </row>
    <row r="490" spans="2:15">
      <c r="B490" s="130"/>
      <c r="C490" s="130"/>
      <c r="D490" s="130"/>
      <c r="E490" s="130"/>
      <c r="F490" s="130"/>
      <c r="G490" s="130"/>
      <c r="H490" s="131"/>
      <c r="I490" s="131"/>
      <c r="J490" s="131"/>
      <c r="K490" s="131"/>
      <c r="L490" s="131"/>
      <c r="M490" s="131"/>
      <c r="N490" s="131"/>
      <c r="O490" s="131"/>
    </row>
    <row r="491" spans="2:15">
      <c r="B491" s="130"/>
      <c r="C491" s="130"/>
      <c r="D491" s="130"/>
      <c r="E491" s="130"/>
      <c r="F491" s="130"/>
      <c r="G491" s="130"/>
      <c r="H491" s="131"/>
      <c r="I491" s="131"/>
      <c r="J491" s="131"/>
      <c r="K491" s="131"/>
      <c r="L491" s="131"/>
      <c r="M491" s="131"/>
      <c r="N491" s="131"/>
      <c r="O491" s="131"/>
    </row>
    <row r="492" spans="2:15">
      <c r="B492" s="130"/>
      <c r="C492" s="130"/>
      <c r="D492" s="130"/>
      <c r="E492" s="130"/>
      <c r="F492" s="130"/>
      <c r="G492" s="130"/>
      <c r="H492" s="131"/>
      <c r="I492" s="131"/>
      <c r="J492" s="131"/>
      <c r="K492" s="131"/>
      <c r="L492" s="131"/>
      <c r="M492" s="131"/>
      <c r="N492" s="131"/>
      <c r="O492" s="131"/>
    </row>
    <row r="493" spans="2:15">
      <c r="B493" s="130"/>
      <c r="C493" s="130"/>
      <c r="D493" s="130"/>
      <c r="E493" s="130"/>
      <c r="F493" s="130"/>
      <c r="G493" s="130"/>
      <c r="H493" s="131"/>
      <c r="I493" s="131"/>
      <c r="J493" s="131"/>
      <c r="K493" s="131"/>
      <c r="L493" s="131"/>
      <c r="M493" s="131"/>
      <c r="N493" s="131"/>
      <c r="O493" s="131"/>
    </row>
    <row r="494" spans="2:15">
      <c r="B494" s="130"/>
      <c r="C494" s="130"/>
      <c r="D494" s="130"/>
      <c r="E494" s="130"/>
      <c r="F494" s="130"/>
      <c r="G494" s="130"/>
      <c r="H494" s="131"/>
      <c r="I494" s="131"/>
      <c r="J494" s="131"/>
      <c r="K494" s="131"/>
      <c r="L494" s="131"/>
      <c r="M494" s="131"/>
      <c r="N494" s="131"/>
      <c r="O494" s="131"/>
    </row>
    <row r="495" spans="2:15">
      <c r="B495" s="130"/>
      <c r="C495" s="130"/>
      <c r="D495" s="130"/>
      <c r="E495" s="130"/>
      <c r="F495" s="130"/>
      <c r="G495" s="130"/>
      <c r="H495" s="131"/>
      <c r="I495" s="131"/>
      <c r="J495" s="131"/>
      <c r="K495" s="131"/>
      <c r="L495" s="131"/>
      <c r="M495" s="131"/>
      <c r="N495" s="131"/>
      <c r="O495" s="131"/>
    </row>
    <row r="496" spans="2:15">
      <c r="B496" s="130"/>
      <c r="C496" s="130"/>
      <c r="D496" s="130"/>
      <c r="E496" s="130"/>
      <c r="F496" s="130"/>
      <c r="G496" s="130"/>
      <c r="H496" s="131"/>
      <c r="I496" s="131"/>
      <c r="J496" s="131"/>
      <c r="K496" s="131"/>
      <c r="L496" s="131"/>
      <c r="M496" s="131"/>
      <c r="N496" s="131"/>
      <c r="O496" s="131"/>
    </row>
    <row r="497" spans="2:15">
      <c r="B497" s="130"/>
      <c r="C497" s="130"/>
      <c r="D497" s="130"/>
      <c r="E497" s="130"/>
      <c r="F497" s="130"/>
      <c r="G497" s="130"/>
      <c r="H497" s="131"/>
      <c r="I497" s="131"/>
      <c r="J497" s="131"/>
      <c r="K497" s="131"/>
      <c r="L497" s="131"/>
      <c r="M497" s="131"/>
      <c r="N497" s="131"/>
      <c r="O497" s="131"/>
    </row>
    <row r="498" spans="2:15">
      <c r="B498" s="130"/>
      <c r="C498" s="130"/>
      <c r="D498" s="130"/>
      <c r="E498" s="130"/>
      <c r="F498" s="130"/>
      <c r="G498" s="130"/>
      <c r="H498" s="131"/>
      <c r="I498" s="131"/>
      <c r="J498" s="131"/>
      <c r="K498" s="131"/>
      <c r="L498" s="131"/>
      <c r="M498" s="131"/>
      <c r="N498" s="131"/>
      <c r="O498" s="131"/>
    </row>
    <row r="499" spans="2:15">
      <c r="B499" s="130"/>
      <c r="C499" s="130"/>
      <c r="D499" s="130"/>
      <c r="E499" s="130"/>
      <c r="F499" s="130"/>
      <c r="G499" s="130"/>
      <c r="H499" s="131"/>
      <c r="I499" s="131"/>
      <c r="J499" s="131"/>
      <c r="K499" s="131"/>
      <c r="L499" s="131"/>
      <c r="M499" s="131"/>
      <c r="N499" s="131"/>
      <c r="O499" s="131"/>
    </row>
    <row r="500" spans="2:15">
      <c r="B500" s="130"/>
      <c r="C500" s="130"/>
      <c r="D500" s="130"/>
      <c r="E500" s="130"/>
      <c r="F500" s="130"/>
      <c r="G500" s="130"/>
      <c r="H500" s="131"/>
      <c r="I500" s="131"/>
      <c r="J500" s="131"/>
      <c r="K500" s="131"/>
      <c r="L500" s="131"/>
      <c r="M500" s="131"/>
      <c r="N500" s="131"/>
      <c r="O500" s="131"/>
    </row>
  </sheetData>
  <sheetProtection sheet="1" objects="1" scenarios="1"/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19 B221"/>
    <dataValidation type="list" allowBlank="1" showInputMessage="1" showErrorMessage="1" sqref="E12:E35 E37:E357">
      <formula1>#REF!</formula1>
    </dataValidation>
    <dataValidation type="list" allowBlank="1" showInputMessage="1" showErrorMessage="1" sqref="H12:H35 H37:H357">
      <formula1>#REF!</formula1>
    </dataValidation>
    <dataValidation type="list" allowBlank="1" showInputMessage="1" showErrorMessage="1" sqref="G12:G35 G37:G363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N573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52" style="2" bestFit="1" customWidth="1"/>
    <col min="3" max="3" width="60.28515625" style="2" bestFit="1" customWidth="1"/>
    <col min="4" max="4" width="9.7109375" style="2" bestFit="1" customWidth="1"/>
    <col min="5" max="5" width="11.28515625" style="2" bestFit="1" customWidth="1"/>
    <col min="6" max="6" width="21" style="2" bestFit="1" customWidth="1"/>
    <col min="7" max="7" width="12.28515625" style="2" bestFit="1" customWidth="1"/>
    <col min="8" max="8" width="11.28515625" style="1" bestFit="1" customWidth="1"/>
    <col min="9" max="9" width="11.85546875" style="1" bestFit="1" customWidth="1"/>
    <col min="10" max="10" width="8.28515625" style="1" bestFit="1" customWidth="1"/>
    <col min="11" max="11" width="9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4">
      <c r="B1" s="56" t="s">
        <v>146</v>
      </c>
      <c r="C1" s="77" t="s" vm="1">
        <v>224</v>
      </c>
    </row>
    <row r="2" spans="2:14">
      <c r="B2" s="56" t="s">
        <v>145</v>
      </c>
      <c r="C2" s="77" t="s">
        <v>225</v>
      </c>
    </row>
    <row r="3" spans="2:14">
      <c r="B3" s="56" t="s">
        <v>147</v>
      </c>
      <c r="C3" s="77" t="s">
        <v>226</v>
      </c>
    </row>
    <row r="4" spans="2:14">
      <c r="B4" s="56" t="s">
        <v>148</v>
      </c>
      <c r="C4" s="77">
        <v>9455</v>
      </c>
    </row>
    <row r="6" spans="2:14" ht="26.25" customHeight="1">
      <c r="B6" s="157" t="s">
        <v>174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9"/>
    </row>
    <row r="7" spans="2:14" ht="26.25" customHeight="1">
      <c r="B7" s="157" t="s">
        <v>223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9"/>
    </row>
    <row r="8" spans="2:14" s="3" customFormat="1" ht="74.25" customHeight="1">
      <c r="B8" s="22" t="s">
        <v>115</v>
      </c>
      <c r="C8" s="30" t="s">
        <v>46</v>
      </c>
      <c r="D8" s="30" t="s">
        <v>119</v>
      </c>
      <c r="E8" s="30" t="s">
        <v>117</v>
      </c>
      <c r="F8" s="30" t="s">
        <v>67</v>
      </c>
      <c r="G8" s="30" t="s">
        <v>101</v>
      </c>
      <c r="H8" s="30" t="s">
        <v>200</v>
      </c>
      <c r="I8" s="30" t="s">
        <v>199</v>
      </c>
      <c r="J8" s="30" t="s">
        <v>215</v>
      </c>
      <c r="K8" s="30" t="s">
        <v>64</v>
      </c>
      <c r="L8" s="30" t="s">
        <v>61</v>
      </c>
      <c r="M8" s="30" t="s">
        <v>149</v>
      </c>
      <c r="N8" s="14" t="s">
        <v>151</v>
      </c>
    </row>
    <row r="9" spans="2:14" s="3" customFormat="1" ht="26.25" customHeight="1">
      <c r="B9" s="15"/>
      <c r="C9" s="16"/>
      <c r="D9" s="16"/>
      <c r="E9" s="16"/>
      <c r="F9" s="16"/>
      <c r="G9" s="16"/>
      <c r="H9" s="32" t="s">
        <v>207</v>
      </c>
      <c r="I9" s="32"/>
      <c r="J9" s="16" t="s">
        <v>203</v>
      </c>
      <c r="K9" s="32" t="s">
        <v>203</v>
      </c>
      <c r="L9" s="32" t="s">
        <v>20</v>
      </c>
      <c r="M9" s="17" t="s">
        <v>20</v>
      </c>
      <c r="N9" s="17" t="s">
        <v>20</v>
      </c>
    </row>
    <row r="10" spans="2:14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</row>
    <row r="11" spans="2:14" s="4" customFormat="1" ht="18" customHeight="1">
      <c r="B11" s="78" t="s">
        <v>218</v>
      </c>
      <c r="C11" s="79"/>
      <c r="D11" s="79"/>
      <c r="E11" s="79"/>
      <c r="F11" s="79"/>
      <c r="G11" s="79"/>
      <c r="H11" s="87"/>
      <c r="I11" s="89"/>
      <c r="J11" s="87">
        <v>0.61149610099999996</v>
      </c>
      <c r="K11" s="87">
        <v>4886.9659479970005</v>
      </c>
      <c r="L11" s="79"/>
      <c r="M11" s="88">
        <v>1</v>
      </c>
      <c r="N11" s="88">
        <f>K11/'סכום נכסי הקרן'!$C$42</f>
        <v>0.13856630460706995</v>
      </c>
    </row>
    <row r="12" spans="2:14">
      <c r="B12" s="80" t="s">
        <v>196</v>
      </c>
      <c r="C12" s="81"/>
      <c r="D12" s="81"/>
      <c r="E12" s="81"/>
      <c r="F12" s="81"/>
      <c r="G12" s="81"/>
      <c r="H12" s="90"/>
      <c r="I12" s="92"/>
      <c r="J12" s="81"/>
      <c r="K12" s="90">
        <v>2616.3563244089996</v>
      </c>
      <c r="L12" s="81"/>
      <c r="M12" s="91">
        <v>0.53537437179838632</v>
      </c>
      <c r="N12" s="91">
        <f>K12/'סכום נכסי הקרן'!$C$42</f>
        <v>7.4184848281433929E-2</v>
      </c>
    </row>
    <row r="13" spans="2:14">
      <c r="B13" s="99" t="s">
        <v>219</v>
      </c>
      <c r="C13" s="81"/>
      <c r="D13" s="81"/>
      <c r="E13" s="81"/>
      <c r="F13" s="81"/>
      <c r="G13" s="81"/>
      <c r="H13" s="90"/>
      <c r="I13" s="92"/>
      <c r="J13" s="81"/>
      <c r="K13" s="90">
        <v>160.19950483</v>
      </c>
      <c r="L13" s="81"/>
      <c r="M13" s="91">
        <v>3.2780974235284012E-2</v>
      </c>
      <c r="N13" s="91">
        <f>K13/'סכום נכסי הקרן'!$C$42</f>
        <v>4.542338461202877E-3</v>
      </c>
    </row>
    <row r="14" spans="2:14">
      <c r="B14" s="86" t="s">
        <v>1571</v>
      </c>
      <c r="C14" s="83" t="s">
        <v>1572</v>
      </c>
      <c r="D14" s="96" t="s">
        <v>120</v>
      </c>
      <c r="E14" s="83" t="s">
        <v>1573</v>
      </c>
      <c r="F14" s="96" t="s">
        <v>1768</v>
      </c>
      <c r="G14" s="96" t="s">
        <v>133</v>
      </c>
      <c r="H14" s="93">
        <v>822.4434</v>
      </c>
      <c r="I14" s="95">
        <v>1602</v>
      </c>
      <c r="J14" s="83"/>
      <c r="K14" s="93">
        <v>13.175543268</v>
      </c>
      <c r="L14" s="94">
        <v>1.1804645267455407E-5</v>
      </c>
      <c r="M14" s="94">
        <v>2.6960579239149809E-3</v>
      </c>
      <c r="N14" s="94">
        <f>K14/'סכום נכסי הקרן'!$C$42</f>
        <v>3.7358278352350792E-4</v>
      </c>
    </row>
    <row r="15" spans="2:14">
      <c r="B15" s="86" t="s">
        <v>1574</v>
      </c>
      <c r="C15" s="83" t="s">
        <v>1575</v>
      </c>
      <c r="D15" s="96" t="s">
        <v>120</v>
      </c>
      <c r="E15" s="83" t="s">
        <v>1573</v>
      </c>
      <c r="F15" s="96" t="s">
        <v>1768</v>
      </c>
      <c r="G15" s="96" t="s">
        <v>133</v>
      </c>
      <c r="H15" s="93">
        <v>1407.9763399999999</v>
      </c>
      <c r="I15" s="95">
        <v>2462</v>
      </c>
      <c r="J15" s="83"/>
      <c r="K15" s="93">
        <v>34.664377503000004</v>
      </c>
      <c r="L15" s="94">
        <v>3.2734887986096548E-5</v>
      </c>
      <c r="M15" s="94">
        <v>7.0932308249882E-3</v>
      </c>
      <c r="N15" s="94">
        <f>K15/'סכום נכסי הקרן'!$C$42</f>
        <v>9.8288278314357302E-4</v>
      </c>
    </row>
    <row r="16" spans="2:14">
      <c r="B16" s="86" t="s">
        <v>1576</v>
      </c>
      <c r="C16" s="83" t="s">
        <v>1577</v>
      </c>
      <c r="D16" s="96" t="s">
        <v>120</v>
      </c>
      <c r="E16" s="83" t="s">
        <v>1578</v>
      </c>
      <c r="F16" s="96" t="s">
        <v>1768</v>
      </c>
      <c r="G16" s="96" t="s">
        <v>133</v>
      </c>
      <c r="H16" s="93">
        <v>0.82761600000000002</v>
      </c>
      <c r="I16" s="95">
        <v>1235</v>
      </c>
      <c r="J16" s="83"/>
      <c r="K16" s="93">
        <v>1.0221058E-2</v>
      </c>
      <c r="L16" s="94">
        <v>1.5235823005721607E-6</v>
      </c>
      <c r="M16" s="94">
        <v>2.0914935992523667E-6</v>
      </c>
      <c r="N16" s="94">
        <f>K16/'סכום נכסי הקרן'!$C$42</f>
        <v>2.8981053915774053E-7</v>
      </c>
    </row>
    <row r="17" spans="2:14">
      <c r="B17" s="86" t="s">
        <v>1579</v>
      </c>
      <c r="C17" s="83" t="s">
        <v>1580</v>
      </c>
      <c r="D17" s="96" t="s">
        <v>120</v>
      </c>
      <c r="E17" s="83" t="s">
        <v>1578</v>
      </c>
      <c r="F17" s="96" t="s">
        <v>1768</v>
      </c>
      <c r="G17" s="96" t="s">
        <v>133</v>
      </c>
      <c r="H17" s="93">
        <v>1179.3527999999999</v>
      </c>
      <c r="I17" s="95">
        <v>1600</v>
      </c>
      <c r="J17" s="83"/>
      <c r="K17" s="93">
        <v>18.8696448</v>
      </c>
      <c r="L17" s="94">
        <v>1.0504788002150564E-5</v>
      </c>
      <c r="M17" s="94">
        <v>3.8612188013575212E-3</v>
      </c>
      <c r="N17" s="94">
        <f>K17/'סכום נכסי הקרן'!$C$42</f>
        <v>5.3503482058345176E-4</v>
      </c>
    </row>
    <row r="18" spans="2:14">
      <c r="B18" s="86" t="s">
        <v>1581</v>
      </c>
      <c r="C18" s="83" t="s">
        <v>1582</v>
      </c>
      <c r="D18" s="96" t="s">
        <v>120</v>
      </c>
      <c r="E18" s="83" t="s">
        <v>1578</v>
      </c>
      <c r="F18" s="96" t="s">
        <v>1768</v>
      </c>
      <c r="G18" s="96" t="s">
        <v>133</v>
      </c>
      <c r="H18" s="93">
        <v>475.87920000000008</v>
      </c>
      <c r="I18" s="95">
        <v>2436</v>
      </c>
      <c r="J18" s="83"/>
      <c r="K18" s="93">
        <v>11.592417312</v>
      </c>
      <c r="L18" s="94">
        <v>6.6413303516424829E-6</v>
      </c>
      <c r="M18" s="94">
        <v>2.3721092873076667E-3</v>
      </c>
      <c r="N18" s="94">
        <f>K18/'סכום נכסי הקרן'!$C$42</f>
        <v>3.2869441806633376E-4</v>
      </c>
    </row>
    <row r="19" spans="2:14">
      <c r="B19" s="86" t="s">
        <v>1583</v>
      </c>
      <c r="C19" s="83" t="s">
        <v>1584</v>
      </c>
      <c r="D19" s="96" t="s">
        <v>120</v>
      </c>
      <c r="E19" s="83" t="s">
        <v>1585</v>
      </c>
      <c r="F19" s="96" t="s">
        <v>1768</v>
      </c>
      <c r="G19" s="96" t="s">
        <v>133</v>
      </c>
      <c r="H19" s="93">
        <v>1.2799999999999999E-4</v>
      </c>
      <c r="I19" s="95">
        <v>16670</v>
      </c>
      <c r="J19" s="83"/>
      <c r="K19" s="93">
        <v>2.1385000000000003E-5</v>
      </c>
      <c r="L19" s="94">
        <v>1.127859928960685E-11</v>
      </c>
      <c r="M19" s="94">
        <v>4.3759257231503692E-9</v>
      </c>
      <c r="N19" s="94">
        <f>K19/'סכום נכסי הקרן'!$C$42</f>
        <v>6.0635585669196693E-10</v>
      </c>
    </row>
    <row r="20" spans="2:14">
      <c r="B20" s="86" t="s">
        <v>1586</v>
      </c>
      <c r="C20" s="83" t="s">
        <v>1587</v>
      </c>
      <c r="D20" s="96" t="s">
        <v>120</v>
      </c>
      <c r="E20" s="83" t="s">
        <v>1585</v>
      </c>
      <c r="F20" s="96" t="s">
        <v>1768</v>
      </c>
      <c r="G20" s="96" t="s">
        <v>133</v>
      </c>
      <c r="H20" s="93">
        <v>27.363054000000002</v>
      </c>
      <c r="I20" s="95">
        <v>23880</v>
      </c>
      <c r="J20" s="83"/>
      <c r="K20" s="93">
        <v>6.534297295</v>
      </c>
      <c r="L20" s="94">
        <v>3.3297796932150047E-6</v>
      </c>
      <c r="M20" s="94">
        <v>1.337086725083113E-3</v>
      </c>
      <c r="N20" s="94">
        <f>K20/'סכום נכסי הקרן'!$C$42</f>
        <v>1.8527516643393623E-4</v>
      </c>
    </row>
    <row r="21" spans="2:14">
      <c r="B21" s="86" t="s">
        <v>1588</v>
      </c>
      <c r="C21" s="83" t="s">
        <v>1589</v>
      </c>
      <c r="D21" s="96" t="s">
        <v>120</v>
      </c>
      <c r="E21" s="83" t="s">
        <v>1585</v>
      </c>
      <c r="F21" s="96" t="s">
        <v>1768</v>
      </c>
      <c r="G21" s="96" t="s">
        <v>133</v>
      </c>
      <c r="H21" s="93">
        <v>155.69525999999999</v>
      </c>
      <c r="I21" s="95">
        <v>16010</v>
      </c>
      <c r="J21" s="83"/>
      <c r="K21" s="93">
        <v>24.926811126</v>
      </c>
      <c r="L21" s="94">
        <v>1.0602603021690847E-5</v>
      </c>
      <c r="M21" s="94">
        <v>5.1006721534895584E-3</v>
      </c>
      <c r="N21" s="94">
        <f>K21/'סכום נכסי הקרן'!$C$42</f>
        <v>7.067812913212336E-4</v>
      </c>
    </row>
    <row r="22" spans="2:14">
      <c r="B22" s="86" t="s">
        <v>1590</v>
      </c>
      <c r="C22" s="83" t="s">
        <v>1591</v>
      </c>
      <c r="D22" s="96" t="s">
        <v>120</v>
      </c>
      <c r="E22" s="83" t="s">
        <v>1592</v>
      </c>
      <c r="F22" s="96" t="s">
        <v>1768</v>
      </c>
      <c r="G22" s="96" t="s">
        <v>133</v>
      </c>
      <c r="H22" s="93">
        <v>837.96119999999996</v>
      </c>
      <c r="I22" s="95">
        <v>1603</v>
      </c>
      <c r="J22" s="83"/>
      <c r="K22" s="93">
        <v>13.432518035999999</v>
      </c>
      <c r="L22" s="94">
        <v>4.5189839766449815E-6</v>
      </c>
      <c r="M22" s="94">
        <v>2.748641627328205E-3</v>
      </c>
      <c r="N22" s="94">
        <f>K22/'סכום נכסי הקרן'!$C$42</f>
        <v>3.8086911298803249E-4</v>
      </c>
    </row>
    <row r="23" spans="2:14">
      <c r="B23" s="86" t="s">
        <v>1593</v>
      </c>
      <c r="C23" s="83" t="s">
        <v>1594</v>
      </c>
      <c r="D23" s="96" t="s">
        <v>120</v>
      </c>
      <c r="E23" s="83" t="s">
        <v>1592</v>
      </c>
      <c r="F23" s="96" t="s">
        <v>1768</v>
      </c>
      <c r="G23" s="96" t="s">
        <v>133</v>
      </c>
      <c r="H23" s="93">
        <v>2.4399999999999997E-4</v>
      </c>
      <c r="I23" s="95">
        <v>1672</v>
      </c>
      <c r="J23" s="83"/>
      <c r="K23" s="93">
        <v>4.0820000000000001E-6</v>
      </c>
      <c r="L23" s="94">
        <v>3.0757234284282304E-12</v>
      </c>
      <c r="M23" s="94">
        <v>8.3528308636426487E-10</v>
      </c>
      <c r="N23" s="94">
        <f>K23/'סכום נכסי הקרן'!$C$42</f>
        <v>1.1574209057828425E-10</v>
      </c>
    </row>
    <row r="24" spans="2:14">
      <c r="B24" s="86" t="s">
        <v>1595</v>
      </c>
      <c r="C24" s="83" t="s">
        <v>1596</v>
      </c>
      <c r="D24" s="96" t="s">
        <v>120</v>
      </c>
      <c r="E24" s="83" t="s">
        <v>1592</v>
      </c>
      <c r="F24" s="96" t="s">
        <v>1768</v>
      </c>
      <c r="G24" s="96" t="s">
        <v>133</v>
      </c>
      <c r="H24" s="93">
        <v>1524.88248</v>
      </c>
      <c r="I24" s="95">
        <v>2426</v>
      </c>
      <c r="J24" s="83"/>
      <c r="K24" s="93">
        <v>36.993648964999998</v>
      </c>
      <c r="L24" s="94">
        <v>1.8984695674471215E-5</v>
      </c>
      <c r="M24" s="94">
        <v>7.5698601870067099E-3</v>
      </c>
      <c r="N24" s="94">
        <f>K24/'סכום נכסי הקרן'!$C$42</f>
        <v>1.0489275525057034E-3</v>
      </c>
    </row>
    <row r="25" spans="2:14">
      <c r="B25" s="82"/>
      <c r="C25" s="83"/>
      <c r="D25" s="83"/>
      <c r="E25" s="83"/>
      <c r="F25" s="83"/>
      <c r="G25" s="83"/>
      <c r="H25" s="93"/>
      <c r="I25" s="95"/>
      <c r="J25" s="83"/>
      <c r="K25" s="83"/>
      <c r="L25" s="83"/>
      <c r="M25" s="94"/>
      <c r="N25" s="83"/>
    </row>
    <row r="26" spans="2:14">
      <c r="B26" s="99" t="s">
        <v>220</v>
      </c>
      <c r="C26" s="81"/>
      <c r="D26" s="81"/>
      <c r="E26" s="81"/>
      <c r="F26" s="81"/>
      <c r="G26" s="81"/>
      <c r="H26" s="90"/>
      <c r="I26" s="92"/>
      <c r="J26" s="81"/>
      <c r="K26" s="90">
        <v>2456.1568195790001</v>
      </c>
      <c r="L26" s="81"/>
      <c r="M26" s="91">
        <v>0.5025933975631024</v>
      </c>
      <c r="N26" s="91">
        <f>K26/'סכום נכסי הקרן'!$C$42</f>
        <v>6.9642509820231055E-2</v>
      </c>
    </row>
    <row r="27" spans="2:14">
      <c r="B27" s="86" t="s">
        <v>1597</v>
      </c>
      <c r="C27" s="83" t="s">
        <v>1598</v>
      </c>
      <c r="D27" s="96" t="s">
        <v>120</v>
      </c>
      <c r="E27" s="83" t="s">
        <v>1573</v>
      </c>
      <c r="F27" s="96" t="s">
        <v>1732</v>
      </c>
      <c r="G27" s="96" t="s">
        <v>133</v>
      </c>
      <c r="H27" s="93">
        <v>748.47998800000005</v>
      </c>
      <c r="I27" s="95">
        <v>358.97</v>
      </c>
      <c r="J27" s="83"/>
      <c r="K27" s="93">
        <v>2.6868186110000005</v>
      </c>
      <c r="L27" s="94">
        <v>5.0923902884234852E-6</v>
      </c>
      <c r="M27" s="94">
        <v>5.4979278341426446E-4</v>
      </c>
      <c r="N27" s="94">
        <f>K27/'סכום נכסי הקרן'!$C$42</f>
        <v>7.6182754297349811E-5</v>
      </c>
    </row>
    <row r="28" spans="2:14">
      <c r="B28" s="86" t="s">
        <v>1599</v>
      </c>
      <c r="C28" s="83" t="s">
        <v>1600</v>
      </c>
      <c r="D28" s="96" t="s">
        <v>120</v>
      </c>
      <c r="E28" s="83" t="s">
        <v>1573</v>
      </c>
      <c r="F28" s="96" t="s">
        <v>1732</v>
      </c>
      <c r="G28" s="96" t="s">
        <v>133</v>
      </c>
      <c r="H28" s="93">
        <v>2973.4771949999999</v>
      </c>
      <c r="I28" s="95">
        <v>330.01</v>
      </c>
      <c r="J28" s="83"/>
      <c r="K28" s="93">
        <v>9.8127720949999997</v>
      </c>
      <c r="L28" s="94">
        <v>1.0840597318394448E-4</v>
      </c>
      <c r="M28" s="94">
        <v>2.0079477122245792E-3</v>
      </c>
      <c r="N28" s="94">
        <f>K28/'סכום נכסי הקרן'!$C$42</f>
        <v>2.7823389432718031E-4</v>
      </c>
    </row>
    <row r="29" spans="2:14">
      <c r="B29" s="86" t="s">
        <v>1601</v>
      </c>
      <c r="C29" s="83" t="s">
        <v>1602</v>
      </c>
      <c r="D29" s="96" t="s">
        <v>120</v>
      </c>
      <c r="E29" s="83" t="s">
        <v>1573</v>
      </c>
      <c r="F29" s="96" t="s">
        <v>1732</v>
      </c>
      <c r="G29" s="96" t="s">
        <v>133</v>
      </c>
      <c r="H29" s="93">
        <v>40284.837973000002</v>
      </c>
      <c r="I29" s="95">
        <v>344.97</v>
      </c>
      <c r="J29" s="83"/>
      <c r="K29" s="93">
        <v>138.970605557</v>
      </c>
      <c r="L29" s="94">
        <v>1.7241065649196182E-4</v>
      </c>
      <c r="M29" s="94">
        <v>2.8436990770103334E-2</v>
      </c>
      <c r="N29" s="94">
        <f>K29/'סכום נכסי הקרן'!$C$42</f>
        <v>3.9404087251585758E-3</v>
      </c>
    </row>
    <row r="30" spans="2:14">
      <c r="B30" s="86" t="s">
        <v>1603</v>
      </c>
      <c r="C30" s="83" t="s">
        <v>1604</v>
      </c>
      <c r="D30" s="96" t="s">
        <v>120</v>
      </c>
      <c r="E30" s="83" t="s">
        <v>1573</v>
      </c>
      <c r="F30" s="96" t="s">
        <v>1732</v>
      </c>
      <c r="G30" s="96" t="s">
        <v>133</v>
      </c>
      <c r="H30" s="93">
        <v>299.29107599999998</v>
      </c>
      <c r="I30" s="95">
        <v>383.04</v>
      </c>
      <c r="J30" s="83"/>
      <c r="K30" s="93">
        <v>1.1464045410000001</v>
      </c>
      <c r="L30" s="94">
        <v>2.0981119142709884E-6</v>
      </c>
      <c r="M30" s="94">
        <v>2.3458410662138376E-4</v>
      </c>
      <c r="N30" s="94">
        <f>K30/'סכום נכסי הקרן'!$C$42</f>
        <v>3.2505452774076039E-5</v>
      </c>
    </row>
    <row r="31" spans="2:14">
      <c r="B31" s="86" t="s">
        <v>1605</v>
      </c>
      <c r="C31" s="83" t="s">
        <v>1606</v>
      </c>
      <c r="D31" s="96" t="s">
        <v>120</v>
      </c>
      <c r="E31" s="83" t="s">
        <v>1578</v>
      </c>
      <c r="F31" s="96" t="s">
        <v>1732</v>
      </c>
      <c r="G31" s="96" t="s">
        <v>133</v>
      </c>
      <c r="H31" s="93">
        <v>146571.26726699999</v>
      </c>
      <c r="I31" s="95">
        <v>345.66</v>
      </c>
      <c r="J31" s="83"/>
      <c r="K31" s="93">
        <v>506.63824584199995</v>
      </c>
      <c r="L31" s="94">
        <v>3.7933882471117983E-4</v>
      </c>
      <c r="M31" s="94">
        <v>0.10367132720653671</v>
      </c>
      <c r="N31" s="94">
        <f>K31/'סכום נכסי הקרן'!$C$42</f>
        <v>1.4365352704720186E-2</v>
      </c>
    </row>
    <row r="32" spans="2:14">
      <c r="B32" s="86" t="s">
        <v>1607</v>
      </c>
      <c r="C32" s="83" t="s">
        <v>1608</v>
      </c>
      <c r="D32" s="96" t="s">
        <v>120</v>
      </c>
      <c r="E32" s="83" t="s">
        <v>1578</v>
      </c>
      <c r="F32" s="96" t="s">
        <v>1732</v>
      </c>
      <c r="G32" s="96" t="s">
        <v>133</v>
      </c>
      <c r="H32" s="93">
        <v>1622.1915469999999</v>
      </c>
      <c r="I32" s="95">
        <v>355.06</v>
      </c>
      <c r="J32" s="83"/>
      <c r="K32" s="93">
        <v>5.7597533080000005</v>
      </c>
      <c r="L32" s="94">
        <v>6.1480131960048055E-6</v>
      </c>
      <c r="M32" s="94">
        <v>1.1785949338076983E-3</v>
      </c>
      <c r="N32" s="94">
        <f>K32/'סכום נכסי הקרן'!$C$42</f>
        <v>1.6331354460634697E-4</v>
      </c>
    </row>
    <row r="33" spans="2:14">
      <c r="B33" s="86" t="s">
        <v>1609</v>
      </c>
      <c r="C33" s="83" t="s">
        <v>1610</v>
      </c>
      <c r="D33" s="96" t="s">
        <v>120</v>
      </c>
      <c r="E33" s="83" t="s">
        <v>1578</v>
      </c>
      <c r="F33" s="96" t="s">
        <v>1732</v>
      </c>
      <c r="G33" s="96" t="s">
        <v>133</v>
      </c>
      <c r="H33" s="93">
        <v>1521.4522589999999</v>
      </c>
      <c r="I33" s="95">
        <v>331.05</v>
      </c>
      <c r="J33" s="83"/>
      <c r="K33" s="93">
        <v>5.0367677070000001</v>
      </c>
      <c r="L33" s="94">
        <v>2.9490836677897504E-5</v>
      </c>
      <c r="M33" s="94">
        <v>1.0306533257233761E-3</v>
      </c>
      <c r="N33" s="94">
        <f>K33/'סכום נכסי הקרן'!$C$42</f>
        <v>1.4281382267647503E-4</v>
      </c>
    </row>
    <row r="34" spans="2:14">
      <c r="B34" s="86" t="s">
        <v>1611</v>
      </c>
      <c r="C34" s="83" t="s">
        <v>1612</v>
      </c>
      <c r="D34" s="96" t="s">
        <v>120</v>
      </c>
      <c r="E34" s="83" t="s">
        <v>1578</v>
      </c>
      <c r="F34" s="96" t="s">
        <v>1732</v>
      </c>
      <c r="G34" s="96" t="s">
        <v>133</v>
      </c>
      <c r="H34" s="93">
        <v>7126.8875189999999</v>
      </c>
      <c r="I34" s="95">
        <v>380.44</v>
      </c>
      <c r="J34" s="83"/>
      <c r="K34" s="93">
        <v>27.113530878000006</v>
      </c>
      <c r="L34" s="94">
        <v>2.9698343777610192E-5</v>
      </c>
      <c r="M34" s="94">
        <v>5.548131737875708E-3</v>
      </c>
      <c r="N34" s="94">
        <f>K34/'סכום נכסי הקרן'!$C$42</f>
        <v>7.6878411239063782E-4</v>
      </c>
    </row>
    <row r="35" spans="2:14">
      <c r="B35" s="86" t="s">
        <v>1613</v>
      </c>
      <c r="C35" s="83" t="s">
        <v>1614</v>
      </c>
      <c r="D35" s="96" t="s">
        <v>120</v>
      </c>
      <c r="E35" s="83" t="s">
        <v>1585</v>
      </c>
      <c r="F35" s="96" t="s">
        <v>1732</v>
      </c>
      <c r="G35" s="96" t="s">
        <v>133</v>
      </c>
      <c r="H35" s="93">
        <v>14.967677000000002</v>
      </c>
      <c r="I35" s="95">
        <v>3556.21</v>
      </c>
      <c r="J35" s="83"/>
      <c r="K35" s="93">
        <v>0.53228204500000009</v>
      </c>
      <c r="L35" s="94">
        <v>6.4839285380106428E-7</v>
      </c>
      <c r="M35" s="94">
        <v>1.0891871370991734E-4</v>
      </c>
      <c r="N35" s="94">
        <f>K35/'סכום נכסי הקרן'!$C$42</f>
        <v>1.5092463661338653E-5</v>
      </c>
    </row>
    <row r="36" spans="2:14">
      <c r="B36" s="86" t="s">
        <v>1615</v>
      </c>
      <c r="C36" s="83" t="s">
        <v>1616</v>
      </c>
      <c r="D36" s="96" t="s">
        <v>120</v>
      </c>
      <c r="E36" s="83" t="s">
        <v>1585</v>
      </c>
      <c r="F36" s="96" t="s">
        <v>1732</v>
      </c>
      <c r="G36" s="96" t="s">
        <v>133</v>
      </c>
      <c r="H36" s="93">
        <v>66.317970000000003</v>
      </c>
      <c r="I36" s="95">
        <v>3292.1</v>
      </c>
      <c r="J36" s="83"/>
      <c r="K36" s="93">
        <v>2.18325389</v>
      </c>
      <c r="L36" s="94">
        <v>1.0644223125282585E-5</v>
      </c>
      <c r="M36" s="94">
        <v>4.4675037911709632E-4</v>
      </c>
      <c r="N36" s="94">
        <f>K36/'סכום נכסי הקרן'!$C$42</f>
        <v>6.1904549116063555E-5</v>
      </c>
    </row>
    <row r="37" spans="2:14">
      <c r="B37" s="86" t="s">
        <v>1617</v>
      </c>
      <c r="C37" s="83" t="s">
        <v>1618</v>
      </c>
      <c r="D37" s="96" t="s">
        <v>120</v>
      </c>
      <c r="E37" s="83" t="s">
        <v>1585</v>
      </c>
      <c r="F37" s="96" t="s">
        <v>1732</v>
      </c>
      <c r="G37" s="96" t="s">
        <v>133</v>
      </c>
      <c r="H37" s="93">
        <v>33642.317131999996</v>
      </c>
      <c r="I37" s="95">
        <v>3438.64</v>
      </c>
      <c r="J37" s="83"/>
      <c r="K37" s="93">
        <v>1156.8381738149999</v>
      </c>
      <c r="L37" s="94">
        <v>8.0679180619778221E-4</v>
      </c>
      <c r="M37" s="94">
        <v>0.23671909854193851</v>
      </c>
      <c r="N37" s="94">
        <f>K37/'סכום נכסי הקרן'!$C$42</f>
        <v>3.2801290714873262E-2</v>
      </c>
    </row>
    <row r="38" spans="2:14">
      <c r="B38" s="86" t="s">
        <v>1619</v>
      </c>
      <c r="C38" s="83" t="s">
        <v>1620</v>
      </c>
      <c r="D38" s="96" t="s">
        <v>120</v>
      </c>
      <c r="E38" s="83" t="s">
        <v>1585</v>
      </c>
      <c r="F38" s="96" t="s">
        <v>1732</v>
      </c>
      <c r="G38" s="96" t="s">
        <v>133</v>
      </c>
      <c r="H38" s="93">
        <v>821.51000899999997</v>
      </c>
      <c r="I38" s="95">
        <v>3819.31</v>
      </c>
      <c r="J38" s="83"/>
      <c r="K38" s="93">
        <v>31.376013920000002</v>
      </c>
      <c r="L38" s="94">
        <v>4.7837852038482008E-5</v>
      </c>
      <c r="M38" s="94">
        <v>6.4203463363316357E-3</v>
      </c>
      <c r="N38" s="94">
        <f>K38/'סכום נכסי הקרן'!$C$42</f>
        <v>8.8964366612301511E-4</v>
      </c>
    </row>
    <row r="39" spans="2:14">
      <c r="B39" s="86" t="s">
        <v>1621</v>
      </c>
      <c r="C39" s="83" t="s">
        <v>1622</v>
      </c>
      <c r="D39" s="96" t="s">
        <v>120</v>
      </c>
      <c r="E39" s="83" t="s">
        <v>1592</v>
      </c>
      <c r="F39" s="96" t="s">
        <v>1732</v>
      </c>
      <c r="G39" s="96" t="s">
        <v>133</v>
      </c>
      <c r="H39" s="93">
        <v>2092.4508310000001</v>
      </c>
      <c r="I39" s="95">
        <v>356.06</v>
      </c>
      <c r="J39" s="83"/>
      <c r="K39" s="93">
        <v>7.4503804300000009</v>
      </c>
      <c r="L39" s="94">
        <v>6.275004323632054E-6</v>
      </c>
      <c r="M39" s="94">
        <v>1.5245410975400096E-3</v>
      </c>
      <c r="N39" s="94">
        <f>K39/'סכום נכסי הקרן'!$C$42</f>
        <v>2.1125002610772572E-4</v>
      </c>
    </row>
    <row r="40" spans="2:14">
      <c r="B40" s="86" t="s">
        <v>1623</v>
      </c>
      <c r="C40" s="83" t="s">
        <v>1624</v>
      </c>
      <c r="D40" s="96" t="s">
        <v>120</v>
      </c>
      <c r="E40" s="83" t="s">
        <v>1592</v>
      </c>
      <c r="F40" s="96" t="s">
        <v>1732</v>
      </c>
      <c r="G40" s="96" t="s">
        <v>133</v>
      </c>
      <c r="H40" s="93">
        <v>1343.5862090000001</v>
      </c>
      <c r="I40" s="95">
        <v>330.15</v>
      </c>
      <c r="J40" s="83"/>
      <c r="K40" s="93">
        <v>4.4358498600000003</v>
      </c>
      <c r="L40" s="94">
        <v>3.0770917625389687E-5</v>
      </c>
      <c r="M40" s="94">
        <v>9.0768994652358948E-4</v>
      </c>
      <c r="N40" s="94">
        <f>K40/'סכום נכסי הקרן'!$C$42</f>
        <v>1.2577524161876274E-4</v>
      </c>
    </row>
    <row r="41" spans="2:14">
      <c r="B41" s="86" t="s">
        <v>1625</v>
      </c>
      <c r="C41" s="83" t="s">
        <v>1626</v>
      </c>
      <c r="D41" s="96" t="s">
        <v>120</v>
      </c>
      <c r="E41" s="83" t="s">
        <v>1592</v>
      </c>
      <c r="F41" s="96" t="s">
        <v>1732</v>
      </c>
      <c r="G41" s="96" t="s">
        <v>133</v>
      </c>
      <c r="H41" s="93">
        <v>157239.42189900001</v>
      </c>
      <c r="I41" s="95">
        <v>344.97</v>
      </c>
      <c r="J41" s="83"/>
      <c r="K41" s="93">
        <v>542.42883372400001</v>
      </c>
      <c r="L41" s="94">
        <v>3.9918161248542926E-4</v>
      </c>
      <c r="M41" s="94">
        <v>0.11099500988876809</v>
      </c>
      <c r="N41" s="94">
        <f>K41/'סכום נכסי הקרן'!$C$42</f>
        <v>1.5380168350111783E-2</v>
      </c>
    </row>
    <row r="42" spans="2:14">
      <c r="B42" s="86" t="s">
        <v>1627</v>
      </c>
      <c r="C42" s="83" t="s">
        <v>1628</v>
      </c>
      <c r="D42" s="96" t="s">
        <v>120</v>
      </c>
      <c r="E42" s="83" t="s">
        <v>1592</v>
      </c>
      <c r="F42" s="96" t="s">
        <v>1732</v>
      </c>
      <c r="G42" s="96" t="s">
        <v>133</v>
      </c>
      <c r="H42" s="93">
        <v>3582.5949519999999</v>
      </c>
      <c r="I42" s="95">
        <v>383.72</v>
      </c>
      <c r="J42" s="83"/>
      <c r="K42" s="93">
        <v>13.747133356000001</v>
      </c>
      <c r="L42" s="94">
        <v>1.7445126388648211E-5</v>
      </c>
      <c r="M42" s="94">
        <v>2.8130200828664414E-3</v>
      </c>
      <c r="N42" s="94">
        <f>K42/'סכום נכסי הקרן'!$C$42</f>
        <v>3.8978979766827651E-4</v>
      </c>
    </row>
    <row r="43" spans="2:14">
      <c r="B43" s="82"/>
      <c r="C43" s="83"/>
      <c r="D43" s="83"/>
      <c r="E43" s="83"/>
      <c r="F43" s="83"/>
      <c r="G43" s="83"/>
      <c r="H43" s="93"/>
      <c r="I43" s="95"/>
      <c r="J43" s="83"/>
      <c r="K43" s="83"/>
      <c r="L43" s="83"/>
      <c r="M43" s="94"/>
      <c r="N43" s="83"/>
    </row>
    <row r="44" spans="2:14">
      <c r="B44" s="80" t="s">
        <v>195</v>
      </c>
      <c r="C44" s="81"/>
      <c r="D44" s="81"/>
      <c r="E44" s="81"/>
      <c r="F44" s="81"/>
      <c r="G44" s="81"/>
      <c r="H44" s="90"/>
      <c r="I44" s="92"/>
      <c r="J44" s="90">
        <v>0.61149610099999996</v>
      </c>
      <c r="K44" s="90">
        <v>2270.6096235879995</v>
      </c>
      <c r="L44" s="81"/>
      <c r="M44" s="91">
        <v>0.46462562820161341</v>
      </c>
      <c r="N44" s="91">
        <f>K44/'סכום נכסי הקרן'!$C$42</f>
        <v>6.4381456325635994E-2</v>
      </c>
    </row>
    <row r="45" spans="2:14">
      <c r="B45" s="99" t="s">
        <v>221</v>
      </c>
      <c r="C45" s="81"/>
      <c r="D45" s="81"/>
      <c r="E45" s="81"/>
      <c r="F45" s="81"/>
      <c r="G45" s="81"/>
      <c r="H45" s="90"/>
      <c r="I45" s="92"/>
      <c r="J45" s="90">
        <v>0.37841274699999999</v>
      </c>
      <c r="K45" s="90">
        <v>2195.486557619</v>
      </c>
      <c r="L45" s="81"/>
      <c r="M45" s="91">
        <v>0.44925350022519689</v>
      </c>
      <c r="N45" s="91">
        <f>K45/'סכום נכסי הקרן'!$C$42</f>
        <v>6.2251397357997007E-2</v>
      </c>
    </row>
    <row r="46" spans="2:14">
      <c r="B46" s="86" t="s">
        <v>1629</v>
      </c>
      <c r="C46" s="83" t="s">
        <v>1630</v>
      </c>
      <c r="D46" s="96" t="s">
        <v>30</v>
      </c>
      <c r="E46" s="83"/>
      <c r="F46" s="96" t="s">
        <v>1768</v>
      </c>
      <c r="G46" s="96" t="s">
        <v>132</v>
      </c>
      <c r="H46" s="93">
        <v>8.2876339999999971</v>
      </c>
      <c r="I46" s="95">
        <v>501.76</v>
      </c>
      <c r="J46" s="83"/>
      <c r="K46" s="93">
        <v>0.14371437899999998</v>
      </c>
      <c r="L46" s="94">
        <v>1.4490266837511794E-8</v>
      </c>
      <c r="M46" s="94">
        <v>2.9407689869192471E-5</v>
      </c>
      <c r="N46" s="94">
        <f>K46/'סכום נכסי הקרן'!$C$42</f>
        <v>4.074914912204769E-6</v>
      </c>
    </row>
    <row r="47" spans="2:14">
      <c r="B47" s="86" t="s">
        <v>1631</v>
      </c>
      <c r="C47" s="83" t="s">
        <v>1632</v>
      </c>
      <c r="D47" s="96" t="s">
        <v>30</v>
      </c>
      <c r="E47" s="83"/>
      <c r="F47" s="96" t="s">
        <v>1768</v>
      </c>
      <c r="G47" s="96" t="s">
        <v>132</v>
      </c>
      <c r="H47" s="93">
        <v>247.77515300000007</v>
      </c>
      <c r="I47" s="95">
        <v>6612.3</v>
      </c>
      <c r="J47" s="83"/>
      <c r="K47" s="93">
        <v>56.621846824999992</v>
      </c>
      <c r="L47" s="94">
        <v>4.6855419082343887E-6</v>
      </c>
      <c r="M47" s="94">
        <v>1.1586298621173602E-2</v>
      </c>
      <c r="N47" s="94">
        <f>K47/'סכום נכסי הקרן'!$C$42</f>
        <v>1.605470584010016E-3</v>
      </c>
    </row>
    <row r="48" spans="2:14">
      <c r="B48" s="86" t="s">
        <v>1633</v>
      </c>
      <c r="C48" s="83" t="s">
        <v>1634</v>
      </c>
      <c r="D48" s="96" t="s">
        <v>1399</v>
      </c>
      <c r="E48" s="83"/>
      <c r="F48" s="96" t="s">
        <v>1768</v>
      </c>
      <c r="G48" s="96" t="s">
        <v>132</v>
      </c>
      <c r="H48" s="93">
        <v>4.9236129999999996</v>
      </c>
      <c r="I48" s="95">
        <v>6298</v>
      </c>
      <c r="J48" s="83"/>
      <c r="K48" s="93">
        <v>1.0716679819999999</v>
      </c>
      <c r="L48" s="94">
        <v>2.2834485170282564E-8</v>
      </c>
      <c r="M48" s="94">
        <v>2.1929106799674751E-4</v>
      </c>
      <c r="N48" s="94">
        <f>K48/'סכום נכסי הקרן'!$C$42</f>
        <v>3.0386352925647006E-5</v>
      </c>
    </row>
    <row r="49" spans="2:14">
      <c r="B49" s="86" t="s">
        <v>1635</v>
      </c>
      <c r="C49" s="83" t="s">
        <v>1636</v>
      </c>
      <c r="D49" s="96" t="s">
        <v>122</v>
      </c>
      <c r="E49" s="83"/>
      <c r="F49" s="96" t="s">
        <v>1768</v>
      </c>
      <c r="G49" s="96" t="s">
        <v>141</v>
      </c>
      <c r="H49" s="93">
        <v>3102.643544</v>
      </c>
      <c r="I49" s="95">
        <f>180500/100</f>
        <v>1805</v>
      </c>
      <c r="J49" s="83"/>
      <c r="K49" s="93">
        <v>178.35184954299999</v>
      </c>
      <c r="L49" s="94">
        <v>1.0886749640755023E-6</v>
      </c>
      <c r="M49" s="94">
        <v>3.6495414832202845E-2</v>
      </c>
      <c r="N49" s="94">
        <f>K49/'סכום נכסי הקרן'!$C$42</f>
        <v>5.057034768400399E-3</v>
      </c>
    </row>
    <row r="50" spans="2:14">
      <c r="B50" s="86" t="s">
        <v>1637</v>
      </c>
      <c r="C50" s="83" t="s">
        <v>1638</v>
      </c>
      <c r="D50" s="96" t="s">
        <v>30</v>
      </c>
      <c r="E50" s="83"/>
      <c r="F50" s="96" t="s">
        <v>1768</v>
      </c>
      <c r="G50" s="96" t="s">
        <v>134</v>
      </c>
      <c r="H50" s="93">
        <v>114.06569399999998</v>
      </c>
      <c r="I50" s="95">
        <v>1028.4000000000001</v>
      </c>
      <c r="J50" s="83"/>
      <c r="K50" s="93">
        <v>4.5493286850000008</v>
      </c>
      <c r="L50" s="94">
        <v>2.6988667242109071E-6</v>
      </c>
      <c r="M50" s="94">
        <v>9.3091065773941281E-4</v>
      </c>
      <c r="N50" s="94">
        <f>K50/'סכום נכסי הקרן'!$C$42</f>
        <v>1.2899284976228731E-4</v>
      </c>
    </row>
    <row r="51" spans="2:14">
      <c r="B51" s="86" t="s">
        <v>1639</v>
      </c>
      <c r="C51" s="83" t="s">
        <v>1640</v>
      </c>
      <c r="D51" s="96" t="s">
        <v>1399</v>
      </c>
      <c r="E51" s="83"/>
      <c r="F51" s="96" t="s">
        <v>1768</v>
      </c>
      <c r="G51" s="96" t="s">
        <v>132</v>
      </c>
      <c r="H51" s="93">
        <v>922.60693000000003</v>
      </c>
      <c r="I51" s="95">
        <v>3078</v>
      </c>
      <c r="J51" s="83"/>
      <c r="K51" s="93">
        <v>98.142939580999993</v>
      </c>
      <c r="L51" s="94">
        <v>1.1630054814371192E-6</v>
      </c>
      <c r="M51" s="94">
        <v>2.0082591248917012E-2</v>
      </c>
      <c r="N51" s="94">
        <f>K51/'סכום נכסי הקרן'!$C$42</f>
        <v>2.7827704562967122E-3</v>
      </c>
    </row>
    <row r="52" spans="2:14">
      <c r="B52" s="86" t="s">
        <v>1641</v>
      </c>
      <c r="C52" s="83" t="s">
        <v>1642</v>
      </c>
      <c r="D52" s="96" t="s">
        <v>1399</v>
      </c>
      <c r="E52" s="83"/>
      <c r="F52" s="96" t="s">
        <v>1768</v>
      </c>
      <c r="G52" s="96" t="s">
        <v>132</v>
      </c>
      <c r="H52" s="93">
        <v>146.67182500000001</v>
      </c>
      <c r="I52" s="95">
        <v>10186</v>
      </c>
      <c r="J52" s="93">
        <v>0.33736077999999992</v>
      </c>
      <c r="K52" s="93">
        <v>51.969973459000002</v>
      </c>
      <c r="L52" s="94">
        <v>7.4484718619461028E-7</v>
      </c>
      <c r="M52" s="94">
        <v>1.0634404661710546E-2</v>
      </c>
      <c r="N52" s="94">
        <f>K52/'סכום נכסי הקרן'!$C$42</f>
        <v>1.4735701556694283E-3</v>
      </c>
    </row>
    <row r="53" spans="2:14">
      <c r="B53" s="86" t="s">
        <v>1643</v>
      </c>
      <c r="C53" s="83" t="s">
        <v>1644</v>
      </c>
      <c r="D53" s="96" t="s">
        <v>30</v>
      </c>
      <c r="E53" s="83"/>
      <c r="F53" s="96" t="s">
        <v>1768</v>
      </c>
      <c r="G53" s="96" t="s">
        <v>140</v>
      </c>
      <c r="H53" s="93">
        <v>443.68310000000002</v>
      </c>
      <c r="I53" s="95">
        <v>3768</v>
      </c>
      <c r="J53" s="83"/>
      <c r="K53" s="93">
        <v>44.361157814999999</v>
      </c>
      <c r="L53" s="94">
        <v>8.2756788268941638E-6</v>
      </c>
      <c r="M53" s="94">
        <v>9.0774436096044651E-3</v>
      </c>
      <c r="N53" s="94">
        <f>K53/'סכום נכסי הקרן'!$C$42</f>
        <v>1.257827816261953E-3</v>
      </c>
    </row>
    <row r="54" spans="2:14">
      <c r="B54" s="86" t="s">
        <v>1645</v>
      </c>
      <c r="C54" s="83" t="s">
        <v>1646</v>
      </c>
      <c r="D54" s="96" t="s">
        <v>121</v>
      </c>
      <c r="E54" s="83"/>
      <c r="F54" s="96" t="s">
        <v>1768</v>
      </c>
      <c r="G54" s="96" t="s">
        <v>132</v>
      </c>
      <c r="H54" s="93">
        <v>663.69021500000008</v>
      </c>
      <c r="I54" s="95">
        <v>441.6</v>
      </c>
      <c r="J54" s="83"/>
      <c r="K54" s="93">
        <v>10.129038305</v>
      </c>
      <c r="L54" s="94">
        <v>3.9505369940476192E-6</v>
      </c>
      <c r="M54" s="94">
        <v>2.0726639826806129E-3</v>
      </c>
      <c r="N54" s="94">
        <f>K54/'סכום נכסי הקרן'!$C$42</f>
        <v>2.8720138877222459E-4</v>
      </c>
    </row>
    <row r="55" spans="2:14">
      <c r="B55" s="86" t="s">
        <v>1647</v>
      </c>
      <c r="C55" s="83" t="s">
        <v>1648</v>
      </c>
      <c r="D55" s="96" t="s">
        <v>1399</v>
      </c>
      <c r="E55" s="83"/>
      <c r="F55" s="96" t="s">
        <v>1768</v>
      </c>
      <c r="G55" s="96" t="s">
        <v>132</v>
      </c>
      <c r="H55" s="93">
        <v>153.12714700000001</v>
      </c>
      <c r="I55" s="95">
        <v>8147</v>
      </c>
      <c r="J55" s="83"/>
      <c r="K55" s="93">
        <v>43.114528632000003</v>
      </c>
      <c r="L55" s="94">
        <v>1.1822116563469883E-6</v>
      </c>
      <c r="M55" s="94">
        <v>8.8223509414202417E-3</v>
      </c>
      <c r="N55" s="94">
        <f>K55/'סכום נכסי הקרן'!$C$42</f>
        <v>1.2224805678993076E-3</v>
      </c>
    </row>
    <row r="56" spans="2:14">
      <c r="B56" s="86" t="s">
        <v>1649</v>
      </c>
      <c r="C56" s="83" t="s">
        <v>1650</v>
      </c>
      <c r="D56" s="96" t="s">
        <v>30</v>
      </c>
      <c r="E56" s="83"/>
      <c r="F56" s="96" t="s">
        <v>1768</v>
      </c>
      <c r="G56" s="96" t="s">
        <v>134</v>
      </c>
      <c r="H56" s="93">
        <v>53.421713999999994</v>
      </c>
      <c r="I56" s="95">
        <v>4745</v>
      </c>
      <c r="J56" s="83"/>
      <c r="K56" s="93">
        <v>9.8306953099999994</v>
      </c>
      <c r="L56" s="94">
        <v>6.9741140992167094E-6</v>
      </c>
      <c r="M56" s="94">
        <v>2.0116152669386335E-3</v>
      </c>
      <c r="N56" s="94">
        <f>K56/'סכום נכסי הקרן'!$C$42</f>
        <v>2.7874209383085108E-4</v>
      </c>
    </row>
    <row r="57" spans="2:14">
      <c r="B57" s="86" t="s">
        <v>1651</v>
      </c>
      <c r="C57" s="83" t="s">
        <v>1652</v>
      </c>
      <c r="D57" s="96" t="s">
        <v>121</v>
      </c>
      <c r="E57" s="83"/>
      <c r="F57" s="96" t="s">
        <v>1768</v>
      </c>
      <c r="G57" s="96" t="s">
        <v>132</v>
      </c>
      <c r="H57" s="93">
        <v>3059.6558470000004</v>
      </c>
      <c r="I57" s="95">
        <v>3021</v>
      </c>
      <c r="J57" s="83"/>
      <c r="K57" s="93">
        <v>319.44569393899991</v>
      </c>
      <c r="L57" s="94">
        <v>6.1994859509094861E-6</v>
      </c>
      <c r="M57" s="94">
        <v>6.5366875345208769E-2</v>
      </c>
      <c r="N57" s="94">
        <f>K57/'סכום נכסי הקרן'!$C$42</f>
        <v>9.0576463602965694E-3</v>
      </c>
    </row>
    <row r="58" spans="2:14">
      <c r="B58" s="86" t="s">
        <v>1653</v>
      </c>
      <c r="C58" s="83" t="s">
        <v>1654</v>
      </c>
      <c r="D58" s="96" t="s">
        <v>1655</v>
      </c>
      <c r="E58" s="83"/>
      <c r="F58" s="96" t="s">
        <v>1768</v>
      </c>
      <c r="G58" s="96" t="s">
        <v>137</v>
      </c>
      <c r="H58" s="93">
        <v>5971.357344</v>
      </c>
      <c r="I58" s="95">
        <v>2710</v>
      </c>
      <c r="J58" s="83"/>
      <c r="K58" s="93">
        <v>71.770466448000008</v>
      </c>
      <c r="L58" s="94">
        <v>2.6753549060785522E-5</v>
      </c>
      <c r="M58" s="94">
        <v>1.4686099148576277E-2</v>
      </c>
      <c r="N58" s="94">
        <f>K58/'סכום נכסי הקרן'!$C$42</f>
        <v>2.0349984881112512E-3</v>
      </c>
    </row>
    <row r="59" spans="2:14">
      <c r="B59" s="86" t="s">
        <v>1656</v>
      </c>
      <c r="C59" s="83" t="s">
        <v>1657</v>
      </c>
      <c r="D59" s="96" t="s">
        <v>1399</v>
      </c>
      <c r="E59" s="83"/>
      <c r="F59" s="96" t="s">
        <v>1768</v>
      </c>
      <c r="G59" s="96" t="s">
        <v>132</v>
      </c>
      <c r="H59" s="93">
        <v>255.46427800000004</v>
      </c>
      <c r="I59" s="95">
        <v>5376</v>
      </c>
      <c r="J59" s="83"/>
      <c r="K59" s="93">
        <v>47.463873084999982</v>
      </c>
      <c r="L59" s="94">
        <v>2.2187274448497484E-7</v>
      </c>
      <c r="M59" s="94">
        <v>9.7123396377365376E-3</v>
      </c>
      <c r="N59" s="94">
        <f>K59/'סכום נכסי הקרן'!$C$42</f>
        <v>1.3458030126899205E-3</v>
      </c>
    </row>
    <row r="60" spans="2:14">
      <c r="B60" s="86" t="s">
        <v>1658</v>
      </c>
      <c r="C60" s="83" t="s">
        <v>1659</v>
      </c>
      <c r="D60" s="96" t="s">
        <v>30</v>
      </c>
      <c r="E60" s="83"/>
      <c r="F60" s="96" t="s">
        <v>1768</v>
      </c>
      <c r="G60" s="96" t="s">
        <v>134</v>
      </c>
      <c r="H60" s="93">
        <v>1411.881128</v>
      </c>
      <c r="I60" s="95">
        <v>2580.5</v>
      </c>
      <c r="J60" s="83"/>
      <c r="K60" s="93">
        <v>141.296758375</v>
      </c>
      <c r="L60" s="94">
        <v>6.2334707637969094E-6</v>
      </c>
      <c r="M60" s="94">
        <v>2.8912981976662366E-2</v>
      </c>
      <c r="N60" s="94">
        <f>K60/'סכום נכסי הקרן'!$C$42</f>
        <v>4.0063650676769209E-3</v>
      </c>
    </row>
    <row r="61" spans="2:14">
      <c r="B61" s="86" t="s">
        <v>1660</v>
      </c>
      <c r="C61" s="83" t="s">
        <v>1661</v>
      </c>
      <c r="D61" s="96" t="s">
        <v>121</v>
      </c>
      <c r="E61" s="83"/>
      <c r="F61" s="96" t="s">
        <v>1768</v>
      </c>
      <c r="G61" s="96" t="s">
        <v>132</v>
      </c>
      <c r="H61" s="93">
        <v>5.4292420000000003</v>
      </c>
      <c r="I61" s="95">
        <v>32030</v>
      </c>
      <c r="J61" s="83"/>
      <c r="K61" s="93">
        <v>6.0099358970000001</v>
      </c>
      <c r="L61" s="94">
        <v>4.6720186044929861E-8</v>
      </c>
      <c r="M61" s="94">
        <v>1.22978878120959E-3</v>
      </c>
      <c r="N61" s="94">
        <f>K61/'סכום נכסי הקרן'!$C$42</f>
        <v>1.7040728685944537E-4</v>
      </c>
    </row>
    <row r="62" spans="2:14">
      <c r="B62" s="86" t="s">
        <v>1662</v>
      </c>
      <c r="C62" s="83" t="s">
        <v>1663</v>
      </c>
      <c r="D62" s="96" t="s">
        <v>1399</v>
      </c>
      <c r="E62" s="83"/>
      <c r="F62" s="96" t="s">
        <v>1768</v>
      </c>
      <c r="G62" s="96" t="s">
        <v>132</v>
      </c>
      <c r="H62" s="93">
        <v>157.63800599999999</v>
      </c>
      <c r="I62" s="95">
        <v>20582</v>
      </c>
      <c r="J62" s="83"/>
      <c r="K62" s="93">
        <v>112.13010779300001</v>
      </c>
      <c r="L62" s="94">
        <v>6.0502017271157167E-7</v>
      </c>
      <c r="M62" s="94">
        <v>2.2944728689783134E-2</v>
      </c>
      <c r="N62" s="94">
        <f>K62/'סכום נכסי הקרן'!$C$42</f>
        <v>3.1793662647550671E-3</v>
      </c>
    </row>
    <row r="63" spans="2:14">
      <c r="B63" s="86" t="s">
        <v>1664</v>
      </c>
      <c r="C63" s="83" t="s">
        <v>1665</v>
      </c>
      <c r="D63" s="96" t="s">
        <v>1399</v>
      </c>
      <c r="E63" s="83"/>
      <c r="F63" s="96" t="s">
        <v>1768</v>
      </c>
      <c r="G63" s="96" t="s">
        <v>132</v>
      </c>
      <c r="H63" s="93">
        <v>27.153775</v>
      </c>
      <c r="I63" s="95">
        <v>26432</v>
      </c>
      <c r="J63" s="93">
        <v>3.4451819999999998E-3</v>
      </c>
      <c r="K63" s="93">
        <v>24.808144720000001</v>
      </c>
      <c r="L63" s="94">
        <v>1.4838128415300546E-6</v>
      </c>
      <c r="M63" s="94">
        <v>5.0763899286361937E-3</v>
      </c>
      <c r="N63" s="94">
        <f>K63/'סכום נכסי הקרן'!$C$42</f>
        <v>7.0341659315566489E-4</v>
      </c>
    </row>
    <row r="64" spans="2:14">
      <c r="B64" s="86" t="s">
        <v>1666</v>
      </c>
      <c r="C64" s="83" t="s">
        <v>1667</v>
      </c>
      <c r="D64" s="96" t="s">
        <v>30</v>
      </c>
      <c r="E64" s="83"/>
      <c r="F64" s="96" t="s">
        <v>1768</v>
      </c>
      <c r="G64" s="96" t="s">
        <v>134</v>
      </c>
      <c r="H64" s="93">
        <v>104.60862600000002</v>
      </c>
      <c r="I64" s="95">
        <v>3239</v>
      </c>
      <c r="J64" s="83"/>
      <c r="K64" s="93">
        <v>13.140401885000001</v>
      </c>
      <c r="L64" s="94">
        <v>1.9019750181818184E-5</v>
      </c>
      <c r="M64" s="94">
        <v>2.6888670853918678E-3</v>
      </c>
      <c r="N64" s="94">
        <f>K64/'סכום נכסי הקרן'!$C$42</f>
        <v>3.7258637560233396E-4</v>
      </c>
    </row>
    <row r="65" spans="2:14">
      <c r="B65" s="86" t="s">
        <v>1668</v>
      </c>
      <c r="C65" s="83" t="s">
        <v>1669</v>
      </c>
      <c r="D65" s="96" t="s">
        <v>1382</v>
      </c>
      <c r="E65" s="83"/>
      <c r="F65" s="96" t="s">
        <v>1768</v>
      </c>
      <c r="G65" s="96" t="s">
        <v>132</v>
      </c>
      <c r="H65" s="93">
        <v>118.73680299999999</v>
      </c>
      <c r="I65" s="95">
        <v>6409</v>
      </c>
      <c r="J65" s="83"/>
      <c r="K65" s="93">
        <v>26.299612819</v>
      </c>
      <c r="L65" s="94">
        <v>1.6220874726775956E-6</v>
      </c>
      <c r="M65" s="94">
        <v>5.3815829901125685E-3</v>
      </c>
      <c r="N65" s="94">
        <f>K65/'סכום נכסי הקרן'!$C$42</f>
        <v>7.4570606787616449E-4</v>
      </c>
    </row>
    <row r="66" spans="2:14">
      <c r="B66" s="86" t="s">
        <v>1670</v>
      </c>
      <c r="C66" s="83" t="s">
        <v>1671</v>
      </c>
      <c r="D66" s="96" t="s">
        <v>1399</v>
      </c>
      <c r="E66" s="83"/>
      <c r="F66" s="96" t="s">
        <v>1768</v>
      </c>
      <c r="G66" s="96" t="s">
        <v>132</v>
      </c>
      <c r="H66" s="93">
        <v>224.83588399999999</v>
      </c>
      <c r="I66" s="95">
        <v>16567</v>
      </c>
      <c r="J66" s="83"/>
      <c r="K66" s="93">
        <v>128.73102633299999</v>
      </c>
      <c r="L66" s="94">
        <v>7.75429846525263E-7</v>
      </c>
      <c r="M66" s="94">
        <v>2.6341707247983265E-2</v>
      </c>
      <c r="N66" s="94">
        <f>K66/'סכום נכסי הקרן'!$C$42</f>
        <v>3.6500730303943114E-3</v>
      </c>
    </row>
    <row r="67" spans="2:14">
      <c r="B67" s="86" t="s">
        <v>1672</v>
      </c>
      <c r="C67" s="83" t="s">
        <v>1673</v>
      </c>
      <c r="D67" s="96" t="s">
        <v>121</v>
      </c>
      <c r="E67" s="83"/>
      <c r="F67" s="96" t="s">
        <v>1768</v>
      </c>
      <c r="G67" s="96" t="s">
        <v>132</v>
      </c>
      <c r="H67" s="93">
        <v>2412.660719</v>
      </c>
      <c r="I67" s="95">
        <v>752.25</v>
      </c>
      <c r="J67" s="83"/>
      <c r="K67" s="93">
        <v>62.723774347999999</v>
      </c>
      <c r="L67" s="94">
        <v>1.6004382878938638E-5</v>
      </c>
      <c r="M67" s="94">
        <v>1.2834911275309443E-2</v>
      </c>
      <c r="N67" s="94">
        <f>K67/'סכום נכסי הקרן'!$C$42</f>
        <v>1.7784862253792449E-3</v>
      </c>
    </row>
    <row r="68" spans="2:14">
      <c r="B68" s="86" t="s">
        <v>1674</v>
      </c>
      <c r="C68" s="83" t="s">
        <v>1675</v>
      </c>
      <c r="D68" s="96" t="s">
        <v>1399</v>
      </c>
      <c r="E68" s="83"/>
      <c r="F68" s="96" t="s">
        <v>1768</v>
      </c>
      <c r="G68" s="96" t="s">
        <v>132</v>
      </c>
      <c r="H68" s="93">
        <v>56.119128000000003</v>
      </c>
      <c r="I68" s="95">
        <v>23304</v>
      </c>
      <c r="J68" s="83"/>
      <c r="K68" s="93">
        <v>45.197573462999998</v>
      </c>
      <c r="L68" s="94">
        <v>4.6188582716049389E-6</v>
      </c>
      <c r="M68" s="94">
        <v>9.2485959476605178E-3</v>
      </c>
      <c r="N68" s="94">
        <f>K68/'סכום נכסי הקרן'!$C$42</f>
        <v>1.2815437632712401E-3</v>
      </c>
    </row>
    <row r="69" spans="2:14">
      <c r="B69" s="86" t="s">
        <v>1676</v>
      </c>
      <c r="C69" s="83" t="s">
        <v>1677</v>
      </c>
      <c r="D69" s="96" t="s">
        <v>30</v>
      </c>
      <c r="E69" s="83"/>
      <c r="F69" s="96" t="s">
        <v>1768</v>
      </c>
      <c r="G69" s="96" t="s">
        <v>134</v>
      </c>
      <c r="H69" s="93">
        <v>240.85483000000005</v>
      </c>
      <c r="I69" s="95">
        <v>3119</v>
      </c>
      <c r="J69" s="83"/>
      <c r="K69" s="93">
        <v>29.134055195999995</v>
      </c>
      <c r="L69" s="94">
        <v>1.3569286197183101E-5</v>
      </c>
      <c r="M69" s="94">
        <v>5.9615834253850374E-3</v>
      </c>
      <c r="N69" s="94">
        <f>K69/'סכום נכסי הקרן'!$C$42</f>
        <v>8.2607458486236263E-4</v>
      </c>
    </row>
    <row r="70" spans="2:14">
      <c r="B70" s="86" t="s">
        <v>1678</v>
      </c>
      <c r="C70" s="83" t="s">
        <v>1679</v>
      </c>
      <c r="D70" s="96" t="s">
        <v>1399</v>
      </c>
      <c r="E70" s="83"/>
      <c r="F70" s="96" t="s">
        <v>1768</v>
      </c>
      <c r="G70" s="96" t="s">
        <v>132</v>
      </c>
      <c r="H70" s="93">
        <v>18.908329999999999</v>
      </c>
      <c r="I70" s="95">
        <v>22208</v>
      </c>
      <c r="J70" s="93">
        <v>3.7606785000000004E-2</v>
      </c>
      <c r="K70" s="93">
        <v>14.549910771</v>
      </c>
      <c r="L70" s="94">
        <v>7.7176857142857145E-7</v>
      </c>
      <c r="M70" s="94">
        <v>2.9772891658808283E-3</v>
      </c>
      <c r="N70" s="94">
        <f>K70/'סכום נכסי הקרן'!$C$42</f>
        <v>4.1255195746277209E-4</v>
      </c>
    </row>
    <row r="71" spans="2:14">
      <c r="B71" s="86" t="s">
        <v>1680</v>
      </c>
      <c r="C71" s="83" t="s">
        <v>1681</v>
      </c>
      <c r="D71" s="96" t="s">
        <v>30</v>
      </c>
      <c r="E71" s="83"/>
      <c r="F71" s="96" t="s">
        <v>1768</v>
      </c>
      <c r="G71" s="96" t="s">
        <v>134</v>
      </c>
      <c r="H71" s="93">
        <v>216.40759299999999</v>
      </c>
      <c r="I71" s="95">
        <v>6109</v>
      </c>
      <c r="J71" s="83"/>
      <c r="K71" s="93">
        <v>51.271121801999996</v>
      </c>
      <c r="L71" s="94">
        <v>4.0075480185185185E-5</v>
      </c>
      <c r="M71" s="94">
        <v>1.0491401484598898E-2</v>
      </c>
      <c r="N71" s="94">
        <f>K71/'סכום נכסי הקרן'!$C$42</f>
        <v>1.4537547338699969E-3</v>
      </c>
    </row>
    <row r="72" spans="2:14">
      <c r="B72" s="86" t="s">
        <v>1682</v>
      </c>
      <c r="C72" s="83" t="s">
        <v>1683</v>
      </c>
      <c r="D72" s="96" t="s">
        <v>1382</v>
      </c>
      <c r="E72" s="83"/>
      <c r="F72" s="96" t="s">
        <v>1768</v>
      </c>
      <c r="G72" s="96" t="s">
        <v>132</v>
      </c>
      <c r="H72" s="93">
        <v>124.71987300000001</v>
      </c>
      <c r="I72" s="95">
        <v>4868</v>
      </c>
      <c r="J72" s="83"/>
      <c r="K72" s="93">
        <v>20.98263193</v>
      </c>
      <c r="L72" s="94">
        <v>3.2352755642023346E-6</v>
      </c>
      <c r="M72" s="94">
        <v>4.2935907786711839E-3</v>
      </c>
      <c r="N72" s="94">
        <f>K72/'סכום נכסי הקרן'!$C$42</f>
        <v>5.9494700769545795E-4</v>
      </c>
    </row>
    <row r="73" spans="2:14">
      <c r="B73" s="86" t="s">
        <v>1684</v>
      </c>
      <c r="C73" s="83" t="s">
        <v>1685</v>
      </c>
      <c r="D73" s="96" t="s">
        <v>121</v>
      </c>
      <c r="E73" s="83"/>
      <c r="F73" s="96" t="s">
        <v>1768</v>
      </c>
      <c r="G73" s="96" t="s">
        <v>132</v>
      </c>
      <c r="H73" s="93">
        <v>51.827500000000001</v>
      </c>
      <c r="I73" s="95">
        <v>2718.5</v>
      </c>
      <c r="J73" s="83"/>
      <c r="K73" s="93">
        <v>4.8692641100000005</v>
      </c>
      <c r="L73" s="94">
        <v>1.0686082474226805E-5</v>
      </c>
      <c r="M73" s="94">
        <v>9.9637774476323991E-4</v>
      </c>
      <c r="N73" s="94">
        <f>K73/'סכום נכסי הקרן'!$C$42</f>
        <v>1.3806438208456852E-4</v>
      </c>
    </row>
    <row r="74" spans="2:14">
      <c r="B74" s="86" t="s">
        <v>1686</v>
      </c>
      <c r="C74" s="83" t="s">
        <v>1687</v>
      </c>
      <c r="D74" s="96" t="s">
        <v>121</v>
      </c>
      <c r="E74" s="83"/>
      <c r="F74" s="96" t="s">
        <v>1768</v>
      </c>
      <c r="G74" s="96" t="s">
        <v>132</v>
      </c>
      <c r="H74" s="93">
        <v>63.842461999999998</v>
      </c>
      <c r="I74" s="95">
        <v>3282.875</v>
      </c>
      <c r="J74" s="83"/>
      <c r="K74" s="93">
        <v>7.2433205859999994</v>
      </c>
      <c r="L74" s="94">
        <v>6.0391341422629481E-7</v>
      </c>
      <c r="M74" s="94">
        <v>1.4821712823615617E-3</v>
      </c>
      <c r="N74" s="94">
        <f>K74/'סכום נכסי הקרן'!$C$42</f>
        <v>2.0537899739156367E-4</v>
      </c>
    </row>
    <row r="75" spans="2:14">
      <c r="B75" s="86" t="s">
        <v>1688</v>
      </c>
      <c r="C75" s="83" t="s">
        <v>1689</v>
      </c>
      <c r="D75" s="96" t="s">
        <v>30</v>
      </c>
      <c r="E75" s="83"/>
      <c r="F75" s="96" t="s">
        <v>1768</v>
      </c>
      <c r="G75" s="96" t="s">
        <v>134</v>
      </c>
      <c r="H75" s="93">
        <v>79.814352000000014</v>
      </c>
      <c r="I75" s="95">
        <v>4482.6000000000004</v>
      </c>
      <c r="J75" s="83"/>
      <c r="K75" s="93">
        <v>13.87526128</v>
      </c>
      <c r="L75" s="94">
        <v>9.0573424135587886E-6</v>
      </c>
      <c r="M75" s="94">
        <v>2.839238379732724E-3</v>
      </c>
      <c r="N75" s="94">
        <f>K75/'סכום נכסי הקרן'!$C$42</f>
        <v>3.934227701781284E-4</v>
      </c>
    </row>
    <row r="76" spans="2:14">
      <c r="B76" s="86" t="s">
        <v>1690</v>
      </c>
      <c r="C76" s="83" t="s">
        <v>1691</v>
      </c>
      <c r="D76" s="96" t="s">
        <v>30</v>
      </c>
      <c r="E76" s="83"/>
      <c r="F76" s="96" t="s">
        <v>1768</v>
      </c>
      <c r="G76" s="96" t="s">
        <v>134</v>
      </c>
      <c r="H76" s="93">
        <v>25.91375</v>
      </c>
      <c r="I76" s="95">
        <v>10859</v>
      </c>
      <c r="J76" s="83"/>
      <c r="K76" s="93">
        <v>10.913154403999998</v>
      </c>
      <c r="L76" s="94">
        <v>1.1296503603808608E-5</v>
      </c>
      <c r="M76" s="94">
        <v>2.2331144763701343E-3</v>
      </c>
      <c r="N76" s="94">
        <f>K76/'סכום נכסי הקרן'!$C$42</f>
        <v>3.0943442075516154E-4</v>
      </c>
    </row>
    <row r="77" spans="2:14">
      <c r="B77" s="86" t="s">
        <v>1692</v>
      </c>
      <c r="C77" s="83" t="s">
        <v>1693</v>
      </c>
      <c r="D77" s="96" t="s">
        <v>30</v>
      </c>
      <c r="E77" s="83"/>
      <c r="F77" s="96" t="s">
        <v>1768</v>
      </c>
      <c r="G77" s="96" t="s">
        <v>134</v>
      </c>
      <c r="H77" s="93">
        <v>249.44202599999997</v>
      </c>
      <c r="I77" s="95">
        <v>5964.4</v>
      </c>
      <c r="J77" s="83"/>
      <c r="K77" s="93">
        <v>57.698774458000003</v>
      </c>
      <c r="L77" s="94">
        <v>4.3208186277320368E-5</v>
      </c>
      <c r="M77" s="94">
        <v>1.1806665950199377E-2</v>
      </c>
      <c r="N77" s="94">
        <f>K77/'סכום נכסי הקרן'!$C$42</f>
        <v>1.636006070449248E-3</v>
      </c>
    </row>
    <row r="78" spans="2:14">
      <c r="B78" s="86" t="s">
        <v>1694</v>
      </c>
      <c r="C78" s="83" t="s">
        <v>1695</v>
      </c>
      <c r="D78" s="96" t="s">
        <v>30</v>
      </c>
      <c r="E78" s="83"/>
      <c r="F78" s="96" t="s">
        <v>1768</v>
      </c>
      <c r="G78" s="96" t="s">
        <v>134</v>
      </c>
      <c r="H78" s="93">
        <v>901.7985000000001</v>
      </c>
      <c r="I78" s="95">
        <v>1900</v>
      </c>
      <c r="J78" s="83"/>
      <c r="K78" s="93">
        <v>66.449743911000013</v>
      </c>
      <c r="L78" s="94">
        <v>2.4148047539546044E-5</v>
      </c>
      <c r="M78" s="94">
        <v>1.35973412988964E-2</v>
      </c>
      <c r="N78" s="94">
        <f>K78/'סכום נכסי הקרן'!$C$42</f>
        <v>1.884133336269171E-3</v>
      </c>
    </row>
    <row r="79" spans="2:14">
      <c r="B79" s="86" t="s">
        <v>1696</v>
      </c>
      <c r="C79" s="83" t="s">
        <v>1697</v>
      </c>
      <c r="D79" s="96" t="s">
        <v>1399</v>
      </c>
      <c r="E79" s="83"/>
      <c r="F79" s="96" t="s">
        <v>1768</v>
      </c>
      <c r="G79" s="96" t="s">
        <v>132</v>
      </c>
      <c r="H79" s="93">
        <v>34.584698000000003</v>
      </c>
      <c r="I79" s="95">
        <v>14141</v>
      </c>
      <c r="J79" s="83"/>
      <c r="K79" s="93">
        <v>16.90199016</v>
      </c>
      <c r="L79" s="94">
        <v>3.2872260331945723E-6</v>
      </c>
      <c r="M79" s="94">
        <v>3.4585856213971669E-3</v>
      </c>
      <c r="N79" s="94">
        <f>K79/'סכום נכסי הקרן'!$C$42</f>
        <v>4.7924342872415217E-4</v>
      </c>
    </row>
    <row r="80" spans="2:14">
      <c r="B80" s="86" t="s">
        <v>1698</v>
      </c>
      <c r="C80" s="83" t="s">
        <v>1699</v>
      </c>
      <c r="D80" s="96" t="s">
        <v>122</v>
      </c>
      <c r="E80" s="83"/>
      <c r="F80" s="96" t="s">
        <v>1768</v>
      </c>
      <c r="G80" s="96" t="s">
        <v>141</v>
      </c>
      <c r="H80" s="93">
        <v>12.212114</v>
      </c>
      <c r="I80" s="95">
        <f>2136000/100</f>
        <v>21360</v>
      </c>
      <c r="J80" s="83"/>
      <c r="K80" s="93">
        <v>8.3073138760000003</v>
      </c>
      <c r="L80" s="94">
        <v>8.1044530275278066E-5</v>
      </c>
      <c r="M80" s="94">
        <v>1.6998919092949447E-3</v>
      </c>
      <c r="N80" s="94">
        <f>K80/'סכום נכסי הקרן'!$C$42</f>
        <v>2.3554774010245703E-4</v>
      </c>
    </row>
    <row r="81" spans="2:14">
      <c r="B81" s="86" t="s">
        <v>1700</v>
      </c>
      <c r="C81" s="83" t="s">
        <v>1701</v>
      </c>
      <c r="D81" s="96" t="s">
        <v>122</v>
      </c>
      <c r="E81" s="83"/>
      <c r="F81" s="96" t="s">
        <v>1768</v>
      </c>
      <c r="G81" s="96" t="s">
        <v>141</v>
      </c>
      <c r="H81" s="93">
        <v>7.0960140000000003</v>
      </c>
      <c r="I81" s="95">
        <f>3450000/100</f>
        <v>34500</v>
      </c>
      <c r="J81" s="83"/>
      <c r="K81" s="93">
        <v>7.7965431349999994</v>
      </c>
      <c r="L81" s="94">
        <v>8.0807320017309311E-5</v>
      </c>
      <c r="M81" s="94">
        <v>1.5953749663828812E-3</v>
      </c>
      <c r="N81" s="94">
        <f>K81/'סכום נכסי הקרן'!$C$42</f>
        <v>2.2106521355430431E-4</v>
      </c>
    </row>
    <row r="82" spans="2:14">
      <c r="B82" s="86" t="s">
        <v>1702</v>
      </c>
      <c r="C82" s="83" t="s">
        <v>1703</v>
      </c>
      <c r="D82" s="96" t="s">
        <v>1399</v>
      </c>
      <c r="E82" s="83"/>
      <c r="F82" s="96" t="s">
        <v>1768</v>
      </c>
      <c r="G82" s="96" t="s">
        <v>132</v>
      </c>
      <c r="H82" s="93">
        <v>205.2369029999999</v>
      </c>
      <c r="I82" s="95">
        <v>2984</v>
      </c>
      <c r="J82" s="83"/>
      <c r="K82" s="93">
        <v>21.165473993999989</v>
      </c>
      <c r="L82" s="94">
        <v>2.0710081029263361E-6</v>
      </c>
      <c r="M82" s="94">
        <v>4.3310050078566621E-3</v>
      </c>
      <c r="N82" s="94">
        <f>K82/'סכום נכסי הקרן'!$C$42</f>
        <v>6.0013135917341167E-4</v>
      </c>
    </row>
    <row r="83" spans="2:14">
      <c r="B83" s="86" t="s">
        <v>1704</v>
      </c>
      <c r="C83" s="83" t="s">
        <v>1705</v>
      </c>
      <c r="D83" s="96" t="s">
        <v>121</v>
      </c>
      <c r="E83" s="83"/>
      <c r="F83" s="96" t="s">
        <v>1768</v>
      </c>
      <c r="G83" s="96" t="s">
        <v>132</v>
      </c>
      <c r="H83" s="93">
        <v>8.6200530000000004</v>
      </c>
      <c r="I83" s="95">
        <v>58895.5</v>
      </c>
      <c r="J83" s="83"/>
      <c r="K83" s="93">
        <v>17.545502303000003</v>
      </c>
      <c r="L83" s="94">
        <v>6.6423329147610535E-7</v>
      </c>
      <c r="M83" s="94">
        <v>3.5902648984471237E-3</v>
      </c>
      <c r="N83" s="94">
        <f>K83/'סכום נכסי הקרן'!$C$42</f>
        <v>4.9748973953829523E-4</v>
      </c>
    </row>
    <row r="84" spans="2:14">
      <c r="B84" s="86" t="s">
        <v>1706</v>
      </c>
      <c r="C84" s="83" t="s">
        <v>1707</v>
      </c>
      <c r="D84" s="96" t="s">
        <v>30</v>
      </c>
      <c r="E84" s="83"/>
      <c r="F84" s="96" t="s">
        <v>1768</v>
      </c>
      <c r="G84" s="96" t="s">
        <v>134</v>
      </c>
      <c r="H84" s="93">
        <v>70.537434000000005</v>
      </c>
      <c r="I84" s="95">
        <v>13188</v>
      </c>
      <c r="J84" s="83"/>
      <c r="K84" s="93">
        <v>36.076865921999989</v>
      </c>
      <c r="L84" s="94">
        <v>5.4786356504854372E-5</v>
      </c>
      <c r="M84" s="94">
        <v>7.3822625952175208E-3</v>
      </c>
      <c r="N84" s="94">
        <f>K84/'סכום נכסי הקרן'!$C$42</f>
        <v>1.0229328474582898E-3</v>
      </c>
    </row>
    <row r="85" spans="2:14">
      <c r="B85" s="86" t="s">
        <v>1708</v>
      </c>
      <c r="C85" s="83" t="s">
        <v>1709</v>
      </c>
      <c r="D85" s="96" t="s">
        <v>30</v>
      </c>
      <c r="E85" s="83"/>
      <c r="F85" s="96" t="s">
        <v>1768</v>
      </c>
      <c r="G85" s="96" t="s">
        <v>134</v>
      </c>
      <c r="H85" s="93">
        <v>30.349353999999998</v>
      </c>
      <c r="I85" s="95">
        <v>25550</v>
      </c>
      <c r="J85" s="83"/>
      <c r="K85" s="93">
        <v>30.072571677999992</v>
      </c>
      <c r="L85" s="94">
        <v>4.4961939315645453E-5</v>
      </c>
      <c r="M85" s="94">
        <v>6.1536282425552211E-3</v>
      </c>
      <c r="N85" s="94">
        <f>K85/'סכום נכסי הקרן'!$C$42</f>
        <v>8.5268552549657534E-4</v>
      </c>
    </row>
    <row r="86" spans="2:14">
      <c r="B86" s="86" t="s">
        <v>1710</v>
      </c>
      <c r="C86" s="83" t="s">
        <v>1711</v>
      </c>
      <c r="D86" s="96" t="s">
        <v>30</v>
      </c>
      <c r="E86" s="83"/>
      <c r="F86" s="96" t="s">
        <v>1768</v>
      </c>
      <c r="G86" s="96" t="s">
        <v>134</v>
      </c>
      <c r="H86" s="93">
        <v>58.308011999999998</v>
      </c>
      <c r="I86" s="95">
        <v>20180</v>
      </c>
      <c r="J86" s="83"/>
      <c r="K86" s="93">
        <v>45.633059568999997</v>
      </c>
      <c r="L86" s="94">
        <v>2.2534497391304347E-5</v>
      </c>
      <c r="M86" s="94">
        <v>9.3377077013813495E-3</v>
      </c>
      <c r="N86" s="94">
        <f>K86/'סכום נכסי הקרן'!$C$42</f>
        <v>1.2938916496813911E-3</v>
      </c>
    </row>
    <row r="87" spans="2:14">
      <c r="B87" s="86" t="s">
        <v>1712</v>
      </c>
      <c r="C87" s="83" t="s">
        <v>1713</v>
      </c>
      <c r="D87" s="96" t="s">
        <v>1399</v>
      </c>
      <c r="E87" s="83"/>
      <c r="F87" s="96" t="s">
        <v>1768</v>
      </c>
      <c r="G87" s="96" t="s">
        <v>132</v>
      </c>
      <c r="H87" s="93">
        <v>134.75149999999999</v>
      </c>
      <c r="I87" s="95">
        <v>2370</v>
      </c>
      <c r="J87" s="83"/>
      <c r="K87" s="93">
        <v>11.037118060999999</v>
      </c>
      <c r="L87" s="94">
        <v>1.1830684811237927E-6</v>
      </c>
      <c r="M87" s="94">
        <v>2.2584806561878612E-3</v>
      </c>
      <c r="N87" s="94">
        <f>K87/'סכום נכסי הקרן'!$C$42</f>
        <v>3.1294931855450241E-4</v>
      </c>
    </row>
    <row r="88" spans="2:14">
      <c r="B88" s="86" t="s">
        <v>1714</v>
      </c>
      <c r="C88" s="83" t="s">
        <v>1715</v>
      </c>
      <c r="D88" s="96" t="s">
        <v>123</v>
      </c>
      <c r="E88" s="83"/>
      <c r="F88" s="96" t="s">
        <v>1768</v>
      </c>
      <c r="G88" s="96" t="s">
        <v>136</v>
      </c>
      <c r="H88" s="93">
        <v>192.32086500000003</v>
      </c>
      <c r="I88" s="95">
        <v>8545</v>
      </c>
      <c r="J88" s="83"/>
      <c r="K88" s="93">
        <v>39.820784203000002</v>
      </c>
      <c r="L88" s="94">
        <v>3.6567374295034986E-6</v>
      </c>
      <c r="M88" s="94">
        <v>8.1483653920938759E-3</v>
      </c>
      <c r="N88" s="94">
        <f>K88/'סכום נכסי הקרן'!$C$42</f>
        <v>1.1290888809705872E-3</v>
      </c>
    </row>
    <row r="89" spans="2:14">
      <c r="B89" s="86" t="s">
        <v>1716</v>
      </c>
      <c r="C89" s="83" t="s">
        <v>1717</v>
      </c>
      <c r="D89" s="96" t="s">
        <v>121</v>
      </c>
      <c r="E89" s="83"/>
      <c r="F89" s="96" t="s">
        <v>1768</v>
      </c>
      <c r="G89" s="96" t="s">
        <v>135</v>
      </c>
      <c r="H89" s="93">
        <v>103.655</v>
      </c>
      <c r="I89" s="95">
        <v>3470</v>
      </c>
      <c r="J89" s="83"/>
      <c r="K89" s="93">
        <v>16.400458911000001</v>
      </c>
      <c r="L89" s="94">
        <v>1.1847044195903833E-6</v>
      </c>
      <c r="M89" s="94">
        <v>3.355959318219106E-3</v>
      </c>
      <c r="N89" s="94">
        <f>K89/'סכום נכסי הקרן'!$C$42</f>
        <v>4.6502288113728347E-4</v>
      </c>
    </row>
    <row r="90" spans="2:14">
      <c r="B90" s="86" t="s">
        <v>1718</v>
      </c>
      <c r="C90" s="83" t="s">
        <v>1719</v>
      </c>
      <c r="D90" s="96" t="s">
        <v>1399</v>
      </c>
      <c r="E90" s="83"/>
      <c r="F90" s="96" t="s">
        <v>1768</v>
      </c>
      <c r="G90" s="96" t="s">
        <v>132</v>
      </c>
      <c r="H90" s="93">
        <v>176.64511899999997</v>
      </c>
      <c r="I90" s="95">
        <v>24485</v>
      </c>
      <c r="J90" s="83"/>
      <c r="K90" s="93">
        <v>149.477382686</v>
      </c>
      <c r="L90" s="94">
        <v>1.6976023791115616E-6</v>
      </c>
      <c r="M90" s="94">
        <v>3.058694991465321E-2</v>
      </c>
      <c r="N90" s="94">
        <f>K90/'סכום נכסי הקרן'!$C$42</f>
        <v>4.2383206188750296E-3</v>
      </c>
    </row>
    <row r="91" spans="2:14">
      <c r="B91" s="86" t="s">
        <v>1720</v>
      </c>
      <c r="C91" s="83" t="s">
        <v>1721</v>
      </c>
      <c r="D91" s="96" t="s">
        <v>1399</v>
      </c>
      <c r="E91" s="83"/>
      <c r="F91" s="96" t="s">
        <v>1768</v>
      </c>
      <c r="G91" s="96" t="s">
        <v>132</v>
      </c>
      <c r="H91" s="93">
        <v>194.26190999999994</v>
      </c>
      <c r="I91" s="95">
        <v>3122</v>
      </c>
      <c r="J91" s="83"/>
      <c r="K91" s="93">
        <v>20.960145052000001</v>
      </c>
      <c r="L91" s="94">
        <v>8.0273516528925601E-6</v>
      </c>
      <c r="M91" s="94">
        <v>4.2889893801267114E-3</v>
      </c>
      <c r="N91" s="94">
        <f>K91/'סכום נכסי הקרן'!$C$42</f>
        <v>5.943094089031261E-4</v>
      </c>
    </row>
    <row r="92" spans="2:14">
      <c r="B92" s="82"/>
      <c r="C92" s="83"/>
      <c r="D92" s="83"/>
      <c r="E92" s="83"/>
      <c r="F92" s="83"/>
      <c r="G92" s="83"/>
      <c r="H92" s="93"/>
      <c r="I92" s="95"/>
      <c r="J92" s="83"/>
      <c r="K92" s="83"/>
      <c r="L92" s="83"/>
      <c r="M92" s="94"/>
      <c r="N92" s="83"/>
    </row>
    <row r="93" spans="2:14">
      <c r="B93" s="99" t="s">
        <v>222</v>
      </c>
      <c r="C93" s="81"/>
      <c r="D93" s="81"/>
      <c r="E93" s="81"/>
      <c r="F93" s="81"/>
      <c r="G93" s="81"/>
      <c r="H93" s="90"/>
      <c r="I93" s="92"/>
      <c r="J93" s="90">
        <v>0.23308335399999999</v>
      </c>
      <c r="K93" s="90">
        <v>75.123065968999995</v>
      </c>
      <c r="L93" s="81"/>
      <c r="M93" s="91">
        <v>1.5372127976416607E-2</v>
      </c>
      <c r="N93" s="91">
        <f>K93/'סכום נכסי הקרן'!$C$42</f>
        <v>2.1300589676390056E-3</v>
      </c>
    </row>
    <row r="94" spans="2:14">
      <c r="B94" s="86" t="s">
        <v>1722</v>
      </c>
      <c r="C94" s="83" t="s">
        <v>1723</v>
      </c>
      <c r="D94" s="96" t="s">
        <v>121</v>
      </c>
      <c r="E94" s="83"/>
      <c r="F94" s="96" t="s">
        <v>1732</v>
      </c>
      <c r="G94" s="96" t="s">
        <v>132</v>
      </c>
      <c r="H94" s="93">
        <v>11.266017</v>
      </c>
      <c r="I94" s="95">
        <v>10286</v>
      </c>
      <c r="J94" s="83"/>
      <c r="K94" s="93">
        <v>4.0048905330000002</v>
      </c>
      <c r="L94" s="94">
        <v>1.6589020664681858E-6</v>
      </c>
      <c r="M94" s="94">
        <v>8.1950448921001124E-4</v>
      </c>
      <c r="N94" s="94">
        <f>K94/'סכום נכסי הקרן'!$C$42</f>
        <v>1.135557086787357E-4</v>
      </c>
    </row>
    <row r="95" spans="2:14">
      <c r="B95" s="86" t="s">
        <v>1724</v>
      </c>
      <c r="C95" s="83" t="s">
        <v>1725</v>
      </c>
      <c r="D95" s="96" t="s">
        <v>121</v>
      </c>
      <c r="E95" s="83"/>
      <c r="F95" s="96" t="s">
        <v>1732</v>
      </c>
      <c r="G95" s="96" t="s">
        <v>132</v>
      </c>
      <c r="H95" s="93">
        <v>117.825597</v>
      </c>
      <c r="I95" s="95">
        <v>10350</v>
      </c>
      <c r="J95" s="83"/>
      <c r="K95" s="93">
        <v>42.145744649999997</v>
      </c>
      <c r="L95" s="94">
        <v>2.5964972487515721E-6</v>
      </c>
      <c r="M95" s="94">
        <v>8.624112608616414E-3</v>
      </c>
      <c r="N95" s="94">
        <f>K95/'סכום נכסי הקרן'!$C$42</f>
        <v>1.1950114146912147E-3</v>
      </c>
    </row>
    <row r="96" spans="2:14">
      <c r="B96" s="86" t="s">
        <v>1726</v>
      </c>
      <c r="C96" s="83" t="s">
        <v>1727</v>
      </c>
      <c r="D96" s="96" t="s">
        <v>121</v>
      </c>
      <c r="E96" s="83"/>
      <c r="F96" s="96" t="s">
        <v>1732</v>
      </c>
      <c r="G96" s="96" t="s">
        <v>135</v>
      </c>
      <c r="H96" s="93">
        <v>1703.9377930000001</v>
      </c>
      <c r="I96" s="95">
        <v>168</v>
      </c>
      <c r="J96" s="93">
        <v>0.23308335399999999</v>
      </c>
      <c r="K96" s="93">
        <v>13.285751215000001</v>
      </c>
      <c r="L96" s="94">
        <v>8.1367679849850134E-6</v>
      </c>
      <c r="M96" s="94">
        <v>2.7186093286460026E-3</v>
      </c>
      <c r="N96" s="94">
        <f>K96/'סכום נכסי הקרן'!$C$42</f>
        <v>3.7670764834078394E-4</v>
      </c>
    </row>
    <row r="97" spans="2:14">
      <c r="B97" s="86" t="s">
        <v>1728</v>
      </c>
      <c r="C97" s="83" t="s">
        <v>1729</v>
      </c>
      <c r="D97" s="96" t="s">
        <v>121</v>
      </c>
      <c r="E97" s="83"/>
      <c r="F97" s="96" t="s">
        <v>1732</v>
      </c>
      <c r="G97" s="96" t="s">
        <v>132</v>
      </c>
      <c r="H97" s="93">
        <v>61.420431999999991</v>
      </c>
      <c r="I97" s="95">
        <v>7390</v>
      </c>
      <c r="J97" s="83"/>
      <c r="K97" s="93">
        <v>15.686679570999997</v>
      </c>
      <c r="L97" s="94">
        <v>1.103504945650877E-6</v>
      </c>
      <c r="M97" s="94">
        <v>3.2099015499441794E-3</v>
      </c>
      <c r="N97" s="94">
        <f>K97/'סכום נכסי הקרן'!$C$42</f>
        <v>4.4478419592827115E-4</v>
      </c>
    </row>
    <row r="98" spans="2:14">
      <c r="B98" s="130"/>
      <c r="C98" s="130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</row>
    <row r="99" spans="2:14">
      <c r="B99" s="130"/>
      <c r="C99" s="130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</row>
    <row r="100" spans="2:14">
      <c r="B100" s="130"/>
      <c r="C100" s="130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</row>
    <row r="101" spans="2:14">
      <c r="B101" s="132" t="s">
        <v>216</v>
      </c>
      <c r="C101" s="130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</row>
    <row r="102" spans="2:14">
      <c r="B102" s="132" t="s">
        <v>112</v>
      </c>
      <c r="C102" s="130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</row>
    <row r="103" spans="2:14">
      <c r="B103" s="132" t="s">
        <v>198</v>
      </c>
      <c r="C103" s="130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</row>
    <row r="104" spans="2:14">
      <c r="B104" s="132" t="s">
        <v>206</v>
      </c>
      <c r="C104" s="130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</row>
    <row r="105" spans="2:14">
      <c r="B105" s="132" t="s">
        <v>214</v>
      </c>
      <c r="C105" s="130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</row>
    <row r="106" spans="2:14">
      <c r="B106" s="130"/>
      <c r="C106" s="130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</row>
    <row r="107" spans="2:14">
      <c r="B107" s="130"/>
      <c r="C107" s="130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</row>
    <row r="108" spans="2:14">
      <c r="B108" s="130"/>
      <c r="C108" s="130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</row>
    <row r="109" spans="2:14">
      <c r="B109" s="130"/>
      <c r="C109" s="130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</row>
    <row r="110" spans="2:14">
      <c r="B110" s="130"/>
      <c r="C110" s="130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</row>
    <row r="111" spans="2:14">
      <c r="B111" s="130"/>
      <c r="C111" s="130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</row>
    <row r="112" spans="2:14">
      <c r="B112" s="130"/>
      <c r="C112" s="130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</row>
    <row r="113" spans="2:14">
      <c r="B113" s="130"/>
      <c r="C113" s="130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</row>
    <row r="114" spans="2:14">
      <c r="B114" s="130"/>
      <c r="C114" s="130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</row>
    <row r="115" spans="2:14">
      <c r="B115" s="130"/>
      <c r="C115" s="130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</row>
    <row r="116" spans="2:14">
      <c r="B116" s="130"/>
      <c r="C116" s="130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</row>
    <row r="117" spans="2:14">
      <c r="B117" s="130"/>
      <c r="C117" s="130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</row>
    <row r="118" spans="2:14">
      <c r="B118" s="130"/>
      <c r="C118" s="130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</row>
    <row r="119" spans="2:14">
      <c r="B119" s="130"/>
      <c r="C119" s="130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</row>
    <row r="120" spans="2:14">
      <c r="B120" s="130"/>
      <c r="C120" s="130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</row>
    <row r="121" spans="2:14">
      <c r="B121" s="130"/>
      <c r="C121" s="130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</row>
    <row r="122" spans="2:14">
      <c r="B122" s="130"/>
      <c r="C122" s="130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</row>
    <row r="123" spans="2:14">
      <c r="B123" s="130"/>
      <c r="C123" s="130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</row>
    <row r="124" spans="2:14">
      <c r="B124" s="130"/>
      <c r="C124" s="130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</row>
    <row r="125" spans="2:14">
      <c r="B125" s="130"/>
      <c r="C125" s="130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</row>
    <row r="126" spans="2:14">
      <c r="B126" s="130"/>
      <c r="C126" s="130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</row>
    <row r="127" spans="2:14">
      <c r="B127" s="130"/>
      <c r="C127" s="130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</row>
    <row r="128" spans="2:14">
      <c r="B128" s="130"/>
      <c r="C128" s="130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</row>
    <row r="129" spans="2:14">
      <c r="B129" s="130"/>
      <c r="C129" s="130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</row>
    <row r="130" spans="2:14">
      <c r="B130" s="130"/>
      <c r="C130" s="130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</row>
    <row r="131" spans="2:14">
      <c r="B131" s="130"/>
      <c r="C131" s="130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</row>
    <row r="132" spans="2:14">
      <c r="B132" s="130"/>
      <c r="C132" s="130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</row>
    <row r="133" spans="2:14">
      <c r="B133" s="130"/>
      <c r="C133" s="130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</row>
    <row r="134" spans="2:14">
      <c r="B134" s="130"/>
      <c r="C134" s="130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</row>
    <row r="135" spans="2:14">
      <c r="B135" s="130"/>
      <c r="C135" s="130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</row>
    <row r="136" spans="2:14">
      <c r="B136" s="130"/>
      <c r="C136" s="130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</row>
    <row r="137" spans="2:14">
      <c r="B137" s="130"/>
      <c r="C137" s="130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</row>
    <row r="138" spans="2:14">
      <c r="B138" s="130"/>
      <c r="C138" s="130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</row>
    <row r="139" spans="2:14">
      <c r="B139" s="130"/>
      <c r="C139" s="130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</row>
    <row r="140" spans="2:14">
      <c r="B140" s="130"/>
      <c r="C140" s="130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</row>
    <row r="141" spans="2:14">
      <c r="B141" s="130"/>
      <c r="C141" s="130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</row>
    <row r="142" spans="2:14">
      <c r="B142" s="130"/>
      <c r="C142" s="130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</row>
    <row r="143" spans="2:14">
      <c r="B143" s="130"/>
      <c r="C143" s="130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</row>
    <row r="144" spans="2:14">
      <c r="B144" s="130"/>
      <c r="C144" s="130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</row>
    <row r="145" spans="2:14">
      <c r="B145" s="130"/>
      <c r="C145" s="130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</row>
    <row r="146" spans="2:14">
      <c r="B146" s="130"/>
      <c r="C146" s="130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</row>
    <row r="147" spans="2:14">
      <c r="B147" s="130"/>
      <c r="C147" s="130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</row>
    <row r="148" spans="2:14">
      <c r="B148" s="130"/>
      <c r="C148" s="130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</row>
    <row r="149" spans="2:14">
      <c r="B149" s="130"/>
      <c r="C149" s="130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</row>
    <row r="150" spans="2:14">
      <c r="B150" s="130"/>
      <c r="C150" s="130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</row>
    <row r="151" spans="2:14">
      <c r="B151" s="130"/>
      <c r="C151" s="130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</row>
    <row r="152" spans="2:14">
      <c r="B152" s="130"/>
      <c r="C152" s="130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</row>
    <row r="153" spans="2:14">
      <c r="B153" s="130"/>
      <c r="C153" s="130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</row>
    <row r="154" spans="2:14">
      <c r="B154" s="130"/>
      <c r="C154" s="130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</row>
    <row r="155" spans="2:14">
      <c r="B155" s="130"/>
      <c r="C155" s="130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</row>
    <row r="156" spans="2:14">
      <c r="B156" s="130"/>
      <c r="C156" s="130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</row>
    <row r="157" spans="2:14">
      <c r="B157" s="130"/>
      <c r="C157" s="130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</row>
    <row r="158" spans="2:14">
      <c r="B158" s="130"/>
      <c r="C158" s="130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</row>
    <row r="159" spans="2:14">
      <c r="B159" s="130"/>
      <c r="C159" s="130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</row>
    <row r="160" spans="2:14">
      <c r="B160" s="130"/>
      <c r="C160" s="130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</row>
    <row r="161" spans="2:14">
      <c r="B161" s="130"/>
      <c r="C161" s="130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</row>
    <row r="162" spans="2:14">
      <c r="B162" s="130"/>
      <c r="C162" s="130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</row>
    <row r="163" spans="2:14">
      <c r="B163" s="130"/>
      <c r="C163" s="130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</row>
    <row r="164" spans="2:14">
      <c r="B164" s="130"/>
      <c r="C164" s="130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</row>
    <row r="165" spans="2:14">
      <c r="B165" s="130"/>
      <c r="C165" s="130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</row>
    <row r="166" spans="2:14">
      <c r="B166" s="130"/>
      <c r="C166" s="130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</row>
    <row r="167" spans="2:14">
      <c r="B167" s="130"/>
      <c r="C167" s="130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</row>
    <row r="168" spans="2:14">
      <c r="B168" s="130"/>
      <c r="C168" s="130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</row>
    <row r="169" spans="2:14">
      <c r="B169" s="130"/>
      <c r="C169" s="130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</row>
    <row r="170" spans="2:14">
      <c r="B170" s="130"/>
      <c r="C170" s="130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</row>
    <row r="171" spans="2:14">
      <c r="B171" s="130"/>
      <c r="C171" s="130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</row>
    <row r="172" spans="2:14">
      <c r="B172" s="130"/>
      <c r="C172" s="130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</row>
    <row r="173" spans="2:14">
      <c r="B173" s="130"/>
      <c r="C173" s="130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</row>
    <row r="174" spans="2:14">
      <c r="B174" s="130"/>
      <c r="C174" s="130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</row>
    <row r="175" spans="2:14">
      <c r="B175" s="130"/>
      <c r="C175" s="130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</row>
    <row r="176" spans="2:14">
      <c r="B176" s="130"/>
      <c r="C176" s="130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</row>
    <row r="177" spans="2:14">
      <c r="B177" s="130"/>
      <c r="C177" s="130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</row>
    <row r="178" spans="2:14">
      <c r="B178" s="130"/>
      <c r="C178" s="130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</row>
    <row r="179" spans="2:14">
      <c r="B179" s="130"/>
      <c r="C179" s="130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</row>
    <row r="180" spans="2:14">
      <c r="B180" s="130"/>
      <c r="C180" s="130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</row>
    <row r="181" spans="2:14">
      <c r="B181" s="130"/>
      <c r="C181" s="130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</row>
    <row r="182" spans="2:14">
      <c r="B182" s="130"/>
      <c r="C182" s="130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</row>
    <row r="183" spans="2:14">
      <c r="B183" s="130"/>
      <c r="C183" s="130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</row>
    <row r="184" spans="2:14">
      <c r="B184" s="130"/>
      <c r="C184" s="130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</row>
    <row r="185" spans="2:14">
      <c r="B185" s="130"/>
      <c r="C185" s="130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</row>
    <row r="186" spans="2:14">
      <c r="B186" s="130"/>
      <c r="C186" s="130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</row>
    <row r="187" spans="2:14">
      <c r="B187" s="130"/>
      <c r="C187" s="130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</row>
    <row r="188" spans="2:14">
      <c r="B188" s="130"/>
      <c r="C188" s="130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</row>
    <row r="189" spans="2:14">
      <c r="B189" s="130"/>
      <c r="C189" s="130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</row>
    <row r="190" spans="2:14">
      <c r="B190" s="130"/>
      <c r="C190" s="130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</row>
    <row r="191" spans="2:14">
      <c r="B191" s="130"/>
      <c r="C191" s="130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</row>
    <row r="192" spans="2:14">
      <c r="B192" s="130"/>
      <c r="C192" s="130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</row>
    <row r="193" spans="2:14">
      <c r="B193" s="130"/>
      <c r="C193" s="130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</row>
    <row r="194" spans="2:14">
      <c r="B194" s="130"/>
      <c r="C194" s="130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</row>
    <row r="195" spans="2:14">
      <c r="B195" s="130"/>
      <c r="C195" s="130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</row>
    <row r="196" spans="2:14">
      <c r="B196" s="130"/>
      <c r="C196" s="130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</row>
    <row r="197" spans="2:14">
      <c r="B197" s="130"/>
      <c r="C197" s="130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</row>
    <row r="198" spans="2:14">
      <c r="B198" s="130"/>
      <c r="C198" s="130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</row>
    <row r="199" spans="2:14">
      <c r="B199" s="130"/>
      <c r="C199" s="130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</row>
    <row r="200" spans="2:14">
      <c r="B200" s="130"/>
      <c r="C200" s="130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</row>
    <row r="201" spans="2:14">
      <c r="B201" s="130"/>
      <c r="C201" s="130"/>
      <c r="D201" s="131"/>
      <c r="E201" s="131"/>
      <c r="F201" s="131"/>
      <c r="G201" s="131"/>
      <c r="H201" s="131"/>
      <c r="I201" s="131"/>
      <c r="J201" s="131"/>
      <c r="K201" s="131"/>
      <c r="L201" s="131"/>
      <c r="M201" s="131"/>
      <c r="N201" s="131"/>
    </row>
    <row r="202" spans="2:14">
      <c r="B202" s="130"/>
      <c r="C202" s="130"/>
      <c r="D202" s="131"/>
      <c r="E202" s="131"/>
      <c r="F202" s="131"/>
      <c r="G202" s="131"/>
      <c r="H202" s="131"/>
      <c r="I202" s="131"/>
      <c r="J202" s="131"/>
      <c r="K202" s="131"/>
      <c r="L202" s="131"/>
      <c r="M202" s="131"/>
      <c r="N202" s="131"/>
    </row>
    <row r="203" spans="2:14">
      <c r="B203" s="130"/>
      <c r="C203" s="130"/>
      <c r="D203" s="131"/>
      <c r="E203" s="131"/>
      <c r="F203" s="131"/>
      <c r="G203" s="131"/>
      <c r="H203" s="131"/>
      <c r="I203" s="131"/>
      <c r="J203" s="131"/>
      <c r="K203" s="131"/>
      <c r="L203" s="131"/>
      <c r="M203" s="131"/>
      <c r="N203" s="131"/>
    </row>
    <row r="204" spans="2:14">
      <c r="B204" s="130"/>
      <c r="C204" s="130"/>
      <c r="D204" s="131"/>
      <c r="E204" s="131"/>
      <c r="F204" s="131"/>
      <c r="G204" s="131"/>
      <c r="H204" s="131"/>
      <c r="I204" s="131"/>
      <c r="J204" s="131"/>
      <c r="K204" s="131"/>
      <c r="L204" s="131"/>
      <c r="M204" s="131"/>
      <c r="N204" s="131"/>
    </row>
    <row r="205" spans="2:14">
      <c r="B205" s="130"/>
      <c r="C205" s="130"/>
      <c r="D205" s="131"/>
      <c r="E205" s="131"/>
      <c r="F205" s="131"/>
      <c r="G205" s="131"/>
      <c r="H205" s="131"/>
      <c r="I205" s="131"/>
      <c r="J205" s="131"/>
      <c r="K205" s="131"/>
      <c r="L205" s="131"/>
      <c r="M205" s="131"/>
      <c r="N205" s="131"/>
    </row>
    <row r="206" spans="2:14">
      <c r="B206" s="130"/>
      <c r="C206" s="130"/>
      <c r="D206" s="131"/>
      <c r="E206" s="131"/>
      <c r="F206" s="131"/>
      <c r="G206" s="131"/>
      <c r="H206" s="131"/>
      <c r="I206" s="131"/>
      <c r="J206" s="131"/>
      <c r="K206" s="131"/>
      <c r="L206" s="131"/>
      <c r="M206" s="131"/>
      <c r="N206" s="131"/>
    </row>
    <row r="207" spans="2:14">
      <c r="B207" s="130"/>
      <c r="C207" s="130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</row>
    <row r="208" spans="2:14">
      <c r="B208" s="130"/>
      <c r="C208" s="130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</row>
    <row r="209" spans="2:14">
      <c r="B209" s="130"/>
      <c r="C209" s="130"/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  <c r="N209" s="131"/>
    </row>
    <row r="210" spans="2:14">
      <c r="B210" s="130"/>
      <c r="C210" s="130"/>
      <c r="D210" s="131"/>
      <c r="E210" s="131"/>
      <c r="F210" s="131"/>
      <c r="G210" s="131"/>
      <c r="H210" s="131"/>
      <c r="I210" s="131"/>
      <c r="J210" s="131"/>
      <c r="K210" s="131"/>
      <c r="L210" s="131"/>
      <c r="M210" s="131"/>
      <c r="N210" s="131"/>
    </row>
    <row r="211" spans="2:14">
      <c r="B211" s="130"/>
      <c r="C211" s="130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</row>
    <row r="212" spans="2:14">
      <c r="B212" s="130"/>
      <c r="C212" s="130"/>
      <c r="D212" s="131"/>
      <c r="E212" s="131"/>
      <c r="F212" s="131"/>
      <c r="G212" s="131"/>
      <c r="H212" s="131"/>
      <c r="I212" s="131"/>
      <c r="J212" s="131"/>
      <c r="K212" s="131"/>
      <c r="L212" s="131"/>
      <c r="M212" s="131"/>
      <c r="N212" s="131"/>
    </row>
    <row r="213" spans="2:14">
      <c r="B213" s="130"/>
      <c r="C213" s="130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  <c r="N213" s="131"/>
    </row>
    <row r="214" spans="2:14">
      <c r="B214" s="130"/>
      <c r="C214" s="130"/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  <c r="N214" s="131"/>
    </row>
    <row r="215" spans="2:14">
      <c r="B215" s="130"/>
      <c r="C215" s="130"/>
      <c r="D215" s="131"/>
      <c r="E215" s="131"/>
      <c r="F215" s="131"/>
      <c r="G215" s="131"/>
      <c r="H215" s="131"/>
      <c r="I215" s="131"/>
      <c r="J215" s="131"/>
      <c r="K215" s="131"/>
      <c r="L215" s="131"/>
      <c r="M215" s="131"/>
      <c r="N215" s="131"/>
    </row>
    <row r="216" spans="2:14">
      <c r="B216" s="130"/>
      <c r="C216" s="130"/>
      <c r="D216" s="131"/>
      <c r="E216" s="131"/>
      <c r="F216" s="131"/>
      <c r="G216" s="131"/>
      <c r="H216" s="131"/>
      <c r="I216" s="131"/>
      <c r="J216" s="131"/>
      <c r="K216" s="131"/>
      <c r="L216" s="131"/>
      <c r="M216" s="131"/>
      <c r="N216" s="131"/>
    </row>
    <row r="217" spans="2:14">
      <c r="B217" s="130"/>
      <c r="C217" s="130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</row>
    <row r="218" spans="2:14">
      <c r="B218" s="130"/>
      <c r="C218" s="130"/>
      <c r="D218" s="131"/>
      <c r="E218" s="131"/>
      <c r="F218" s="131"/>
      <c r="G218" s="131"/>
      <c r="H218" s="131"/>
      <c r="I218" s="131"/>
      <c r="J218" s="131"/>
      <c r="K218" s="131"/>
      <c r="L218" s="131"/>
      <c r="M218" s="131"/>
      <c r="N218" s="131"/>
    </row>
    <row r="219" spans="2:14">
      <c r="B219" s="130"/>
      <c r="C219" s="130"/>
      <c r="D219" s="131"/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</row>
    <row r="220" spans="2:14">
      <c r="B220" s="130"/>
      <c r="C220" s="130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</row>
    <row r="221" spans="2:14">
      <c r="B221" s="130"/>
      <c r="C221" s="130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</row>
    <row r="222" spans="2:14">
      <c r="B222" s="130"/>
      <c r="C222" s="130"/>
      <c r="D222" s="131"/>
      <c r="E222" s="131"/>
      <c r="F222" s="131"/>
      <c r="G222" s="131"/>
      <c r="H222" s="131"/>
      <c r="I222" s="131"/>
      <c r="J222" s="131"/>
      <c r="K222" s="131"/>
      <c r="L222" s="131"/>
      <c r="M222" s="131"/>
      <c r="N222" s="131"/>
    </row>
    <row r="223" spans="2:14">
      <c r="B223" s="130"/>
      <c r="C223" s="130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</row>
    <row r="224" spans="2:14">
      <c r="B224" s="130"/>
      <c r="C224" s="130"/>
      <c r="D224" s="131"/>
      <c r="E224" s="131"/>
      <c r="F224" s="131"/>
      <c r="G224" s="131"/>
      <c r="H224" s="131"/>
      <c r="I224" s="131"/>
      <c r="J224" s="131"/>
      <c r="K224" s="131"/>
      <c r="L224" s="131"/>
      <c r="M224" s="131"/>
      <c r="N224" s="131"/>
    </row>
    <row r="225" spans="2:14">
      <c r="B225" s="130"/>
      <c r="C225" s="130"/>
      <c r="D225" s="131"/>
      <c r="E225" s="131"/>
      <c r="F225" s="131"/>
      <c r="G225" s="131"/>
      <c r="H225" s="131"/>
      <c r="I225" s="131"/>
      <c r="J225" s="131"/>
      <c r="K225" s="131"/>
      <c r="L225" s="131"/>
      <c r="M225" s="131"/>
      <c r="N225" s="131"/>
    </row>
    <row r="226" spans="2:14">
      <c r="B226" s="130"/>
      <c r="C226" s="130"/>
      <c r="D226" s="131"/>
      <c r="E226" s="131"/>
      <c r="F226" s="131"/>
      <c r="G226" s="131"/>
      <c r="H226" s="131"/>
      <c r="I226" s="131"/>
      <c r="J226" s="131"/>
      <c r="K226" s="131"/>
      <c r="L226" s="131"/>
      <c r="M226" s="131"/>
      <c r="N226" s="131"/>
    </row>
    <row r="227" spans="2:14">
      <c r="B227" s="130"/>
      <c r="C227" s="130"/>
      <c r="D227" s="131"/>
      <c r="E227" s="131"/>
      <c r="F227" s="131"/>
      <c r="G227" s="131"/>
      <c r="H227" s="131"/>
      <c r="I227" s="131"/>
      <c r="J227" s="131"/>
      <c r="K227" s="131"/>
      <c r="L227" s="131"/>
      <c r="M227" s="131"/>
      <c r="N227" s="131"/>
    </row>
    <row r="228" spans="2:14">
      <c r="B228" s="130"/>
      <c r="C228" s="130"/>
      <c r="D228" s="131"/>
      <c r="E228" s="131"/>
      <c r="F228" s="131"/>
      <c r="G228" s="131"/>
      <c r="H228" s="131"/>
      <c r="I228" s="131"/>
      <c r="J228" s="131"/>
      <c r="K228" s="131"/>
      <c r="L228" s="131"/>
      <c r="M228" s="131"/>
      <c r="N228" s="131"/>
    </row>
    <row r="229" spans="2:14">
      <c r="B229" s="130"/>
      <c r="C229" s="130"/>
      <c r="D229" s="131"/>
      <c r="E229" s="131"/>
      <c r="F229" s="131"/>
      <c r="G229" s="131"/>
      <c r="H229" s="131"/>
      <c r="I229" s="131"/>
      <c r="J229" s="131"/>
      <c r="K229" s="131"/>
      <c r="L229" s="131"/>
      <c r="M229" s="131"/>
      <c r="N229" s="131"/>
    </row>
    <row r="230" spans="2:14">
      <c r="B230" s="130"/>
      <c r="C230" s="130"/>
      <c r="D230" s="131"/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</row>
    <row r="231" spans="2:14">
      <c r="B231" s="130"/>
      <c r="C231" s="130"/>
      <c r="D231" s="131"/>
      <c r="E231" s="131"/>
      <c r="F231" s="131"/>
      <c r="G231" s="131"/>
      <c r="H231" s="131"/>
      <c r="I231" s="131"/>
      <c r="J231" s="131"/>
      <c r="K231" s="131"/>
      <c r="L231" s="131"/>
      <c r="M231" s="131"/>
      <c r="N231" s="131"/>
    </row>
    <row r="232" spans="2:14">
      <c r="B232" s="130"/>
      <c r="C232" s="130"/>
      <c r="D232" s="131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</row>
    <row r="233" spans="2:14">
      <c r="B233" s="130"/>
      <c r="C233" s="130"/>
      <c r="D233" s="131"/>
      <c r="E233" s="131"/>
      <c r="F233" s="131"/>
      <c r="G233" s="131"/>
      <c r="H233" s="131"/>
      <c r="I233" s="131"/>
      <c r="J233" s="131"/>
      <c r="K233" s="131"/>
      <c r="L233" s="131"/>
      <c r="M233" s="131"/>
      <c r="N233" s="131"/>
    </row>
    <row r="234" spans="2:14">
      <c r="B234" s="130"/>
      <c r="C234" s="130"/>
      <c r="D234" s="131"/>
      <c r="E234" s="131"/>
      <c r="F234" s="131"/>
      <c r="G234" s="131"/>
      <c r="H234" s="131"/>
      <c r="I234" s="131"/>
      <c r="J234" s="131"/>
      <c r="K234" s="131"/>
      <c r="L234" s="131"/>
      <c r="M234" s="131"/>
      <c r="N234" s="131"/>
    </row>
    <row r="235" spans="2:14">
      <c r="B235" s="130"/>
      <c r="C235" s="130"/>
      <c r="D235" s="131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</row>
    <row r="236" spans="2:14">
      <c r="B236" s="130"/>
      <c r="C236" s="130"/>
      <c r="D236" s="131"/>
      <c r="E236" s="131"/>
      <c r="F236" s="131"/>
      <c r="G236" s="131"/>
      <c r="H236" s="131"/>
      <c r="I236" s="131"/>
      <c r="J236" s="131"/>
      <c r="K236" s="131"/>
      <c r="L236" s="131"/>
      <c r="M236" s="131"/>
      <c r="N236" s="131"/>
    </row>
    <row r="237" spans="2:14">
      <c r="B237" s="130"/>
      <c r="C237" s="130"/>
      <c r="D237" s="131"/>
      <c r="E237" s="131"/>
      <c r="F237" s="131"/>
      <c r="G237" s="131"/>
      <c r="H237" s="131"/>
      <c r="I237" s="131"/>
      <c r="J237" s="131"/>
      <c r="K237" s="131"/>
      <c r="L237" s="131"/>
      <c r="M237" s="131"/>
      <c r="N237" s="131"/>
    </row>
    <row r="238" spans="2:14">
      <c r="B238" s="130"/>
      <c r="C238" s="130"/>
      <c r="D238" s="131"/>
      <c r="E238" s="131"/>
      <c r="F238" s="131"/>
      <c r="G238" s="131"/>
      <c r="H238" s="131"/>
      <c r="I238" s="131"/>
      <c r="J238" s="131"/>
      <c r="K238" s="131"/>
      <c r="L238" s="131"/>
      <c r="M238" s="131"/>
      <c r="N238" s="131"/>
    </row>
    <row r="239" spans="2:14">
      <c r="B239" s="130"/>
      <c r="C239" s="130"/>
      <c r="D239" s="131"/>
      <c r="E239" s="131"/>
      <c r="F239" s="131"/>
      <c r="G239" s="131"/>
      <c r="H239" s="131"/>
      <c r="I239" s="131"/>
      <c r="J239" s="131"/>
      <c r="K239" s="131"/>
      <c r="L239" s="131"/>
      <c r="M239" s="131"/>
      <c r="N239" s="131"/>
    </row>
    <row r="240" spans="2:14">
      <c r="B240" s="130"/>
      <c r="C240" s="130"/>
      <c r="D240" s="131"/>
      <c r="E240" s="131"/>
      <c r="F240" s="131"/>
      <c r="G240" s="131"/>
      <c r="H240" s="131"/>
      <c r="I240" s="131"/>
      <c r="J240" s="131"/>
      <c r="K240" s="131"/>
      <c r="L240" s="131"/>
      <c r="M240" s="131"/>
      <c r="N240" s="131"/>
    </row>
    <row r="241" spans="2:14">
      <c r="B241" s="130"/>
      <c r="C241" s="130"/>
      <c r="D241" s="131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</row>
    <row r="242" spans="2:14">
      <c r="B242" s="130"/>
      <c r="C242" s="130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</row>
    <row r="243" spans="2:14">
      <c r="B243" s="130"/>
      <c r="C243" s="130"/>
      <c r="D243" s="131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</row>
    <row r="244" spans="2:14">
      <c r="B244" s="130"/>
      <c r="C244" s="130"/>
      <c r="D244" s="131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</row>
    <row r="245" spans="2:14">
      <c r="B245" s="130"/>
      <c r="C245" s="130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</row>
    <row r="246" spans="2:14">
      <c r="B246" s="130"/>
      <c r="C246" s="130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</row>
    <row r="247" spans="2:14">
      <c r="B247" s="130"/>
      <c r="C247" s="130"/>
      <c r="D247" s="131"/>
      <c r="E247" s="131"/>
      <c r="F247" s="131"/>
      <c r="G247" s="131"/>
      <c r="H247" s="131"/>
      <c r="I247" s="131"/>
      <c r="J247" s="131"/>
      <c r="K247" s="131"/>
      <c r="L247" s="131"/>
      <c r="M247" s="131"/>
      <c r="N247" s="131"/>
    </row>
    <row r="248" spans="2:14">
      <c r="B248" s="130"/>
      <c r="C248" s="130"/>
      <c r="D248" s="131"/>
      <c r="E248" s="131"/>
      <c r="F248" s="131"/>
      <c r="G248" s="131"/>
      <c r="H248" s="131"/>
      <c r="I248" s="131"/>
      <c r="J248" s="131"/>
      <c r="K248" s="131"/>
      <c r="L248" s="131"/>
      <c r="M248" s="131"/>
      <c r="N248" s="131"/>
    </row>
    <row r="249" spans="2:14">
      <c r="B249" s="130"/>
      <c r="C249" s="130"/>
      <c r="D249" s="131"/>
      <c r="E249" s="131"/>
      <c r="F249" s="131"/>
      <c r="G249" s="131"/>
      <c r="H249" s="131"/>
      <c r="I249" s="131"/>
      <c r="J249" s="131"/>
      <c r="K249" s="131"/>
      <c r="L249" s="131"/>
      <c r="M249" s="131"/>
      <c r="N249" s="131"/>
    </row>
    <row r="250" spans="2:14">
      <c r="B250" s="135"/>
      <c r="C250" s="130"/>
      <c r="D250" s="131"/>
      <c r="E250" s="131"/>
      <c r="F250" s="131"/>
      <c r="G250" s="131"/>
      <c r="H250" s="131"/>
      <c r="I250" s="131"/>
      <c r="J250" s="131"/>
      <c r="K250" s="131"/>
      <c r="L250" s="131"/>
      <c r="M250" s="131"/>
      <c r="N250" s="131"/>
    </row>
    <row r="251" spans="2:14">
      <c r="B251" s="135"/>
      <c r="C251" s="130"/>
      <c r="D251" s="131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</row>
    <row r="252" spans="2:14">
      <c r="B252" s="136"/>
      <c r="C252" s="130"/>
      <c r="D252" s="131"/>
      <c r="E252" s="131"/>
      <c r="F252" s="131"/>
      <c r="G252" s="131"/>
      <c r="H252" s="131"/>
      <c r="I252" s="131"/>
      <c r="J252" s="131"/>
      <c r="K252" s="131"/>
      <c r="L252" s="131"/>
      <c r="M252" s="131"/>
      <c r="N252" s="131"/>
    </row>
    <row r="253" spans="2:14">
      <c r="B253" s="130"/>
      <c r="C253" s="130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</row>
    <row r="254" spans="2:14">
      <c r="B254" s="130"/>
      <c r="C254" s="130"/>
      <c r="D254" s="131"/>
      <c r="E254" s="131"/>
      <c r="F254" s="131"/>
      <c r="G254" s="131"/>
      <c r="H254" s="131"/>
      <c r="I254" s="131"/>
      <c r="J254" s="131"/>
      <c r="K254" s="131"/>
      <c r="L254" s="131"/>
      <c r="M254" s="131"/>
      <c r="N254" s="131"/>
    </row>
    <row r="255" spans="2:14">
      <c r="B255" s="130"/>
      <c r="C255" s="130"/>
      <c r="D255" s="131"/>
      <c r="E255" s="131"/>
      <c r="F255" s="131"/>
      <c r="G255" s="131"/>
      <c r="H255" s="131"/>
      <c r="I255" s="131"/>
      <c r="J255" s="131"/>
      <c r="K255" s="131"/>
      <c r="L255" s="131"/>
      <c r="M255" s="131"/>
      <c r="N255" s="131"/>
    </row>
    <row r="256" spans="2:14">
      <c r="B256" s="130"/>
      <c r="C256" s="130"/>
      <c r="D256" s="130"/>
      <c r="E256" s="130"/>
      <c r="F256" s="130"/>
      <c r="G256" s="130"/>
      <c r="H256" s="131"/>
      <c r="I256" s="131"/>
      <c r="J256" s="131"/>
      <c r="K256" s="131"/>
      <c r="L256" s="131"/>
      <c r="M256" s="131"/>
      <c r="N256" s="131"/>
    </row>
    <row r="257" spans="2:14">
      <c r="B257" s="130"/>
      <c r="C257" s="130"/>
      <c r="D257" s="130"/>
      <c r="E257" s="130"/>
      <c r="F257" s="130"/>
      <c r="G257" s="130"/>
      <c r="H257" s="131"/>
      <c r="I257" s="131"/>
      <c r="J257" s="131"/>
      <c r="K257" s="131"/>
      <c r="L257" s="131"/>
      <c r="M257" s="131"/>
      <c r="N257" s="131"/>
    </row>
    <row r="258" spans="2:14">
      <c r="B258" s="130"/>
      <c r="C258" s="130"/>
      <c r="D258" s="130"/>
      <c r="E258" s="130"/>
      <c r="F258" s="130"/>
      <c r="G258" s="130"/>
      <c r="H258" s="131"/>
      <c r="I258" s="131"/>
      <c r="J258" s="131"/>
      <c r="K258" s="131"/>
      <c r="L258" s="131"/>
      <c r="M258" s="131"/>
      <c r="N258" s="131"/>
    </row>
    <row r="259" spans="2:14">
      <c r="B259" s="130"/>
      <c r="C259" s="130"/>
      <c r="D259" s="130"/>
      <c r="E259" s="130"/>
      <c r="F259" s="130"/>
      <c r="G259" s="130"/>
      <c r="H259" s="131"/>
      <c r="I259" s="131"/>
      <c r="J259" s="131"/>
      <c r="K259" s="131"/>
      <c r="L259" s="131"/>
      <c r="M259" s="131"/>
      <c r="N259" s="131"/>
    </row>
    <row r="260" spans="2:14">
      <c r="B260" s="130"/>
      <c r="C260" s="130"/>
      <c r="D260" s="130"/>
      <c r="E260" s="130"/>
      <c r="F260" s="130"/>
      <c r="G260" s="130"/>
      <c r="H260" s="131"/>
      <c r="I260" s="131"/>
      <c r="J260" s="131"/>
      <c r="K260" s="131"/>
      <c r="L260" s="131"/>
      <c r="M260" s="131"/>
      <c r="N260" s="131"/>
    </row>
    <row r="261" spans="2:14">
      <c r="B261" s="130"/>
      <c r="C261" s="130"/>
      <c r="D261" s="130"/>
      <c r="E261" s="130"/>
      <c r="F261" s="130"/>
      <c r="G261" s="130"/>
      <c r="H261" s="131"/>
      <c r="I261" s="131"/>
      <c r="J261" s="131"/>
      <c r="K261" s="131"/>
      <c r="L261" s="131"/>
      <c r="M261" s="131"/>
      <c r="N261" s="131"/>
    </row>
    <row r="262" spans="2:14">
      <c r="B262" s="130"/>
      <c r="C262" s="130"/>
      <c r="D262" s="130"/>
      <c r="E262" s="130"/>
      <c r="F262" s="130"/>
      <c r="G262" s="130"/>
      <c r="H262" s="131"/>
      <c r="I262" s="131"/>
      <c r="J262" s="131"/>
      <c r="K262" s="131"/>
      <c r="L262" s="131"/>
      <c r="M262" s="131"/>
      <c r="N262" s="131"/>
    </row>
    <row r="263" spans="2:14">
      <c r="B263" s="130"/>
      <c r="C263" s="130"/>
      <c r="D263" s="130"/>
      <c r="E263" s="130"/>
      <c r="F263" s="130"/>
      <c r="G263" s="130"/>
      <c r="H263" s="131"/>
      <c r="I263" s="131"/>
      <c r="J263" s="131"/>
      <c r="K263" s="131"/>
      <c r="L263" s="131"/>
      <c r="M263" s="131"/>
      <c r="N263" s="131"/>
    </row>
    <row r="264" spans="2:14">
      <c r="B264" s="130"/>
      <c r="C264" s="130"/>
      <c r="D264" s="130"/>
      <c r="E264" s="130"/>
      <c r="F264" s="130"/>
      <c r="G264" s="130"/>
      <c r="H264" s="131"/>
      <c r="I264" s="131"/>
      <c r="J264" s="131"/>
      <c r="K264" s="131"/>
      <c r="L264" s="131"/>
      <c r="M264" s="131"/>
      <c r="N264" s="131"/>
    </row>
    <row r="265" spans="2:14">
      <c r="B265" s="130"/>
      <c r="C265" s="130"/>
      <c r="D265" s="130"/>
      <c r="E265" s="130"/>
      <c r="F265" s="130"/>
      <c r="G265" s="130"/>
      <c r="H265" s="131"/>
      <c r="I265" s="131"/>
      <c r="J265" s="131"/>
      <c r="K265" s="131"/>
      <c r="L265" s="131"/>
      <c r="M265" s="131"/>
      <c r="N265" s="131"/>
    </row>
    <row r="266" spans="2:14">
      <c r="B266" s="130"/>
      <c r="C266" s="130"/>
      <c r="D266" s="130"/>
      <c r="E266" s="130"/>
      <c r="F266" s="130"/>
      <c r="G266" s="130"/>
      <c r="H266" s="131"/>
      <c r="I266" s="131"/>
      <c r="J266" s="131"/>
      <c r="K266" s="131"/>
      <c r="L266" s="131"/>
      <c r="M266" s="131"/>
      <c r="N266" s="131"/>
    </row>
    <row r="267" spans="2:14">
      <c r="B267" s="130"/>
      <c r="C267" s="130"/>
      <c r="D267" s="130"/>
      <c r="E267" s="130"/>
      <c r="F267" s="130"/>
      <c r="G267" s="130"/>
      <c r="H267" s="131"/>
      <c r="I267" s="131"/>
      <c r="J267" s="131"/>
      <c r="K267" s="131"/>
      <c r="L267" s="131"/>
      <c r="M267" s="131"/>
      <c r="N267" s="131"/>
    </row>
    <row r="268" spans="2:14">
      <c r="B268" s="130"/>
      <c r="C268" s="130"/>
      <c r="D268" s="130"/>
      <c r="E268" s="130"/>
      <c r="F268" s="130"/>
      <c r="G268" s="130"/>
      <c r="H268" s="131"/>
      <c r="I268" s="131"/>
      <c r="J268" s="131"/>
      <c r="K268" s="131"/>
      <c r="L268" s="131"/>
      <c r="M268" s="131"/>
      <c r="N268" s="131"/>
    </row>
    <row r="269" spans="2:14">
      <c r="B269" s="130"/>
      <c r="C269" s="130"/>
      <c r="D269" s="130"/>
      <c r="E269" s="130"/>
      <c r="F269" s="130"/>
      <c r="G269" s="130"/>
      <c r="H269" s="131"/>
      <c r="I269" s="131"/>
      <c r="J269" s="131"/>
      <c r="K269" s="131"/>
      <c r="L269" s="131"/>
      <c r="M269" s="131"/>
      <c r="N269" s="131"/>
    </row>
    <row r="270" spans="2:14">
      <c r="B270" s="130"/>
      <c r="C270" s="130"/>
      <c r="D270" s="130"/>
      <c r="E270" s="130"/>
      <c r="F270" s="130"/>
      <c r="G270" s="130"/>
      <c r="H270" s="131"/>
      <c r="I270" s="131"/>
      <c r="J270" s="131"/>
      <c r="K270" s="131"/>
      <c r="L270" s="131"/>
      <c r="M270" s="131"/>
      <c r="N270" s="131"/>
    </row>
    <row r="271" spans="2:14">
      <c r="B271" s="130"/>
      <c r="C271" s="130"/>
      <c r="D271" s="130"/>
      <c r="E271" s="130"/>
      <c r="F271" s="130"/>
      <c r="G271" s="130"/>
      <c r="H271" s="131"/>
      <c r="I271" s="131"/>
      <c r="J271" s="131"/>
      <c r="K271" s="131"/>
      <c r="L271" s="131"/>
      <c r="M271" s="131"/>
      <c r="N271" s="131"/>
    </row>
    <row r="272" spans="2:14">
      <c r="B272" s="130"/>
      <c r="C272" s="130"/>
      <c r="D272" s="130"/>
      <c r="E272" s="130"/>
      <c r="F272" s="130"/>
      <c r="G272" s="130"/>
      <c r="H272" s="131"/>
      <c r="I272" s="131"/>
      <c r="J272" s="131"/>
      <c r="K272" s="131"/>
      <c r="L272" s="131"/>
      <c r="M272" s="131"/>
      <c r="N272" s="131"/>
    </row>
    <row r="273" spans="2:14">
      <c r="B273" s="130"/>
      <c r="C273" s="130"/>
      <c r="D273" s="130"/>
      <c r="E273" s="130"/>
      <c r="F273" s="130"/>
      <c r="G273" s="130"/>
      <c r="H273" s="131"/>
      <c r="I273" s="131"/>
      <c r="J273" s="131"/>
      <c r="K273" s="131"/>
      <c r="L273" s="131"/>
      <c r="M273" s="131"/>
      <c r="N273" s="131"/>
    </row>
    <row r="274" spans="2:14">
      <c r="B274" s="130"/>
      <c r="C274" s="130"/>
      <c r="D274" s="130"/>
      <c r="E274" s="130"/>
      <c r="F274" s="130"/>
      <c r="G274" s="130"/>
      <c r="H274" s="131"/>
      <c r="I274" s="131"/>
      <c r="J274" s="131"/>
      <c r="K274" s="131"/>
      <c r="L274" s="131"/>
      <c r="M274" s="131"/>
      <c r="N274" s="131"/>
    </row>
    <row r="275" spans="2:14">
      <c r="B275" s="130"/>
      <c r="C275" s="130"/>
      <c r="D275" s="130"/>
      <c r="E275" s="130"/>
      <c r="F275" s="130"/>
      <c r="G275" s="130"/>
      <c r="H275" s="131"/>
      <c r="I275" s="131"/>
      <c r="J275" s="131"/>
      <c r="K275" s="131"/>
      <c r="L275" s="131"/>
      <c r="M275" s="131"/>
      <c r="N275" s="131"/>
    </row>
    <row r="276" spans="2:14">
      <c r="B276" s="130"/>
      <c r="C276" s="130"/>
      <c r="D276" s="130"/>
      <c r="E276" s="130"/>
      <c r="F276" s="130"/>
      <c r="G276" s="130"/>
      <c r="H276" s="131"/>
      <c r="I276" s="131"/>
      <c r="J276" s="131"/>
      <c r="K276" s="131"/>
      <c r="L276" s="131"/>
      <c r="M276" s="131"/>
      <c r="N276" s="131"/>
    </row>
    <row r="277" spans="2:14">
      <c r="B277" s="130"/>
      <c r="C277" s="130"/>
      <c r="D277" s="130"/>
      <c r="E277" s="130"/>
      <c r="F277" s="130"/>
      <c r="G277" s="130"/>
      <c r="H277" s="131"/>
      <c r="I277" s="131"/>
      <c r="J277" s="131"/>
      <c r="K277" s="131"/>
      <c r="L277" s="131"/>
      <c r="M277" s="131"/>
      <c r="N277" s="131"/>
    </row>
    <row r="278" spans="2:14">
      <c r="B278" s="130"/>
      <c r="C278" s="130"/>
      <c r="D278" s="130"/>
      <c r="E278" s="130"/>
      <c r="F278" s="130"/>
      <c r="G278" s="130"/>
      <c r="H278" s="131"/>
      <c r="I278" s="131"/>
      <c r="J278" s="131"/>
      <c r="K278" s="131"/>
      <c r="L278" s="131"/>
      <c r="M278" s="131"/>
      <c r="N278" s="131"/>
    </row>
    <row r="279" spans="2:14">
      <c r="B279" s="130"/>
      <c r="C279" s="130"/>
      <c r="D279" s="130"/>
      <c r="E279" s="130"/>
      <c r="F279" s="130"/>
      <c r="G279" s="130"/>
      <c r="H279" s="131"/>
      <c r="I279" s="131"/>
      <c r="J279" s="131"/>
      <c r="K279" s="131"/>
      <c r="L279" s="131"/>
      <c r="M279" s="131"/>
      <c r="N279" s="131"/>
    </row>
    <row r="280" spans="2:14">
      <c r="B280" s="130"/>
      <c r="C280" s="130"/>
      <c r="D280" s="130"/>
      <c r="E280" s="130"/>
      <c r="F280" s="130"/>
      <c r="G280" s="130"/>
      <c r="H280" s="131"/>
      <c r="I280" s="131"/>
      <c r="J280" s="131"/>
      <c r="K280" s="131"/>
      <c r="L280" s="131"/>
      <c r="M280" s="131"/>
      <c r="N280" s="131"/>
    </row>
    <row r="281" spans="2:14">
      <c r="B281" s="130"/>
      <c r="C281" s="130"/>
      <c r="D281" s="130"/>
      <c r="E281" s="130"/>
      <c r="F281" s="130"/>
      <c r="G281" s="130"/>
      <c r="H281" s="131"/>
      <c r="I281" s="131"/>
      <c r="J281" s="131"/>
      <c r="K281" s="131"/>
      <c r="L281" s="131"/>
      <c r="M281" s="131"/>
      <c r="N281" s="131"/>
    </row>
    <row r="282" spans="2:14">
      <c r="B282" s="130"/>
      <c r="C282" s="130"/>
      <c r="D282" s="130"/>
      <c r="E282" s="130"/>
      <c r="F282" s="130"/>
      <c r="G282" s="130"/>
      <c r="H282" s="131"/>
      <c r="I282" s="131"/>
      <c r="J282" s="131"/>
      <c r="K282" s="131"/>
      <c r="L282" s="131"/>
      <c r="M282" s="131"/>
      <c r="N282" s="131"/>
    </row>
    <row r="283" spans="2:14">
      <c r="B283" s="130"/>
      <c r="C283" s="130"/>
      <c r="D283" s="130"/>
      <c r="E283" s="130"/>
      <c r="F283" s="130"/>
      <c r="G283" s="130"/>
      <c r="H283" s="131"/>
      <c r="I283" s="131"/>
      <c r="J283" s="131"/>
      <c r="K283" s="131"/>
      <c r="L283" s="131"/>
      <c r="M283" s="131"/>
      <c r="N283" s="131"/>
    </row>
    <row r="284" spans="2:14">
      <c r="B284" s="130"/>
      <c r="C284" s="130"/>
      <c r="D284" s="130"/>
      <c r="E284" s="130"/>
      <c r="F284" s="130"/>
      <c r="G284" s="130"/>
      <c r="H284" s="131"/>
      <c r="I284" s="131"/>
      <c r="J284" s="131"/>
      <c r="K284" s="131"/>
      <c r="L284" s="131"/>
      <c r="M284" s="131"/>
      <c r="N284" s="131"/>
    </row>
    <row r="285" spans="2:14">
      <c r="B285" s="130"/>
      <c r="C285" s="130"/>
      <c r="D285" s="130"/>
      <c r="E285" s="130"/>
      <c r="F285" s="130"/>
      <c r="G285" s="130"/>
      <c r="H285" s="131"/>
      <c r="I285" s="131"/>
      <c r="J285" s="131"/>
      <c r="K285" s="131"/>
      <c r="L285" s="131"/>
      <c r="M285" s="131"/>
      <c r="N285" s="131"/>
    </row>
    <row r="286" spans="2:14">
      <c r="B286" s="130"/>
      <c r="C286" s="130"/>
      <c r="D286" s="130"/>
      <c r="E286" s="130"/>
      <c r="F286" s="130"/>
      <c r="G286" s="130"/>
      <c r="H286" s="131"/>
      <c r="I286" s="131"/>
      <c r="J286" s="131"/>
      <c r="K286" s="131"/>
      <c r="L286" s="131"/>
      <c r="M286" s="131"/>
      <c r="N286" s="131"/>
    </row>
    <row r="287" spans="2:14">
      <c r="B287" s="130"/>
      <c r="C287" s="130"/>
      <c r="D287" s="130"/>
      <c r="E287" s="130"/>
      <c r="F287" s="130"/>
      <c r="G287" s="130"/>
      <c r="H287" s="131"/>
      <c r="I287" s="131"/>
      <c r="J287" s="131"/>
      <c r="K287" s="131"/>
      <c r="L287" s="131"/>
      <c r="M287" s="131"/>
      <c r="N287" s="131"/>
    </row>
    <row r="288" spans="2:14">
      <c r="B288" s="130"/>
      <c r="C288" s="130"/>
      <c r="D288" s="130"/>
      <c r="E288" s="130"/>
      <c r="F288" s="130"/>
      <c r="G288" s="130"/>
      <c r="H288" s="131"/>
      <c r="I288" s="131"/>
      <c r="J288" s="131"/>
      <c r="K288" s="131"/>
      <c r="L288" s="131"/>
      <c r="M288" s="131"/>
      <c r="N288" s="131"/>
    </row>
    <row r="289" spans="2:14">
      <c r="B289" s="130"/>
      <c r="C289" s="130"/>
      <c r="D289" s="130"/>
      <c r="E289" s="130"/>
      <c r="F289" s="130"/>
      <c r="G289" s="130"/>
      <c r="H289" s="131"/>
      <c r="I289" s="131"/>
      <c r="J289" s="131"/>
      <c r="K289" s="131"/>
      <c r="L289" s="131"/>
      <c r="M289" s="131"/>
      <c r="N289" s="131"/>
    </row>
    <row r="290" spans="2:14">
      <c r="B290" s="130"/>
      <c r="C290" s="130"/>
      <c r="D290" s="130"/>
      <c r="E290" s="130"/>
      <c r="F290" s="130"/>
      <c r="G290" s="130"/>
      <c r="H290" s="131"/>
      <c r="I290" s="131"/>
      <c r="J290" s="131"/>
      <c r="K290" s="131"/>
      <c r="L290" s="131"/>
      <c r="M290" s="131"/>
      <c r="N290" s="131"/>
    </row>
    <row r="291" spans="2:14">
      <c r="B291" s="130"/>
      <c r="C291" s="130"/>
      <c r="D291" s="130"/>
      <c r="E291" s="130"/>
      <c r="F291" s="130"/>
      <c r="G291" s="130"/>
      <c r="H291" s="131"/>
      <c r="I291" s="131"/>
      <c r="J291" s="131"/>
      <c r="K291" s="131"/>
      <c r="L291" s="131"/>
      <c r="M291" s="131"/>
      <c r="N291" s="131"/>
    </row>
    <row r="292" spans="2:14">
      <c r="B292" s="130"/>
      <c r="C292" s="130"/>
      <c r="D292" s="130"/>
      <c r="E292" s="130"/>
      <c r="F292" s="130"/>
      <c r="G292" s="130"/>
      <c r="H292" s="131"/>
      <c r="I292" s="131"/>
      <c r="J292" s="131"/>
      <c r="K292" s="131"/>
      <c r="L292" s="131"/>
      <c r="M292" s="131"/>
      <c r="N292" s="131"/>
    </row>
    <row r="293" spans="2:14">
      <c r="B293" s="130"/>
      <c r="C293" s="130"/>
      <c r="D293" s="130"/>
      <c r="E293" s="130"/>
      <c r="F293" s="130"/>
      <c r="G293" s="130"/>
      <c r="H293" s="131"/>
      <c r="I293" s="131"/>
      <c r="J293" s="131"/>
      <c r="K293" s="131"/>
      <c r="L293" s="131"/>
      <c r="M293" s="131"/>
      <c r="N293" s="131"/>
    </row>
    <row r="294" spans="2:14">
      <c r="B294" s="130"/>
      <c r="C294" s="130"/>
      <c r="D294" s="130"/>
      <c r="E294" s="130"/>
      <c r="F294" s="130"/>
      <c r="G294" s="130"/>
      <c r="H294" s="131"/>
      <c r="I294" s="131"/>
      <c r="J294" s="131"/>
      <c r="K294" s="131"/>
      <c r="L294" s="131"/>
      <c r="M294" s="131"/>
      <c r="N294" s="131"/>
    </row>
    <row r="295" spans="2:14">
      <c r="B295" s="130"/>
      <c r="C295" s="130"/>
      <c r="D295" s="130"/>
      <c r="E295" s="130"/>
      <c r="F295" s="130"/>
      <c r="G295" s="130"/>
      <c r="H295" s="131"/>
      <c r="I295" s="131"/>
      <c r="J295" s="131"/>
      <c r="K295" s="131"/>
      <c r="L295" s="131"/>
      <c r="M295" s="131"/>
      <c r="N295" s="131"/>
    </row>
    <row r="296" spans="2:14">
      <c r="B296" s="130"/>
      <c r="C296" s="130"/>
      <c r="D296" s="130"/>
      <c r="E296" s="130"/>
      <c r="F296" s="130"/>
      <c r="G296" s="130"/>
      <c r="H296" s="131"/>
      <c r="I296" s="131"/>
      <c r="J296" s="131"/>
      <c r="K296" s="131"/>
      <c r="L296" s="131"/>
      <c r="M296" s="131"/>
      <c r="N296" s="131"/>
    </row>
    <row r="297" spans="2:14">
      <c r="B297" s="130"/>
      <c r="C297" s="130"/>
      <c r="D297" s="130"/>
      <c r="E297" s="130"/>
      <c r="F297" s="130"/>
      <c r="G297" s="130"/>
      <c r="H297" s="131"/>
      <c r="I297" s="131"/>
      <c r="J297" s="131"/>
      <c r="K297" s="131"/>
      <c r="L297" s="131"/>
      <c r="M297" s="131"/>
      <c r="N297" s="131"/>
    </row>
    <row r="298" spans="2:14">
      <c r="B298" s="130"/>
      <c r="C298" s="130"/>
      <c r="D298" s="130"/>
      <c r="E298" s="130"/>
      <c r="F298" s="130"/>
      <c r="G298" s="130"/>
      <c r="H298" s="131"/>
      <c r="I298" s="131"/>
      <c r="J298" s="131"/>
      <c r="K298" s="131"/>
      <c r="L298" s="131"/>
      <c r="M298" s="131"/>
      <c r="N298" s="131"/>
    </row>
    <row r="299" spans="2:14">
      <c r="B299" s="130"/>
      <c r="C299" s="130"/>
      <c r="D299" s="130"/>
      <c r="E299" s="130"/>
      <c r="F299" s="130"/>
      <c r="G299" s="130"/>
      <c r="H299" s="131"/>
      <c r="I299" s="131"/>
      <c r="J299" s="131"/>
      <c r="K299" s="131"/>
      <c r="L299" s="131"/>
      <c r="M299" s="131"/>
      <c r="N299" s="131"/>
    </row>
    <row r="300" spans="2:14">
      <c r="B300" s="130"/>
      <c r="C300" s="130"/>
      <c r="D300" s="130"/>
      <c r="E300" s="130"/>
      <c r="F300" s="130"/>
      <c r="G300" s="130"/>
      <c r="H300" s="131"/>
      <c r="I300" s="131"/>
      <c r="J300" s="131"/>
      <c r="K300" s="131"/>
      <c r="L300" s="131"/>
      <c r="M300" s="131"/>
      <c r="N300" s="131"/>
    </row>
    <row r="301" spans="2:14">
      <c r="B301" s="130"/>
      <c r="C301" s="130"/>
      <c r="D301" s="130"/>
      <c r="E301" s="130"/>
      <c r="F301" s="130"/>
      <c r="G301" s="130"/>
      <c r="H301" s="131"/>
      <c r="I301" s="131"/>
      <c r="J301" s="131"/>
      <c r="K301" s="131"/>
      <c r="L301" s="131"/>
      <c r="M301" s="131"/>
      <c r="N301" s="131"/>
    </row>
    <row r="302" spans="2:14">
      <c r="B302" s="130"/>
      <c r="C302" s="130"/>
      <c r="D302" s="130"/>
      <c r="E302" s="130"/>
      <c r="F302" s="130"/>
      <c r="G302" s="130"/>
      <c r="H302" s="131"/>
      <c r="I302" s="131"/>
      <c r="J302" s="131"/>
      <c r="K302" s="131"/>
      <c r="L302" s="131"/>
      <c r="M302" s="131"/>
      <c r="N302" s="131"/>
    </row>
    <row r="303" spans="2:14">
      <c r="B303" s="130"/>
      <c r="C303" s="130"/>
      <c r="D303" s="130"/>
      <c r="E303" s="130"/>
      <c r="F303" s="130"/>
      <c r="G303" s="130"/>
      <c r="H303" s="131"/>
      <c r="I303" s="131"/>
      <c r="J303" s="131"/>
      <c r="K303" s="131"/>
      <c r="L303" s="131"/>
      <c r="M303" s="131"/>
      <c r="N303" s="131"/>
    </row>
    <row r="304" spans="2:14">
      <c r="B304" s="130"/>
      <c r="C304" s="130"/>
      <c r="D304" s="130"/>
      <c r="E304" s="130"/>
      <c r="F304" s="130"/>
      <c r="G304" s="130"/>
      <c r="H304" s="131"/>
      <c r="I304" s="131"/>
      <c r="J304" s="131"/>
      <c r="K304" s="131"/>
      <c r="L304" s="131"/>
      <c r="M304" s="131"/>
      <c r="N304" s="131"/>
    </row>
    <row r="305" spans="2:14">
      <c r="B305" s="130"/>
      <c r="C305" s="130"/>
      <c r="D305" s="130"/>
      <c r="E305" s="130"/>
      <c r="F305" s="130"/>
      <c r="G305" s="130"/>
      <c r="H305" s="131"/>
      <c r="I305" s="131"/>
      <c r="J305" s="131"/>
      <c r="K305" s="131"/>
      <c r="L305" s="131"/>
      <c r="M305" s="131"/>
      <c r="N305" s="131"/>
    </row>
    <row r="306" spans="2:14">
      <c r="B306" s="130"/>
      <c r="C306" s="130"/>
      <c r="D306" s="130"/>
      <c r="E306" s="130"/>
      <c r="F306" s="130"/>
      <c r="G306" s="130"/>
      <c r="H306" s="131"/>
      <c r="I306" s="131"/>
      <c r="J306" s="131"/>
      <c r="K306" s="131"/>
      <c r="L306" s="131"/>
      <c r="M306" s="131"/>
      <c r="N306" s="131"/>
    </row>
    <row r="307" spans="2:14">
      <c r="B307" s="130"/>
      <c r="C307" s="130"/>
      <c r="D307" s="130"/>
      <c r="E307" s="130"/>
      <c r="F307" s="130"/>
      <c r="G307" s="130"/>
      <c r="H307" s="131"/>
      <c r="I307" s="131"/>
      <c r="J307" s="131"/>
      <c r="K307" s="131"/>
      <c r="L307" s="131"/>
      <c r="M307" s="131"/>
      <c r="N307" s="131"/>
    </row>
    <row r="308" spans="2:14">
      <c r="B308" s="130"/>
      <c r="C308" s="130"/>
      <c r="D308" s="130"/>
      <c r="E308" s="130"/>
      <c r="F308" s="130"/>
      <c r="G308" s="130"/>
      <c r="H308" s="131"/>
      <c r="I308" s="131"/>
      <c r="J308" s="131"/>
      <c r="K308" s="131"/>
      <c r="L308" s="131"/>
      <c r="M308" s="131"/>
      <c r="N308" s="131"/>
    </row>
    <row r="309" spans="2:14">
      <c r="B309" s="130"/>
      <c r="C309" s="130"/>
      <c r="D309" s="130"/>
      <c r="E309" s="130"/>
      <c r="F309" s="130"/>
      <c r="G309" s="130"/>
      <c r="H309" s="131"/>
      <c r="I309" s="131"/>
      <c r="J309" s="131"/>
      <c r="K309" s="131"/>
      <c r="L309" s="131"/>
      <c r="M309" s="131"/>
      <c r="N309" s="131"/>
    </row>
    <row r="310" spans="2:14">
      <c r="B310" s="130"/>
      <c r="C310" s="130"/>
      <c r="D310" s="130"/>
      <c r="E310" s="130"/>
      <c r="F310" s="130"/>
      <c r="G310" s="130"/>
      <c r="H310" s="131"/>
      <c r="I310" s="131"/>
      <c r="J310" s="131"/>
      <c r="K310" s="131"/>
      <c r="L310" s="131"/>
      <c r="M310" s="131"/>
      <c r="N310" s="131"/>
    </row>
    <row r="311" spans="2:14">
      <c r="B311" s="130"/>
      <c r="C311" s="130"/>
      <c r="D311" s="130"/>
      <c r="E311" s="130"/>
      <c r="F311" s="130"/>
      <c r="G311" s="130"/>
      <c r="H311" s="131"/>
      <c r="I311" s="131"/>
      <c r="J311" s="131"/>
      <c r="K311" s="131"/>
      <c r="L311" s="131"/>
      <c r="M311" s="131"/>
      <c r="N311" s="131"/>
    </row>
    <row r="312" spans="2:14">
      <c r="B312" s="130"/>
      <c r="C312" s="130"/>
      <c r="D312" s="130"/>
      <c r="E312" s="130"/>
      <c r="F312" s="130"/>
      <c r="G312" s="130"/>
      <c r="H312" s="131"/>
      <c r="I312" s="131"/>
      <c r="J312" s="131"/>
      <c r="K312" s="131"/>
      <c r="L312" s="131"/>
      <c r="M312" s="131"/>
      <c r="N312" s="131"/>
    </row>
    <row r="313" spans="2:14">
      <c r="B313" s="130"/>
      <c r="C313" s="130"/>
      <c r="D313" s="130"/>
      <c r="E313" s="130"/>
      <c r="F313" s="130"/>
      <c r="G313" s="130"/>
      <c r="H313" s="131"/>
      <c r="I313" s="131"/>
      <c r="J313" s="131"/>
      <c r="K313" s="131"/>
      <c r="L313" s="131"/>
      <c r="M313" s="131"/>
      <c r="N313" s="131"/>
    </row>
    <row r="314" spans="2:14">
      <c r="B314" s="130"/>
      <c r="C314" s="130"/>
      <c r="D314" s="130"/>
      <c r="E314" s="130"/>
      <c r="F314" s="130"/>
      <c r="G314" s="130"/>
      <c r="H314" s="131"/>
      <c r="I314" s="131"/>
      <c r="J314" s="131"/>
      <c r="K314" s="131"/>
      <c r="L314" s="131"/>
      <c r="M314" s="131"/>
      <c r="N314" s="131"/>
    </row>
    <row r="315" spans="2:14">
      <c r="B315" s="130"/>
      <c r="C315" s="130"/>
      <c r="D315" s="130"/>
      <c r="E315" s="130"/>
      <c r="F315" s="130"/>
      <c r="G315" s="130"/>
      <c r="H315" s="131"/>
      <c r="I315" s="131"/>
      <c r="J315" s="131"/>
      <c r="K315" s="131"/>
      <c r="L315" s="131"/>
      <c r="M315" s="131"/>
      <c r="N315" s="131"/>
    </row>
    <row r="316" spans="2:14">
      <c r="B316" s="130"/>
      <c r="C316" s="130"/>
      <c r="D316" s="130"/>
      <c r="E316" s="130"/>
      <c r="F316" s="130"/>
      <c r="G316" s="130"/>
      <c r="H316" s="131"/>
      <c r="I316" s="131"/>
      <c r="J316" s="131"/>
      <c r="K316" s="131"/>
      <c r="L316" s="131"/>
      <c r="M316" s="131"/>
      <c r="N316" s="131"/>
    </row>
    <row r="317" spans="2:14">
      <c r="B317" s="130"/>
      <c r="C317" s="130"/>
      <c r="D317" s="130"/>
      <c r="E317" s="130"/>
      <c r="F317" s="130"/>
      <c r="G317" s="130"/>
      <c r="H317" s="131"/>
      <c r="I317" s="131"/>
      <c r="J317" s="131"/>
      <c r="K317" s="131"/>
      <c r="L317" s="131"/>
      <c r="M317" s="131"/>
      <c r="N317" s="131"/>
    </row>
    <row r="318" spans="2:14">
      <c r="B318" s="130"/>
      <c r="C318" s="130"/>
      <c r="D318" s="130"/>
      <c r="E318" s="130"/>
      <c r="F318" s="130"/>
      <c r="G318" s="130"/>
      <c r="H318" s="131"/>
      <c r="I318" s="131"/>
      <c r="J318" s="131"/>
      <c r="K318" s="131"/>
      <c r="L318" s="131"/>
      <c r="M318" s="131"/>
      <c r="N318" s="131"/>
    </row>
    <row r="319" spans="2:14">
      <c r="B319" s="130"/>
      <c r="C319" s="130"/>
      <c r="D319" s="130"/>
      <c r="E319" s="130"/>
      <c r="F319" s="130"/>
      <c r="G319" s="130"/>
      <c r="H319" s="131"/>
      <c r="I319" s="131"/>
      <c r="J319" s="131"/>
      <c r="K319" s="131"/>
      <c r="L319" s="131"/>
      <c r="M319" s="131"/>
      <c r="N319" s="131"/>
    </row>
    <row r="320" spans="2:14">
      <c r="B320" s="130"/>
      <c r="C320" s="130"/>
      <c r="D320" s="130"/>
      <c r="E320" s="130"/>
      <c r="F320" s="130"/>
      <c r="G320" s="130"/>
      <c r="H320" s="131"/>
      <c r="I320" s="131"/>
      <c r="J320" s="131"/>
      <c r="K320" s="131"/>
      <c r="L320" s="131"/>
      <c r="M320" s="131"/>
      <c r="N320" s="131"/>
    </row>
    <row r="321" spans="2:14">
      <c r="B321" s="130"/>
      <c r="C321" s="130"/>
      <c r="D321" s="130"/>
      <c r="E321" s="130"/>
      <c r="F321" s="130"/>
      <c r="G321" s="130"/>
      <c r="H321" s="131"/>
      <c r="I321" s="131"/>
      <c r="J321" s="131"/>
      <c r="K321" s="131"/>
      <c r="L321" s="131"/>
      <c r="M321" s="131"/>
      <c r="N321" s="131"/>
    </row>
    <row r="322" spans="2:14">
      <c r="B322" s="130"/>
      <c r="C322" s="130"/>
      <c r="D322" s="130"/>
      <c r="E322" s="130"/>
      <c r="F322" s="130"/>
      <c r="G322" s="130"/>
      <c r="H322" s="131"/>
      <c r="I322" s="131"/>
      <c r="J322" s="131"/>
      <c r="K322" s="131"/>
      <c r="L322" s="131"/>
      <c r="M322" s="131"/>
      <c r="N322" s="131"/>
    </row>
    <row r="323" spans="2:14">
      <c r="B323" s="130"/>
      <c r="C323" s="130"/>
      <c r="D323" s="130"/>
      <c r="E323" s="130"/>
      <c r="F323" s="130"/>
      <c r="G323" s="130"/>
      <c r="H323" s="131"/>
      <c r="I323" s="131"/>
      <c r="J323" s="131"/>
      <c r="K323" s="131"/>
      <c r="L323" s="131"/>
      <c r="M323" s="131"/>
      <c r="N323" s="131"/>
    </row>
    <row r="324" spans="2:14">
      <c r="B324" s="130"/>
      <c r="C324" s="130"/>
      <c r="D324" s="130"/>
      <c r="E324" s="130"/>
      <c r="F324" s="130"/>
      <c r="G324" s="130"/>
      <c r="H324" s="131"/>
      <c r="I324" s="131"/>
      <c r="J324" s="131"/>
      <c r="K324" s="131"/>
      <c r="L324" s="131"/>
      <c r="M324" s="131"/>
      <c r="N324" s="131"/>
    </row>
    <row r="325" spans="2:14">
      <c r="B325" s="130"/>
      <c r="C325" s="130"/>
      <c r="D325" s="130"/>
      <c r="E325" s="130"/>
      <c r="F325" s="130"/>
      <c r="G325" s="130"/>
      <c r="H325" s="131"/>
      <c r="I325" s="131"/>
      <c r="J325" s="131"/>
      <c r="K325" s="131"/>
      <c r="L325" s="131"/>
      <c r="M325" s="131"/>
      <c r="N325" s="131"/>
    </row>
    <row r="326" spans="2:14">
      <c r="B326" s="130"/>
      <c r="C326" s="130"/>
      <c r="D326" s="130"/>
      <c r="E326" s="130"/>
      <c r="F326" s="130"/>
      <c r="G326" s="130"/>
      <c r="H326" s="131"/>
      <c r="I326" s="131"/>
      <c r="J326" s="131"/>
      <c r="K326" s="131"/>
      <c r="L326" s="131"/>
      <c r="M326" s="131"/>
      <c r="N326" s="131"/>
    </row>
    <row r="327" spans="2:14">
      <c r="B327" s="130"/>
      <c r="C327" s="130"/>
      <c r="D327" s="130"/>
      <c r="E327" s="130"/>
      <c r="F327" s="130"/>
      <c r="G327" s="130"/>
      <c r="H327" s="131"/>
      <c r="I327" s="131"/>
      <c r="J327" s="131"/>
      <c r="K327" s="131"/>
      <c r="L327" s="131"/>
      <c r="M327" s="131"/>
      <c r="N327" s="131"/>
    </row>
    <row r="328" spans="2:14">
      <c r="B328" s="130"/>
      <c r="C328" s="130"/>
      <c r="D328" s="130"/>
      <c r="E328" s="130"/>
      <c r="F328" s="130"/>
      <c r="G328" s="130"/>
      <c r="H328" s="131"/>
      <c r="I328" s="131"/>
      <c r="J328" s="131"/>
      <c r="K328" s="131"/>
      <c r="L328" s="131"/>
      <c r="M328" s="131"/>
      <c r="N328" s="131"/>
    </row>
    <row r="329" spans="2:14">
      <c r="B329" s="130"/>
      <c r="C329" s="130"/>
      <c r="D329" s="130"/>
      <c r="E329" s="130"/>
      <c r="F329" s="130"/>
      <c r="G329" s="130"/>
      <c r="H329" s="131"/>
      <c r="I329" s="131"/>
      <c r="J329" s="131"/>
      <c r="K329" s="131"/>
      <c r="L329" s="131"/>
      <c r="M329" s="131"/>
      <c r="N329" s="131"/>
    </row>
    <row r="330" spans="2:14">
      <c r="B330" s="130"/>
      <c r="C330" s="130"/>
      <c r="D330" s="130"/>
      <c r="E330" s="130"/>
      <c r="F330" s="130"/>
      <c r="G330" s="130"/>
      <c r="H330" s="131"/>
      <c r="I330" s="131"/>
      <c r="J330" s="131"/>
      <c r="K330" s="131"/>
      <c r="L330" s="131"/>
      <c r="M330" s="131"/>
      <c r="N330" s="131"/>
    </row>
    <row r="331" spans="2:14">
      <c r="B331" s="130"/>
      <c r="C331" s="130"/>
      <c r="D331" s="130"/>
      <c r="E331" s="130"/>
      <c r="F331" s="130"/>
      <c r="G331" s="130"/>
      <c r="H331" s="131"/>
      <c r="I331" s="131"/>
      <c r="J331" s="131"/>
      <c r="K331" s="131"/>
      <c r="L331" s="131"/>
      <c r="M331" s="131"/>
      <c r="N331" s="131"/>
    </row>
    <row r="332" spans="2:14">
      <c r="B332" s="130"/>
      <c r="C332" s="130"/>
      <c r="D332" s="130"/>
      <c r="E332" s="130"/>
      <c r="F332" s="130"/>
      <c r="G332" s="130"/>
      <c r="H332" s="131"/>
      <c r="I332" s="131"/>
      <c r="J332" s="131"/>
      <c r="K332" s="131"/>
      <c r="L332" s="131"/>
      <c r="M332" s="131"/>
      <c r="N332" s="131"/>
    </row>
    <row r="333" spans="2:14">
      <c r="B333" s="130"/>
      <c r="C333" s="130"/>
      <c r="D333" s="130"/>
      <c r="E333" s="130"/>
      <c r="F333" s="130"/>
      <c r="G333" s="130"/>
      <c r="H333" s="131"/>
      <c r="I333" s="131"/>
      <c r="J333" s="131"/>
      <c r="K333" s="131"/>
      <c r="L333" s="131"/>
      <c r="M333" s="131"/>
      <c r="N333" s="131"/>
    </row>
    <row r="334" spans="2:14">
      <c r="B334" s="130"/>
      <c r="C334" s="130"/>
      <c r="D334" s="130"/>
      <c r="E334" s="130"/>
      <c r="F334" s="130"/>
      <c r="G334" s="130"/>
      <c r="H334" s="131"/>
      <c r="I334" s="131"/>
      <c r="J334" s="131"/>
      <c r="K334" s="131"/>
      <c r="L334" s="131"/>
      <c r="M334" s="131"/>
      <c r="N334" s="131"/>
    </row>
    <row r="335" spans="2:14">
      <c r="B335" s="130"/>
      <c r="C335" s="130"/>
      <c r="D335" s="130"/>
      <c r="E335" s="130"/>
      <c r="F335" s="130"/>
      <c r="G335" s="130"/>
      <c r="H335" s="131"/>
      <c r="I335" s="131"/>
      <c r="J335" s="131"/>
      <c r="K335" s="131"/>
      <c r="L335" s="131"/>
      <c r="M335" s="131"/>
      <c r="N335" s="131"/>
    </row>
    <row r="336" spans="2:14">
      <c r="B336" s="130"/>
      <c r="C336" s="130"/>
      <c r="D336" s="130"/>
      <c r="E336" s="130"/>
      <c r="F336" s="130"/>
      <c r="G336" s="130"/>
      <c r="H336" s="131"/>
      <c r="I336" s="131"/>
      <c r="J336" s="131"/>
      <c r="K336" s="131"/>
      <c r="L336" s="131"/>
      <c r="M336" s="131"/>
      <c r="N336" s="131"/>
    </row>
    <row r="337" spans="2:14">
      <c r="B337" s="130"/>
      <c r="C337" s="130"/>
      <c r="D337" s="130"/>
      <c r="E337" s="130"/>
      <c r="F337" s="130"/>
      <c r="G337" s="130"/>
      <c r="H337" s="131"/>
      <c r="I337" s="131"/>
      <c r="J337" s="131"/>
      <c r="K337" s="131"/>
      <c r="L337" s="131"/>
      <c r="M337" s="131"/>
      <c r="N337" s="131"/>
    </row>
    <row r="338" spans="2:14">
      <c r="B338" s="130"/>
      <c r="C338" s="130"/>
      <c r="D338" s="130"/>
      <c r="E338" s="130"/>
      <c r="F338" s="130"/>
      <c r="G338" s="130"/>
      <c r="H338" s="131"/>
      <c r="I338" s="131"/>
      <c r="J338" s="131"/>
      <c r="K338" s="131"/>
      <c r="L338" s="131"/>
      <c r="M338" s="131"/>
      <c r="N338" s="131"/>
    </row>
    <row r="339" spans="2:14">
      <c r="B339" s="130"/>
      <c r="C339" s="130"/>
      <c r="D339" s="130"/>
      <c r="E339" s="130"/>
      <c r="F339" s="130"/>
      <c r="G339" s="130"/>
      <c r="H339" s="131"/>
      <c r="I339" s="131"/>
      <c r="J339" s="131"/>
      <c r="K339" s="131"/>
      <c r="L339" s="131"/>
      <c r="M339" s="131"/>
      <c r="N339" s="131"/>
    </row>
    <row r="340" spans="2:14">
      <c r="B340" s="130"/>
      <c r="C340" s="130"/>
      <c r="D340" s="130"/>
      <c r="E340" s="130"/>
      <c r="F340" s="130"/>
      <c r="G340" s="130"/>
      <c r="H340" s="131"/>
      <c r="I340" s="131"/>
      <c r="J340" s="131"/>
      <c r="K340" s="131"/>
      <c r="L340" s="131"/>
      <c r="M340" s="131"/>
      <c r="N340" s="131"/>
    </row>
    <row r="341" spans="2:14">
      <c r="B341" s="130"/>
      <c r="C341" s="130"/>
      <c r="D341" s="130"/>
      <c r="E341" s="130"/>
      <c r="F341" s="130"/>
      <c r="G341" s="130"/>
      <c r="H341" s="131"/>
      <c r="I341" s="131"/>
      <c r="J341" s="131"/>
      <c r="K341" s="131"/>
      <c r="L341" s="131"/>
      <c r="M341" s="131"/>
      <c r="N341" s="131"/>
    </row>
    <row r="342" spans="2:14">
      <c r="B342" s="130"/>
      <c r="C342" s="130"/>
      <c r="D342" s="130"/>
      <c r="E342" s="130"/>
      <c r="F342" s="130"/>
      <c r="G342" s="130"/>
      <c r="H342" s="131"/>
      <c r="I342" s="131"/>
      <c r="J342" s="131"/>
      <c r="K342" s="131"/>
      <c r="L342" s="131"/>
      <c r="M342" s="131"/>
      <c r="N342" s="131"/>
    </row>
    <row r="343" spans="2:14">
      <c r="B343" s="130"/>
      <c r="C343" s="130"/>
      <c r="D343" s="130"/>
      <c r="E343" s="130"/>
      <c r="F343" s="130"/>
      <c r="G343" s="130"/>
      <c r="H343" s="131"/>
      <c r="I343" s="131"/>
      <c r="J343" s="131"/>
      <c r="K343" s="131"/>
      <c r="L343" s="131"/>
      <c r="M343" s="131"/>
      <c r="N343" s="131"/>
    </row>
    <row r="344" spans="2:14">
      <c r="B344" s="130"/>
      <c r="C344" s="130"/>
      <c r="D344" s="130"/>
      <c r="E344" s="130"/>
      <c r="F344" s="130"/>
      <c r="G344" s="130"/>
      <c r="H344" s="131"/>
      <c r="I344" s="131"/>
      <c r="J344" s="131"/>
      <c r="K344" s="131"/>
      <c r="L344" s="131"/>
      <c r="M344" s="131"/>
      <c r="N344" s="131"/>
    </row>
    <row r="345" spans="2:14">
      <c r="B345" s="130"/>
      <c r="C345" s="130"/>
      <c r="D345" s="130"/>
      <c r="E345" s="130"/>
      <c r="F345" s="130"/>
      <c r="G345" s="130"/>
      <c r="H345" s="131"/>
      <c r="I345" s="131"/>
      <c r="J345" s="131"/>
      <c r="K345" s="131"/>
      <c r="L345" s="131"/>
      <c r="M345" s="131"/>
      <c r="N345" s="131"/>
    </row>
    <row r="346" spans="2:14">
      <c r="B346" s="130"/>
      <c r="C346" s="130"/>
      <c r="D346" s="130"/>
      <c r="E346" s="130"/>
      <c r="F346" s="130"/>
      <c r="G346" s="130"/>
      <c r="H346" s="131"/>
      <c r="I346" s="131"/>
      <c r="J346" s="131"/>
      <c r="K346" s="131"/>
      <c r="L346" s="131"/>
      <c r="M346" s="131"/>
      <c r="N346" s="131"/>
    </row>
    <row r="347" spans="2:14">
      <c r="B347" s="130"/>
      <c r="C347" s="130"/>
      <c r="D347" s="130"/>
      <c r="E347" s="130"/>
      <c r="F347" s="130"/>
      <c r="G347" s="130"/>
      <c r="H347" s="131"/>
      <c r="I347" s="131"/>
      <c r="J347" s="131"/>
      <c r="K347" s="131"/>
      <c r="L347" s="131"/>
      <c r="M347" s="131"/>
      <c r="N347" s="131"/>
    </row>
    <row r="348" spans="2:14">
      <c r="B348" s="130"/>
      <c r="C348" s="130"/>
      <c r="D348" s="130"/>
      <c r="E348" s="130"/>
      <c r="F348" s="130"/>
      <c r="G348" s="130"/>
      <c r="H348" s="131"/>
      <c r="I348" s="131"/>
      <c r="J348" s="131"/>
      <c r="K348" s="131"/>
      <c r="L348" s="131"/>
      <c r="M348" s="131"/>
      <c r="N348" s="131"/>
    </row>
    <row r="349" spans="2:14">
      <c r="B349" s="130"/>
      <c r="C349" s="130"/>
      <c r="D349" s="130"/>
      <c r="E349" s="130"/>
      <c r="F349" s="130"/>
      <c r="G349" s="130"/>
      <c r="H349" s="131"/>
      <c r="I349" s="131"/>
      <c r="J349" s="131"/>
      <c r="K349" s="131"/>
      <c r="L349" s="131"/>
      <c r="M349" s="131"/>
      <c r="N349" s="131"/>
    </row>
    <row r="350" spans="2:14">
      <c r="B350" s="130"/>
      <c r="C350" s="130"/>
      <c r="D350" s="130"/>
      <c r="E350" s="130"/>
      <c r="F350" s="130"/>
      <c r="G350" s="130"/>
      <c r="H350" s="131"/>
      <c r="I350" s="131"/>
      <c r="J350" s="131"/>
      <c r="K350" s="131"/>
      <c r="L350" s="131"/>
      <c r="M350" s="131"/>
      <c r="N350" s="131"/>
    </row>
    <row r="351" spans="2:14">
      <c r="B351" s="130"/>
      <c r="C351" s="130"/>
      <c r="D351" s="130"/>
      <c r="E351" s="130"/>
      <c r="F351" s="130"/>
      <c r="G351" s="130"/>
      <c r="H351" s="131"/>
      <c r="I351" s="131"/>
      <c r="J351" s="131"/>
      <c r="K351" s="131"/>
      <c r="L351" s="131"/>
      <c r="M351" s="131"/>
      <c r="N351" s="131"/>
    </row>
    <row r="352" spans="2:14">
      <c r="B352" s="130"/>
      <c r="C352" s="130"/>
      <c r="D352" s="130"/>
      <c r="E352" s="130"/>
      <c r="F352" s="130"/>
      <c r="G352" s="130"/>
      <c r="H352" s="131"/>
      <c r="I352" s="131"/>
      <c r="J352" s="131"/>
      <c r="K352" s="131"/>
      <c r="L352" s="131"/>
      <c r="M352" s="131"/>
      <c r="N352" s="131"/>
    </row>
    <row r="353" spans="2:14">
      <c r="B353" s="130"/>
      <c r="C353" s="130"/>
      <c r="D353" s="130"/>
      <c r="E353" s="130"/>
      <c r="F353" s="130"/>
      <c r="G353" s="130"/>
      <c r="H353" s="131"/>
      <c r="I353" s="131"/>
      <c r="J353" s="131"/>
      <c r="K353" s="131"/>
      <c r="L353" s="131"/>
      <c r="M353" s="131"/>
      <c r="N353" s="131"/>
    </row>
    <row r="354" spans="2:14">
      <c r="B354" s="130"/>
      <c r="C354" s="130"/>
      <c r="D354" s="130"/>
      <c r="E354" s="130"/>
      <c r="F354" s="130"/>
      <c r="G354" s="130"/>
      <c r="H354" s="131"/>
      <c r="I354" s="131"/>
      <c r="J354" s="131"/>
      <c r="K354" s="131"/>
      <c r="L354" s="131"/>
      <c r="M354" s="131"/>
      <c r="N354" s="131"/>
    </row>
    <row r="355" spans="2:14">
      <c r="B355" s="130"/>
      <c r="C355" s="130"/>
      <c r="D355" s="130"/>
      <c r="E355" s="130"/>
      <c r="F355" s="130"/>
      <c r="G355" s="130"/>
      <c r="H355" s="131"/>
      <c r="I355" s="131"/>
      <c r="J355" s="131"/>
      <c r="K355" s="131"/>
      <c r="L355" s="131"/>
      <c r="M355" s="131"/>
      <c r="N355" s="131"/>
    </row>
    <row r="356" spans="2:14">
      <c r="B356" s="130"/>
      <c r="C356" s="130"/>
      <c r="D356" s="130"/>
      <c r="E356" s="130"/>
      <c r="F356" s="130"/>
      <c r="G356" s="130"/>
      <c r="H356" s="131"/>
      <c r="I356" s="131"/>
      <c r="J356" s="131"/>
      <c r="K356" s="131"/>
      <c r="L356" s="131"/>
      <c r="M356" s="131"/>
      <c r="N356" s="131"/>
    </row>
    <row r="357" spans="2:14">
      <c r="B357" s="130"/>
      <c r="C357" s="130"/>
      <c r="D357" s="130"/>
      <c r="E357" s="130"/>
      <c r="F357" s="130"/>
      <c r="G357" s="130"/>
      <c r="H357" s="131"/>
      <c r="I357" s="131"/>
      <c r="J357" s="131"/>
      <c r="K357" s="131"/>
      <c r="L357" s="131"/>
      <c r="M357" s="131"/>
      <c r="N357" s="131"/>
    </row>
    <row r="358" spans="2:14">
      <c r="B358" s="130"/>
      <c r="C358" s="130"/>
      <c r="D358" s="130"/>
      <c r="E358" s="130"/>
      <c r="F358" s="130"/>
      <c r="G358" s="130"/>
      <c r="H358" s="131"/>
      <c r="I358" s="131"/>
      <c r="J358" s="131"/>
      <c r="K358" s="131"/>
      <c r="L358" s="131"/>
      <c r="M358" s="131"/>
      <c r="N358" s="131"/>
    </row>
    <row r="359" spans="2:14">
      <c r="B359" s="130"/>
      <c r="C359" s="130"/>
      <c r="D359" s="130"/>
      <c r="E359" s="130"/>
      <c r="F359" s="130"/>
      <c r="G359" s="130"/>
      <c r="H359" s="131"/>
      <c r="I359" s="131"/>
      <c r="J359" s="131"/>
      <c r="K359" s="131"/>
      <c r="L359" s="131"/>
      <c r="M359" s="131"/>
      <c r="N359" s="131"/>
    </row>
    <row r="360" spans="2:14">
      <c r="B360" s="130"/>
      <c r="C360" s="130"/>
      <c r="D360" s="130"/>
      <c r="E360" s="130"/>
      <c r="F360" s="130"/>
      <c r="G360" s="130"/>
      <c r="H360" s="131"/>
      <c r="I360" s="131"/>
      <c r="J360" s="131"/>
      <c r="K360" s="131"/>
      <c r="L360" s="131"/>
      <c r="M360" s="131"/>
      <c r="N360" s="131"/>
    </row>
    <row r="361" spans="2:14">
      <c r="B361" s="130"/>
      <c r="C361" s="130"/>
      <c r="D361" s="130"/>
      <c r="E361" s="130"/>
      <c r="F361" s="130"/>
      <c r="G361" s="130"/>
      <c r="H361" s="131"/>
      <c r="I361" s="131"/>
      <c r="J361" s="131"/>
      <c r="K361" s="131"/>
      <c r="L361" s="131"/>
      <c r="M361" s="131"/>
      <c r="N361" s="131"/>
    </row>
    <row r="362" spans="2:14">
      <c r="B362" s="130"/>
      <c r="C362" s="130"/>
      <c r="D362" s="130"/>
      <c r="E362" s="130"/>
      <c r="F362" s="130"/>
      <c r="G362" s="130"/>
      <c r="H362" s="131"/>
      <c r="I362" s="131"/>
      <c r="J362" s="131"/>
      <c r="K362" s="131"/>
      <c r="L362" s="131"/>
      <c r="M362" s="131"/>
      <c r="N362" s="131"/>
    </row>
    <row r="363" spans="2:14">
      <c r="B363" s="130"/>
      <c r="C363" s="130"/>
      <c r="D363" s="130"/>
      <c r="E363" s="130"/>
      <c r="F363" s="130"/>
      <c r="G363" s="130"/>
      <c r="H363" s="131"/>
      <c r="I363" s="131"/>
      <c r="J363" s="131"/>
      <c r="K363" s="131"/>
      <c r="L363" s="131"/>
      <c r="M363" s="131"/>
      <c r="N363" s="131"/>
    </row>
    <row r="364" spans="2:14">
      <c r="B364" s="130"/>
      <c r="C364" s="130"/>
      <c r="D364" s="130"/>
      <c r="E364" s="130"/>
      <c r="F364" s="130"/>
      <c r="G364" s="130"/>
      <c r="H364" s="131"/>
      <c r="I364" s="131"/>
      <c r="J364" s="131"/>
      <c r="K364" s="131"/>
      <c r="L364" s="131"/>
      <c r="M364" s="131"/>
      <c r="N364" s="131"/>
    </row>
    <row r="365" spans="2:14">
      <c r="B365" s="130"/>
      <c r="C365" s="130"/>
      <c r="D365" s="130"/>
      <c r="E365" s="130"/>
      <c r="F365" s="130"/>
      <c r="G365" s="130"/>
      <c r="H365" s="131"/>
      <c r="I365" s="131"/>
      <c r="J365" s="131"/>
      <c r="K365" s="131"/>
      <c r="L365" s="131"/>
      <c r="M365" s="131"/>
      <c r="N365" s="131"/>
    </row>
    <row r="366" spans="2:14">
      <c r="B366" s="130"/>
      <c r="C366" s="130"/>
      <c r="D366" s="130"/>
      <c r="E366" s="130"/>
      <c r="F366" s="130"/>
      <c r="G366" s="130"/>
      <c r="H366" s="131"/>
      <c r="I366" s="131"/>
      <c r="J366" s="131"/>
      <c r="K366" s="131"/>
      <c r="L366" s="131"/>
      <c r="M366" s="131"/>
      <c r="N366" s="131"/>
    </row>
    <row r="367" spans="2:14">
      <c r="B367" s="130"/>
      <c r="C367" s="130"/>
      <c r="D367" s="130"/>
      <c r="E367" s="130"/>
      <c r="F367" s="130"/>
      <c r="G367" s="130"/>
      <c r="H367" s="131"/>
      <c r="I367" s="131"/>
      <c r="J367" s="131"/>
      <c r="K367" s="131"/>
      <c r="L367" s="131"/>
      <c r="M367" s="131"/>
      <c r="N367" s="131"/>
    </row>
    <row r="368" spans="2:14">
      <c r="B368" s="130"/>
      <c r="C368" s="130"/>
      <c r="D368" s="130"/>
      <c r="E368" s="130"/>
      <c r="F368" s="130"/>
      <c r="G368" s="130"/>
      <c r="H368" s="131"/>
      <c r="I368" s="131"/>
      <c r="J368" s="131"/>
      <c r="K368" s="131"/>
      <c r="L368" s="131"/>
      <c r="M368" s="131"/>
      <c r="N368" s="131"/>
    </row>
    <row r="369" spans="2:14">
      <c r="B369" s="130"/>
      <c r="C369" s="130"/>
      <c r="D369" s="130"/>
      <c r="E369" s="130"/>
      <c r="F369" s="130"/>
      <c r="G369" s="130"/>
      <c r="H369" s="131"/>
      <c r="I369" s="131"/>
      <c r="J369" s="131"/>
      <c r="K369" s="131"/>
      <c r="L369" s="131"/>
      <c r="M369" s="131"/>
      <c r="N369" s="131"/>
    </row>
    <row r="370" spans="2:14">
      <c r="B370" s="130"/>
      <c r="C370" s="130"/>
      <c r="D370" s="130"/>
      <c r="E370" s="130"/>
      <c r="F370" s="130"/>
      <c r="G370" s="130"/>
      <c r="H370" s="131"/>
      <c r="I370" s="131"/>
      <c r="J370" s="131"/>
      <c r="K370" s="131"/>
      <c r="L370" s="131"/>
      <c r="M370" s="131"/>
      <c r="N370" s="131"/>
    </row>
    <row r="371" spans="2:14">
      <c r="B371" s="130"/>
      <c r="C371" s="130"/>
      <c r="D371" s="130"/>
      <c r="E371" s="130"/>
      <c r="F371" s="130"/>
      <c r="G371" s="130"/>
      <c r="H371" s="131"/>
      <c r="I371" s="131"/>
      <c r="J371" s="131"/>
      <c r="K371" s="131"/>
      <c r="L371" s="131"/>
      <c r="M371" s="131"/>
      <c r="N371" s="131"/>
    </row>
    <row r="372" spans="2:14">
      <c r="B372" s="130"/>
      <c r="C372" s="130"/>
      <c r="D372" s="130"/>
      <c r="E372" s="130"/>
      <c r="F372" s="130"/>
      <c r="G372" s="130"/>
      <c r="H372" s="131"/>
      <c r="I372" s="131"/>
      <c r="J372" s="131"/>
      <c r="K372" s="131"/>
      <c r="L372" s="131"/>
      <c r="M372" s="131"/>
      <c r="N372" s="131"/>
    </row>
    <row r="373" spans="2:14">
      <c r="B373" s="130"/>
      <c r="C373" s="130"/>
      <c r="D373" s="130"/>
      <c r="E373" s="130"/>
      <c r="F373" s="130"/>
      <c r="G373" s="130"/>
      <c r="H373" s="131"/>
      <c r="I373" s="131"/>
      <c r="J373" s="131"/>
      <c r="K373" s="131"/>
      <c r="L373" s="131"/>
      <c r="M373" s="131"/>
      <c r="N373" s="131"/>
    </row>
    <row r="374" spans="2:14">
      <c r="B374" s="130"/>
      <c r="C374" s="130"/>
      <c r="D374" s="130"/>
      <c r="E374" s="130"/>
      <c r="F374" s="130"/>
      <c r="G374" s="130"/>
      <c r="H374" s="131"/>
      <c r="I374" s="131"/>
      <c r="J374" s="131"/>
      <c r="K374" s="131"/>
      <c r="L374" s="131"/>
      <c r="M374" s="131"/>
      <c r="N374" s="131"/>
    </row>
    <row r="375" spans="2:14">
      <c r="B375" s="130"/>
      <c r="C375" s="130"/>
      <c r="D375" s="130"/>
      <c r="E375" s="130"/>
      <c r="F375" s="130"/>
      <c r="G375" s="130"/>
      <c r="H375" s="131"/>
      <c r="I375" s="131"/>
      <c r="J375" s="131"/>
      <c r="K375" s="131"/>
      <c r="L375" s="131"/>
      <c r="M375" s="131"/>
      <c r="N375" s="131"/>
    </row>
    <row r="376" spans="2:14">
      <c r="B376" s="130"/>
      <c r="C376" s="130"/>
      <c r="D376" s="130"/>
      <c r="E376" s="130"/>
      <c r="F376" s="130"/>
      <c r="G376" s="130"/>
      <c r="H376" s="131"/>
      <c r="I376" s="131"/>
      <c r="J376" s="131"/>
      <c r="K376" s="131"/>
      <c r="L376" s="131"/>
      <c r="M376" s="131"/>
      <c r="N376" s="131"/>
    </row>
    <row r="377" spans="2:14">
      <c r="B377" s="130"/>
      <c r="C377" s="130"/>
      <c r="D377" s="130"/>
      <c r="E377" s="130"/>
      <c r="F377" s="130"/>
      <c r="G377" s="130"/>
      <c r="H377" s="131"/>
      <c r="I377" s="131"/>
      <c r="J377" s="131"/>
      <c r="K377" s="131"/>
      <c r="L377" s="131"/>
      <c r="M377" s="131"/>
      <c r="N377" s="131"/>
    </row>
    <row r="378" spans="2:14">
      <c r="B378" s="130"/>
      <c r="C378" s="130"/>
      <c r="D378" s="130"/>
      <c r="E378" s="130"/>
      <c r="F378" s="130"/>
      <c r="G378" s="130"/>
      <c r="H378" s="131"/>
      <c r="I378" s="131"/>
      <c r="J378" s="131"/>
      <c r="K378" s="131"/>
      <c r="L378" s="131"/>
      <c r="M378" s="131"/>
      <c r="N378" s="131"/>
    </row>
    <row r="379" spans="2:14">
      <c r="B379" s="130"/>
      <c r="C379" s="130"/>
      <c r="D379" s="130"/>
      <c r="E379" s="130"/>
      <c r="F379" s="130"/>
      <c r="G379" s="130"/>
      <c r="H379" s="131"/>
      <c r="I379" s="131"/>
      <c r="J379" s="131"/>
      <c r="K379" s="131"/>
      <c r="L379" s="131"/>
      <c r="M379" s="131"/>
      <c r="N379" s="131"/>
    </row>
    <row r="380" spans="2:14">
      <c r="B380" s="130"/>
      <c r="C380" s="130"/>
      <c r="D380" s="130"/>
      <c r="E380" s="130"/>
      <c r="F380" s="130"/>
      <c r="G380" s="130"/>
      <c r="H380" s="131"/>
      <c r="I380" s="131"/>
      <c r="J380" s="131"/>
      <c r="K380" s="131"/>
      <c r="L380" s="131"/>
      <c r="M380" s="131"/>
      <c r="N380" s="131"/>
    </row>
    <row r="381" spans="2:14">
      <c r="B381" s="130"/>
      <c r="C381" s="130"/>
      <c r="D381" s="130"/>
      <c r="E381" s="130"/>
      <c r="F381" s="130"/>
      <c r="G381" s="130"/>
      <c r="H381" s="131"/>
      <c r="I381" s="131"/>
      <c r="J381" s="131"/>
      <c r="K381" s="131"/>
      <c r="L381" s="131"/>
      <c r="M381" s="131"/>
      <c r="N381" s="131"/>
    </row>
    <row r="382" spans="2:14">
      <c r="B382" s="130"/>
      <c r="C382" s="130"/>
      <c r="D382" s="130"/>
      <c r="E382" s="130"/>
      <c r="F382" s="130"/>
      <c r="G382" s="130"/>
      <c r="H382" s="131"/>
      <c r="I382" s="131"/>
      <c r="J382" s="131"/>
      <c r="K382" s="131"/>
      <c r="L382" s="131"/>
      <c r="M382" s="131"/>
      <c r="N382" s="131"/>
    </row>
    <row r="383" spans="2:14">
      <c r="B383" s="130"/>
      <c r="C383" s="130"/>
      <c r="D383" s="130"/>
      <c r="E383" s="130"/>
      <c r="F383" s="130"/>
      <c r="G383" s="130"/>
      <c r="H383" s="131"/>
      <c r="I383" s="131"/>
      <c r="J383" s="131"/>
      <c r="K383" s="131"/>
      <c r="L383" s="131"/>
      <c r="M383" s="131"/>
      <c r="N383" s="131"/>
    </row>
    <row r="384" spans="2:14">
      <c r="B384" s="130"/>
      <c r="C384" s="130"/>
      <c r="D384" s="130"/>
      <c r="E384" s="130"/>
      <c r="F384" s="130"/>
      <c r="G384" s="130"/>
      <c r="H384" s="131"/>
      <c r="I384" s="131"/>
      <c r="J384" s="131"/>
      <c r="K384" s="131"/>
      <c r="L384" s="131"/>
      <c r="M384" s="131"/>
      <c r="N384" s="131"/>
    </row>
    <row r="385" spans="2:14">
      <c r="B385" s="130"/>
      <c r="C385" s="130"/>
      <c r="D385" s="130"/>
      <c r="E385" s="130"/>
      <c r="F385" s="130"/>
      <c r="G385" s="130"/>
      <c r="H385" s="131"/>
      <c r="I385" s="131"/>
      <c r="J385" s="131"/>
      <c r="K385" s="131"/>
      <c r="L385" s="131"/>
      <c r="M385" s="131"/>
      <c r="N385" s="131"/>
    </row>
    <row r="386" spans="2:14">
      <c r="B386" s="130"/>
      <c r="C386" s="130"/>
      <c r="D386" s="130"/>
      <c r="E386" s="130"/>
      <c r="F386" s="130"/>
      <c r="G386" s="130"/>
      <c r="H386" s="131"/>
      <c r="I386" s="131"/>
      <c r="J386" s="131"/>
      <c r="K386" s="131"/>
      <c r="L386" s="131"/>
      <c r="M386" s="131"/>
      <c r="N386" s="131"/>
    </row>
    <row r="387" spans="2:14">
      <c r="B387" s="130"/>
      <c r="C387" s="130"/>
      <c r="D387" s="130"/>
      <c r="E387" s="130"/>
      <c r="F387" s="130"/>
      <c r="G387" s="130"/>
      <c r="H387" s="131"/>
      <c r="I387" s="131"/>
      <c r="J387" s="131"/>
      <c r="K387" s="131"/>
      <c r="L387" s="131"/>
      <c r="M387" s="131"/>
      <c r="N387" s="131"/>
    </row>
    <row r="388" spans="2:14">
      <c r="B388" s="130"/>
      <c r="C388" s="130"/>
      <c r="D388" s="130"/>
      <c r="E388" s="130"/>
      <c r="F388" s="130"/>
      <c r="G388" s="130"/>
      <c r="H388" s="131"/>
      <c r="I388" s="131"/>
      <c r="J388" s="131"/>
      <c r="K388" s="131"/>
      <c r="L388" s="131"/>
      <c r="M388" s="131"/>
      <c r="N388" s="131"/>
    </row>
    <row r="389" spans="2:14">
      <c r="B389" s="130"/>
      <c r="C389" s="130"/>
      <c r="D389" s="130"/>
      <c r="E389" s="130"/>
      <c r="F389" s="130"/>
      <c r="G389" s="130"/>
      <c r="H389" s="131"/>
      <c r="I389" s="131"/>
      <c r="J389" s="131"/>
      <c r="K389" s="131"/>
      <c r="L389" s="131"/>
      <c r="M389" s="131"/>
      <c r="N389" s="131"/>
    </row>
    <row r="390" spans="2:14">
      <c r="B390" s="130"/>
      <c r="C390" s="130"/>
      <c r="D390" s="130"/>
      <c r="E390" s="130"/>
      <c r="F390" s="130"/>
      <c r="G390" s="130"/>
      <c r="H390" s="131"/>
      <c r="I390" s="131"/>
      <c r="J390" s="131"/>
      <c r="K390" s="131"/>
      <c r="L390" s="131"/>
      <c r="M390" s="131"/>
      <c r="N390" s="131"/>
    </row>
    <row r="391" spans="2:14">
      <c r="B391" s="130"/>
      <c r="C391" s="130"/>
      <c r="D391" s="130"/>
      <c r="E391" s="130"/>
      <c r="F391" s="130"/>
      <c r="G391" s="130"/>
      <c r="H391" s="131"/>
      <c r="I391" s="131"/>
      <c r="J391" s="131"/>
      <c r="K391" s="131"/>
      <c r="L391" s="131"/>
      <c r="M391" s="131"/>
      <c r="N391" s="131"/>
    </row>
    <row r="392" spans="2:14">
      <c r="B392" s="130"/>
      <c r="C392" s="130"/>
      <c r="D392" s="130"/>
      <c r="E392" s="130"/>
      <c r="F392" s="130"/>
      <c r="G392" s="130"/>
      <c r="H392" s="131"/>
      <c r="I392" s="131"/>
      <c r="J392" s="131"/>
      <c r="K392" s="131"/>
      <c r="L392" s="131"/>
      <c r="M392" s="131"/>
      <c r="N392" s="131"/>
    </row>
    <row r="393" spans="2:14">
      <c r="B393" s="130"/>
      <c r="C393" s="130"/>
      <c r="D393" s="130"/>
      <c r="E393" s="130"/>
      <c r="F393" s="130"/>
      <c r="G393" s="130"/>
      <c r="H393" s="131"/>
      <c r="I393" s="131"/>
      <c r="J393" s="131"/>
      <c r="K393" s="131"/>
      <c r="L393" s="131"/>
      <c r="M393" s="131"/>
      <c r="N393" s="131"/>
    </row>
    <row r="394" spans="2:14">
      <c r="B394" s="130"/>
      <c r="C394" s="130"/>
      <c r="D394" s="130"/>
      <c r="E394" s="130"/>
      <c r="F394" s="130"/>
      <c r="G394" s="130"/>
      <c r="H394" s="131"/>
      <c r="I394" s="131"/>
      <c r="J394" s="131"/>
      <c r="K394" s="131"/>
      <c r="L394" s="131"/>
      <c r="M394" s="131"/>
      <c r="N394" s="131"/>
    </row>
    <row r="395" spans="2:14">
      <c r="B395" s="130"/>
      <c r="C395" s="130"/>
      <c r="D395" s="130"/>
      <c r="E395" s="130"/>
      <c r="F395" s="130"/>
      <c r="G395" s="130"/>
      <c r="H395" s="131"/>
      <c r="I395" s="131"/>
      <c r="J395" s="131"/>
      <c r="K395" s="131"/>
      <c r="L395" s="131"/>
      <c r="M395" s="131"/>
      <c r="N395" s="131"/>
    </row>
    <row r="396" spans="2:14">
      <c r="B396" s="130"/>
      <c r="C396" s="130"/>
      <c r="D396" s="130"/>
      <c r="E396" s="130"/>
      <c r="F396" s="130"/>
      <c r="G396" s="130"/>
      <c r="H396" s="131"/>
      <c r="I396" s="131"/>
      <c r="J396" s="131"/>
      <c r="K396" s="131"/>
      <c r="L396" s="131"/>
      <c r="M396" s="131"/>
      <c r="N396" s="131"/>
    </row>
    <row r="397" spans="2:14">
      <c r="B397" s="130"/>
      <c r="C397" s="130"/>
      <c r="D397" s="130"/>
      <c r="E397" s="130"/>
      <c r="F397" s="130"/>
      <c r="G397" s="130"/>
      <c r="H397" s="131"/>
      <c r="I397" s="131"/>
      <c r="J397" s="131"/>
      <c r="K397" s="131"/>
      <c r="L397" s="131"/>
      <c r="M397" s="131"/>
      <c r="N397" s="131"/>
    </row>
    <row r="398" spans="2:14">
      <c r="B398" s="130"/>
      <c r="C398" s="130"/>
      <c r="D398" s="130"/>
      <c r="E398" s="130"/>
      <c r="F398" s="130"/>
      <c r="G398" s="130"/>
      <c r="H398" s="131"/>
      <c r="I398" s="131"/>
      <c r="J398" s="131"/>
      <c r="K398" s="131"/>
      <c r="L398" s="131"/>
      <c r="M398" s="131"/>
      <c r="N398" s="131"/>
    </row>
    <row r="399" spans="2:14">
      <c r="B399" s="130"/>
      <c r="C399" s="130"/>
      <c r="D399" s="130"/>
      <c r="E399" s="130"/>
      <c r="F399" s="130"/>
      <c r="G399" s="130"/>
      <c r="H399" s="131"/>
      <c r="I399" s="131"/>
      <c r="J399" s="131"/>
      <c r="K399" s="131"/>
      <c r="L399" s="131"/>
      <c r="M399" s="131"/>
      <c r="N399" s="131"/>
    </row>
    <row r="400" spans="2:14">
      <c r="B400" s="130"/>
      <c r="C400" s="130"/>
      <c r="D400" s="130"/>
      <c r="E400" s="130"/>
      <c r="F400" s="130"/>
      <c r="G400" s="130"/>
      <c r="H400" s="131"/>
      <c r="I400" s="131"/>
      <c r="J400" s="131"/>
      <c r="K400" s="131"/>
      <c r="L400" s="131"/>
      <c r="M400" s="131"/>
      <c r="N400" s="131"/>
    </row>
    <row r="401" spans="2:14">
      <c r="B401" s="130"/>
      <c r="C401" s="130"/>
      <c r="D401" s="130"/>
      <c r="E401" s="130"/>
      <c r="F401" s="130"/>
      <c r="G401" s="130"/>
      <c r="H401" s="131"/>
      <c r="I401" s="131"/>
      <c r="J401" s="131"/>
      <c r="K401" s="131"/>
      <c r="L401" s="131"/>
      <c r="M401" s="131"/>
      <c r="N401" s="131"/>
    </row>
    <row r="402" spans="2:14">
      <c r="B402" s="130"/>
      <c r="C402" s="130"/>
      <c r="D402" s="130"/>
      <c r="E402" s="130"/>
      <c r="F402" s="130"/>
      <c r="G402" s="130"/>
      <c r="H402" s="131"/>
      <c r="I402" s="131"/>
      <c r="J402" s="131"/>
      <c r="K402" s="131"/>
      <c r="L402" s="131"/>
      <c r="M402" s="131"/>
      <c r="N402" s="131"/>
    </row>
    <row r="403" spans="2:14">
      <c r="B403" s="130"/>
      <c r="C403" s="130"/>
      <c r="D403" s="130"/>
      <c r="E403" s="130"/>
      <c r="F403" s="130"/>
      <c r="G403" s="130"/>
      <c r="H403" s="131"/>
      <c r="I403" s="131"/>
      <c r="J403" s="131"/>
      <c r="K403" s="131"/>
      <c r="L403" s="131"/>
      <c r="M403" s="131"/>
      <c r="N403" s="131"/>
    </row>
    <row r="404" spans="2:14">
      <c r="B404" s="130"/>
      <c r="C404" s="130"/>
      <c r="D404" s="130"/>
      <c r="E404" s="130"/>
      <c r="F404" s="130"/>
      <c r="G404" s="130"/>
      <c r="H404" s="131"/>
      <c r="I404" s="131"/>
      <c r="J404" s="131"/>
      <c r="K404" s="131"/>
      <c r="L404" s="131"/>
      <c r="M404" s="131"/>
      <c r="N404" s="131"/>
    </row>
    <row r="405" spans="2:14">
      <c r="B405" s="130"/>
      <c r="C405" s="130"/>
      <c r="D405" s="130"/>
      <c r="E405" s="130"/>
      <c r="F405" s="130"/>
      <c r="G405" s="130"/>
      <c r="H405" s="131"/>
      <c r="I405" s="131"/>
      <c r="J405" s="131"/>
      <c r="K405" s="131"/>
      <c r="L405" s="131"/>
      <c r="M405" s="131"/>
      <c r="N405" s="131"/>
    </row>
    <row r="406" spans="2:14">
      <c r="B406" s="130"/>
      <c r="C406" s="130"/>
      <c r="D406" s="130"/>
      <c r="E406" s="130"/>
      <c r="F406" s="130"/>
      <c r="G406" s="130"/>
      <c r="H406" s="131"/>
      <c r="I406" s="131"/>
      <c r="J406" s="131"/>
      <c r="K406" s="131"/>
      <c r="L406" s="131"/>
      <c r="M406" s="131"/>
      <c r="N406" s="131"/>
    </row>
    <row r="407" spans="2:14">
      <c r="B407" s="130"/>
      <c r="C407" s="130"/>
      <c r="D407" s="130"/>
      <c r="E407" s="130"/>
      <c r="F407" s="130"/>
      <c r="G407" s="130"/>
      <c r="H407" s="131"/>
      <c r="I407" s="131"/>
      <c r="J407" s="131"/>
      <c r="K407" s="131"/>
      <c r="L407" s="131"/>
      <c r="M407" s="131"/>
      <c r="N407" s="131"/>
    </row>
    <row r="408" spans="2:14">
      <c r="B408" s="130"/>
      <c r="C408" s="130"/>
      <c r="D408" s="130"/>
      <c r="E408" s="130"/>
      <c r="F408" s="130"/>
      <c r="G408" s="130"/>
      <c r="H408" s="131"/>
      <c r="I408" s="131"/>
      <c r="J408" s="131"/>
      <c r="K408" s="131"/>
      <c r="L408" s="131"/>
      <c r="M408" s="131"/>
      <c r="N408" s="131"/>
    </row>
    <row r="409" spans="2:14">
      <c r="B409" s="130"/>
      <c r="C409" s="130"/>
      <c r="D409" s="130"/>
      <c r="E409" s="130"/>
      <c r="F409" s="130"/>
      <c r="G409" s="130"/>
      <c r="H409" s="131"/>
      <c r="I409" s="131"/>
      <c r="J409" s="131"/>
      <c r="K409" s="131"/>
      <c r="L409" s="131"/>
      <c r="M409" s="131"/>
      <c r="N409" s="131"/>
    </row>
    <row r="410" spans="2:14">
      <c r="B410" s="130"/>
      <c r="C410" s="130"/>
      <c r="D410" s="130"/>
      <c r="E410" s="130"/>
      <c r="F410" s="130"/>
      <c r="G410" s="130"/>
      <c r="H410" s="131"/>
      <c r="I410" s="131"/>
      <c r="J410" s="131"/>
      <c r="K410" s="131"/>
      <c r="L410" s="131"/>
      <c r="M410" s="131"/>
      <c r="N410" s="131"/>
    </row>
    <row r="411" spans="2:14">
      <c r="B411" s="130"/>
      <c r="C411" s="130"/>
      <c r="D411" s="130"/>
      <c r="E411" s="130"/>
      <c r="F411" s="130"/>
      <c r="G411" s="130"/>
      <c r="H411" s="131"/>
      <c r="I411" s="131"/>
      <c r="J411" s="131"/>
      <c r="K411" s="131"/>
      <c r="L411" s="131"/>
      <c r="M411" s="131"/>
      <c r="N411" s="131"/>
    </row>
    <row r="412" spans="2:14">
      <c r="B412" s="130"/>
      <c r="C412" s="130"/>
      <c r="D412" s="130"/>
      <c r="E412" s="130"/>
      <c r="F412" s="130"/>
      <c r="G412" s="130"/>
      <c r="H412" s="131"/>
      <c r="I412" s="131"/>
      <c r="J412" s="131"/>
      <c r="K412" s="131"/>
      <c r="L412" s="131"/>
      <c r="M412" s="131"/>
      <c r="N412" s="131"/>
    </row>
    <row r="413" spans="2:14">
      <c r="B413" s="130"/>
      <c r="C413" s="130"/>
      <c r="D413" s="130"/>
      <c r="E413" s="130"/>
      <c r="F413" s="130"/>
      <c r="G413" s="130"/>
      <c r="H413" s="131"/>
      <c r="I413" s="131"/>
      <c r="J413" s="131"/>
      <c r="K413" s="131"/>
      <c r="L413" s="131"/>
      <c r="M413" s="131"/>
      <c r="N413" s="131"/>
    </row>
    <row r="414" spans="2:14">
      <c r="B414" s="130"/>
      <c r="C414" s="130"/>
      <c r="D414" s="130"/>
      <c r="E414" s="130"/>
      <c r="F414" s="130"/>
      <c r="G414" s="130"/>
      <c r="H414" s="131"/>
      <c r="I414" s="131"/>
      <c r="J414" s="131"/>
      <c r="K414" s="131"/>
      <c r="L414" s="131"/>
      <c r="M414" s="131"/>
      <c r="N414" s="131"/>
    </row>
    <row r="415" spans="2:14">
      <c r="B415" s="130"/>
      <c r="C415" s="130"/>
      <c r="D415" s="130"/>
      <c r="E415" s="130"/>
      <c r="F415" s="130"/>
      <c r="G415" s="130"/>
      <c r="H415" s="131"/>
      <c r="I415" s="131"/>
      <c r="J415" s="131"/>
      <c r="K415" s="131"/>
      <c r="L415" s="131"/>
      <c r="M415" s="131"/>
      <c r="N415" s="131"/>
    </row>
    <row r="416" spans="2:14">
      <c r="B416" s="130"/>
      <c r="C416" s="130"/>
      <c r="D416" s="130"/>
      <c r="E416" s="130"/>
      <c r="F416" s="130"/>
      <c r="G416" s="130"/>
      <c r="H416" s="131"/>
      <c r="I416" s="131"/>
      <c r="J416" s="131"/>
      <c r="K416" s="131"/>
      <c r="L416" s="131"/>
      <c r="M416" s="131"/>
      <c r="N416" s="131"/>
    </row>
    <row r="417" spans="2:14">
      <c r="B417" s="130"/>
      <c r="C417" s="130"/>
      <c r="D417" s="130"/>
      <c r="E417" s="130"/>
      <c r="F417" s="130"/>
      <c r="G417" s="130"/>
      <c r="H417" s="131"/>
      <c r="I417" s="131"/>
      <c r="J417" s="131"/>
      <c r="K417" s="131"/>
      <c r="L417" s="131"/>
      <c r="M417" s="131"/>
      <c r="N417" s="131"/>
    </row>
    <row r="418" spans="2:14">
      <c r="B418" s="130"/>
      <c r="C418" s="130"/>
      <c r="D418" s="130"/>
      <c r="E418" s="130"/>
      <c r="F418" s="130"/>
      <c r="G418" s="130"/>
      <c r="H418" s="131"/>
      <c r="I418" s="131"/>
      <c r="J418" s="131"/>
      <c r="K418" s="131"/>
      <c r="L418" s="131"/>
      <c r="M418" s="131"/>
      <c r="N418" s="131"/>
    </row>
    <row r="419" spans="2:14">
      <c r="B419" s="130"/>
      <c r="C419" s="130"/>
      <c r="D419" s="130"/>
      <c r="E419" s="130"/>
      <c r="F419" s="130"/>
      <c r="G419" s="130"/>
      <c r="H419" s="131"/>
      <c r="I419" s="131"/>
      <c r="J419" s="131"/>
      <c r="K419" s="131"/>
      <c r="L419" s="131"/>
      <c r="M419" s="131"/>
      <c r="N419" s="131"/>
    </row>
    <row r="420" spans="2:14">
      <c r="B420" s="130"/>
      <c r="C420" s="130"/>
      <c r="D420" s="130"/>
      <c r="E420" s="130"/>
      <c r="F420" s="130"/>
      <c r="G420" s="130"/>
      <c r="H420" s="131"/>
      <c r="I420" s="131"/>
      <c r="J420" s="131"/>
      <c r="K420" s="131"/>
      <c r="L420" s="131"/>
      <c r="M420" s="131"/>
      <c r="N420" s="131"/>
    </row>
    <row r="421" spans="2:14">
      <c r="B421" s="130"/>
      <c r="C421" s="130"/>
      <c r="D421" s="130"/>
      <c r="E421" s="130"/>
      <c r="F421" s="130"/>
      <c r="G421" s="130"/>
      <c r="H421" s="131"/>
      <c r="I421" s="131"/>
      <c r="J421" s="131"/>
      <c r="K421" s="131"/>
      <c r="L421" s="131"/>
      <c r="M421" s="131"/>
      <c r="N421" s="131"/>
    </row>
    <row r="422" spans="2:14">
      <c r="B422" s="130"/>
      <c r="C422" s="130"/>
      <c r="D422" s="130"/>
      <c r="E422" s="130"/>
      <c r="F422" s="130"/>
      <c r="G422" s="130"/>
      <c r="H422" s="131"/>
      <c r="I422" s="131"/>
      <c r="J422" s="131"/>
      <c r="K422" s="131"/>
      <c r="L422" s="131"/>
      <c r="M422" s="131"/>
      <c r="N422" s="131"/>
    </row>
    <row r="423" spans="2:14">
      <c r="B423" s="130"/>
      <c r="C423" s="130"/>
      <c r="D423" s="130"/>
      <c r="E423" s="130"/>
      <c r="F423" s="130"/>
      <c r="G423" s="130"/>
      <c r="H423" s="131"/>
      <c r="I423" s="131"/>
      <c r="J423" s="131"/>
      <c r="K423" s="131"/>
      <c r="L423" s="131"/>
      <c r="M423" s="131"/>
      <c r="N423" s="131"/>
    </row>
    <row r="424" spans="2:14">
      <c r="B424" s="130"/>
      <c r="C424" s="130"/>
      <c r="D424" s="130"/>
      <c r="E424" s="130"/>
      <c r="F424" s="130"/>
      <c r="G424" s="130"/>
      <c r="H424" s="131"/>
      <c r="I424" s="131"/>
      <c r="J424" s="131"/>
      <c r="K424" s="131"/>
      <c r="L424" s="131"/>
      <c r="M424" s="131"/>
      <c r="N424" s="131"/>
    </row>
    <row r="425" spans="2:14">
      <c r="B425" s="130"/>
      <c r="C425" s="130"/>
      <c r="D425" s="130"/>
      <c r="E425" s="130"/>
      <c r="F425" s="130"/>
      <c r="G425" s="130"/>
      <c r="H425" s="131"/>
      <c r="I425" s="131"/>
      <c r="J425" s="131"/>
      <c r="K425" s="131"/>
      <c r="L425" s="131"/>
      <c r="M425" s="131"/>
      <c r="N425" s="131"/>
    </row>
    <row r="426" spans="2:14">
      <c r="B426" s="130"/>
      <c r="C426" s="130"/>
      <c r="D426" s="130"/>
      <c r="E426" s="130"/>
      <c r="F426" s="130"/>
      <c r="G426" s="130"/>
      <c r="H426" s="131"/>
      <c r="I426" s="131"/>
      <c r="J426" s="131"/>
      <c r="K426" s="131"/>
      <c r="L426" s="131"/>
      <c r="M426" s="131"/>
      <c r="N426" s="131"/>
    </row>
    <row r="427" spans="2:14">
      <c r="B427" s="130"/>
      <c r="C427" s="130"/>
      <c r="D427" s="130"/>
      <c r="E427" s="130"/>
      <c r="F427" s="130"/>
      <c r="G427" s="130"/>
      <c r="H427" s="131"/>
      <c r="I427" s="131"/>
      <c r="J427" s="131"/>
      <c r="K427" s="131"/>
      <c r="L427" s="131"/>
      <c r="M427" s="131"/>
      <c r="N427" s="131"/>
    </row>
    <row r="428" spans="2:14">
      <c r="B428" s="130"/>
      <c r="C428" s="130"/>
      <c r="D428" s="130"/>
      <c r="E428" s="130"/>
      <c r="F428" s="130"/>
      <c r="G428" s="130"/>
      <c r="H428" s="131"/>
      <c r="I428" s="131"/>
      <c r="J428" s="131"/>
      <c r="K428" s="131"/>
      <c r="L428" s="131"/>
      <c r="M428" s="131"/>
      <c r="N428" s="131"/>
    </row>
    <row r="429" spans="2:14">
      <c r="B429" s="130"/>
      <c r="C429" s="130"/>
      <c r="D429" s="130"/>
      <c r="E429" s="130"/>
      <c r="F429" s="130"/>
      <c r="G429" s="130"/>
      <c r="H429" s="131"/>
      <c r="I429" s="131"/>
      <c r="J429" s="131"/>
      <c r="K429" s="131"/>
      <c r="L429" s="131"/>
      <c r="M429" s="131"/>
      <c r="N429" s="131"/>
    </row>
    <row r="430" spans="2:14">
      <c r="B430" s="130"/>
      <c r="C430" s="130"/>
      <c r="D430" s="130"/>
      <c r="E430" s="130"/>
      <c r="F430" s="130"/>
      <c r="G430" s="130"/>
      <c r="H430" s="131"/>
      <c r="I430" s="131"/>
      <c r="J430" s="131"/>
      <c r="K430" s="131"/>
      <c r="L430" s="131"/>
      <c r="M430" s="131"/>
      <c r="N430" s="131"/>
    </row>
    <row r="431" spans="2:14">
      <c r="B431" s="130"/>
      <c r="C431" s="130"/>
      <c r="D431" s="130"/>
      <c r="E431" s="130"/>
      <c r="F431" s="130"/>
      <c r="G431" s="130"/>
      <c r="H431" s="131"/>
      <c r="I431" s="131"/>
      <c r="J431" s="131"/>
      <c r="K431" s="131"/>
      <c r="L431" s="131"/>
      <c r="M431" s="131"/>
      <c r="N431" s="131"/>
    </row>
    <row r="432" spans="2:14">
      <c r="B432" s="130"/>
      <c r="C432" s="130"/>
      <c r="D432" s="130"/>
      <c r="E432" s="130"/>
      <c r="F432" s="130"/>
      <c r="G432" s="130"/>
      <c r="H432" s="131"/>
      <c r="I432" s="131"/>
      <c r="J432" s="131"/>
      <c r="K432" s="131"/>
      <c r="L432" s="131"/>
      <c r="M432" s="131"/>
      <c r="N432" s="131"/>
    </row>
    <row r="433" spans="2:14">
      <c r="B433" s="130"/>
      <c r="C433" s="130"/>
      <c r="D433" s="130"/>
      <c r="E433" s="130"/>
      <c r="F433" s="130"/>
      <c r="G433" s="130"/>
      <c r="H433" s="131"/>
      <c r="I433" s="131"/>
      <c r="J433" s="131"/>
      <c r="K433" s="131"/>
      <c r="L433" s="131"/>
      <c r="M433" s="131"/>
      <c r="N433" s="131"/>
    </row>
    <row r="434" spans="2:14">
      <c r="B434" s="130"/>
      <c r="C434" s="130"/>
      <c r="D434" s="130"/>
      <c r="E434" s="130"/>
      <c r="F434" s="130"/>
      <c r="G434" s="130"/>
      <c r="H434" s="131"/>
      <c r="I434" s="131"/>
      <c r="J434" s="131"/>
      <c r="K434" s="131"/>
      <c r="L434" s="131"/>
      <c r="M434" s="131"/>
      <c r="N434" s="131"/>
    </row>
    <row r="435" spans="2:14">
      <c r="B435" s="130"/>
      <c r="C435" s="130"/>
      <c r="D435" s="130"/>
      <c r="E435" s="130"/>
      <c r="F435" s="130"/>
      <c r="G435" s="130"/>
      <c r="H435" s="131"/>
      <c r="I435" s="131"/>
      <c r="J435" s="131"/>
      <c r="K435" s="131"/>
      <c r="L435" s="131"/>
      <c r="M435" s="131"/>
      <c r="N435" s="131"/>
    </row>
    <row r="436" spans="2:14">
      <c r="B436" s="130"/>
      <c r="C436" s="130"/>
      <c r="D436" s="130"/>
      <c r="E436" s="130"/>
      <c r="F436" s="130"/>
      <c r="G436" s="130"/>
      <c r="H436" s="131"/>
      <c r="I436" s="131"/>
      <c r="J436" s="131"/>
      <c r="K436" s="131"/>
      <c r="L436" s="131"/>
      <c r="M436" s="131"/>
      <c r="N436" s="131"/>
    </row>
    <row r="437" spans="2:14">
      <c r="B437" s="130"/>
      <c r="C437" s="130"/>
      <c r="D437" s="130"/>
      <c r="E437" s="130"/>
      <c r="F437" s="130"/>
      <c r="G437" s="130"/>
      <c r="H437" s="131"/>
      <c r="I437" s="131"/>
      <c r="J437" s="131"/>
      <c r="K437" s="131"/>
      <c r="L437" s="131"/>
      <c r="M437" s="131"/>
      <c r="N437" s="131"/>
    </row>
    <row r="438" spans="2:14">
      <c r="B438" s="130"/>
      <c r="C438" s="130"/>
      <c r="D438" s="130"/>
      <c r="E438" s="130"/>
      <c r="F438" s="130"/>
      <c r="G438" s="130"/>
      <c r="H438" s="131"/>
      <c r="I438" s="131"/>
      <c r="J438" s="131"/>
      <c r="K438" s="131"/>
      <c r="L438" s="131"/>
      <c r="M438" s="131"/>
      <c r="N438" s="131"/>
    </row>
    <row r="439" spans="2:14">
      <c r="B439" s="130"/>
      <c r="C439" s="130"/>
      <c r="D439" s="130"/>
      <c r="E439" s="130"/>
      <c r="F439" s="130"/>
      <c r="G439" s="130"/>
      <c r="H439" s="131"/>
      <c r="I439" s="131"/>
      <c r="J439" s="131"/>
      <c r="K439" s="131"/>
      <c r="L439" s="131"/>
      <c r="M439" s="131"/>
      <c r="N439" s="131"/>
    </row>
    <row r="440" spans="2:14">
      <c r="B440" s="130"/>
      <c r="C440" s="130"/>
      <c r="D440" s="130"/>
      <c r="E440" s="130"/>
      <c r="F440" s="130"/>
      <c r="G440" s="130"/>
      <c r="H440" s="131"/>
      <c r="I440" s="131"/>
      <c r="J440" s="131"/>
      <c r="K440" s="131"/>
      <c r="L440" s="131"/>
      <c r="M440" s="131"/>
      <c r="N440" s="131"/>
    </row>
    <row r="441" spans="2:14">
      <c r="B441" s="130"/>
      <c r="C441" s="130"/>
      <c r="D441" s="130"/>
      <c r="E441" s="130"/>
      <c r="F441" s="130"/>
      <c r="G441" s="130"/>
      <c r="H441" s="131"/>
      <c r="I441" s="131"/>
      <c r="J441" s="131"/>
      <c r="K441" s="131"/>
      <c r="L441" s="131"/>
      <c r="M441" s="131"/>
      <c r="N441" s="131"/>
    </row>
    <row r="442" spans="2:14">
      <c r="B442" s="130"/>
      <c r="C442" s="130"/>
      <c r="D442" s="130"/>
      <c r="E442" s="130"/>
      <c r="F442" s="130"/>
      <c r="G442" s="130"/>
      <c r="H442" s="131"/>
      <c r="I442" s="131"/>
      <c r="J442" s="131"/>
      <c r="K442" s="131"/>
      <c r="L442" s="131"/>
      <c r="M442" s="131"/>
      <c r="N442" s="131"/>
    </row>
    <row r="443" spans="2:14">
      <c r="B443" s="130"/>
      <c r="C443" s="130"/>
      <c r="D443" s="130"/>
      <c r="E443" s="130"/>
      <c r="F443" s="130"/>
      <c r="G443" s="130"/>
      <c r="H443" s="131"/>
      <c r="I443" s="131"/>
      <c r="J443" s="131"/>
      <c r="K443" s="131"/>
      <c r="L443" s="131"/>
      <c r="M443" s="131"/>
      <c r="N443" s="131"/>
    </row>
    <row r="444" spans="2:14">
      <c r="B444" s="130"/>
      <c r="C444" s="130"/>
      <c r="D444" s="130"/>
      <c r="E444" s="130"/>
      <c r="F444" s="130"/>
      <c r="G444" s="130"/>
      <c r="H444" s="131"/>
      <c r="I444" s="131"/>
      <c r="J444" s="131"/>
      <c r="K444" s="131"/>
      <c r="L444" s="131"/>
      <c r="M444" s="131"/>
      <c r="N444" s="131"/>
    </row>
    <row r="445" spans="2:14">
      <c r="B445" s="130"/>
      <c r="C445" s="130"/>
      <c r="D445" s="130"/>
      <c r="E445" s="130"/>
      <c r="F445" s="130"/>
      <c r="G445" s="130"/>
      <c r="H445" s="131"/>
      <c r="I445" s="131"/>
      <c r="J445" s="131"/>
      <c r="K445" s="131"/>
      <c r="L445" s="131"/>
      <c r="M445" s="131"/>
      <c r="N445" s="131"/>
    </row>
    <row r="446" spans="2:14">
      <c r="B446" s="130"/>
      <c r="C446" s="130"/>
      <c r="D446" s="130"/>
      <c r="E446" s="130"/>
      <c r="F446" s="130"/>
      <c r="G446" s="130"/>
      <c r="H446" s="131"/>
      <c r="I446" s="131"/>
      <c r="J446" s="131"/>
      <c r="K446" s="131"/>
      <c r="L446" s="131"/>
      <c r="M446" s="131"/>
      <c r="N446" s="131"/>
    </row>
    <row r="447" spans="2:14">
      <c r="B447" s="130"/>
      <c r="C447" s="130"/>
      <c r="D447" s="130"/>
      <c r="E447" s="130"/>
      <c r="F447" s="130"/>
      <c r="G447" s="130"/>
      <c r="H447" s="131"/>
      <c r="I447" s="131"/>
      <c r="J447" s="131"/>
      <c r="K447" s="131"/>
      <c r="L447" s="131"/>
      <c r="M447" s="131"/>
      <c r="N447" s="131"/>
    </row>
    <row r="448" spans="2:14">
      <c r="B448" s="130"/>
      <c r="C448" s="130"/>
      <c r="D448" s="130"/>
      <c r="E448" s="130"/>
      <c r="F448" s="130"/>
      <c r="G448" s="130"/>
      <c r="H448" s="131"/>
      <c r="I448" s="131"/>
      <c r="J448" s="131"/>
      <c r="K448" s="131"/>
      <c r="L448" s="131"/>
      <c r="M448" s="131"/>
      <c r="N448" s="131"/>
    </row>
    <row r="449" spans="2:14">
      <c r="B449" s="130"/>
      <c r="C449" s="130"/>
      <c r="D449" s="130"/>
      <c r="E449" s="130"/>
      <c r="F449" s="130"/>
      <c r="G449" s="130"/>
      <c r="H449" s="131"/>
      <c r="I449" s="131"/>
      <c r="J449" s="131"/>
      <c r="K449" s="131"/>
      <c r="L449" s="131"/>
      <c r="M449" s="131"/>
      <c r="N449" s="131"/>
    </row>
    <row r="450" spans="2:14">
      <c r="B450" s="130"/>
      <c r="C450" s="130"/>
      <c r="D450" s="130"/>
      <c r="E450" s="130"/>
      <c r="F450" s="130"/>
      <c r="G450" s="130"/>
      <c r="H450" s="131"/>
      <c r="I450" s="131"/>
      <c r="J450" s="131"/>
      <c r="K450" s="131"/>
      <c r="L450" s="131"/>
      <c r="M450" s="131"/>
      <c r="N450" s="131"/>
    </row>
    <row r="451" spans="2:14">
      <c r="B451" s="130"/>
      <c r="C451" s="130"/>
      <c r="D451" s="130"/>
      <c r="E451" s="130"/>
      <c r="F451" s="130"/>
      <c r="G451" s="130"/>
      <c r="H451" s="131"/>
      <c r="I451" s="131"/>
      <c r="J451" s="131"/>
      <c r="K451" s="131"/>
      <c r="L451" s="131"/>
      <c r="M451" s="131"/>
      <c r="N451" s="131"/>
    </row>
    <row r="452" spans="2:14">
      <c r="B452" s="130"/>
      <c r="C452" s="130"/>
      <c r="D452" s="130"/>
      <c r="E452" s="130"/>
      <c r="F452" s="130"/>
      <c r="G452" s="130"/>
      <c r="H452" s="131"/>
      <c r="I452" s="131"/>
      <c r="J452" s="131"/>
      <c r="K452" s="131"/>
      <c r="L452" s="131"/>
      <c r="M452" s="131"/>
      <c r="N452" s="131"/>
    </row>
    <row r="453" spans="2:14">
      <c r="B453" s="130"/>
      <c r="C453" s="130"/>
      <c r="D453" s="130"/>
      <c r="E453" s="130"/>
      <c r="F453" s="130"/>
      <c r="G453" s="130"/>
      <c r="H453" s="131"/>
      <c r="I453" s="131"/>
      <c r="J453" s="131"/>
      <c r="K453" s="131"/>
      <c r="L453" s="131"/>
      <c r="M453" s="131"/>
      <c r="N453" s="131"/>
    </row>
    <row r="454" spans="2:14">
      <c r="B454" s="130"/>
      <c r="C454" s="130"/>
      <c r="D454" s="130"/>
      <c r="E454" s="130"/>
      <c r="F454" s="130"/>
      <c r="G454" s="130"/>
      <c r="H454" s="131"/>
      <c r="I454" s="131"/>
      <c r="J454" s="131"/>
      <c r="K454" s="131"/>
      <c r="L454" s="131"/>
      <c r="M454" s="131"/>
      <c r="N454" s="131"/>
    </row>
    <row r="455" spans="2:14">
      <c r="B455" s="130"/>
      <c r="C455" s="130"/>
      <c r="D455" s="130"/>
      <c r="E455" s="130"/>
      <c r="F455" s="130"/>
      <c r="G455" s="130"/>
      <c r="H455" s="131"/>
      <c r="I455" s="131"/>
      <c r="J455" s="131"/>
      <c r="K455" s="131"/>
      <c r="L455" s="131"/>
      <c r="M455" s="131"/>
      <c r="N455" s="131"/>
    </row>
    <row r="456" spans="2:14">
      <c r="B456" s="130"/>
      <c r="C456" s="130"/>
      <c r="D456" s="130"/>
      <c r="E456" s="130"/>
      <c r="F456" s="130"/>
      <c r="G456" s="130"/>
      <c r="H456" s="131"/>
      <c r="I456" s="131"/>
      <c r="J456" s="131"/>
      <c r="K456" s="131"/>
      <c r="L456" s="131"/>
      <c r="M456" s="131"/>
      <c r="N456" s="131"/>
    </row>
    <row r="457" spans="2:14">
      <c r="B457" s="130"/>
      <c r="C457" s="130"/>
      <c r="D457" s="130"/>
      <c r="E457" s="130"/>
      <c r="F457" s="130"/>
      <c r="G457" s="130"/>
      <c r="H457" s="131"/>
      <c r="I457" s="131"/>
      <c r="J457" s="131"/>
      <c r="K457" s="131"/>
      <c r="L457" s="131"/>
      <c r="M457" s="131"/>
      <c r="N457" s="131"/>
    </row>
    <row r="458" spans="2:14">
      <c r="B458" s="130"/>
      <c r="C458" s="130"/>
      <c r="D458" s="130"/>
      <c r="E458" s="130"/>
      <c r="F458" s="130"/>
      <c r="G458" s="130"/>
      <c r="H458" s="131"/>
      <c r="I458" s="131"/>
      <c r="J458" s="131"/>
      <c r="K458" s="131"/>
      <c r="L458" s="131"/>
      <c r="M458" s="131"/>
      <c r="N458" s="131"/>
    </row>
    <row r="459" spans="2:14">
      <c r="B459" s="130"/>
      <c r="C459" s="130"/>
      <c r="D459" s="130"/>
      <c r="E459" s="130"/>
      <c r="F459" s="130"/>
      <c r="G459" s="130"/>
      <c r="H459" s="131"/>
      <c r="I459" s="131"/>
      <c r="J459" s="131"/>
      <c r="K459" s="131"/>
      <c r="L459" s="131"/>
      <c r="M459" s="131"/>
      <c r="N459" s="131"/>
    </row>
    <row r="460" spans="2:14">
      <c r="B460" s="130"/>
      <c r="C460" s="130"/>
      <c r="D460" s="130"/>
      <c r="E460" s="130"/>
      <c r="F460" s="130"/>
      <c r="G460" s="130"/>
      <c r="H460" s="131"/>
      <c r="I460" s="131"/>
      <c r="J460" s="131"/>
      <c r="K460" s="131"/>
      <c r="L460" s="131"/>
      <c r="M460" s="131"/>
      <c r="N460" s="131"/>
    </row>
    <row r="461" spans="2:14">
      <c r="B461" s="130"/>
      <c r="C461" s="130"/>
      <c r="D461" s="130"/>
      <c r="E461" s="130"/>
      <c r="F461" s="130"/>
      <c r="G461" s="130"/>
      <c r="H461" s="131"/>
      <c r="I461" s="131"/>
      <c r="J461" s="131"/>
      <c r="K461" s="131"/>
      <c r="L461" s="131"/>
      <c r="M461" s="131"/>
      <c r="N461" s="131"/>
    </row>
    <row r="462" spans="2:14">
      <c r="B462" s="130"/>
      <c r="C462" s="130"/>
      <c r="D462" s="130"/>
      <c r="E462" s="130"/>
      <c r="F462" s="130"/>
      <c r="G462" s="130"/>
      <c r="H462" s="131"/>
      <c r="I462" s="131"/>
      <c r="J462" s="131"/>
      <c r="K462" s="131"/>
      <c r="L462" s="131"/>
      <c r="M462" s="131"/>
      <c r="N462" s="131"/>
    </row>
    <row r="463" spans="2:14">
      <c r="B463" s="130"/>
      <c r="C463" s="130"/>
      <c r="D463" s="130"/>
      <c r="E463" s="130"/>
      <c r="F463" s="130"/>
      <c r="G463" s="130"/>
      <c r="H463" s="131"/>
      <c r="I463" s="131"/>
      <c r="J463" s="131"/>
      <c r="K463" s="131"/>
      <c r="L463" s="131"/>
      <c r="M463" s="131"/>
      <c r="N463" s="131"/>
    </row>
    <row r="464" spans="2:14">
      <c r="B464" s="130"/>
      <c r="C464" s="130"/>
      <c r="D464" s="130"/>
      <c r="E464" s="130"/>
      <c r="F464" s="130"/>
      <c r="G464" s="130"/>
      <c r="H464" s="131"/>
      <c r="I464" s="131"/>
      <c r="J464" s="131"/>
      <c r="K464" s="131"/>
      <c r="L464" s="131"/>
      <c r="M464" s="131"/>
      <c r="N464" s="131"/>
    </row>
    <row r="465" spans="2:14">
      <c r="B465" s="130"/>
      <c r="C465" s="130"/>
      <c r="D465" s="130"/>
      <c r="E465" s="130"/>
      <c r="F465" s="130"/>
      <c r="G465" s="130"/>
      <c r="H465" s="131"/>
      <c r="I465" s="131"/>
      <c r="J465" s="131"/>
      <c r="K465" s="131"/>
      <c r="L465" s="131"/>
      <c r="M465" s="131"/>
      <c r="N465" s="131"/>
    </row>
    <row r="466" spans="2:14">
      <c r="B466" s="130"/>
      <c r="C466" s="130"/>
      <c r="D466" s="130"/>
      <c r="E466" s="130"/>
      <c r="F466" s="130"/>
      <c r="G466" s="130"/>
      <c r="H466" s="131"/>
      <c r="I466" s="131"/>
      <c r="J466" s="131"/>
      <c r="K466" s="131"/>
      <c r="L466" s="131"/>
      <c r="M466" s="131"/>
      <c r="N466" s="131"/>
    </row>
    <row r="467" spans="2:14">
      <c r="B467" s="130"/>
      <c r="C467" s="130"/>
      <c r="D467" s="130"/>
      <c r="E467" s="130"/>
      <c r="F467" s="130"/>
      <c r="G467" s="130"/>
      <c r="H467" s="131"/>
      <c r="I467" s="131"/>
      <c r="J467" s="131"/>
      <c r="K467" s="131"/>
      <c r="L467" s="131"/>
      <c r="M467" s="131"/>
      <c r="N467" s="131"/>
    </row>
    <row r="468" spans="2:14">
      <c r="B468" s="130"/>
      <c r="C468" s="130"/>
      <c r="D468" s="130"/>
      <c r="E468" s="130"/>
      <c r="F468" s="130"/>
      <c r="G468" s="130"/>
      <c r="H468" s="131"/>
      <c r="I468" s="131"/>
      <c r="J468" s="131"/>
      <c r="K468" s="131"/>
      <c r="L468" s="131"/>
      <c r="M468" s="131"/>
      <c r="N468" s="131"/>
    </row>
    <row r="469" spans="2:14">
      <c r="B469" s="130"/>
      <c r="C469" s="130"/>
      <c r="D469" s="130"/>
      <c r="E469" s="130"/>
      <c r="F469" s="130"/>
      <c r="G469" s="130"/>
      <c r="H469" s="131"/>
      <c r="I469" s="131"/>
      <c r="J469" s="131"/>
      <c r="K469" s="131"/>
      <c r="L469" s="131"/>
      <c r="M469" s="131"/>
      <c r="N469" s="131"/>
    </row>
    <row r="470" spans="2:14">
      <c r="B470" s="130"/>
      <c r="C470" s="130"/>
      <c r="D470" s="130"/>
      <c r="E470" s="130"/>
      <c r="F470" s="130"/>
      <c r="G470" s="130"/>
      <c r="H470" s="131"/>
      <c r="I470" s="131"/>
      <c r="J470" s="131"/>
      <c r="K470" s="131"/>
      <c r="L470" s="131"/>
      <c r="M470" s="131"/>
      <c r="N470" s="131"/>
    </row>
    <row r="471" spans="2:14">
      <c r="B471" s="130"/>
      <c r="C471" s="130"/>
      <c r="D471" s="130"/>
      <c r="E471" s="130"/>
      <c r="F471" s="130"/>
      <c r="G471" s="130"/>
      <c r="H471" s="131"/>
      <c r="I471" s="131"/>
      <c r="J471" s="131"/>
      <c r="K471" s="131"/>
      <c r="L471" s="131"/>
      <c r="M471" s="131"/>
      <c r="N471" s="131"/>
    </row>
    <row r="472" spans="2:14">
      <c r="B472" s="130"/>
      <c r="C472" s="130"/>
      <c r="D472" s="130"/>
      <c r="E472" s="130"/>
      <c r="F472" s="130"/>
      <c r="G472" s="130"/>
      <c r="H472" s="131"/>
      <c r="I472" s="131"/>
      <c r="J472" s="131"/>
      <c r="K472" s="131"/>
      <c r="L472" s="131"/>
      <c r="M472" s="131"/>
      <c r="N472" s="131"/>
    </row>
    <row r="473" spans="2:14">
      <c r="B473" s="130"/>
      <c r="C473" s="130"/>
      <c r="D473" s="130"/>
      <c r="E473" s="130"/>
      <c r="F473" s="130"/>
      <c r="G473" s="130"/>
      <c r="H473" s="131"/>
      <c r="I473" s="131"/>
      <c r="J473" s="131"/>
      <c r="K473" s="131"/>
      <c r="L473" s="131"/>
      <c r="M473" s="131"/>
      <c r="N473" s="131"/>
    </row>
    <row r="474" spans="2:14">
      <c r="B474" s="130"/>
      <c r="C474" s="130"/>
      <c r="D474" s="130"/>
      <c r="E474" s="130"/>
      <c r="F474" s="130"/>
      <c r="G474" s="130"/>
      <c r="H474" s="131"/>
      <c r="I474" s="131"/>
      <c r="J474" s="131"/>
      <c r="K474" s="131"/>
      <c r="L474" s="131"/>
      <c r="M474" s="131"/>
      <c r="N474" s="131"/>
    </row>
    <row r="475" spans="2:14">
      <c r="B475" s="130"/>
      <c r="C475" s="130"/>
      <c r="D475" s="130"/>
      <c r="E475" s="130"/>
      <c r="F475" s="130"/>
      <c r="G475" s="130"/>
      <c r="H475" s="131"/>
      <c r="I475" s="131"/>
      <c r="J475" s="131"/>
      <c r="K475" s="131"/>
      <c r="L475" s="131"/>
      <c r="M475" s="131"/>
      <c r="N475" s="131"/>
    </row>
    <row r="476" spans="2:14">
      <c r="B476" s="130"/>
      <c r="C476" s="130"/>
      <c r="D476" s="130"/>
      <c r="E476" s="130"/>
      <c r="F476" s="130"/>
      <c r="G476" s="130"/>
      <c r="H476" s="131"/>
      <c r="I476" s="131"/>
      <c r="J476" s="131"/>
      <c r="K476" s="131"/>
      <c r="L476" s="131"/>
      <c r="M476" s="131"/>
      <c r="N476" s="131"/>
    </row>
    <row r="477" spans="2:14">
      <c r="B477" s="130"/>
      <c r="C477" s="130"/>
      <c r="D477" s="130"/>
      <c r="E477" s="130"/>
      <c r="F477" s="130"/>
      <c r="G477" s="130"/>
      <c r="H477" s="131"/>
      <c r="I477" s="131"/>
      <c r="J477" s="131"/>
      <c r="K477" s="131"/>
      <c r="L477" s="131"/>
      <c r="M477" s="131"/>
      <c r="N477" s="131"/>
    </row>
    <row r="478" spans="2:14">
      <c r="B478" s="130"/>
      <c r="C478" s="130"/>
      <c r="D478" s="130"/>
      <c r="E478" s="130"/>
      <c r="F478" s="130"/>
      <c r="G478" s="130"/>
      <c r="H478" s="131"/>
      <c r="I478" s="131"/>
      <c r="J478" s="131"/>
      <c r="K478" s="131"/>
      <c r="L478" s="131"/>
      <c r="M478" s="131"/>
      <c r="N478" s="131"/>
    </row>
    <row r="479" spans="2:14">
      <c r="B479" s="130"/>
      <c r="C479" s="130"/>
      <c r="D479" s="130"/>
      <c r="E479" s="130"/>
      <c r="F479" s="130"/>
      <c r="G479" s="130"/>
      <c r="H479" s="131"/>
      <c r="I479" s="131"/>
      <c r="J479" s="131"/>
      <c r="K479" s="131"/>
      <c r="L479" s="131"/>
      <c r="M479" s="131"/>
      <c r="N479" s="131"/>
    </row>
    <row r="480" spans="2:14">
      <c r="B480" s="130"/>
      <c r="C480" s="130"/>
      <c r="D480" s="130"/>
      <c r="E480" s="130"/>
      <c r="F480" s="130"/>
      <c r="G480" s="130"/>
      <c r="H480" s="131"/>
      <c r="I480" s="131"/>
      <c r="J480" s="131"/>
      <c r="K480" s="131"/>
      <c r="L480" s="131"/>
      <c r="M480" s="131"/>
      <c r="N480" s="131"/>
    </row>
    <row r="481" spans="2:14">
      <c r="B481" s="130"/>
      <c r="C481" s="130"/>
      <c r="D481" s="130"/>
      <c r="E481" s="130"/>
      <c r="F481" s="130"/>
      <c r="G481" s="130"/>
      <c r="H481" s="131"/>
      <c r="I481" s="131"/>
      <c r="J481" s="131"/>
      <c r="K481" s="131"/>
      <c r="L481" s="131"/>
      <c r="M481" s="131"/>
      <c r="N481" s="131"/>
    </row>
    <row r="482" spans="2:14">
      <c r="B482" s="130"/>
      <c r="C482" s="130"/>
      <c r="D482" s="130"/>
      <c r="E482" s="130"/>
      <c r="F482" s="130"/>
      <c r="G482" s="130"/>
      <c r="H482" s="131"/>
      <c r="I482" s="131"/>
      <c r="J482" s="131"/>
      <c r="K482" s="131"/>
      <c r="L482" s="131"/>
      <c r="M482" s="131"/>
      <c r="N482" s="131"/>
    </row>
    <row r="483" spans="2:14">
      <c r="B483" s="130"/>
      <c r="C483" s="130"/>
      <c r="D483" s="130"/>
      <c r="E483" s="130"/>
      <c r="F483" s="130"/>
      <c r="G483" s="130"/>
      <c r="H483" s="131"/>
      <c r="I483" s="131"/>
      <c r="J483" s="131"/>
      <c r="K483" s="131"/>
      <c r="L483" s="131"/>
      <c r="M483" s="131"/>
      <c r="N483" s="131"/>
    </row>
    <row r="484" spans="2:14">
      <c r="B484" s="130"/>
      <c r="C484" s="130"/>
      <c r="D484" s="130"/>
      <c r="E484" s="130"/>
      <c r="F484" s="130"/>
      <c r="G484" s="130"/>
      <c r="H484" s="131"/>
      <c r="I484" s="131"/>
      <c r="J484" s="131"/>
      <c r="K484" s="131"/>
      <c r="L484" s="131"/>
      <c r="M484" s="131"/>
      <c r="N484" s="131"/>
    </row>
    <row r="485" spans="2:14">
      <c r="B485" s="130"/>
      <c r="C485" s="130"/>
      <c r="D485" s="130"/>
      <c r="E485" s="130"/>
      <c r="F485" s="130"/>
      <c r="G485" s="130"/>
      <c r="H485" s="131"/>
      <c r="I485" s="131"/>
      <c r="J485" s="131"/>
      <c r="K485" s="131"/>
      <c r="L485" s="131"/>
      <c r="M485" s="131"/>
      <c r="N485" s="131"/>
    </row>
    <row r="486" spans="2:14">
      <c r="B486" s="130"/>
      <c r="C486" s="130"/>
      <c r="D486" s="130"/>
      <c r="E486" s="130"/>
      <c r="F486" s="130"/>
      <c r="G486" s="130"/>
      <c r="H486" s="131"/>
      <c r="I486" s="131"/>
      <c r="J486" s="131"/>
      <c r="K486" s="131"/>
      <c r="L486" s="131"/>
      <c r="M486" s="131"/>
      <c r="N486" s="131"/>
    </row>
    <row r="487" spans="2:14">
      <c r="B487" s="130"/>
      <c r="C487" s="130"/>
      <c r="D487" s="130"/>
      <c r="E487" s="130"/>
      <c r="F487" s="130"/>
      <c r="G487" s="130"/>
      <c r="H487" s="131"/>
      <c r="I487" s="131"/>
      <c r="J487" s="131"/>
      <c r="K487" s="131"/>
      <c r="L487" s="131"/>
      <c r="M487" s="131"/>
      <c r="N487" s="131"/>
    </row>
    <row r="488" spans="2:14">
      <c r="B488" s="130"/>
      <c r="C488" s="130"/>
      <c r="D488" s="130"/>
      <c r="E488" s="130"/>
      <c r="F488" s="130"/>
      <c r="G488" s="130"/>
      <c r="H488" s="131"/>
      <c r="I488" s="131"/>
      <c r="J488" s="131"/>
      <c r="K488" s="131"/>
      <c r="L488" s="131"/>
      <c r="M488" s="131"/>
      <c r="N488" s="131"/>
    </row>
    <row r="489" spans="2:14">
      <c r="B489" s="130"/>
      <c r="C489" s="130"/>
      <c r="D489" s="130"/>
      <c r="E489" s="130"/>
      <c r="F489" s="130"/>
      <c r="G489" s="130"/>
      <c r="H489" s="131"/>
      <c r="I489" s="131"/>
      <c r="J489" s="131"/>
      <c r="K489" s="131"/>
      <c r="L489" s="131"/>
      <c r="M489" s="131"/>
      <c r="N489" s="131"/>
    </row>
    <row r="490" spans="2:14">
      <c r="B490" s="130"/>
      <c r="C490" s="130"/>
      <c r="D490" s="130"/>
      <c r="E490" s="130"/>
      <c r="F490" s="130"/>
      <c r="G490" s="130"/>
      <c r="H490" s="131"/>
      <c r="I490" s="131"/>
      <c r="J490" s="131"/>
      <c r="K490" s="131"/>
      <c r="L490" s="131"/>
      <c r="M490" s="131"/>
      <c r="N490" s="131"/>
    </row>
    <row r="491" spans="2:14">
      <c r="B491" s="130"/>
      <c r="C491" s="130"/>
      <c r="D491" s="130"/>
      <c r="E491" s="130"/>
      <c r="F491" s="130"/>
      <c r="G491" s="130"/>
      <c r="H491" s="131"/>
      <c r="I491" s="131"/>
      <c r="J491" s="131"/>
      <c r="K491" s="131"/>
      <c r="L491" s="131"/>
      <c r="M491" s="131"/>
      <c r="N491" s="131"/>
    </row>
    <row r="492" spans="2:14">
      <c r="B492" s="130"/>
      <c r="C492" s="130"/>
      <c r="D492" s="130"/>
      <c r="E492" s="130"/>
      <c r="F492" s="130"/>
      <c r="G492" s="130"/>
      <c r="H492" s="131"/>
      <c r="I492" s="131"/>
      <c r="J492" s="131"/>
      <c r="K492" s="131"/>
      <c r="L492" s="131"/>
      <c r="M492" s="131"/>
      <c r="N492" s="131"/>
    </row>
    <row r="493" spans="2:14">
      <c r="B493" s="130"/>
      <c r="C493" s="130"/>
      <c r="D493" s="130"/>
      <c r="E493" s="130"/>
      <c r="F493" s="130"/>
      <c r="G493" s="130"/>
      <c r="H493" s="131"/>
      <c r="I493" s="131"/>
      <c r="J493" s="131"/>
      <c r="K493" s="131"/>
      <c r="L493" s="131"/>
      <c r="M493" s="131"/>
      <c r="N493" s="131"/>
    </row>
    <row r="494" spans="2:14">
      <c r="B494" s="130"/>
      <c r="C494" s="130"/>
      <c r="D494" s="130"/>
      <c r="E494" s="130"/>
      <c r="F494" s="130"/>
      <c r="G494" s="130"/>
      <c r="H494" s="131"/>
      <c r="I494" s="131"/>
      <c r="J494" s="131"/>
      <c r="K494" s="131"/>
      <c r="L494" s="131"/>
      <c r="M494" s="131"/>
      <c r="N494" s="131"/>
    </row>
    <row r="495" spans="2:14">
      <c r="B495" s="130"/>
      <c r="C495" s="130"/>
      <c r="D495" s="130"/>
      <c r="E495" s="130"/>
      <c r="F495" s="130"/>
      <c r="G495" s="130"/>
      <c r="H495" s="131"/>
      <c r="I495" s="131"/>
      <c r="J495" s="131"/>
      <c r="K495" s="131"/>
      <c r="L495" s="131"/>
      <c r="M495" s="131"/>
      <c r="N495" s="131"/>
    </row>
    <row r="496" spans="2:14">
      <c r="B496" s="130"/>
      <c r="C496" s="130"/>
      <c r="D496" s="130"/>
      <c r="E496" s="130"/>
      <c r="F496" s="130"/>
      <c r="G496" s="130"/>
      <c r="H496" s="131"/>
      <c r="I496" s="131"/>
      <c r="J496" s="131"/>
      <c r="K496" s="131"/>
      <c r="L496" s="131"/>
      <c r="M496" s="131"/>
      <c r="N496" s="131"/>
    </row>
    <row r="497" spans="2:14">
      <c r="B497" s="130"/>
      <c r="C497" s="130"/>
      <c r="D497" s="130"/>
      <c r="E497" s="130"/>
      <c r="F497" s="130"/>
      <c r="G497" s="130"/>
      <c r="H497" s="131"/>
      <c r="I497" s="131"/>
      <c r="J497" s="131"/>
      <c r="K497" s="131"/>
      <c r="L497" s="131"/>
      <c r="M497" s="131"/>
      <c r="N497" s="131"/>
    </row>
    <row r="498" spans="2:14">
      <c r="B498" s="130"/>
      <c r="C498" s="130"/>
      <c r="D498" s="130"/>
      <c r="E498" s="130"/>
      <c r="F498" s="130"/>
      <c r="G498" s="130"/>
      <c r="H498" s="131"/>
      <c r="I498" s="131"/>
      <c r="J498" s="131"/>
      <c r="K498" s="131"/>
      <c r="L498" s="131"/>
      <c r="M498" s="131"/>
      <c r="N498" s="131"/>
    </row>
    <row r="499" spans="2:14">
      <c r="B499" s="130"/>
      <c r="C499" s="130"/>
      <c r="D499" s="130"/>
      <c r="E499" s="130"/>
      <c r="F499" s="130"/>
      <c r="G499" s="130"/>
      <c r="H499" s="131"/>
      <c r="I499" s="131"/>
      <c r="J499" s="131"/>
      <c r="K499" s="131"/>
      <c r="L499" s="131"/>
      <c r="M499" s="131"/>
      <c r="N499" s="131"/>
    </row>
    <row r="500" spans="2:14">
      <c r="B500" s="130"/>
      <c r="C500" s="130"/>
      <c r="D500" s="130"/>
      <c r="E500" s="130"/>
      <c r="F500" s="130"/>
      <c r="G500" s="130"/>
      <c r="H500" s="131"/>
      <c r="I500" s="131"/>
      <c r="J500" s="131"/>
      <c r="K500" s="131"/>
      <c r="L500" s="131"/>
      <c r="M500" s="131"/>
      <c r="N500" s="131"/>
    </row>
    <row r="501" spans="2:14">
      <c r="B501" s="130"/>
      <c r="C501" s="130"/>
      <c r="D501" s="130"/>
      <c r="E501" s="130"/>
      <c r="F501" s="130"/>
      <c r="G501" s="130"/>
      <c r="H501" s="131"/>
      <c r="I501" s="131"/>
      <c r="J501" s="131"/>
      <c r="K501" s="131"/>
      <c r="L501" s="131"/>
      <c r="M501" s="131"/>
      <c r="N501" s="131"/>
    </row>
    <row r="502" spans="2:14">
      <c r="B502" s="130"/>
      <c r="C502" s="130"/>
      <c r="D502" s="130"/>
      <c r="E502" s="130"/>
      <c r="F502" s="130"/>
      <c r="G502" s="130"/>
      <c r="H502" s="131"/>
      <c r="I502" s="131"/>
      <c r="J502" s="131"/>
      <c r="K502" s="131"/>
      <c r="L502" s="131"/>
      <c r="M502" s="131"/>
      <c r="N502" s="131"/>
    </row>
    <row r="503" spans="2:14">
      <c r="B503" s="130"/>
      <c r="C503" s="130"/>
      <c r="D503" s="130"/>
      <c r="E503" s="130"/>
      <c r="F503" s="130"/>
      <c r="G503" s="130"/>
      <c r="H503" s="131"/>
      <c r="I503" s="131"/>
      <c r="J503" s="131"/>
      <c r="K503" s="131"/>
      <c r="L503" s="131"/>
      <c r="M503" s="131"/>
      <c r="N503" s="131"/>
    </row>
    <row r="504" spans="2:14">
      <c r="B504" s="130"/>
      <c r="C504" s="130"/>
      <c r="D504" s="130"/>
      <c r="E504" s="130"/>
      <c r="F504" s="130"/>
      <c r="G504" s="130"/>
      <c r="H504" s="131"/>
      <c r="I504" s="131"/>
      <c r="J504" s="131"/>
      <c r="K504" s="131"/>
      <c r="L504" s="131"/>
      <c r="M504" s="131"/>
      <c r="N504" s="131"/>
    </row>
    <row r="505" spans="2:14">
      <c r="B505" s="130"/>
      <c r="C505" s="130"/>
      <c r="D505" s="130"/>
      <c r="E505" s="130"/>
      <c r="F505" s="130"/>
      <c r="G505" s="130"/>
      <c r="H505" s="131"/>
      <c r="I505" s="131"/>
      <c r="J505" s="131"/>
      <c r="K505" s="131"/>
      <c r="L505" s="131"/>
      <c r="M505" s="131"/>
      <c r="N505" s="131"/>
    </row>
    <row r="506" spans="2:14">
      <c r="B506" s="130"/>
      <c r="C506" s="130"/>
      <c r="D506" s="130"/>
      <c r="E506" s="130"/>
      <c r="F506" s="130"/>
      <c r="G506" s="130"/>
      <c r="H506" s="131"/>
      <c r="I506" s="131"/>
      <c r="J506" s="131"/>
      <c r="K506" s="131"/>
      <c r="L506" s="131"/>
      <c r="M506" s="131"/>
      <c r="N506" s="131"/>
    </row>
    <row r="507" spans="2:14">
      <c r="B507" s="130"/>
      <c r="C507" s="130"/>
      <c r="D507" s="130"/>
      <c r="E507" s="130"/>
      <c r="F507" s="130"/>
      <c r="G507" s="130"/>
      <c r="H507" s="131"/>
      <c r="I507" s="131"/>
      <c r="J507" s="131"/>
      <c r="K507" s="131"/>
      <c r="L507" s="131"/>
      <c r="M507" s="131"/>
      <c r="N507" s="131"/>
    </row>
    <row r="508" spans="2:14">
      <c r="B508" s="130"/>
      <c r="C508" s="130"/>
      <c r="D508" s="130"/>
      <c r="E508" s="130"/>
      <c r="F508" s="130"/>
      <c r="G508" s="130"/>
      <c r="H508" s="131"/>
      <c r="I508" s="131"/>
      <c r="J508" s="131"/>
      <c r="K508" s="131"/>
      <c r="L508" s="131"/>
      <c r="M508" s="131"/>
      <c r="N508" s="131"/>
    </row>
    <row r="509" spans="2:14">
      <c r="B509" s="130"/>
      <c r="C509" s="130"/>
      <c r="D509" s="130"/>
      <c r="E509" s="130"/>
      <c r="F509" s="130"/>
      <c r="G509" s="130"/>
      <c r="H509" s="131"/>
      <c r="I509" s="131"/>
      <c r="J509" s="131"/>
      <c r="K509" s="131"/>
      <c r="L509" s="131"/>
      <c r="M509" s="131"/>
      <c r="N509" s="131"/>
    </row>
    <row r="510" spans="2:14">
      <c r="B510" s="130"/>
      <c r="C510" s="130"/>
      <c r="D510" s="130"/>
      <c r="E510" s="130"/>
      <c r="F510" s="130"/>
      <c r="G510" s="130"/>
      <c r="H510" s="131"/>
      <c r="I510" s="131"/>
      <c r="J510" s="131"/>
      <c r="K510" s="131"/>
      <c r="L510" s="131"/>
      <c r="M510" s="131"/>
      <c r="N510" s="131"/>
    </row>
    <row r="511" spans="2:14">
      <c r="B511" s="130"/>
      <c r="C511" s="130"/>
      <c r="D511" s="130"/>
      <c r="E511" s="130"/>
      <c r="F511" s="130"/>
      <c r="G511" s="130"/>
      <c r="H511" s="131"/>
      <c r="I511" s="131"/>
      <c r="J511" s="131"/>
      <c r="K511" s="131"/>
      <c r="L511" s="131"/>
      <c r="M511" s="131"/>
      <c r="N511" s="131"/>
    </row>
    <row r="512" spans="2:14">
      <c r="B512" s="130"/>
      <c r="C512" s="130"/>
      <c r="D512" s="130"/>
      <c r="E512" s="130"/>
      <c r="F512" s="130"/>
      <c r="G512" s="130"/>
      <c r="H512" s="131"/>
      <c r="I512" s="131"/>
      <c r="J512" s="131"/>
      <c r="K512" s="131"/>
      <c r="L512" s="131"/>
      <c r="M512" s="131"/>
      <c r="N512" s="131"/>
    </row>
    <row r="513" spans="2:14">
      <c r="B513" s="130"/>
      <c r="C513" s="130"/>
      <c r="D513" s="130"/>
      <c r="E513" s="130"/>
      <c r="F513" s="130"/>
      <c r="G513" s="130"/>
      <c r="H513" s="131"/>
      <c r="I513" s="131"/>
      <c r="J513" s="131"/>
      <c r="K513" s="131"/>
      <c r="L513" s="131"/>
      <c r="M513" s="131"/>
      <c r="N513" s="131"/>
    </row>
    <row r="514" spans="2:14">
      <c r="B514" s="130"/>
      <c r="C514" s="130"/>
      <c r="D514" s="130"/>
      <c r="E514" s="130"/>
      <c r="F514" s="130"/>
      <c r="G514" s="130"/>
      <c r="H514" s="131"/>
      <c r="I514" s="131"/>
      <c r="J514" s="131"/>
      <c r="K514" s="131"/>
      <c r="L514" s="131"/>
      <c r="M514" s="131"/>
      <c r="N514" s="131"/>
    </row>
    <row r="515" spans="2:14">
      <c r="B515" s="130"/>
      <c r="C515" s="130"/>
      <c r="D515" s="130"/>
      <c r="E515" s="130"/>
      <c r="F515" s="130"/>
      <c r="G515" s="130"/>
      <c r="H515" s="131"/>
      <c r="I515" s="131"/>
      <c r="J515" s="131"/>
      <c r="K515" s="131"/>
      <c r="L515" s="131"/>
      <c r="M515" s="131"/>
      <c r="N515" s="131"/>
    </row>
    <row r="516" spans="2:14">
      <c r="B516" s="130"/>
      <c r="C516" s="130"/>
      <c r="D516" s="130"/>
      <c r="E516" s="130"/>
      <c r="F516" s="130"/>
      <c r="G516" s="130"/>
      <c r="H516" s="131"/>
      <c r="I516" s="131"/>
      <c r="J516" s="131"/>
      <c r="K516" s="131"/>
      <c r="L516" s="131"/>
      <c r="M516" s="131"/>
      <c r="N516" s="131"/>
    </row>
    <row r="517" spans="2:14">
      <c r="B517" s="130"/>
      <c r="C517" s="130"/>
      <c r="D517" s="130"/>
      <c r="E517" s="130"/>
      <c r="F517" s="130"/>
      <c r="G517" s="130"/>
      <c r="H517" s="131"/>
      <c r="I517" s="131"/>
      <c r="J517" s="131"/>
      <c r="K517" s="131"/>
      <c r="L517" s="131"/>
      <c r="M517" s="131"/>
      <c r="N517" s="131"/>
    </row>
    <row r="518" spans="2:14">
      <c r="B518" s="130"/>
      <c r="C518" s="130"/>
      <c r="D518" s="130"/>
      <c r="E518" s="130"/>
      <c r="F518" s="130"/>
      <c r="G518" s="130"/>
      <c r="H518" s="131"/>
      <c r="I518" s="131"/>
      <c r="J518" s="131"/>
      <c r="K518" s="131"/>
      <c r="L518" s="131"/>
      <c r="M518" s="131"/>
      <c r="N518" s="131"/>
    </row>
    <row r="519" spans="2:14">
      <c r="B519" s="130"/>
      <c r="C519" s="130"/>
      <c r="D519" s="130"/>
      <c r="E519" s="130"/>
      <c r="F519" s="130"/>
      <c r="G519" s="130"/>
      <c r="H519" s="131"/>
      <c r="I519" s="131"/>
      <c r="J519" s="131"/>
      <c r="K519" s="131"/>
      <c r="L519" s="131"/>
      <c r="M519" s="131"/>
      <c r="N519" s="131"/>
    </row>
    <row r="520" spans="2:14">
      <c r="B520" s="130"/>
      <c r="C520" s="130"/>
      <c r="D520" s="130"/>
      <c r="E520" s="130"/>
      <c r="F520" s="130"/>
      <c r="G520" s="130"/>
      <c r="H520" s="131"/>
      <c r="I520" s="131"/>
      <c r="J520" s="131"/>
      <c r="K520" s="131"/>
      <c r="L520" s="131"/>
      <c r="M520" s="131"/>
      <c r="N520" s="131"/>
    </row>
    <row r="521" spans="2:14">
      <c r="B521" s="130"/>
      <c r="C521" s="130"/>
      <c r="D521" s="130"/>
      <c r="E521" s="130"/>
      <c r="F521" s="130"/>
      <c r="G521" s="130"/>
      <c r="H521" s="131"/>
      <c r="I521" s="131"/>
      <c r="J521" s="131"/>
      <c r="K521" s="131"/>
      <c r="L521" s="131"/>
      <c r="M521" s="131"/>
      <c r="N521" s="131"/>
    </row>
    <row r="522" spans="2:14">
      <c r="B522" s="130"/>
      <c r="C522" s="130"/>
      <c r="D522" s="130"/>
      <c r="E522" s="130"/>
      <c r="F522" s="130"/>
      <c r="G522" s="130"/>
      <c r="H522" s="131"/>
      <c r="I522" s="131"/>
      <c r="J522" s="131"/>
      <c r="K522" s="131"/>
      <c r="L522" s="131"/>
      <c r="M522" s="131"/>
      <c r="N522" s="131"/>
    </row>
    <row r="523" spans="2:14">
      <c r="B523" s="130"/>
      <c r="C523" s="130"/>
      <c r="D523" s="130"/>
      <c r="E523" s="130"/>
      <c r="F523" s="130"/>
      <c r="G523" s="130"/>
      <c r="H523" s="131"/>
      <c r="I523" s="131"/>
      <c r="J523" s="131"/>
      <c r="K523" s="131"/>
      <c r="L523" s="131"/>
      <c r="M523" s="131"/>
      <c r="N523" s="131"/>
    </row>
    <row r="524" spans="2:14">
      <c r="B524" s="130"/>
      <c r="C524" s="130"/>
      <c r="D524" s="130"/>
      <c r="E524" s="130"/>
      <c r="F524" s="130"/>
      <c r="G524" s="130"/>
      <c r="H524" s="131"/>
      <c r="I524" s="131"/>
      <c r="J524" s="131"/>
      <c r="K524" s="131"/>
      <c r="L524" s="131"/>
      <c r="M524" s="131"/>
      <c r="N524" s="131"/>
    </row>
    <row r="525" spans="2:14">
      <c r="B525" s="130"/>
      <c r="C525" s="130"/>
      <c r="D525" s="130"/>
      <c r="E525" s="130"/>
      <c r="F525" s="130"/>
      <c r="G525" s="130"/>
      <c r="H525" s="131"/>
      <c r="I525" s="131"/>
      <c r="J525" s="131"/>
      <c r="K525" s="131"/>
      <c r="L525" s="131"/>
      <c r="M525" s="131"/>
      <c r="N525" s="131"/>
    </row>
    <row r="526" spans="2:14">
      <c r="B526" s="130"/>
      <c r="C526" s="130"/>
      <c r="D526" s="130"/>
      <c r="E526" s="130"/>
      <c r="F526" s="130"/>
      <c r="G526" s="130"/>
      <c r="H526" s="131"/>
      <c r="I526" s="131"/>
      <c r="J526" s="131"/>
      <c r="K526" s="131"/>
      <c r="L526" s="131"/>
      <c r="M526" s="131"/>
      <c r="N526" s="131"/>
    </row>
    <row r="527" spans="2:14">
      <c r="B527" s="130"/>
      <c r="C527" s="130"/>
      <c r="D527" s="130"/>
      <c r="E527" s="130"/>
      <c r="F527" s="130"/>
      <c r="G527" s="130"/>
      <c r="H527" s="131"/>
      <c r="I527" s="131"/>
      <c r="J527" s="131"/>
      <c r="K527" s="131"/>
      <c r="L527" s="131"/>
      <c r="M527" s="131"/>
      <c r="N527" s="131"/>
    </row>
    <row r="528" spans="2:14">
      <c r="B528" s="130"/>
      <c r="C528" s="130"/>
      <c r="D528" s="130"/>
      <c r="E528" s="130"/>
      <c r="F528" s="130"/>
      <c r="G528" s="130"/>
      <c r="H528" s="131"/>
      <c r="I528" s="131"/>
      <c r="J528" s="131"/>
      <c r="K528" s="131"/>
      <c r="L528" s="131"/>
      <c r="M528" s="131"/>
      <c r="N528" s="131"/>
    </row>
    <row r="529" spans="2:14">
      <c r="B529" s="130"/>
      <c r="C529" s="130"/>
      <c r="D529" s="130"/>
      <c r="E529" s="130"/>
      <c r="F529" s="130"/>
      <c r="G529" s="130"/>
      <c r="H529" s="131"/>
      <c r="I529" s="131"/>
      <c r="J529" s="131"/>
      <c r="K529" s="131"/>
      <c r="L529" s="131"/>
      <c r="M529" s="131"/>
      <c r="N529" s="131"/>
    </row>
    <row r="530" spans="2:14">
      <c r="B530" s="130"/>
      <c r="C530" s="130"/>
      <c r="D530" s="130"/>
      <c r="E530" s="130"/>
      <c r="F530" s="130"/>
      <c r="G530" s="130"/>
      <c r="H530" s="131"/>
      <c r="I530" s="131"/>
      <c r="J530" s="131"/>
      <c r="K530" s="131"/>
      <c r="L530" s="131"/>
      <c r="M530" s="131"/>
      <c r="N530" s="131"/>
    </row>
    <row r="531" spans="2:14">
      <c r="B531" s="130"/>
      <c r="C531" s="130"/>
      <c r="D531" s="130"/>
      <c r="E531" s="130"/>
      <c r="F531" s="130"/>
      <c r="G531" s="130"/>
      <c r="H531" s="131"/>
      <c r="I531" s="131"/>
      <c r="J531" s="131"/>
      <c r="K531" s="131"/>
      <c r="L531" s="131"/>
      <c r="M531" s="131"/>
      <c r="N531" s="131"/>
    </row>
    <row r="532" spans="2:14">
      <c r="B532" s="130"/>
      <c r="C532" s="130"/>
      <c r="D532" s="130"/>
      <c r="E532" s="130"/>
      <c r="F532" s="130"/>
      <c r="G532" s="130"/>
      <c r="H532" s="131"/>
      <c r="I532" s="131"/>
      <c r="J532" s="131"/>
      <c r="K532" s="131"/>
      <c r="L532" s="131"/>
      <c r="M532" s="131"/>
      <c r="N532" s="131"/>
    </row>
    <row r="533" spans="2:14">
      <c r="B533" s="130"/>
      <c r="C533" s="130"/>
      <c r="D533" s="130"/>
      <c r="E533" s="130"/>
      <c r="F533" s="130"/>
      <c r="G533" s="130"/>
      <c r="H533" s="131"/>
      <c r="I533" s="131"/>
      <c r="J533" s="131"/>
      <c r="K533" s="131"/>
      <c r="L533" s="131"/>
      <c r="M533" s="131"/>
      <c r="N533" s="131"/>
    </row>
    <row r="534" spans="2:14">
      <c r="B534" s="130"/>
      <c r="C534" s="130"/>
      <c r="D534" s="130"/>
      <c r="E534" s="130"/>
      <c r="F534" s="130"/>
      <c r="G534" s="130"/>
      <c r="H534" s="131"/>
      <c r="I534" s="131"/>
      <c r="J534" s="131"/>
      <c r="K534" s="131"/>
      <c r="L534" s="131"/>
      <c r="M534" s="131"/>
      <c r="N534" s="131"/>
    </row>
    <row r="535" spans="2:14">
      <c r="B535" s="130"/>
      <c r="C535" s="130"/>
      <c r="D535" s="130"/>
      <c r="E535" s="130"/>
      <c r="F535" s="130"/>
      <c r="G535" s="130"/>
      <c r="H535" s="131"/>
      <c r="I535" s="131"/>
      <c r="J535" s="131"/>
      <c r="K535" s="131"/>
      <c r="L535" s="131"/>
      <c r="M535" s="131"/>
      <c r="N535" s="131"/>
    </row>
    <row r="536" spans="2:14">
      <c r="B536" s="130"/>
      <c r="C536" s="130"/>
      <c r="D536" s="130"/>
      <c r="E536" s="130"/>
      <c r="F536" s="130"/>
      <c r="G536" s="130"/>
      <c r="H536" s="131"/>
      <c r="I536" s="131"/>
      <c r="J536" s="131"/>
      <c r="K536" s="131"/>
      <c r="L536" s="131"/>
      <c r="M536" s="131"/>
      <c r="N536" s="131"/>
    </row>
    <row r="537" spans="2:14">
      <c r="B537" s="130"/>
      <c r="C537" s="130"/>
      <c r="D537" s="130"/>
      <c r="E537" s="130"/>
      <c r="F537" s="130"/>
      <c r="G537" s="130"/>
      <c r="H537" s="131"/>
      <c r="I537" s="131"/>
      <c r="J537" s="131"/>
      <c r="K537" s="131"/>
      <c r="L537" s="131"/>
      <c r="M537" s="131"/>
      <c r="N537" s="131"/>
    </row>
    <row r="538" spans="2:14">
      <c r="B538" s="130"/>
      <c r="C538" s="130"/>
      <c r="D538" s="130"/>
      <c r="E538" s="130"/>
      <c r="F538" s="130"/>
      <c r="G538" s="130"/>
      <c r="H538" s="131"/>
      <c r="I538" s="131"/>
      <c r="J538" s="131"/>
      <c r="K538" s="131"/>
      <c r="L538" s="131"/>
      <c r="M538" s="131"/>
      <c r="N538" s="131"/>
    </row>
    <row r="539" spans="2:14">
      <c r="B539" s="130"/>
      <c r="C539" s="130"/>
      <c r="D539" s="130"/>
      <c r="E539" s="130"/>
      <c r="F539" s="130"/>
      <c r="G539" s="130"/>
      <c r="H539" s="131"/>
      <c r="I539" s="131"/>
      <c r="J539" s="131"/>
      <c r="K539" s="131"/>
      <c r="L539" s="131"/>
      <c r="M539" s="131"/>
      <c r="N539" s="131"/>
    </row>
    <row r="540" spans="2:14">
      <c r="B540" s="130"/>
      <c r="C540" s="130"/>
      <c r="D540" s="130"/>
      <c r="E540" s="130"/>
      <c r="F540" s="130"/>
      <c r="G540" s="130"/>
      <c r="H540" s="131"/>
      <c r="I540" s="131"/>
      <c r="J540" s="131"/>
      <c r="K540" s="131"/>
      <c r="L540" s="131"/>
      <c r="M540" s="131"/>
      <c r="N540" s="131"/>
    </row>
    <row r="541" spans="2:14">
      <c r="B541" s="130"/>
      <c r="C541" s="130"/>
      <c r="D541" s="130"/>
      <c r="E541" s="130"/>
      <c r="F541" s="130"/>
      <c r="G541" s="130"/>
      <c r="H541" s="131"/>
      <c r="I541" s="131"/>
      <c r="J541" s="131"/>
      <c r="K541" s="131"/>
      <c r="L541" s="131"/>
      <c r="M541" s="131"/>
      <c r="N541" s="131"/>
    </row>
    <row r="542" spans="2:14">
      <c r="B542" s="130"/>
      <c r="C542" s="130"/>
      <c r="D542" s="130"/>
      <c r="E542" s="130"/>
      <c r="F542" s="130"/>
      <c r="G542" s="130"/>
      <c r="H542" s="131"/>
      <c r="I542" s="131"/>
      <c r="J542" s="131"/>
      <c r="K542" s="131"/>
      <c r="L542" s="131"/>
      <c r="M542" s="131"/>
      <c r="N542" s="131"/>
    </row>
    <row r="543" spans="2:14">
      <c r="B543" s="130"/>
      <c r="C543" s="130"/>
      <c r="D543" s="130"/>
      <c r="E543" s="130"/>
      <c r="F543" s="130"/>
      <c r="G543" s="130"/>
      <c r="H543" s="131"/>
      <c r="I543" s="131"/>
      <c r="J543" s="131"/>
      <c r="K543" s="131"/>
      <c r="L543" s="131"/>
      <c r="M543" s="131"/>
      <c r="N543" s="131"/>
    </row>
    <row r="544" spans="2:14">
      <c r="B544" s="130"/>
      <c r="C544" s="130"/>
      <c r="D544" s="130"/>
      <c r="E544" s="130"/>
      <c r="F544" s="130"/>
      <c r="G544" s="130"/>
      <c r="H544" s="131"/>
      <c r="I544" s="131"/>
      <c r="J544" s="131"/>
      <c r="K544" s="131"/>
      <c r="L544" s="131"/>
      <c r="M544" s="131"/>
      <c r="N544" s="131"/>
    </row>
    <row r="545" spans="2:14">
      <c r="B545" s="130"/>
      <c r="C545" s="130"/>
      <c r="D545" s="130"/>
      <c r="E545" s="130"/>
      <c r="F545" s="130"/>
      <c r="G545" s="130"/>
      <c r="H545" s="131"/>
      <c r="I545" s="131"/>
      <c r="J545" s="131"/>
      <c r="K545" s="131"/>
      <c r="L545" s="131"/>
      <c r="M545" s="131"/>
      <c r="N545" s="131"/>
    </row>
    <row r="546" spans="2:14">
      <c r="B546" s="130"/>
      <c r="C546" s="130"/>
      <c r="D546" s="130"/>
      <c r="E546" s="130"/>
      <c r="F546" s="130"/>
      <c r="G546" s="130"/>
      <c r="H546" s="131"/>
      <c r="I546" s="131"/>
      <c r="J546" s="131"/>
      <c r="K546" s="131"/>
      <c r="L546" s="131"/>
      <c r="M546" s="131"/>
      <c r="N546" s="131"/>
    </row>
    <row r="547" spans="2:14">
      <c r="B547" s="130"/>
      <c r="C547" s="130"/>
      <c r="D547" s="130"/>
      <c r="E547" s="130"/>
      <c r="F547" s="130"/>
      <c r="G547" s="130"/>
      <c r="H547" s="131"/>
      <c r="I547" s="131"/>
      <c r="J547" s="131"/>
      <c r="K547" s="131"/>
      <c r="L547" s="131"/>
      <c r="M547" s="131"/>
      <c r="N547" s="131"/>
    </row>
    <row r="548" spans="2:14">
      <c r="B548" s="130"/>
      <c r="C548" s="130"/>
      <c r="D548" s="130"/>
      <c r="E548" s="130"/>
      <c r="F548" s="130"/>
      <c r="G548" s="130"/>
      <c r="H548" s="131"/>
      <c r="I548" s="131"/>
      <c r="J548" s="131"/>
      <c r="K548" s="131"/>
      <c r="L548" s="131"/>
      <c r="M548" s="131"/>
      <c r="N548" s="131"/>
    </row>
    <row r="549" spans="2:14">
      <c r="B549" s="130"/>
      <c r="C549" s="130"/>
      <c r="D549" s="130"/>
      <c r="E549" s="130"/>
      <c r="F549" s="130"/>
      <c r="G549" s="130"/>
      <c r="H549" s="131"/>
      <c r="I549" s="131"/>
      <c r="J549" s="131"/>
      <c r="K549" s="131"/>
      <c r="L549" s="131"/>
      <c r="M549" s="131"/>
      <c r="N549" s="131"/>
    </row>
    <row r="550" spans="2:14">
      <c r="B550" s="130"/>
      <c r="C550" s="130"/>
      <c r="D550" s="130"/>
      <c r="E550" s="130"/>
      <c r="F550" s="130"/>
      <c r="G550" s="130"/>
      <c r="H550" s="131"/>
      <c r="I550" s="131"/>
      <c r="J550" s="131"/>
      <c r="K550" s="131"/>
      <c r="L550" s="131"/>
      <c r="M550" s="131"/>
      <c r="N550" s="131"/>
    </row>
    <row r="551" spans="2:14">
      <c r="B551" s="130"/>
      <c r="C551" s="130"/>
      <c r="D551" s="130"/>
      <c r="E551" s="130"/>
      <c r="F551" s="130"/>
      <c r="G551" s="130"/>
      <c r="H551" s="131"/>
      <c r="I551" s="131"/>
      <c r="J551" s="131"/>
      <c r="K551" s="131"/>
      <c r="L551" s="131"/>
      <c r="M551" s="131"/>
      <c r="N551" s="131"/>
    </row>
    <row r="552" spans="2:14">
      <c r="B552" s="130"/>
      <c r="C552" s="130"/>
      <c r="D552" s="130"/>
      <c r="E552" s="130"/>
      <c r="F552" s="130"/>
      <c r="G552" s="130"/>
      <c r="H552" s="131"/>
      <c r="I552" s="131"/>
      <c r="J552" s="131"/>
      <c r="K552" s="131"/>
      <c r="L552" s="131"/>
      <c r="M552" s="131"/>
      <c r="N552" s="131"/>
    </row>
    <row r="553" spans="2:14">
      <c r="B553" s="130"/>
      <c r="C553" s="130"/>
      <c r="D553" s="130"/>
      <c r="E553" s="130"/>
      <c r="F553" s="130"/>
      <c r="G553" s="130"/>
      <c r="H553" s="131"/>
      <c r="I553" s="131"/>
      <c r="J553" s="131"/>
      <c r="K553" s="131"/>
      <c r="L553" s="131"/>
      <c r="M553" s="131"/>
      <c r="N553" s="131"/>
    </row>
    <row r="554" spans="2:14">
      <c r="B554" s="130"/>
      <c r="C554" s="130"/>
      <c r="D554" s="130"/>
      <c r="E554" s="130"/>
      <c r="F554" s="130"/>
      <c r="G554" s="130"/>
      <c r="H554" s="131"/>
      <c r="I554" s="131"/>
      <c r="J554" s="131"/>
      <c r="K554" s="131"/>
      <c r="L554" s="131"/>
      <c r="M554" s="131"/>
      <c r="N554" s="131"/>
    </row>
    <row r="555" spans="2:14">
      <c r="B555" s="130"/>
      <c r="C555" s="130"/>
      <c r="D555" s="130"/>
      <c r="E555" s="130"/>
      <c r="F555" s="130"/>
      <c r="G555" s="130"/>
      <c r="H555" s="131"/>
      <c r="I555" s="131"/>
      <c r="J555" s="131"/>
      <c r="K555" s="131"/>
      <c r="L555" s="131"/>
      <c r="M555" s="131"/>
      <c r="N555" s="131"/>
    </row>
    <row r="556" spans="2:14">
      <c r="B556" s="130"/>
      <c r="C556" s="130"/>
      <c r="D556" s="130"/>
      <c r="E556" s="130"/>
      <c r="F556" s="130"/>
      <c r="G556" s="130"/>
      <c r="H556" s="131"/>
      <c r="I556" s="131"/>
      <c r="J556" s="131"/>
      <c r="K556" s="131"/>
      <c r="L556" s="131"/>
      <c r="M556" s="131"/>
      <c r="N556" s="131"/>
    </row>
    <row r="557" spans="2:14">
      <c r="B557" s="130"/>
      <c r="C557" s="130"/>
      <c r="D557" s="130"/>
      <c r="E557" s="130"/>
      <c r="F557" s="130"/>
      <c r="G557" s="130"/>
      <c r="H557" s="131"/>
      <c r="I557" s="131"/>
      <c r="J557" s="131"/>
      <c r="K557" s="131"/>
      <c r="L557" s="131"/>
      <c r="M557" s="131"/>
      <c r="N557" s="131"/>
    </row>
    <row r="558" spans="2:14">
      <c r="B558" s="130"/>
      <c r="C558" s="130"/>
      <c r="D558" s="130"/>
      <c r="E558" s="130"/>
      <c r="F558" s="130"/>
      <c r="G558" s="130"/>
      <c r="H558" s="131"/>
      <c r="I558" s="131"/>
      <c r="J558" s="131"/>
      <c r="K558" s="131"/>
      <c r="L558" s="131"/>
      <c r="M558" s="131"/>
      <c r="N558" s="131"/>
    </row>
    <row r="559" spans="2:14">
      <c r="B559" s="130"/>
      <c r="C559" s="130"/>
      <c r="D559" s="130"/>
      <c r="E559" s="130"/>
      <c r="F559" s="130"/>
      <c r="G559" s="130"/>
      <c r="H559" s="131"/>
      <c r="I559" s="131"/>
      <c r="J559" s="131"/>
      <c r="K559" s="131"/>
      <c r="L559" s="131"/>
      <c r="M559" s="131"/>
      <c r="N559" s="131"/>
    </row>
    <row r="560" spans="2:14">
      <c r="B560" s="130"/>
      <c r="C560" s="130"/>
      <c r="D560" s="130"/>
      <c r="E560" s="130"/>
      <c r="F560" s="130"/>
      <c r="G560" s="130"/>
      <c r="H560" s="131"/>
      <c r="I560" s="131"/>
      <c r="J560" s="131"/>
      <c r="K560" s="131"/>
      <c r="L560" s="131"/>
      <c r="M560" s="131"/>
      <c r="N560" s="131"/>
    </row>
    <row r="561" spans="2:14">
      <c r="B561" s="130"/>
      <c r="C561" s="130"/>
      <c r="D561" s="130"/>
      <c r="E561" s="130"/>
      <c r="F561" s="130"/>
      <c r="G561" s="130"/>
      <c r="H561" s="131"/>
      <c r="I561" s="131"/>
      <c r="J561" s="131"/>
      <c r="K561" s="131"/>
      <c r="L561" s="131"/>
      <c r="M561" s="131"/>
      <c r="N561" s="131"/>
    </row>
    <row r="562" spans="2:14">
      <c r="B562" s="130"/>
      <c r="C562" s="130"/>
      <c r="D562" s="130"/>
      <c r="E562" s="130"/>
      <c r="F562" s="130"/>
      <c r="G562" s="130"/>
      <c r="H562" s="131"/>
      <c r="I562" s="131"/>
      <c r="J562" s="131"/>
      <c r="K562" s="131"/>
      <c r="L562" s="131"/>
      <c r="M562" s="131"/>
      <c r="N562" s="131"/>
    </row>
    <row r="563" spans="2:14">
      <c r="B563" s="130"/>
      <c r="C563" s="130"/>
      <c r="D563" s="130"/>
      <c r="E563" s="130"/>
      <c r="F563" s="130"/>
      <c r="G563" s="130"/>
      <c r="H563" s="131"/>
      <c r="I563" s="131"/>
      <c r="J563" s="131"/>
      <c r="K563" s="131"/>
      <c r="L563" s="131"/>
      <c r="M563" s="131"/>
      <c r="N563" s="131"/>
    </row>
    <row r="564" spans="2:14">
      <c r="B564" s="130"/>
      <c r="C564" s="130"/>
      <c r="D564" s="130"/>
      <c r="E564" s="130"/>
      <c r="F564" s="130"/>
      <c r="G564" s="130"/>
      <c r="H564" s="131"/>
      <c r="I564" s="131"/>
      <c r="J564" s="131"/>
      <c r="K564" s="131"/>
      <c r="L564" s="131"/>
      <c r="M564" s="131"/>
      <c r="N564" s="131"/>
    </row>
    <row r="565" spans="2:14">
      <c r="B565" s="130"/>
      <c r="C565" s="130"/>
      <c r="D565" s="130"/>
      <c r="E565" s="130"/>
      <c r="F565" s="130"/>
      <c r="G565" s="130"/>
      <c r="H565" s="131"/>
      <c r="I565" s="131"/>
      <c r="J565" s="131"/>
      <c r="K565" s="131"/>
      <c r="L565" s="131"/>
      <c r="M565" s="131"/>
      <c r="N565" s="131"/>
    </row>
    <row r="566" spans="2:14">
      <c r="B566" s="130"/>
      <c r="C566" s="130"/>
      <c r="D566" s="130"/>
      <c r="E566" s="130"/>
      <c r="F566" s="130"/>
      <c r="G566" s="130"/>
      <c r="H566" s="131"/>
      <c r="I566" s="131"/>
      <c r="J566" s="131"/>
      <c r="K566" s="131"/>
      <c r="L566" s="131"/>
      <c r="M566" s="131"/>
      <c r="N566" s="131"/>
    </row>
    <row r="567" spans="2:14">
      <c r="B567" s="130"/>
      <c r="C567" s="130"/>
      <c r="D567" s="130"/>
      <c r="E567" s="130"/>
      <c r="F567" s="130"/>
      <c r="G567" s="130"/>
      <c r="H567" s="131"/>
      <c r="I567" s="131"/>
      <c r="J567" s="131"/>
      <c r="K567" s="131"/>
      <c r="L567" s="131"/>
      <c r="M567" s="131"/>
      <c r="N567" s="131"/>
    </row>
    <row r="568" spans="2:14">
      <c r="B568" s="130"/>
      <c r="C568" s="130"/>
      <c r="D568" s="130"/>
      <c r="E568" s="130"/>
      <c r="F568" s="130"/>
      <c r="G568" s="130"/>
      <c r="H568" s="131"/>
      <c r="I568" s="131"/>
      <c r="J568" s="131"/>
      <c r="K568" s="131"/>
      <c r="L568" s="131"/>
      <c r="M568" s="131"/>
      <c r="N568" s="131"/>
    </row>
    <row r="569" spans="2:14">
      <c r="B569" s="130"/>
      <c r="C569" s="130"/>
      <c r="D569" s="130"/>
      <c r="E569" s="130"/>
      <c r="F569" s="130"/>
      <c r="G569" s="130"/>
      <c r="H569" s="131"/>
      <c r="I569" s="131"/>
      <c r="J569" s="131"/>
      <c r="K569" s="131"/>
      <c r="L569" s="131"/>
      <c r="M569" s="131"/>
      <c r="N569" s="131"/>
    </row>
    <row r="570" spans="2:14">
      <c r="B570" s="130"/>
      <c r="C570" s="130"/>
      <c r="D570" s="130"/>
      <c r="E570" s="130"/>
      <c r="F570" s="130"/>
      <c r="G570" s="130"/>
      <c r="H570" s="131"/>
      <c r="I570" s="131"/>
      <c r="J570" s="131"/>
      <c r="K570" s="131"/>
      <c r="L570" s="131"/>
      <c r="M570" s="131"/>
      <c r="N570" s="131"/>
    </row>
    <row r="571" spans="2:14">
      <c r="B571" s="130"/>
      <c r="C571" s="130"/>
      <c r="D571" s="130"/>
      <c r="E571" s="130"/>
      <c r="F571" s="130"/>
      <c r="G571" s="130"/>
      <c r="H571" s="131"/>
      <c r="I571" s="131"/>
      <c r="J571" s="131"/>
      <c r="K571" s="131"/>
      <c r="L571" s="131"/>
      <c r="M571" s="131"/>
      <c r="N571" s="131"/>
    </row>
    <row r="572" spans="2:14">
      <c r="B572" s="130"/>
      <c r="C572" s="130"/>
      <c r="D572" s="130"/>
      <c r="E572" s="130"/>
      <c r="F572" s="130"/>
      <c r="G572" s="130"/>
      <c r="H572" s="131"/>
      <c r="I572" s="131"/>
      <c r="J572" s="131"/>
      <c r="K572" s="131"/>
      <c r="L572" s="131"/>
      <c r="M572" s="131"/>
      <c r="N572" s="131"/>
    </row>
    <row r="573" spans="2:14">
      <c r="B573" s="130"/>
      <c r="C573" s="130"/>
      <c r="D573" s="130"/>
      <c r="E573" s="130"/>
      <c r="F573" s="130"/>
      <c r="G573" s="130"/>
      <c r="H573" s="131"/>
      <c r="I573" s="131"/>
      <c r="J573" s="131"/>
      <c r="K573" s="131"/>
      <c r="L573" s="131"/>
      <c r="M573" s="131"/>
      <c r="N573" s="131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B45:B100 B102:B1048576 D1:I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O525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52.85546875" style="2" bestFit="1" customWidth="1"/>
    <col min="3" max="3" width="60.285156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" style="1" bestFit="1" customWidth="1"/>
    <col min="8" max="8" width="8.140625" style="1" bestFit="1" customWidth="1"/>
    <col min="9" max="9" width="12.28515625" style="1" bestFit="1" customWidth="1"/>
    <col min="10" max="10" width="9" style="1" bestFit="1" customWidth="1"/>
    <col min="11" max="11" width="11.85546875" style="1" bestFit="1" customWidth="1"/>
    <col min="12" max="12" width="7.28515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56" t="s">
        <v>146</v>
      </c>
      <c r="C1" s="77" t="s" vm="1">
        <v>224</v>
      </c>
    </row>
    <row r="2" spans="2:15">
      <c r="B2" s="56" t="s">
        <v>145</v>
      </c>
      <c r="C2" s="77" t="s">
        <v>225</v>
      </c>
    </row>
    <row r="3" spans="2:15">
      <c r="B3" s="56" t="s">
        <v>147</v>
      </c>
      <c r="C3" s="77" t="s">
        <v>226</v>
      </c>
    </row>
    <row r="4" spans="2:15">
      <c r="B4" s="56" t="s">
        <v>148</v>
      </c>
      <c r="C4" s="77">
        <v>9455</v>
      </c>
    </row>
    <row r="6" spans="2:15" ht="26.25" customHeight="1">
      <c r="B6" s="157" t="s">
        <v>174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9"/>
    </row>
    <row r="7" spans="2:15" ht="26.25" customHeight="1">
      <c r="B7" s="157" t="s">
        <v>91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9"/>
    </row>
    <row r="8" spans="2:15" s="3" customFormat="1" ht="78.75">
      <c r="B8" s="22" t="s">
        <v>115</v>
      </c>
      <c r="C8" s="30" t="s">
        <v>46</v>
      </c>
      <c r="D8" s="30" t="s">
        <v>119</v>
      </c>
      <c r="E8" s="30" t="s">
        <v>117</v>
      </c>
      <c r="F8" s="30" t="s">
        <v>67</v>
      </c>
      <c r="G8" s="30" t="s">
        <v>15</v>
      </c>
      <c r="H8" s="30" t="s">
        <v>68</v>
      </c>
      <c r="I8" s="30" t="s">
        <v>101</v>
      </c>
      <c r="J8" s="30" t="s">
        <v>200</v>
      </c>
      <c r="K8" s="30" t="s">
        <v>199</v>
      </c>
      <c r="L8" s="30" t="s">
        <v>64</v>
      </c>
      <c r="M8" s="30" t="s">
        <v>61</v>
      </c>
      <c r="N8" s="30" t="s">
        <v>149</v>
      </c>
      <c r="O8" s="20" t="s">
        <v>151</v>
      </c>
    </row>
    <row r="9" spans="2:15" s="3" customFormat="1" ht="25.5">
      <c r="B9" s="15"/>
      <c r="C9" s="16"/>
      <c r="D9" s="16"/>
      <c r="E9" s="16"/>
      <c r="F9" s="16"/>
      <c r="G9" s="16"/>
      <c r="H9" s="16"/>
      <c r="I9" s="16"/>
      <c r="J9" s="32" t="s">
        <v>207</v>
      </c>
      <c r="K9" s="32"/>
      <c r="L9" s="32" t="s">
        <v>203</v>
      </c>
      <c r="M9" s="32" t="s">
        <v>20</v>
      </c>
      <c r="N9" s="32" t="s">
        <v>20</v>
      </c>
      <c r="O9" s="33" t="s">
        <v>20</v>
      </c>
    </row>
    <row r="10" spans="2:1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20" t="s">
        <v>12</v>
      </c>
      <c r="O10" s="20" t="s">
        <v>13</v>
      </c>
    </row>
    <row r="11" spans="2:15" s="4" customFormat="1" ht="18" customHeight="1">
      <c r="B11" s="78" t="s">
        <v>33</v>
      </c>
      <c r="C11" s="79"/>
      <c r="D11" s="79"/>
      <c r="E11" s="79"/>
      <c r="F11" s="79"/>
      <c r="G11" s="79"/>
      <c r="H11" s="79"/>
      <c r="I11" s="79"/>
      <c r="J11" s="87"/>
      <c r="K11" s="89"/>
      <c r="L11" s="87">
        <v>815.37623803199995</v>
      </c>
      <c r="M11" s="79"/>
      <c r="N11" s="88">
        <v>1</v>
      </c>
      <c r="O11" s="88">
        <f>L11/'סכום נכסי הקרן'!$C$42</f>
        <v>2.3119390102322487E-2</v>
      </c>
    </row>
    <row r="12" spans="2:15" s="4" customFormat="1" ht="18" customHeight="1">
      <c r="B12" s="80" t="s">
        <v>195</v>
      </c>
      <c r="C12" s="81"/>
      <c r="D12" s="81"/>
      <c r="E12" s="81"/>
      <c r="F12" s="81"/>
      <c r="G12" s="81"/>
      <c r="H12" s="81"/>
      <c r="I12" s="81"/>
      <c r="J12" s="90"/>
      <c r="K12" s="92"/>
      <c r="L12" s="90">
        <v>815.3762380320004</v>
      </c>
      <c r="M12" s="81"/>
      <c r="N12" s="91">
        <v>1.0000000000000007</v>
      </c>
      <c r="O12" s="91">
        <f>L12/'סכום נכסי הקרן'!$C$42</f>
        <v>2.3119390102322501E-2</v>
      </c>
    </row>
    <row r="13" spans="2:15">
      <c r="B13" s="99" t="s">
        <v>53</v>
      </c>
      <c r="C13" s="81"/>
      <c r="D13" s="81"/>
      <c r="E13" s="81"/>
      <c r="F13" s="81"/>
      <c r="G13" s="81"/>
      <c r="H13" s="81"/>
      <c r="I13" s="81"/>
      <c r="J13" s="90"/>
      <c r="K13" s="92"/>
      <c r="L13" s="90">
        <v>530.77541569499999</v>
      </c>
      <c r="M13" s="81"/>
      <c r="N13" s="91">
        <v>0.65095766952454337</v>
      </c>
      <c r="O13" s="91">
        <f>L13/'סכום נכסי הקרן'!$C$42</f>
        <v>1.5049744301836639E-2</v>
      </c>
    </row>
    <row r="14" spans="2:15">
      <c r="B14" s="86" t="s">
        <v>1730</v>
      </c>
      <c r="C14" s="83" t="s">
        <v>1731</v>
      </c>
      <c r="D14" s="96" t="s">
        <v>30</v>
      </c>
      <c r="E14" s="83"/>
      <c r="F14" s="96" t="s">
        <v>1732</v>
      </c>
      <c r="G14" s="83" t="s">
        <v>1733</v>
      </c>
      <c r="H14" s="83" t="s">
        <v>877</v>
      </c>
      <c r="I14" s="96" t="s">
        <v>135</v>
      </c>
      <c r="J14" s="93">
        <v>8.7354660000000006</v>
      </c>
      <c r="K14" s="95">
        <v>114692</v>
      </c>
      <c r="L14" s="93">
        <v>45.683091468000001</v>
      </c>
      <c r="M14" s="94">
        <v>1.6652882954897581E-5</v>
      </c>
      <c r="N14" s="94">
        <v>5.6027008560196892E-2</v>
      </c>
      <c r="O14" s="94">
        <f>L14/'סכום נכסי הקרן'!$C$42</f>
        <v>1.2953102671693533E-3</v>
      </c>
    </row>
    <row r="15" spans="2:15">
      <c r="B15" s="86" t="s">
        <v>1734</v>
      </c>
      <c r="C15" s="83" t="s">
        <v>1735</v>
      </c>
      <c r="D15" s="96" t="s">
        <v>30</v>
      </c>
      <c r="E15" s="83"/>
      <c r="F15" s="96" t="s">
        <v>1732</v>
      </c>
      <c r="G15" s="83" t="s">
        <v>876</v>
      </c>
      <c r="H15" s="83" t="s">
        <v>877</v>
      </c>
      <c r="I15" s="96" t="s">
        <v>132</v>
      </c>
      <c r="J15" s="93">
        <v>10.887831999999998</v>
      </c>
      <c r="K15" s="95">
        <v>105203.5</v>
      </c>
      <c r="L15" s="93">
        <v>39.586335835999996</v>
      </c>
      <c r="M15" s="94">
        <v>1.3746117105231267E-5</v>
      </c>
      <c r="N15" s="94">
        <v>4.854977860471623E-2</v>
      </c>
      <c r="O15" s="94">
        <f>L15/'סכום נכסי הקרן'!$C$42</f>
        <v>1.1224412709438245E-3</v>
      </c>
    </row>
    <row r="16" spans="2:15">
      <c r="B16" s="86" t="s">
        <v>1736</v>
      </c>
      <c r="C16" s="83" t="s">
        <v>1737</v>
      </c>
      <c r="D16" s="96" t="s">
        <v>30</v>
      </c>
      <c r="E16" s="83"/>
      <c r="F16" s="96" t="s">
        <v>1732</v>
      </c>
      <c r="G16" s="83" t="s">
        <v>996</v>
      </c>
      <c r="H16" s="83" t="s">
        <v>877</v>
      </c>
      <c r="I16" s="96" t="s">
        <v>132</v>
      </c>
      <c r="J16" s="93">
        <v>0.48126999999999998</v>
      </c>
      <c r="K16" s="95">
        <v>1053173</v>
      </c>
      <c r="L16" s="93">
        <v>17.517092838</v>
      </c>
      <c r="M16" s="94">
        <v>3.4486182686541111E-6</v>
      </c>
      <c r="N16" s="94">
        <v>2.1483447788813944E-2</v>
      </c>
      <c r="O16" s="94">
        <f>L16/'סכום נכסי הקרן'!$C$42</f>
        <v>4.9668421017246694E-4</v>
      </c>
    </row>
    <row r="17" spans="2:15">
      <c r="B17" s="86" t="s">
        <v>1738</v>
      </c>
      <c r="C17" s="83" t="s">
        <v>1739</v>
      </c>
      <c r="D17" s="96" t="s">
        <v>30</v>
      </c>
      <c r="E17" s="83"/>
      <c r="F17" s="96" t="s">
        <v>1732</v>
      </c>
      <c r="G17" s="83" t="s">
        <v>996</v>
      </c>
      <c r="H17" s="83" t="s">
        <v>877</v>
      </c>
      <c r="I17" s="96" t="s">
        <v>134</v>
      </c>
      <c r="J17" s="93">
        <v>6.3322969999999996</v>
      </c>
      <c r="K17" s="95">
        <v>98805.46</v>
      </c>
      <c r="L17" s="93">
        <v>24.264561700999998</v>
      </c>
      <c r="M17" s="94">
        <v>2.2301596686798192E-5</v>
      </c>
      <c r="N17" s="94">
        <v>2.9758730472162376E-2</v>
      </c>
      <c r="O17" s="94">
        <f>L17/'סכום נכסי הקרן'!$C$42</f>
        <v>6.8800369873579337E-4</v>
      </c>
    </row>
    <row r="18" spans="2:15">
      <c r="B18" s="86" t="s">
        <v>1740</v>
      </c>
      <c r="C18" s="83" t="s">
        <v>1741</v>
      </c>
      <c r="D18" s="96" t="s">
        <v>30</v>
      </c>
      <c r="E18" s="83"/>
      <c r="F18" s="96" t="s">
        <v>1732</v>
      </c>
      <c r="G18" s="83" t="s">
        <v>996</v>
      </c>
      <c r="H18" s="83" t="s">
        <v>877</v>
      </c>
      <c r="I18" s="96" t="s">
        <v>132</v>
      </c>
      <c r="J18" s="93">
        <v>3.5111430000000001</v>
      </c>
      <c r="K18" s="95">
        <v>198843.8</v>
      </c>
      <c r="L18" s="93">
        <v>24.128722221</v>
      </c>
      <c r="M18" s="94">
        <v>1.4786150335912258E-5</v>
      </c>
      <c r="N18" s="94">
        <v>2.9592133171843858E-2</v>
      </c>
      <c r="O18" s="94">
        <f>L18/'סכום נכסי הקרן'!$C$42</f>
        <v>6.841520707597359E-4</v>
      </c>
    </row>
    <row r="19" spans="2:15">
      <c r="B19" s="86" t="s">
        <v>1742</v>
      </c>
      <c r="C19" s="83" t="s">
        <v>1743</v>
      </c>
      <c r="D19" s="96" t="s">
        <v>30</v>
      </c>
      <c r="E19" s="83"/>
      <c r="F19" s="96" t="s">
        <v>1732</v>
      </c>
      <c r="G19" s="83" t="s">
        <v>1074</v>
      </c>
      <c r="H19" s="83" t="s">
        <v>912</v>
      </c>
      <c r="I19" s="96" t="s">
        <v>134</v>
      </c>
      <c r="J19" s="93">
        <v>1.5958E-2</v>
      </c>
      <c r="K19" s="95">
        <v>19255.740000000002</v>
      </c>
      <c r="L19" s="93">
        <v>1.1917344E-2</v>
      </c>
      <c r="M19" s="94">
        <v>2.0318963848684894E-9</v>
      </c>
      <c r="N19" s="94">
        <v>1.461576072999603E-5</v>
      </c>
      <c r="O19" s="94">
        <f>L19/'סכום נכסי הקרן'!$C$42</f>
        <v>3.3790747395898389E-7</v>
      </c>
    </row>
    <row r="20" spans="2:15">
      <c r="B20" s="86" t="s">
        <v>1744</v>
      </c>
      <c r="C20" s="83" t="s">
        <v>1745</v>
      </c>
      <c r="D20" s="96" t="s">
        <v>30</v>
      </c>
      <c r="E20" s="83"/>
      <c r="F20" s="96" t="s">
        <v>1732</v>
      </c>
      <c r="G20" s="83" t="s">
        <v>1077</v>
      </c>
      <c r="H20" s="83" t="s">
        <v>877</v>
      </c>
      <c r="I20" s="96" t="s">
        <v>132</v>
      </c>
      <c r="J20" s="93">
        <v>420.73450800000001</v>
      </c>
      <c r="K20" s="95">
        <v>1797</v>
      </c>
      <c r="L20" s="93">
        <v>26.129430548999999</v>
      </c>
      <c r="M20" s="94">
        <v>4.3948235245176168E-6</v>
      </c>
      <c r="N20" s="94">
        <v>3.2045857274509551E-2</v>
      </c>
      <c r="O20" s="94">
        <f>L20/'סכום נכסי הקרן'!$C$42</f>
        <v>7.4088067549273528E-4</v>
      </c>
    </row>
    <row r="21" spans="2:15">
      <c r="B21" s="86" t="s">
        <v>1746</v>
      </c>
      <c r="C21" s="83" t="s">
        <v>1747</v>
      </c>
      <c r="D21" s="96" t="s">
        <v>30</v>
      </c>
      <c r="E21" s="83"/>
      <c r="F21" s="96" t="s">
        <v>1732</v>
      </c>
      <c r="G21" s="83" t="s">
        <v>1077</v>
      </c>
      <c r="H21" s="83" t="s">
        <v>883</v>
      </c>
      <c r="I21" s="96" t="s">
        <v>132</v>
      </c>
      <c r="J21" s="93">
        <v>7.5600360000000002</v>
      </c>
      <c r="K21" s="95">
        <v>135328</v>
      </c>
      <c r="L21" s="93">
        <v>35.357798535000001</v>
      </c>
      <c r="M21" s="94">
        <v>1.7119571901298578E-6</v>
      </c>
      <c r="N21" s="94">
        <v>4.336378335029719E-2</v>
      </c>
      <c r="O21" s="94">
        <f>L21/'סכום נכסי הקרן'!$C$42</f>
        <v>1.0025442235881176E-3</v>
      </c>
    </row>
    <row r="22" spans="2:15">
      <c r="B22" s="86" t="s">
        <v>1748</v>
      </c>
      <c r="C22" s="83" t="s">
        <v>1749</v>
      </c>
      <c r="D22" s="96" t="s">
        <v>30</v>
      </c>
      <c r="E22" s="83"/>
      <c r="F22" s="96" t="s">
        <v>1732</v>
      </c>
      <c r="G22" s="83" t="s">
        <v>1077</v>
      </c>
      <c r="H22" s="83" t="s">
        <v>877</v>
      </c>
      <c r="I22" s="96" t="s">
        <v>132</v>
      </c>
      <c r="J22" s="93">
        <v>729.17966699999999</v>
      </c>
      <c r="K22" s="95">
        <v>1448</v>
      </c>
      <c r="L22" s="93">
        <v>36.490250584000002</v>
      </c>
      <c r="M22" s="94">
        <v>3.1271666157301085E-6</v>
      </c>
      <c r="N22" s="94">
        <v>4.4752653906217854E-2</v>
      </c>
      <c r="O22" s="94">
        <f>L22/'סכום נכסי הקרן'!$C$42</f>
        <v>1.0346540637720769E-3</v>
      </c>
    </row>
    <row r="23" spans="2:15">
      <c r="B23" s="86" t="s">
        <v>1750</v>
      </c>
      <c r="C23" s="83" t="s">
        <v>1751</v>
      </c>
      <c r="D23" s="96" t="s">
        <v>30</v>
      </c>
      <c r="E23" s="83"/>
      <c r="F23" s="96" t="s">
        <v>1732</v>
      </c>
      <c r="G23" s="83" t="s">
        <v>1077</v>
      </c>
      <c r="H23" s="83" t="s">
        <v>877</v>
      </c>
      <c r="I23" s="96" t="s">
        <v>132</v>
      </c>
      <c r="J23" s="93">
        <v>0.55837599999999998</v>
      </c>
      <c r="K23" s="95">
        <v>1201639</v>
      </c>
      <c r="L23" s="93">
        <v>23.188618078000001</v>
      </c>
      <c r="M23" s="94">
        <v>2.4859799607438793E-6</v>
      </c>
      <c r="N23" s="94">
        <v>2.8439163414877379E-2</v>
      </c>
      <c r="O23" s="94">
        <f>L23/'סכום נכסי הקרן'!$C$42</f>
        <v>6.5749611317224787E-4</v>
      </c>
    </row>
    <row r="24" spans="2:15">
      <c r="B24" s="86" t="s">
        <v>1752</v>
      </c>
      <c r="C24" s="83" t="s">
        <v>1753</v>
      </c>
      <c r="D24" s="96" t="s">
        <v>30</v>
      </c>
      <c r="E24" s="83"/>
      <c r="F24" s="96" t="s">
        <v>1732</v>
      </c>
      <c r="G24" s="83" t="s">
        <v>1077</v>
      </c>
      <c r="H24" s="83" t="s">
        <v>877</v>
      </c>
      <c r="I24" s="96" t="s">
        <v>132</v>
      </c>
      <c r="J24" s="93">
        <v>30.504066000000002</v>
      </c>
      <c r="K24" s="95">
        <v>31862.69</v>
      </c>
      <c r="L24" s="93">
        <v>33.590301659999994</v>
      </c>
      <c r="M24" s="94">
        <v>2.2114928518261573E-6</v>
      </c>
      <c r="N24" s="94">
        <v>4.1196076232334011E-2</v>
      </c>
      <c r="O24" s="94">
        <f>L24/'סכום נכסי הקרן'!$C$42</f>
        <v>9.5242815710034571E-4</v>
      </c>
    </row>
    <row r="25" spans="2:15">
      <c r="B25" s="86" t="s">
        <v>1754</v>
      </c>
      <c r="C25" s="83" t="s">
        <v>1755</v>
      </c>
      <c r="D25" s="96" t="s">
        <v>30</v>
      </c>
      <c r="E25" s="83"/>
      <c r="F25" s="96" t="s">
        <v>1732</v>
      </c>
      <c r="G25" s="83" t="s">
        <v>1087</v>
      </c>
      <c r="H25" s="83" t="s">
        <v>877</v>
      </c>
      <c r="I25" s="96" t="s">
        <v>134</v>
      </c>
      <c r="J25" s="93">
        <v>36.946803000000003</v>
      </c>
      <c r="K25" s="95">
        <v>15266</v>
      </c>
      <c r="L25" s="93">
        <v>21.874207396999999</v>
      </c>
      <c r="M25" s="94">
        <v>1.2159385906701554E-6</v>
      </c>
      <c r="N25" s="94">
        <v>2.682713375336495E-2</v>
      </c>
      <c r="O25" s="94">
        <f>L25/'סכום נכסי הקרן'!$C$42</f>
        <v>6.202269705712271E-4</v>
      </c>
    </row>
    <row r="26" spans="2:15">
      <c r="B26" s="86" t="s">
        <v>1756</v>
      </c>
      <c r="C26" s="83" t="s">
        <v>1757</v>
      </c>
      <c r="D26" s="96" t="s">
        <v>30</v>
      </c>
      <c r="E26" s="83"/>
      <c r="F26" s="96" t="s">
        <v>1732</v>
      </c>
      <c r="G26" s="83" t="s">
        <v>1087</v>
      </c>
      <c r="H26" s="83" t="s">
        <v>877</v>
      </c>
      <c r="I26" s="96" t="s">
        <v>132</v>
      </c>
      <c r="J26" s="93">
        <v>72.353228999999999</v>
      </c>
      <c r="K26" s="95">
        <v>13094.15</v>
      </c>
      <c r="L26" s="93">
        <v>32.742283446000002</v>
      </c>
      <c r="M26" s="94">
        <v>9.5136036209765264E-6</v>
      </c>
      <c r="N26" s="94">
        <v>4.015604320899404E-2</v>
      </c>
      <c r="O26" s="94">
        <f>L26/'סכום נכסי הקרן'!$C$42</f>
        <v>9.2838322791445106E-4</v>
      </c>
    </row>
    <row r="27" spans="2:15">
      <c r="B27" s="86" t="s">
        <v>1758</v>
      </c>
      <c r="C27" s="83" t="s">
        <v>1759</v>
      </c>
      <c r="D27" s="96" t="s">
        <v>30</v>
      </c>
      <c r="E27" s="83"/>
      <c r="F27" s="96" t="s">
        <v>1732</v>
      </c>
      <c r="G27" s="83" t="s">
        <v>1087</v>
      </c>
      <c r="H27" s="83" t="s">
        <v>877</v>
      </c>
      <c r="I27" s="96" t="s">
        <v>134</v>
      </c>
      <c r="J27" s="93">
        <v>7.1945920000000001</v>
      </c>
      <c r="K27" s="95">
        <v>194854</v>
      </c>
      <c r="L27" s="93">
        <v>54.368293522999998</v>
      </c>
      <c r="M27" s="94">
        <v>2.3636567252010686E-5</v>
      </c>
      <c r="N27" s="94">
        <v>6.6678780895337159E-2</v>
      </c>
      <c r="O27" s="94">
        <f>L27/'סכום נכסי הקרן'!$C$42</f>
        <v>1.5415727470665876E-3</v>
      </c>
    </row>
    <row r="28" spans="2:15">
      <c r="B28" s="86" t="s">
        <v>1760</v>
      </c>
      <c r="C28" s="83" t="s">
        <v>1761</v>
      </c>
      <c r="D28" s="96" t="s">
        <v>30</v>
      </c>
      <c r="E28" s="83"/>
      <c r="F28" s="96" t="s">
        <v>1732</v>
      </c>
      <c r="G28" s="83" t="s">
        <v>1087</v>
      </c>
      <c r="H28" s="83" t="s">
        <v>877</v>
      </c>
      <c r="I28" s="96" t="s">
        <v>134</v>
      </c>
      <c r="J28" s="93">
        <v>57.255752000000001</v>
      </c>
      <c r="K28" s="95">
        <v>9751</v>
      </c>
      <c r="L28" s="93">
        <v>21.652023368999998</v>
      </c>
      <c r="M28" s="94">
        <v>1.6228029335216996E-6</v>
      </c>
      <c r="N28" s="94">
        <v>2.6554641108084698E-2</v>
      </c>
      <c r="O28" s="94">
        <f>L28/'סכום נכסי הקרן'!$C$42</f>
        <v>6.1392710680497915E-4</v>
      </c>
    </row>
    <row r="29" spans="2:15">
      <c r="B29" s="86" t="s">
        <v>1762</v>
      </c>
      <c r="C29" s="83" t="s">
        <v>1763</v>
      </c>
      <c r="D29" s="96" t="s">
        <v>30</v>
      </c>
      <c r="E29" s="83"/>
      <c r="F29" s="96" t="s">
        <v>1732</v>
      </c>
      <c r="G29" s="83" t="s">
        <v>893</v>
      </c>
      <c r="H29" s="83"/>
      <c r="I29" s="96" t="s">
        <v>135</v>
      </c>
      <c r="J29" s="93">
        <v>125.96386899999999</v>
      </c>
      <c r="K29" s="95">
        <v>16399.28</v>
      </c>
      <c r="L29" s="93">
        <v>94.190487145999995</v>
      </c>
      <c r="M29" s="94">
        <v>9.1565459259015578E-5</v>
      </c>
      <c r="N29" s="94">
        <v>0.11551782202206318</v>
      </c>
      <c r="O29" s="94">
        <f>L29/'סכום נכסי הקרן'!$C$42</f>
        <v>2.6707015910987382E-3</v>
      </c>
    </row>
    <row r="30" spans="2:15">
      <c r="B30" s="82"/>
      <c r="C30" s="83"/>
      <c r="D30" s="83"/>
      <c r="E30" s="83"/>
      <c r="F30" s="83"/>
      <c r="G30" s="83"/>
      <c r="H30" s="83"/>
      <c r="I30" s="83"/>
      <c r="J30" s="93"/>
      <c r="K30" s="95"/>
      <c r="L30" s="83"/>
      <c r="M30" s="83"/>
      <c r="N30" s="94"/>
      <c r="O30" s="83"/>
    </row>
    <row r="31" spans="2:15">
      <c r="B31" s="99" t="s">
        <v>211</v>
      </c>
      <c r="C31" s="81"/>
      <c r="D31" s="81"/>
      <c r="E31" s="81"/>
      <c r="F31" s="81"/>
      <c r="G31" s="81"/>
      <c r="H31" s="81"/>
      <c r="I31" s="81"/>
      <c r="J31" s="90"/>
      <c r="K31" s="92"/>
      <c r="L31" s="90">
        <v>13.959465409999998</v>
      </c>
      <c r="M31" s="81"/>
      <c r="N31" s="91">
        <v>1.7120274983353331E-2</v>
      </c>
      <c r="O31" s="91">
        <f>L31/'סכום נכסי הקרן'!$C$42</f>
        <v>3.9581031599917823E-4</v>
      </c>
    </row>
    <row r="32" spans="2:15">
      <c r="B32" s="86" t="s">
        <v>1764</v>
      </c>
      <c r="C32" s="83" t="s">
        <v>1765</v>
      </c>
      <c r="D32" s="96" t="s">
        <v>30</v>
      </c>
      <c r="E32" s="83"/>
      <c r="F32" s="96" t="s">
        <v>1732</v>
      </c>
      <c r="G32" s="83" t="s">
        <v>916</v>
      </c>
      <c r="H32" s="83" t="s">
        <v>883</v>
      </c>
      <c r="I32" s="96" t="s">
        <v>132</v>
      </c>
      <c r="J32" s="93">
        <v>402.31047699999993</v>
      </c>
      <c r="K32" s="95">
        <v>1004</v>
      </c>
      <c r="L32" s="93">
        <v>13.959465409999998</v>
      </c>
      <c r="M32" s="94">
        <v>1.2614520347597144E-6</v>
      </c>
      <c r="N32" s="94">
        <v>1.7120274983353331E-2</v>
      </c>
      <c r="O32" s="94">
        <f>L32/'סכום נכסי הקרן'!$C$42</f>
        <v>3.9581031599917823E-4</v>
      </c>
    </row>
    <row r="33" spans="2:15">
      <c r="B33" s="82"/>
      <c r="C33" s="83"/>
      <c r="D33" s="83"/>
      <c r="E33" s="83"/>
      <c r="F33" s="83"/>
      <c r="G33" s="83"/>
      <c r="H33" s="83"/>
      <c r="I33" s="83"/>
      <c r="J33" s="93"/>
      <c r="K33" s="95"/>
      <c r="L33" s="83"/>
      <c r="M33" s="83"/>
      <c r="N33" s="94"/>
      <c r="O33" s="83"/>
    </row>
    <row r="34" spans="2:15">
      <c r="B34" s="99" t="s">
        <v>32</v>
      </c>
      <c r="C34" s="81"/>
      <c r="D34" s="81"/>
      <c r="E34" s="81"/>
      <c r="F34" s="81"/>
      <c r="G34" s="81"/>
      <c r="H34" s="81"/>
      <c r="I34" s="81"/>
      <c r="J34" s="90"/>
      <c r="K34" s="92"/>
      <c r="L34" s="90">
        <v>270.64135692700006</v>
      </c>
      <c r="M34" s="81"/>
      <c r="N34" s="91">
        <v>0.33192205549210346</v>
      </c>
      <c r="O34" s="91">
        <f>L34/'סכום נכסי הקרן'!$C$42</f>
        <v>7.6738354844866725E-3</v>
      </c>
    </row>
    <row r="35" spans="2:15">
      <c r="B35" s="86" t="s">
        <v>1766</v>
      </c>
      <c r="C35" s="83" t="s">
        <v>1767</v>
      </c>
      <c r="D35" s="96" t="s">
        <v>124</v>
      </c>
      <c r="E35" s="83"/>
      <c r="F35" s="96" t="s">
        <v>1768</v>
      </c>
      <c r="G35" s="83" t="s">
        <v>893</v>
      </c>
      <c r="H35" s="83"/>
      <c r="I35" s="96" t="s">
        <v>134</v>
      </c>
      <c r="J35" s="93">
        <v>88.507998000000001</v>
      </c>
      <c r="K35" s="95">
        <v>3053</v>
      </c>
      <c r="L35" s="93">
        <v>10.479475006000001</v>
      </c>
      <c r="M35" s="94">
        <v>7.798671454720165E-7</v>
      </c>
      <c r="N35" s="94">
        <v>1.2852318374267768E-2</v>
      </c>
      <c r="O35" s="94">
        <f>L35/'סכום נכסי הקרן'!$C$42</f>
        <v>2.9713776221394365E-4</v>
      </c>
    </row>
    <row r="36" spans="2:15">
      <c r="B36" s="86" t="s">
        <v>1769</v>
      </c>
      <c r="C36" s="83" t="s">
        <v>1770</v>
      </c>
      <c r="D36" s="96" t="s">
        <v>124</v>
      </c>
      <c r="E36" s="83"/>
      <c r="F36" s="96" t="s">
        <v>1768</v>
      </c>
      <c r="G36" s="83" t="s">
        <v>893</v>
      </c>
      <c r="H36" s="83"/>
      <c r="I36" s="96" t="s">
        <v>141</v>
      </c>
      <c r="J36" s="93">
        <v>342.06150000000002</v>
      </c>
      <c r="K36" s="95">
        <f>143000/100</f>
        <v>1430</v>
      </c>
      <c r="L36" s="93">
        <v>15.577894603999999</v>
      </c>
      <c r="M36" s="94">
        <v>1.9803796046635718E-6</v>
      </c>
      <c r="N36" s="94">
        <v>1.9105161368939274E-2</v>
      </c>
      <c r="O36" s="94">
        <f>L36/'סכום נכסי הקרן'!$C$42</f>
        <v>4.416996786563286E-4</v>
      </c>
    </row>
    <row r="37" spans="2:15">
      <c r="B37" s="86" t="s">
        <v>1771</v>
      </c>
      <c r="C37" s="83" t="s">
        <v>1772</v>
      </c>
      <c r="D37" s="96" t="s">
        <v>30</v>
      </c>
      <c r="E37" s="83"/>
      <c r="F37" s="96" t="s">
        <v>1768</v>
      </c>
      <c r="G37" s="83" t="s">
        <v>893</v>
      </c>
      <c r="H37" s="83"/>
      <c r="I37" s="96" t="s">
        <v>134</v>
      </c>
      <c r="J37" s="93">
        <v>7.6299409999999996</v>
      </c>
      <c r="K37" s="95">
        <v>32228</v>
      </c>
      <c r="L37" s="93">
        <v>9.5364059650000002</v>
      </c>
      <c r="M37" s="94">
        <v>1.5161558415429388E-6</v>
      </c>
      <c r="N37" s="94">
        <v>1.1695712384281841E-2</v>
      </c>
      <c r="O37" s="94">
        <f>L37/'סכום נכסי הקרן'!$C$42</f>
        <v>2.7039773713677612E-4</v>
      </c>
    </row>
    <row r="38" spans="2:15">
      <c r="B38" s="86" t="s">
        <v>1773</v>
      </c>
      <c r="C38" s="83" t="s">
        <v>1774</v>
      </c>
      <c r="D38" s="96" t="s">
        <v>124</v>
      </c>
      <c r="E38" s="83"/>
      <c r="F38" s="96" t="s">
        <v>1768</v>
      </c>
      <c r="G38" s="83" t="s">
        <v>893</v>
      </c>
      <c r="H38" s="83"/>
      <c r="I38" s="96" t="s">
        <v>132</v>
      </c>
      <c r="J38" s="93">
        <v>1719.1924109999998</v>
      </c>
      <c r="K38" s="95">
        <v>1563.4</v>
      </c>
      <c r="L38" s="93">
        <v>92.889863880000021</v>
      </c>
      <c r="M38" s="94">
        <v>2.2661691712261604E-6</v>
      </c>
      <c r="N38" s="94">
        <v>0.11392270162814641</v>
      </c>
      <c r="O38" s="94">
        <f>L38/'סכום נכסי הקרן'!$C$42</f>
        <v>2.6338233804516064E-3</v>
      </c>
    </row>
    <row r="39" spans="2:15">
      <c r="B39" s="86" t="s">
        <v>1775</v>
      </c>
      <c r="C39" s="83" t="s">
        <v>1776</v>
      </c>
      <c r="D39" s="96" t="s">
        <v>30</v>
      </c>
      <c r="E39" s="83"/>
      <c r="F39" s="96" t="s">
        <v>1768</v>
      </c>
      <c r="G39" s="83" t="s">
        <v>893</v>
      </c>
      <c r="H39" s="83"/>
      <c r="I39" s="96" t="s">
        <v>141</v>
      </c>
      <c r="J39" s="93">
        <v>44.63091399999999</v>
      </c>
      <c r="K39" s="95">
        <f>1085115/100</f>
        <v>10851.15</v>
      </c>
      <c r="L39" s="93">
        <v>15.423398292</v>
      </c>
      <c r="M39" s="94">
        <v>1.1207176868322915E-5</v>
      </c>
      <c r="N39" s="94">
        <v>1.8915682813158825E-2</v>
      </c>
      <c r="O39" s="94">
        <f>L39/'סכום נכסי הקרן'!$C$42</f>
        <v>4.3731905000921571E-4</v>
      </c>
    </row>
    <row r="40" spans="2:15">
      <c r="B40" s="86" t="s">
        <v>1777</v>
      </c>
      <c r="C40" s="83" t="s">
        <v>1778</v>
      </c>
      <c r="D40" s="96" t="s">
        <v>124</v>
      </c>
      <c r="E40" s="83"/>
      <c r="F40" s="96" t="s">
        <v>1768</v>
      </c>
      <c r="G40" s="83" t="s">
        <v>893</v>
      </c>
      <c r="H40" s="83"/>
      <c r="I40" s="96" t="s">
        <v>132</v>
      </c>
      <c r="J40" s="93">
        <v>180.16937699999994</v>
      </c>
      <c r="K40" s="95">
        <v>20353.52</v>
      </c>
      <c r="L40" s="93">
        <v>126.73431918000001</v>
      </c>
      <c r="M40" s="94">
        <v>3.6457476834769409E-6</v>
      </c>
      <c r="N40" s="94">
        <v>0.15543047892330933</v>
      </c>
      <c r="O40" s="94">
        <f>L40/'סכום נכסי הקרן'!$C$42</f>
        <v>3.5934578760188018E-3</v>
      </c>
    </row>
    <row r="41" spans="2:15">
      <c r="B41" s="137" t="s">
        <v>206</v>
      </c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</row>
    <row r="42" spans="2:15">
      <c r="B42" s="130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</row>
    <row r="43" spans="2:15">
      <c r="B43" s="130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</row>
    <row r="44" spans="2:15"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</row>
    <row r="45" spans="2:15">
      <c r="B45" s="132" t="s">
        <v>216</v>
      </c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</row>
    <row r="46" spans="2:15">
      <c r="B46" s="132" t="s">
        <v>112</v>
      </c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</row>
    <row r="47" spans="2:15">
      <c r="B47" s="132" t="s">
        <v>198</v>
      </c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</row>
    <row r="48" spans="2:15">
      <c r="B48" s="132" t="s">
        <v>206</v>
      </c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</row>
    <row r="49" spans="2:15">
      <c r="B49" s="130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2:15">
      <c r="B50" s="130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15">
      <c r="B51" s="130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</row>
    <row r="52" spans="2:15">
      <c r="B52" s="130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</row>
    <row r="53" spans="2:15">
      <c r="B53" s="130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</row>
    <row r="54" spans="2:15">
      <c r="B54" s="130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</row>
    <row r="55" spans="2:15">
      <c r="B55" s="130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</row>
    <row r="56" spans="2:15">
      <c r="B56" s="130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</row>
    <row r="57" spans="2:15">
      <c r="B57" s="130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</row>
    <row r="58" spans="2:15">
      <c r="B58" s="130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</row>
    <row r="59" spans="2:15">
      <c r="B59" s="130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</row>
    <row r="60" spans="2:15">
      <c r="B60" s="130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</row>
    <row r="61" spans="2:15">
      <c r="B61" s="130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</row>
    <row r="62" spans="2:15">
      <c r="B62" s="130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</row>
    <row r="63" spans="2:15">
      <c r="B63" s="130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</row>
    <row r="64" spans="2:15">
      <c r="B64" s="130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</row>
    <row r="65" spans="2:15">
      <c r="B65" s="130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</row>
    <row r="66" spans="2:15">
      <c r="B66" s="130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</row>
    <row r="67" spans="2:15">
      <c r="B67" s="130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</row>
    <row r="68" spans="2:15">
      <c r="B68" s="130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</row>
    <row r="69" spans="2:15">
      <c r="B69" s="130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</row>
    <row r="70" spans="2:15">
      <c r="B70" s="130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</row>
    <row r="71" spans="2:15">
      <c r="B71" s="130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</row>
    <row r="72" spans="2:15">
      <c r="B72" s="130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</row>
    <row r="73" spans="2:15">
      <c r="B73" s="130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</row>
    <row r="74" spans="2:15">
      <c r="B74" s="130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</row>
    <row r="75" spans="2:15">
      <c r="B75" s="130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</row>
    <row r="76" spans="2:15">
      <c r="B76" s="130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</row>
    <row r="77" spans="2:15">
      <c r="B77" s="130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</row>
    <row r="78" spans="2:15">
      <c r="B78" s="130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</row>
    <row r="79" spans="2:15">
      <c r="B79" s="130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</row>
    <row r="80" spans="2:15">
      <c r="B80" s="130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</row>
    <row r="81" spans="2:15">
      <c r="B81" s="130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</row>
    <row r="82" spans="2:15">
      <c r="B82" s="130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</row>
    <row r="83" spans="2:15">
      <c r="B83" s="130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</row>
    <row r="84" spans="2:15">
      <c r="B84" s="130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</row>
    <row r="85" spans="2:15">
      <c r="B85" s="130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</row>
    <row r="86" spans="2:15">
      <c r="B86" s="130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</row>
    <row r="87" spans="2:15">
      <c r="B87" s="130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</row>
    <row r="88" spans="2:15">
      <c r="B88" s="130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</row>
    <row r="89" spans="2:15">
      <c r="B89" s="130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</row>
    <row r="90" spans="2:15">
      <c r="B90" s="130"/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</row>
    <row r="91" spans="2:15">
      <c r="B91" s="130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</row>
    <row r="92" spans="2:15">
      <c r="B92" s="130"/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</row>
    <row r="93" spans="2:15">
      <c r="B93" s="130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</row>
    <row r="94" spans="2:15">
      <c r="B94" s="130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</row>
    <row r="95" spans="2:15">
      <c r="B95" s="130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</row>
    <row r="96" spans="2:15">
      <c r="B96" s="130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</row>
    <row r="97" spans="2:15">
      <c r="B97" s="130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</row>
    <row r="98" spans="2:15">
      <c r="B98" s="130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</row>
    <row r="99" spans="2:15">
      <c r="B99" s="130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</row>
    <row r="100" spans="2:15">
      <c r="B100" s="130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</row>
    <row r="101" spans="2:15">
      <c r="B101" s="130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</row>
    <row r="102" spans="2:15">
      <c r="B102" s="130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</row>
    <row r="103" spans="2:15">
      <c r="B103" s="130"/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</row>
    <row r="104" spans="2:15">
      <c r="B104" s="130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</row>
    <row r="105" spans="2:15">
      <c r="B105" s="130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</row>
    <row r="106" spans="2:15">
      <c r="B106" s="130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</row>
    <row r="107" spans="2:15">
      <c r="B107" s="130"/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</row>
    <row r="108" spans="2:15">
      <c r="B108" s="130"/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</row>
    <row r="109" spans="2:15">
      <c r="B109" s="130"/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</row>
    <row r="110" spans="2:15">
      <c r="B110" s="130"/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</row>
    <row r="111" spans="2:15">
      <c r="B111" s="130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</row>
    <row r="112" spans="2:15">
      <c r="B112" s="130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</row>
    <row r="113" spans="2:15">
      <c r="B113" s="130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</row>
    <row r="114" spans="2:15">
      <c r="B114" s="130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</row>
    <row r="115" spans="2:15">
      <c r="B115" s="130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</row>
    <row r="116" spans="2:15">
      <c r="B116" s="130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</row>
    <row r="117" spans="2:15">
      <c r="B117" s="130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</row>
    <row r="118" spans="2:15">
      <c r="B118" s="130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</row>
    <row r="119" spans="2:15">
      <c r="B119" s="130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</row>
    <row r="120" spans="2:15">
      <c r="B120" s="130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</row>
    <row r="121" spans="2:15">
      <c r="B121" s="130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</row>
    <row r="122" spans="2:15">
      <c r="B122" s="130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</row>
    <row r="123" spans="2:15">
      <c r="B123" s="130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</row>
    <row r="124" spans="2:15">
      <c r="B124" s="130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</row>
    <row r="125" spans="2:15">
      <c r="B125" s="130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</row>
    <row r="126" spans="2:15">
      <c r="B126" s="130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</row>
    <row r="127" spans="2:15">
      <c r="B127" s="130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</row>
    <row r="128" spans="2:15">
      <c r="B128" s="130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</row>
    <row r="129" spans="2:15">
      <c r="B129" s="130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</row>
    <row r="130" spans="2:15">
      <c r="B130" s="130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</row>
    <row r="131" spans="2:15">
      <c r="B131" s="130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</row>
    <row r="132" spans="2:15">
      <c r="B132" s="130"/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</row>
    <row r="133" spans="2:15">
      <c r="B133" s="130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</row>
    <row r="134" spans="2:15">
      <c r="B134" s="130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</row>
    <row r="135" spans="2:15">
      <c r="B135" s="130"/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</row>
    <row r="136" spans="2:15">
      <c r="B136" s="130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</row>
    <row r="137" spans="2:15">
      <c r="B137" s="130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</row>
    <row r="138" spans="2:15">
      <c r="B138" s="130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</row>
    <row r="139" spans="2:15">
      <c r="B139" s="130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</row>
    <row r="140" spans="2:15">
      <c r="B140" s="130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</row>
    <row r="141" spans="2:15">
      <c r="B141" s="130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</row>
    <row r="142" spans="2:15">
      <c r="B142" s="130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</row>
    <row r="143" spans="2:15">
      <c r="B143" s="130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</row>
    <row r="144" spans="2:15">
      <c r="B144" s="130"/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</row>
    <row r="145" spans="2:15">
      <c r="B145" s="130"/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</row>
    <row r="146" spans="2:15">
      <c r="B146" s="130"/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</row>
    <row r="147" spans="2:15">
      <c r="B147" s="130"/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</row>
    <row r="148" spans="2:15">
      <c r="B148" s="130"/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</row>
    <row r="149" spans="2:15">
      <c r="B149" s="130"/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</row>
    <row r="150" spans="2:15">
      <c r="B150" s="130"/>
      <c r="C150" s="131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</row>
    <row r="151" spans="2:15">
      <c r="B151" s="130"/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</row>
    <row r="152" spans="2:15">
      <c r="B152" s="130"/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</row>
    <row r="153" spans="2:15">
      <c r="B153" s="130"/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</row>
    <row r="154" spans="2:15">
      <c r="B154" s="130"/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</row>
    <row r="155" spans="2:15">
      <c r="B155" s="130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</row>
    <row r="156" spans="2:15">
      <c r="B156" s="130"/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</row>
    <row r="157" spans="2:15">
      <c r="B157" s="130"/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</row>
    <row r="158" spans="2:15">
      <c r="B158" s="130"/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</row>
    <row r="159" spans="2:15">
      <c r="B159" s="130"/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</row>
    <row r="160" spans="2:15">
      <c r="B160" s="130"/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</row>
    <row r="161" spans="2:15">
      <c r="B161" s="130"/>
      <c r="C161" s="131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</row>
    <row r="162" spans="2:15">
      <c r="B162" s="130"/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</row>
    <row r="163" spans="2:15">
      <c r="B163" s="130"/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</row>
    <row r="164" spans="2:15">
      <c r="B164" s="130"/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</row>
    <row r="165" spans="2:15">
      <c r="B165" s="130"/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</row>
    <row r="166" spans="2:15">
      <c r="B166" s="130"/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</row>
    <row r="167" spans="2:15">
      <c r="B167" s="130"/>
      <c r="C167" s="131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</row>
    <row r="168" spans="2:15">
      <c r="B168" s="130"/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</row>
    <row r="169" spans="2:15">
      <c r="B169" s="130"/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</row>
    <row r="170" spans="2:15">
      <c r="B170" s="130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</row>
    <row r="171" spans="2:15">
      <c r="B171" s="130"/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</row>
    <row r="172" spans="2:15">
      <c r="B172" s="130"/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</row>
    <row r="173" spans="2:15">
      <c r="B173" s="130"/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</row>
    <row r="174" spans="2:15">
      <c r="B174" s="130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</row>
    <row r="175" spans="2:15">
      <c r="B175" s="130"/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</row>
    <row r="176" spans="2:15">
      <c r="B176" s="130"/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</row>
    <row r="177" spans="2:15">
      <c r="B177" s="130"/>
      <c r="C177" s="131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</row>
    <row r="178" spans="2:15">
      <c r="B178" s="130"/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</row>
    <row r="179" spans="2:15">
      <c r="B179" s="130"/>
      <c r="C179" s="131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</row>
    <row r="180" spans="2:15">
      <c r="B180" s="130"/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</row>
    <row r="181" spans="2:15">
      <c r="B181" s="130"/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</row>
    <row r="182" spans="2:15">
      <c r="B182" s="130"/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</row>
    <row r="183" spans="2:15">
      <c r="B183" s="130"/>
      <c r="C183" s="131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</row>
    <row r="184" spans="2:15">
      <c r="B184" s="130"/>
      <c r="C184" s="131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</row>
    <row r="185" spans="2:15">
      <c r="B185" s="130"/>
      <c r="C185" s="131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</row>
    <row r="186" spans="2:15">
      <c r="B186" s="130"/>
      <c r="C186" s="131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</row>
    <row r="187" spans="2:15">
      <c r="B187" s="130"/>
      <c r="C187" s="131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</row>
    <row r="188" spans="2:15">
      <c r="B188" s="130"/>
      <c r="C188" s="131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</row>
    <row r="189" spans="2:15">
      <c r="B189" s="130"/>
      <c r="C189" s="131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</row>
    <row r="190" spans="2:15">
      <c r="B190" s="130"/>
      <c r="C190" s="131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</row>
    <row r="191" spans="2:15">
      <c r="B191" s="130"/>
      <c r="C191" s="131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</row>
    <row r="192" spans="2:15">
      <c r="B192" s="130"/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</row>
    <row r="193" spans="2:15">
      <c r="B193" s="130"/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</row>
    <row r="194" spans="2:15">
      <c r="B194" s="130"/>
      <c r="C194" s="131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</row>
    <row r="195" spans="2:15">
      <c r="B195" s="130"/>
      <c r="C195" s="131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</row>
    <row r="196" spans="2:15">
      <c r="B196" s="130"/>
      <c r="C196" s="131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</row>
    <row r="197" spans="2:15">
      <c r="B197" s="130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</row>
    <row r="198" spans="2:15">
      <c r="B198" s="130"/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</row>
    <row r="199" spans="2:15">
      <c r="B199" s="130"/>
      <c r="C199" s="131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</row>
    <row r="200" spans="2:15">
      <c r="B200" s="130"/>
      <c r="C200" s="131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</row>
    <row r="201" spans="2:15">
      <c r="B201" s="130"/>
      <c r="C201" s="131"/>
      <c r="D201" s="131"/>
      <c r="E201" s="131"/>
      <c r="F201" s="131"/>
      <c r="G201" s="131"/>
      <c r="H201" s="131"/>
      <c r="I201" s="131"/>
      <c r="J201" s="131"/>
      <c r="K201" s="131"/>
      <c r="L201" s="131"/>
      <c r="M201" s="131"/>
      <c r="N201" s="131"/>
      <c r="O201" s="131"/>
    </row>
    <row r="202" spans="2:15">
      <c r="B202" s="130"/>
      <c r="C202" s="131"/>
      <c r="D202" s="131"/>
      <c r="E202" s="131"/>
      <c r="F202" s="131"/>
      <c r="G202" s="131"/>
      <c r="H202" s="131"/>
      <c r="I202" s="131"/>
      <c r="J202" s="131"/>
      <c r="K202" s="131"/>
      <c r="L202" s="131"/>
      <c r="M202" s="131"/>
      <c r="N202" s="131"/>
      <c r="O202" s="131"/>
    </row>
    <row r="203" spans="2:15">
      <c r="B203" s="130"/>
      <c r="C203" s="131"/>
      <c r="D203" s="131"/>
      <c r="E203" s="131"/>
      <c r="F203" s="131"/>
      <c r="G203" s="131"/>
      <c r="H203" s="131"/>
      <c r="I203" s="131"/>
      <c r="J203" s="131"/>
      <c r="K203" s="131"/>
      <c r="L203" s="131"/>
      <c r="M203" s="131"/>
      <c r="N203" s="131"/>
      <c r="O203" s="131"/>
    </row>
    <row r="204" spans="2:15">
      <c r="B204" s="130"/>
      <c r="C204" s="131"/>
      <c r="D204" s="131"/>
      <c r="E204" s="131"/>
      <c r="F204" s="131"/>
      <c r="G204" s="131"/>
      <c r="H204" s="131"/>
      <c r="I204" s="131"/>
      <c r="J204" s="131"/>
      <c r="K204" s="131"/>
      <c r="L204" s="131"/>
      <c r="M204" s="131"/>
      <c r="N204" s="131"/>
      <c r="O204" s="131"/>
    </row>
    <row r="205" spans="2:15">
      <c r="B205" s="130"/>
      <c r="C205" s="131"/>
      <c r="D205" s="131"/>
      <c r="E205" s="131"/>
      <c r="F205" s="131"/>
      <c r="G205" s="131"/>
      <c r="H205" s="131"/>
      <c r="I205" s="131"/>
      <c r="J205" s="131"/>
      <c r="K205" s="131"/>
      <c r="L205" s="131"/>
      <c r="M205" s="131"/>
      <c r="N205" s="131"/>
      <c r="O205" s="131"/>
    </row>
    <row r="206" spans="2:15">
      <c r="B206" s="130"/>
      <c r="C206" s="131"/>
      <c r="D206" s="131"/>
      <c r="E206" s="131"/>
      <c r="F206" s="131"/>
      <c r="G206" s="131"/>
      <c r="H206" s="131"/>
      <c r="I206" s="131"/>
      <c r="J206" s="131"/>
      <c r="K206" s="131"/>
      <c r="L206" s="131"/>
      <c r="M206" s="131"/>
      <c r="N206" s="131"/>
      <c r="O206" s="131"/>
    </row>
    <row r="207" spans="2:15">
      <c r="B207" s="130"/>
      <c r="C207" s="131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</row>
    <row r="208" spans="2:15">
      <c r="B208" s="130"/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  <c r="O208" s="131"/>
    </row>
    <row r="209" spans="2:15">
      <c r="B209" s="130"/>
      <c r="C209" s="131"/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  <c r="N209" s="131"/>
      <c r="O209" s="131"/>
    </row>
    <row r="210" spans="2:15">
      <c r="B210" s="130"/>
      <c r="C210" s="131"/>
      <c r="D210" s="131"/>
      <c r="E210" s="131"/>
      <c r="F210" s="131"/>
      <c r="G210" s="131"/>
      <c r="H210" s="131"/>
      <c r="I210" s="131"/>
      <c r="J210" s="131"/>
      <c r="K210" s="131"/>
      <c r="L210" s="131"/>
      <c r="M210" s="131"/>
      <c r="N210" s="131"/>
      <c r="O210" s="131"/>
    </row>
    <row r="211" spans="2:15">
      <c r="B211" s="130"/>
      <c r="C211" s="131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</row>
    <row r="212" spans="2:15">
      <c r="B212" s="130"/>
      <c r="C212" s="131"/>
      <c r="D212" s="131"/>
      <c r="E212" s="131"/>
      <c r="F212" s="131"/>
      <c r="G212" s="131"/>
      <c r="H212" s="131"/>
      <c r="I212" s="131"/>
      <c r="J212" s="131"/>
      <c r="K212" s="131"/>
      <c r="L212" s="131"/>
      <c r="M212" s="131"/>
      <c r="N212" s="131"/>
      <c r="O212" s="131"/>
    </row>
    <row r="213" spans="2:15">
      <c r="B213" s="130"/>
      <c r="C213" s="131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  <c r="N213" s="131"/>
      <c r="O213" s="131"/>
    </row>
    <row r="214" spans="2:15">
      <c r="B214" s="130"/>
      <c r="C214" s="131"/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  <c r="N214" s="131"/>
      <c r="O214" s="131"/>
    </row>
    <row r="215" spans="2:15">
      <c r="B215" s="130"/>
      <c r="C215" s="131"/>
      <c r="D215" s="131"/>
      <c r="E215" s="131"/>
      <c r="F215" s="131"/>
      <c r="G215" s="131"/>
      <c r="H215" s="131"/>
      <c r="I215" s="131"/>
      <c r="J215" s="131"/>
      <c r="K215" s="131"/>
      <c r="L215" s="131"/>
      <c r="M215" s="131"/>
      <c r="N215" s="131"/>
      <c r="O215" s="131"/>
    </row>
    <row r="216" spans="2:15">
      <c r="B216" s="130"/>
      <c r="C216" s="131"/>
      <c r="D216" s="131"/>
      <c r="E216" s="131"/>
      <c r="F216" s="131"/>
      <c r="G216" s="131"/>
      <c r="H216" s="131"/>
      <c r="I216" s="131"/>
      <c r="J216" s="131"/>
      <c r="K216" s="131"/>
      <c r="L216" s="131"/>
      <c r="M216" s="131"/>
      <c r="N216" s="131"/>
      <c r="O216" s="131"/>
    </row>
    <row r="217" spans="2:15">
      <c r="B217" s="130"/>
      <c r="C217" s="131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  <c r="O217" s="131"/>
    </row>
    <row r="218" spans="2:15">
      <c r="B218" s="130"/>
      <c r="C218" s="131"/>
      <c r="D218" s="131"/>
      <c r="E218" s="131"/>
      <c r="F218" s="131"/>
      <c r="G218" s="131"/>
      <c r="H218" s="131"/>
      <c r="I218" s="131"/>
      <c r="J218" s="131"/>
      <c r="K218" s="131"/>
      <c r="L218" s="131"/>
      <c r="M218" s="131"/>
      <c r="N218" s="131"/>
      <c r="O218" s="131"/>
    </row>
    <row r="219" spans="2:15">
      <c r="B219" s="130"/>
      <c r="C219" s="131"/>
      <c r="D219" s="131"/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</row>
    <row r="220" spans="2:15">
      <c r="B220" s="130"/>
      <c r="C220" s="131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</row>
    <row r="221" spans="2:15">
      <c r="B221" s="130"/>
      <c r="C221" s="131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  <c r="O221" s="131"/>
    </row>
    <row r="222" spans="2:15">
      <c r="B222" s="130"/>
      <c r="C222" s="131"/>
      <c r="D222" s="131"/>
      <c r="E222" s="131"/>
      <c r="F222" s="131"/>
      <c r="G222" s="131"/>
      <c r="H222" s="131"/>
      <c r="I222" s="131"/>
      <c r="J222" s="131"/>
      <c r="K222" s="131"/>
      <c r="L222" s="131"/>
      <c r="M222" s="131"/>
      <c r="N222" s="131"/>
      <c r="O222" s="131"/>
    </row>
    <row r="223" spans="2:15">
      <c r="B223" s="130"/>
      <c r="C223" s="131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</row>
    <row r="224" spans="2:15">
      <c r="B224" s="130"/>
      <c r="C224" s="131"/>
      <c r="D224" s="131"/>
      <c r="E224" s="131"/>
      <c r="F224" s="131"/>
      <c r="G224" s="131"/>
      <c r="H224" s="131"/>
      <c r="I224" s="131"/>
      <c r="J224" s="131"/>
      <c r="K224" s="131"/>
      <c r="L224" s="131"/>
      <c r="M224" s="131"/>
      <c r="N224" s="131"/>
      <c r="O224" s="131"/>
    </row>
    <row r="225" spans="2:15">
      <c r="B225" s="130"/>
      <c r="C225" s="131"/>
      <c r="D225" s="131"/>
      <c r="E225" s="131"/>
      <c r="F225" s="131"/>
      <c r="G225" s="131"/>
      <c r="H225" s="131"/>
      <c r="I225" s="131"/>
      <c r="J225" s="131"/>
      <c r="K225" s="131"/>
      <c r="L225" s="131"/>
      <c r="M225" s="131"/>
      <c r="N225" s="131"/>
      <c r="O225" s="131"/>
    </row>
    <row r="226" spans="2:15">
      <c r="B226" s="130"/>
      <c r="C226" s="131"/>
      <c r="D226" s="131"/>
      <c r="E226" s="131"/>
      <c r="F226" s="131"/>
      <c r="G226" s="131"/>
      <c r="H226" s="131"/>
      <c r="I226" s="131"/>
      <c r="J226" s="131"/>
      <c r="K226" s="131"/>
      <c r="L226" s="131"/>
      <c r="M226" s="131"/>
      <c r="N226" s="131"/>
      <c r="O226" s="131"/>
    </row>
    <row r="227" spans="2:15">
      <c r="B227" s="130"/>
      <c r="C227" s="131"/>
      <c r="D227" s="131"/>
      <c r="E227" s="131"/>
      <c r="F227" s="131"/>
      <c r="G227" s="131"/>
      <c r="H227" s="131"/>
      <c r="I227" s="131"/>
      <c r="J227" s="131"/>
      <c r="K227" s="131"/>
      <c r="L227" s="131"/>
      <c r="M227" s="131"/>
      <c r="N227" s="131"/>
      <c r="O227" s="131"/>
    </row>
    <row r="228" spans="2:15">
      <c r="B228" s="130"/>
      <c r="C228" s="131"/>
      <c r="D228" s="131"/>
      <c r="E228" s="131"/>
      <c r="F228" s="131"/>
      <c r="G228" s="131"/>
      <c r="H228" s="131"/>
      <c r="I228" s="131"/>
      <c r="J228" s="131"/>
      <c r="K228" s="131"/>
      <c r="L228" s="131"/>
      <c r="M228" s="131"/>
      <c r="N228" s="131"/>
      <c r="O228" s="131"/>
    </row>
    <row r="229" spans="2:15">
      <c r="B229" s="130"/>
      <c r="C229" s="131"/>
      <c r="D229" s="131"/>
      <c r="E229" s="131"/>
      <c r="F229" s="131"/>
      <c r="G229" s="131"/>
      <c r="H229" s="131"/>
      <c r="I229" s="131"/>
      <c r="J229" s="131"/>
      <c r="K229" s="131"/>
      <c r="L229" s="131"/>
      <c r="M229" s="131"/>
      <c r="N229" s="131"/>
      <c r="O229" s="131"/>
    </row>
    <row r="230" spans="2:15">
      <c r="B230" s="130"/>
      <c r="C230" s="131"/>
      <c r="D230" s="131"/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  <c r="O230" s="131"/>
    </row>
    <row r="231" spans="2:15">
      <c r="B231" s="130"/>
      <c r="C231" s="131"/>
      <c r="D231" s="131"/>
      <c r="E231" s="131"/>
      <c r="F231" s="131"/>
      <c r="G231" s="131"/>
      <c r="H231" s="131"/>
      <c r="I231" s="131"/>
      <c r="J231" s="131"/>
      <c r="K231" s="131"/>
      <c r="L231" s="131"/>
      <c r="M231" s="131"/>
      <c r="N231" s="131"/>
      <c r="O231" s="131"/>
    </row>
    <row r="232" spans="2:15">
      <c r="B232" s="130"/>
      <c r="C232" s="131"/>
      <c r="D232" s="131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  <c r="O232" s="131"/>
    </row>
    <row r="233" spans="2:15">
      <c r="B233" s="130"/>
      <c r="C233" s="131"/>
      <c r="D233" s="131"/>
      <c r="E233" s="131"/>
      <c r="F233" s="131"/>
      <c r="G233" s="131"/>
      <c r="H233" s="131"/>
      <c r="I233" s="131"/>
      <c r="J233" s="131"/>
      <c r="K233" s="131"/>
      <c r="L233" s="131"/>
      <c r="M233" s="131"/>
      <c r="N233" s="131"/>
      <c r="O233" s="131"/>
    </row>
    <row r="234" spans="2:15">
      <c r="B234" s="130"/>
      <c r="C234" s="131"/>
      <c r="D234" s="131"/>
      <c r="E234" s="131"/>
      <c r="F234" s="131"/>
      <c r="G234" s="131"/>
      <c r="H234" s="131"/>
      <c r="I234" s="131"/>
      <c r="J234" s="131"/>
      <c r="K234" s="131"/>
      <c r="L234" s="131"/>
      <c r="M234" s="131"/>
      <c r="N234" s="131"/>
      <c r="O234" s="131"/>
    </row>
    <row r="235" spans="2:15">
      <c r="B235" s="130"/>
      <c r="C235" s="131"/>
      <c r="D235" s="131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  <c r="O235" s="131"/>
    </row>
    <row r="236" spans="2:15">
      <c r="B236" s="130"/>
      <c r="C236" s="131"/>
      <c r="D236" s="131"/>
      <c r="E236" s="131"/>
      <c r="F236" s="131"/>
      <c r="G236" s="131"/>
      <c r="H236" s="131"/>
      <c r="I236" s="131"/>
      <c r="J236" s="131"/>
      <c r="K236" s="131"/>
      <c r="L236" s="131"/>
      <c r="M236" s="131"/>
      <c r="N236" s="131"/>
      <c r="O236" s="131"/>
    </row>
    <row r="237" spans="2:15">
      <c r="B237" s="130"/>
      <c r="C237" s="131"/>
      <c r="D237" s="131"/>
      <c r="E237" s="131"/>
      <c r="F237" s="131"/>
      <c r="G237" s="131"/>
      <c r="H237" s="131"/>
      <c r="I237" s="131"/>
      <c r="J237" s="131"/>
      <c r="K237" s="131"/>
      <c r="L237" s="131"/>
      <c r="M237" s="131"/>
      <c r="N237" s="131"/>
      <c r="O237" s="131"/>
    </row>
    <row r="238" spans="2:15">
      <c r="B238" s="130"/>
      <c r="C238" s="131"/>
      <c r="D238" s="131"/>
      <c r="E238" s="131"/>
      <c r="F238" s="131"/>
      <c r="G238" s="131"/>
      <c r="H238" s="131"/>
      <c r="I238" s="131"/>
      <c r="J238" s="131"/>
      <c r="K238" s="131"/>
      <c r="L238" s="131"/>
      <c r="M238" s="131"/>
      <c r="N238" s="131"/>
      <c r="O238" s="131"/>
    </row>
    <row r="239" spans="2:15">
      <c r="B239" s="130"/>
      <c r="C239" s="131"/>
      <c r="D239" s="131"/>
      <c r="E239" s="131"/>
      <c r="F239" s="131"/>
      <c r="G239" s="131"/>
      <c r="H239" s="131"/>
      <c r="I239" s="131"/>
      <c r="J239" s="131"/>
      <c r="K239" s="131"/>
      <c r="L239" s="131"/>
      <c r="M239" s="131"/>
      <c r="N239" s="131"/>
      <c r="O239" s="131"/>
    </row>
    <row r="240" spans="2:15">
      <c r="B240" s="130"/>
      <c r="C240" s="131"/>
      <c r="D240" s="131"/>
      <c r="E240" s="131"/>
      <c r="F240" s="131"/>
      <c r="G240" s="131"/>
      <c r="H240" s="131"/>
      <c r="I240" s="131"/>
      <c r="J240" s="131"/>
      <c r="K240" s="131"/>
      <c r="L240" s="131"/>
      <c r="M240" s="131"/>
      <c r="N240" s="131"/>
      <c r="O240" s="131"/>
    </row>
    <row r="241" spans="2:15">
      <c r="B241" s="130"/>
      <c r="C241" s="131"/>
      <c r="D241" s="131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  <c r="O241" s="131"/>
    </row>
    <row r="242" spans="2:15">
      <c r="B242" s="130"/>
      <c r="C242" s="131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</row>
    <row r="243" spans="2:15">
      <c r="B243" s="130"/>
      <c r="C243" s="131"/>
      <c r="D243" s="131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  <c r="O243" s="131"/>
    </row>
    <row r="244" spans="2:15">
      <c r="B244" s="130"/>
      <c r="C244" s="131"/>
      <c r="D244" s="131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</row>
    <row r="245" spans="2:15">
      <c r="B245" s="130"/>
      <c r="C245" s="131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</row>
    <row r="246" spans="2:15">
      <c r="B246" s="130"/>
      <c r="C246" s="131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</row>
    <row r="247" spans="2:15">
      <c r="B247" s="130"/>
      <c r="C247" s="131"/>
      <c r="D247" s="131"/>
      <c r="E247" s="131"/>
      <c r="F247" s="131"/>
      <c r="G247" s="131"/>
      <c r="H247" s="131"/>
      <c r="I247" s="131"/>
      <c r="J247" s="131"/>
      <c r="K247" s="131"/>
      <c r="L247" s="131"/>
      <c r="M247" s="131"/>
      <c r="N247" s="131"/>
      <c r="O247" s="131"/>
    </row>
    <row r="248" spans="2:15">
      <c r="B248" s="130"/>
      <c r="C248" s="131"/>
      <c r="D248" s="131"/>
      <c r="E248" s="131"/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</row>
    <row r="249" spans="2:15">
      <c r="B249" s="130"/>
      <c r="C249" s="131"/>
      <c r="D249" s="131"/>
      <c r="E249" s="131"/>
      <c r="F249" s="131"/>
      <c r="G249" s="131"/>
      <c r="H249" s="131"/>
      <c r="I249" s="131"/>
      <c r="J249" s="131"/>
      <c r="K249" s="131"/>
      <c r="L249" s="131"/>
      <c r="M249" s="131"/>
      <c r="N249" s="131"/>
      <c r="O249" s="131"/>
    </row>
    <row r="250" spans="2:15">
      <c r="B250" s="130"/>
      <c r="C250" s="131"/>
      <c r="D250" s="131"/>
      <c r="E250" s="131"/>
      <c r="F250" s="131"/>
      <c r="G250" s="131"/>
      <c r="H250" s="131"/>
      <c r="I250" s="131"/>
      <c r="J250" s="131"/>
      <c r="K250" s="131"/>
      <c r="L250" s="131"/>
      <c r="M250" s="131"/>
      <c r="N250" s="131"/>
      <c r="O250" s="131"/>
    </row>
    <row r="251" spans="2:15">
      <c r="B251" s="130"/>
      <c r="C251" s="131"/>
      <c r="D251" s="131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</row>
    <row r="252" spans="2:15">
      <c r="B252" s="130"/>
      <c r="C252" s="131"/>
      <c r="D252" s="131"/>
      <c r="E252" s="131"/>
      <c r="F252" s="131"/>
      <c r="G252" s="131"/>
      <c r="H252" s="131"/>
      <c r="I252" s="131"/>
      <c r="J252" s="131"/>
      <c r="K252" s="131"/>
      <c r="L252" s="131"/>
      <c r="M252" s="131"/>
      <c r="N252" s="131"/>
      <c r="O252" s="131"/>
    </row>
    <row r="253" spans="2:15">
      <c r="B253" s="130"/>
      <c r="C253" s="131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</row>
    <row r="254" spans="2:15">
      <c r="B254" s="130"/>
      <c r="C254" s="131"/>
      <c r="D254" s="131"/>
      <c r="E254" s="131"/>
      <c r="F254" s="131"/>
      <c r="G254" s="131"/>
      <c r="H254" s="131"/>
      <c r="I254" s="131"/>
      <c r="J254" s="131"/>
      <c r="K254" s="131"/>
      <c r="L254" s="131"/>
      <c r="M254" s="131"/>
      <c r="N254" s="131"/>
      <c r="O254" s="131"/>
    </row>
    <row r="255" spans="2:15">
      <c r="B255" s="130"/>
      <c r="C255" s="131"/>
      <c r="D255" s="131"/>
      <c r="E255" s="131"/>
      <c r="F255" s="131"/>
      <c r="G255" s="131"/>
      <c r="H255" s="131"/>
      <c r="I255" s="131"/>
      <c r="J255" s="131"/>
      <c r="K255" s="131"/>
      <c r="L255" s="131"/>
      <c r="M255" s="131"/>
      <c r="N255" s="131"/>
      <c r="O255" s="131"/>
    </row>
    <row r="256" spans="2:15">
      <c r="B256" s="130"/>
      <c r="C256" s="131"/>
      <c r="D256" s="131"/>
      <c r="E256" s="131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</row>
    <row r="257" spans="2:15">
      <c r="B257" s="130"/>
      <c r="C257" s="131"/>
      <c r="D257" s="131"/>
      <c r="E257" s="131"/>
      <c r="F257" s="131"/>
      <c r="G257" s="131"/>
      <c r="H257" s="131"/>
      <c r="I257" s="131"/>
      <c r="J257" s="131"/>
      <c r="K257" s="131"/>
      <c r="L257" s="131"/>
      <c r="M257" s="131"/>
      <c r="N257" s="131"/>
      <c r="O257" s="131"/>
    </row>
    <row r="258" spans="2:15">
      <c r="B258" s="130"/>
      <c r="C258" s="131"/>
      <c r="D258" s="131"/>
      <c r="E258" s="131"/>
      <c r="F258" s="131"/>
      <c r="G258" s="131"/>
      <c r="H258" s="131"/>
      <c r="I258" s="131"/>
      <c r="J258" s="131"/>
      <c r="K258" s="131"/>
      <c r="L258" s="131"/>
      <c r="M258" s="131"/>
      <c r="N258" s="131"/>
      <c r="O258" s="131"/>
    </row>
    <row r="259" spans="2:15">
      <c r="B259" s="130"/>
      <c r="C259" s="131"/>
      <c r="D259" s="131"/>
      <c r="E259" s="131"/>
      <c r="F259" s="131"/>
      <c r="G259" s="131"/>
      <c r="H259" s="131"/>
      <c r="I259" s="131"/>
      <c r="J259" s="131"/>
      <c r="K259" s="131"/>
      <c r="L259" s="131"/>
      <c r="M259" s="131"/>
      <c r="N259" s="131"/>
      <c r="O259" s="131"/>
    </row>
    <row r="260" spans="2:15">
      <c r="B260" s="130"/>
      <c r="C260" s="131"/>
      <c r="D260" s="131"/>
      <c r="E260" s="131"/>
      <c r="F260" s="131"/>
      <c r="G260" s="131"/>
      <c r="H260" s="131"/>
      <c r="I260" s="131"/>
      <c r="J260" s="131"/>
      <c r="K260" s="131"/>
      <c r="L260" s="131"/>
      <c r="M260" s="131"/>
      <c r="N260" s="131"/>
      <c r="O260" s="131"/>
    </row>
    <row r="261" spans="2:15">
      <c r="B261" s="130"/>
      <c r="C261" s="131"/>
      <c r="D261" s="131"/>
      <c r="E261" s="131"/>
      <c r="F261" s="131"/>
      <c r="G261" s="131"/>
      <c r="H261" s="131"/>
      <c r="I261" s="131"/>
      <c r="J261" s="131"/>
      <c r="K261" s="131"/>
      <c r="L261" s="131"/>
      <c r="M261" s="131"/>
      <c r="N261" s="131"/>
      <c r="O261" s="131"/>
    </row>
    <row r="262" spans="2:15">
      <c r="B262" s="130"/>
      <c r="C262" s="131"/>
      <c r="D262" s="131"/>
      <c r="E262" s="131"/>
      <c r="F262" s="131"/>
      <c r="G262" s="131"/>
      <c r="H262" s="131"/>
      <c r="I262" s="131"/>
      <c r="J262" s="131"/>
      <c r="K262" s="131"/>
      <c r="L262" s="131"/>
      <c r="M262" s="131"/>
      <c r="N262" s="131"/>
      <c r="O262" s="131"/>
    </row>
    <row r="263" spans="2:15">
      <c r="B263" s="130"/>
      <c r="C263" s="131"/>
      <c r="D263" s="131"/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/>
    </row>
    <row r="264" spans="2:15">
      <c r="B264" s="130"/>
      <c r="C264" s="131"/>
      <c r="D264" s="131"/>
      <c r="E264" s="131"/>
      <c r="F264" s="131"/>
      <c r="G264" s="131"/>
      <c r="H264" s="131"/>
      <c r="I264" s="131"/>
      <c r="J264" s="131"/>
      <c r="K264" s="131"/>
      <c r="L264" s="131"/>
      <c r="M264" s="131"/>
      <c r="N264" s="131"/>
      <c r="O264" s="131"/>
    </row>
    <row r="265" spans="2:15">
      <c r="B265" s="130"/>
      <c r="C265" s="131"/>
      <c r="D265" s="131"/>
      <c r="E265" s="131"/>
      <c r="F265" s="131"/>
      <c r="G265" s="131"/>
      <c r="H265" s="131"/>
      <c r="I265" s="131"/>
      <c r="J265" s="131"/>
      <c r="K265" s="131"/>
      <c r="L265" s="131"/>
      <c r="M265" s="131"/>
      <c r="N265" s="131"/>
      <c r="O265" s="131"/>
    </row>
    <row r="266" spans="2:15">
      <c r="B266" s="130"/>
      <c r="C266" s="131"/>
      <c r="D266" s="131"/>
      <c r="E266" s="131"/>
      <c r="F266" s="131"/>
      <c r="G266" s="131"/>
      <c r="H266" s="131"/>
      <c r="I266" s="131"/>
      <c r="J266" s="131"/>
      <c r="K266" s="131"/>
      <c r="L266" s="131"/>
      <c r="M266" s="131"/>
      <c r="N266" s="131"/>
      <c r="O266" s="131"/>
    </row>
    <row r="267" spans="2:15">
      <c r="B267" s="130"/>
      <c r="C267" s="131"/>
      <c r="D267" s="131"/>
      <c r="E267" s="131"/>
      <c r="F267" s="131"/>
      <c r="G267" s="131"/>
      <c r="H267" s="131"/>
      <c r="I267" s="131"/>
      <c r="J267" s="131"/>
      <c r="K267" s="131"/>
      <c r="L267" s="131"/>
      <c r="M267" s="131"/>
      <c r="N267" s="131"/>
      <c r="O267" s="131"/>
    </row>
    <row r="268" spans="2:15">
      <c r="B268" s="130"/>
      <c r="C268" s="131"/>
      <c r="D268" s="131"/>
      <c r="E268" s="131"/>
      <c r="F268" s="131"/>
      <c r="G268" s="131"/>
      <c r="H268" s="131"/>
      <c r="I268" s="131"/>
      <c r="J268" s="131"/>
      <c r="K268" s="131"/>
      <c r="L268" s="131"/>
      <c r="M268" s="131"/>
      <c r="N268" s="131"/>
      <c r="O268" s="131"/>
    </row>
    <row r="269" spans="2:15">
      <c r="B269" s="130"/>
      <c r="C269" s="131"/>
      <c r="D269" s="131"/>
      <c r="E269" s="131"/>
      <c r="F269" s="131"/>
      <c r="G269" s="131"/>
      <c r="H269" s="131"/>
      <c r="I269" s="131"/>
      <c r="J269" s="131"/>
      <c r="K269" s="131"/>
      <c r="L269" s="131"/>
      <c r="M269" s="131"/>
      <c r="N269" s="131"/>
      <c r="O269" s="131"/>
    </row>
    <row r="270" spans="2:15">
      <c r="B270" s="130"/>
      <c r="C270" s="131"/>
      <c r="D270" s="131"/>
      <c r="E270" s="131"/>
      <c r="F270" s="131"/>
      <c r="G270" s="131"/>
      <c r="H270" s="131"/>
      <c r="I270" s="131"/>
      <c r="J270" s="131"/>
      <c r="K270" s="131"/>
      <c r="L270" s="131"/>
      <c r="M270" s="131"/>
      <c r="N270" s="131"/>
      <c r="O270" s="131"/>
    </row>
    <row r="271" spans="2:15">
      <c r="B271" s="130"/>
      <c r="C271" s="131"/>
      <c r="D271" s="131"/>
      <c r="E271" s="131"/>
      <c r="F271" s="131"/>
      <c r="G271" s="131"/>
      <c r="H271" s="131"/>
      <c r="I271" s="131"/>
      <c r="J271" s="131"/>
      <c r="K271" s="131"/>
      <c r="L271" s="131"/>
      <c r="M271" s="131"/>
      <c r="N271" s="131"/>
      <c r="O271" s="131"/>
    </row>
    <row r="272" spans="2:15">
      <c r="B272" s="130"/>
      <c r="C272" s="131"/>
      <c r="D272" s="131"/>
      <c r="E272" s="131"/>
      <c r="F272" s="131"/>
      <c r="G272" s="131"/>
      <c r="H272" s="131"/>
      <c r="I272" s="131"/>
      <c r="J272" s="131"/>
      <c r="K272" s="131"/>
      <c r="L272" s="131"/>
      <c r="M272" s="131"/>
      <c r="N272" s="131"/>
      <c r="O272" s="131"/>
    </row>
    <row r="273" spans="2:15">
      <c r="B273" s="130"/>
      <c r="C273" s="131"/>
      <c r="D273" s="131"/>
      <c r="E273" s="131"/>
      <c r="F273" s="131"/>
      <c r="G273" s="131"/>
      <c r="H273" s="131"/>
      <c r="I273" s="131"/>
      <c r="J273" s="131"/>
      <c r="K273" s="131"/>
      <c r="L273" s="131"/>
      <c r="M273" s="131"/>
      <c r="N273" s="131"/>
      <c r="O273" s="131"/>
    </row>
    <row r="274" spans="2:15">
      <c r="B274" s="130"/>
      <c r="C274" s="131"/>
      <c r="D274" s="131"/>
      <c r="E274" s="131"/>
      <c r="F274" s="131"/>
      <c r="G274" s="131"/>
      <c r="H274" s="131"/>
      <c r="I274" s="131"/>
      <c r="J274" s="131"/>
      <c r="K274" s="131"/>
      <c r="L274" s="131"/>
      <c r="M274" s="131"/>
      <c r="N274" s="131"/>
      <c r="O274" s="131"/>
    </row>
    <row r="275" spans="2:15">
      <c r="B275" s="130"/>
      <c r="C275" s="131"/>
      <c r="D275" s="131"/>
      <c r="E275" s="131"/>
      <c r="F275" s="131"/>
      <c r="G275" s="131"/>
      <c r="H275" s="131"/>
      <c r="I275" s="131"/>
      <c r="J275" s="131"/>
      <c r="K275" s="131"/>
      <c r="L275" s="131"/>
      <c r="M275" s="131"/>
      <c r="N275" s="131"/>
      <c r="O275" s="131"/>
    </row>
    <row r="276" spans="2:15">
      <c r="B276" s="130"/>
      <c r="C276" s="131"/>
      <c r="D276" s="131"/>
      <c r="E276" s="131"/>
      <c r="F276" s="131"/>
      <c r="G276" s="131"/>
      <c r="H276" s="131"/>
      <c r="I276" s="131"/>
      <c r="J276" s="131"/>
      <c r="K276" s="131"/>
      <c r="L276" s="131"/>
      <c r="M276" s="131"/>
      <c r="N276" s="131"/>
      <c r="O276" s="131"/>
    </row>
    <row r="277" spans="2:15">
      <c r="B277" s="130"/>
      <c r="C277" s="131"/>
      <c r="D277" s="131"/>
      <c r="E277" s="131"/>
      <c r="F277" s="131"/>
      <c r="G277" s="131"/>
      <c r="H277" s="131"/>
      <c r="I277" s="131"/>
      <c r="J277" s="131"/>
      <c r="K277" s="131"/>
      <c r="L277" s="131"/>
      <c r="M277" s="131"/>
      <c r="N277" s="131"/>
      <c r="O277" s="131"/>
    </row>
    <row r="278" spans="2:15">
      <c r="B278" s="130"/>
      <c r="C278" s="131"/>
      <c r="D278" s="131"/>
      <c r="E278" s="131"/>
      <c r="F278" s="131"/>
      <c r="G278" s="131"/>
      <c r="H278" s="131"/>
      <c r="I278" s="131"/>
      <c r="J278" s="131"/>
      <c r="K278" s="131"/>
      <c r="L278" s="131"/>
      <c r="M278" s="131"/>
      <c r="N278" s="131"/>
      <c r="O278" s="131"/>
    </row>
    <row r="279" spans="2:15">
      <c r="B279" s="130"/>
      <c r="C279" s="131"/>
      <c r="D279" s="131"/>
      <c r="E279" s="131"/>
      <c r="F279" s="131"/>
      <c r="G279" s="131"/>
      <c r="H279" s="131"/>
      <c r="I279" s="131"/>
      <c r="J279" s="131"/>
      <c r="K279" s="131"/>
      <c r="L279" s="131"/>
      <c r="M279" s="131"/>
      <c r="N279" s="131"/>
      <c r="O279" s="131"/>
    </row>
    <row r="280" spans="2:15">
      <c r="B280" s="130"/>
      <c r="C280" s="131"/>
      <c r="D280" s="131"/>
      <c r="E280" s="131"/>
      <c r="F280" s="131"/>
      <c r="G280" s="131"/>
      <c r="H280" s="131"/>
      <c r="I280" s="131"/>
      <c r="J280" s="131"/>
      <c r="K280" s="131"/>
      <c r="L280" s="131"/>
      <c r="M280" s="131"/>
      <c r="N280" s="131"/>
      <c r="O280" s="131"/>
    </row>
    <row r="281" spans="2:15">
      <c r="B281" s="130"/>
      <c r="C281" s="131"/>
      <c r="D281" s="131"/>
      <c r="E281" s="131"/>
      <c r="F281" s="131"/>
      <c r="G281" s="131"/>
      <c r="H281" s="131"/>
      <c r="I281" s="131"/>
      <c r="J281" s="131"/>
      <c r="K281" s="131"/>
      <c r="L281" s="131"/>
      <c r="M281" s="131"/>
      <c r="N281" s="131"/>
      <c r="O281" s="131"/>
    </row>
    <row r="282" spans="2:15">
      <c r="B282" s="130"/>
      <c r="C282" s="131"/>
      <c r="D282" s="131"/>
      <c r="E282" s="131"/>
      <c r="F282" s="131"/>
      <c r="G282" s="131"/>
      <c r="H282" s="131"/>
      <c r="I282" s="131"/>
      <c r="J282" s="131"/>
      <c r="K282" s="131"/>
      <c r="L282" s="131"/>
      <c r="M282" s="131"/>
      <c r="N282" s="131"/>
      <c r="O282" s="131"/>
    </row>
    <row r="283" spans="2:15">
      <c r="B283" s="130"/>
      <c r="C283" s="131"/>
      <c r="D283" s="131"/>
      <c r="E283" s="131"/>
      <c r="F283" s="131"/>
      <c r="G283" s="131"/>
      <c r="H283" s="131"/>
      <c r="I283" s="131"/>
      <c r="J283" s="131"/>
      <c r="K283" s="131"/>
      <c r="L283" s="131"/>
      <c r="M283" s="131"/>
      <c r="N283" s="131"/>
      <c r="O283" s="131"/>
    </row>
    <row r="284" spans="2:15">
      <c r="B284" s="130"/>
      <c r="C284" s="131"/>
      <c r="D284" s="131"/>
      <c r="E284" s="131"/>
      <c r="F284" s="131"/>
      <c r="G284" s="131"/>
      <c r="H284" s="131"/>
      <c r="I284" s="131"/>
      <c r="J284" s="131"/>
      <c r="K284" s="131"/>
      <c r="L284" s="131"/>
      <c r="M284" s="131"/>
      <c r="N284" s="131"/>
      <c r="O284" s="131"/>
    </row>
    <row r="285" spans="2:15">
      <c r="B285" s="130"/>
      <c r="C285" s="131"/>
      <c r="D285" s="131"/>
      <c r="E285" s="131"/>
      <c r="F285" s="131"/>
      <c r="G285" s="131"/>
      <c r="H285" s="131"/>
      <c r="I285" s="131"/>
      <c r="J285" s="131"/>
      <c r="K285" s="131"/>
      <c r="L285" s="131"/>
      <c r="M285" s="131"/>
      <c r="N285" s="131"/>
      <c r="O285" s="131"/>
    </row>
    <row r="286" spans="2:15">
      <c r="B286" s="130"/>
      <c r="C286" s="131"/>
      <c r="D286" s="131"/>
      <c r="E286" s="131"/>
      <c r="F286" s="131"/>
      <c r="G286" s="131"/>
      <c r="H286" s="131"/>
      <c r="I286" s="131"/>
      <c r="J286" s="131"/>
      <c r="K286" s="131"/>
      <c r="L286" s="131"/>
      <c r="M286" s="131"/>
      <c r="N286" s="131"/>
      <c r="O286" s="131"/>
    </row>
    <row r="287" spans="2:15">
      <c r="B287" s="130"/>
      <c r="C287" s="131"/>
      <c r="D287" s="131"/>
      <c r="E287" s="131"/>
      <c r="F287" s="131"/>
      <c r="G287" s="131"/>
      <c r="H287" s="131"/>
      <c r="I287" s="131"/>
      <c r="J287" s="131"/>
      <c r="K287" s="131"/>
      <c r="L287" s="131"/>
      <c r="M287" s="131"/>
      <c r="N287" s="131"/>
      <c r="O287" s="131"/>
    </row>
    <row r="288" spans="2:15">
      <c r="B288" s="130"/>
      <c r="C288" s="131"/>
      <c r="D288" s="131"/>
      <c r="E288" s="131"/>
      <c r="F288" s="131"/>
      <c r="G288" s="131"/>
      <c r="H288" s="131"/>
      <c r="I288" s="131"/>
      <c r="J288" s="131"/>
      <c r="K288" s="131"/>
      <c r="L288" s="131"/>
      <c r="M288" s="131"/>
      <c r="N288" s="131"/>
      <c r="O288" s="131"/>
    </row>
    <row r="289" spans="2:15">
      <c r="B289" s="130"/>
      <c r="C289" s="131"/>
      <c r="D289" s="131"/>
      <c r="E289" s="131"/>
      <c r="F289" s="131"/>
      <c r="G289" s="131"/>
      <c r="H289" s="131"/>
      <c r="I289" s="131"/>
      <c r="J289" s="131"/>
      <c r="K289" s="131"/>
      <c r="L289" s="131"/>
      <c r="M289" s="131"/>
      <c r="N289" s="131"/>
      <c r="O289" s="131"/>
    </row>
    <row r="290" spans="2:15">
      <c r="B290" s="130"/>
      <c r="C290" s="131"/>
      <c r="D290" s="131"/>
      <c r="E290" s="131"/>
      <c r="F290" s="131"/>
      <c r="G290" s="131"/>
      <c r="H290" s="131"/>
      <c r="I290" s="131"/>
      <c r="J290" s="131"/>
      <c r="K290" s="131"/>
      <c r="L290" s="131"/>
      <c r="M290" s="131"/>
      <c r="N290" s="131"/>
      <c r="O290" s="131"/>
    </row>
    <row r="291" spans="2:15">
      <c r="B291" s="130"/>
      <c r="C291" s="131"/>
      <c r="D291" s="131"/>
      <c r="E291" s="131"/>
      <c r="F291" s="131"/>
      <c r="G291" s="131"/>
      <c r="H291" s="131"/>
      <c r="I291" s="131"/>
      <c r="J291" s="131"/>
      <c r="K291" s="131"/>
      <c r="L291" s="131"/>
      <c r="M291" s="131"/>
      <c r="N291" s="131"/>
      <c r="O291" s="131"/>
    </row>
    <row r="292" spans="2:15">
      <c r="B292" s="130"/>
      <c r="C292" s="131"/>
      <c r="D292" s="131"/>
      <c r="E292" s="131"/>
      <c r="F292" s="131"/>
      <c r="G292" s="131"/>
      <c r="H292" s="131"/>
      <c r="I292" s="131"/>
      <c r="J292" s="131"/>
      <c r="K292" s="131"/>
      <c r="L292" s="131"/>
      <c r="M292" s="131"/>
      <c r="N292" s="131"/>
      <c r="O292" s="131"/>
    </row>
    <row r="293" spans="2:15">
      <c r="B293" s="130"/>
      <c r="C293" s="131"/>
      <c r="D293" s="131"/>
      <c r="E293" s="131"/>
      <c r="F293" s="131"/>
      <c r="G293" s="131"/>
      <c r="H293" s="131"/>
      <c r="I293" s="131"/>
      <c r="J293" s="131"/>
      <c r="K293" s="131"/>
      <c r="L293" s="131"/>
      <c r="M293" s="131"/>
      <c r="N293" s="131"/>
      <c r="O293" s="131"/>
    </row>
    <row r="294" spans="2:15">
      <c r="B294" s="130"/>
      <c r="C294" s="131"/>
      <c r="D294" s="131"/>
      <c r="E294" s="131"/>
      <c r="F294" s="131"/>
      <c r="G294" s="131"/>
      <c r="H294" s="131"/>
      <c r="I294" s="131"/>
      <c r="J294" s="131"/>
      <c r="K294" s="131"/>
      <c r="L294" s="131"/>
      <c r="M294" s="131"/>
      <c r="N294" s="131"/>
      <c r="O294" s="131"/>
    </row>
    <row r="295" spans="2:15">
      <c r="B295" s="130"/>
      <c r="C295" s="131"/>
      <c r="D295" s="131"/>
      <c r="E295" s="131"/>
      <c r="F295" s="131"/>
      <c r="G295" s="131"/>
      <c r="H295" s="131"/>
      <c r="I295" s="131"/>
      <c r="J295" s="131"/>
      <c r="K295" s="131"/>
      <c r="L295" s="131"/>
      <c r="M295" s="131"/>
      <c r="N295" s="131"/>
      <c r="O295" s="131"/>
    </row>
    <row r="296" spans="2:15">
      <c r="B296" s="130"/>
      <c r="C296" s="131"/>
      <c r="D296" s="131"/>
      <c r="E296" s="131"/>
      <c r="F296" s="131"/>
      <c r="G296" s="131"/>
      <c r="H296" s="131"/>
      <c r="I296" s="131"/>
      <c r="J296" s="131"/>
      <c r="K296" s="131"/>
      <c r="L296" s="131"/>
      <c r="M296" s="131"/>
      <c r="N296" s="131"/>
      <c r="O296" s="131"/>
    </row>
    <row r="297" spans="2:15">
      <c r="B297" s="130"/>
      <c r="C297" s="131"/>
      <c r="D297" s="131"/>
      <c r="E297" s="131"/>
      <c r="F297" s="131"/>
      <c r="G297" s="131"/>
      <c r="H297" s="131"/>
      <c r="I297" s="131"/>
      <c r="J297" s="131"/>
      <c r="K297" s="131"/>
      <c r="L297" s="131"/>
      <c r="M297" s="131"/>
      <c r="N297" s="131"/>
      <c r="O297" s="131"/>
    </row>
    <row r="298" spans="2:15">
      <c r="B298" s="130"/>
      <c r="C298" s="131"/>
      <c r="D298" s="131"/>
      <c r="E298" s="131"/>
      <c r="F298" s="131"/>
      <c r="G298" s="131"/>
      <c r="H298" s="131"/>
      <c r="I298" s="131"/>
      <c r="J298" s="131"/>
      <c r="K298" s="131"/>
      <c r="L298" s="131"/>
      <c r="M298" s="131"/>
      <c r="N298" s="131"/>
      <c r="O298" s="131"/>
    </row>
    <row r="299" spans="2:15">
      <c r="B299" s="130"/>
      <c r="C299" s="131"/>
      <c r="D299" s="131"/>
      <c r="E299" s="131"/>
      <c r="F299" s="131"/>
      <c r="G299" s="131"/>
      <c r="H299" s="131"/>
      <c r="I299" s="131"/>
      <c r="J299" s="131"/>
      <c r="K299" s="131"/>
      <c r="L299" s="131"/>
      <c r="M299" s="131"/>
      <c r="N299" s="131"/>
      <c r="O299" s="131"/>
    </row>
    <row r="300" spans="2:15">
      <c r="B300" s="130"/>
      <c r="C300" s="131"/>
      <c r="D300" s="131"/>
      <c r="E300" s="131"/>
      <c r="F300" s="131"/>
      <c r="G300" s="131"/>
      <c r="H300" s="131"/>
      <c r="I300" s="131"/>
      <c r="J300" s="131"/>
      <c r="K300" s="131"/>
      <c r="L300" s="131"/>
      <c r="M300" s="131"/>
      <c r="N300" s="131"/>
      <c r="O300" s="131"/>
    </row>
    <row r="301" spans="2:15">
      <c r="B301" s="130"/>
      <c r="C301" s="131"/>
      <c r="D301" s="131"/>
      <c r="E301" s="131"/>
      <c r="F301" s="131"/>
      <c r="G301" s="131"/>
      <c r="H301" s="131"/>
      <c r="I301" s="131"/>
      <c r="J301" s="131"/>
      <c r="K301" s="131"/>
      <c r="L301" s="131"/>
      <c r="M301" s="131"/>
      <c r="N301" s="131"/>
      <c r="O301" s="131"/>
    </row>
    <row r="302" spans="2:15">
      <c r="B302" s="130"/>
      <c r="C302" s="131"/>
      <c r="D302" s="131"/>
      <c r="E302" s="131"/>
      <c r="F302" s="131"/>
      <c r="G302" s="131"/>
      <c r="H302" s="131"/>
      <c r="I302" s="131"/>
      <c r="J302" s="131"/>
      <c r="K302" s="131"/>
      <c r="L302" s="131"/>
      <c r="M302" s="131"/>
      <c r="N302" s="131"/>
      <c r="O302" s="131"/>
    </row>
    <row r="303" spans="2:15">
      <c r="B303" s="130"/>
      <c r="C303" s="131"/>
      <c r="D303" s="131"/>
      <c r="E303" s="131"/>
      <c r="F303" s="131"/>
      <c r="G303" s="131"/>
      <c r="H303" s="131"/>
      <c r="I303" s="131"/>
      <c r="J303" s="131"/>
      <c r="K303" s="131"/>
      <c r="L303" s="131"/>
      <c r="M303" s="131"/>
      <c r="N303" s="131"/>
      <c r="O303" s="131"/>
    </row>
    <row r="304" spans="2:15">
      <c r="B304" s="130"/>
      <c r="C304" s="131"/>
      <c r="D304" s="131"/>
      <c r="E304" s="131"/>
      <c r="F304" s="131"/>
      <c r="G304" s="131"/>
      <c r="H304" s="131"/>
      <c r="I304" s="131"/>
      <c r="J304" s="131"/>
      <c r="K304" s="131"/>
      <c r="L304" s="131"/>
      <c r="M304" s="131"/>
      <c r="N304" s="131"/>
      <c r="O304" s="131"/>
    </row>
    <row r="305" spans="2:15">
      <c r="B305" s="130"/>
      <c r="C305" s="131"/>
      <c r="D305" s="131"/>
      <c r="E305" s="131"/>
      <c r="F305" s="131"/>
      <c r="G305" s="131"/>
      <c r="H305" s="131"/>
      <c r="I305" s="131"/>
      <c r="J305" s="131"/>
      <c r="K305" s="131"/>
      <c r="L305" s="131"/>
      <c r="M305" s="131"/>
      <c r="N305" s="131"/>
      <c r="O305" s="131"/>
    </row>
    <row r="306" spans="2:15">
      <c r="B306" s="130"/>
      <c r="C306" s="131"/>
      <c r="D306" s="131"/>
      <c r="E306" s="131"/>
      <c r="F306" s="131"/>
      <c r="G306" s="131"/>
      <c r="H306" s="131"/>
      <c r="I306" s="131"/>
      <c r="J306" s="131"/>
      <c r="K306" s="131"/>
      <c r="L306" s="131"/>
      <c r="M306" s="131"/>
      <c r="N306" s="131"/>
      <c r="O306" s="131"/>
    </row>
    <row r="307" spans="2:15">
      <c r="B307" s="130"/>
      <c r="C307" s="131"/>
      <c r="D307" s="131"/>
      <c r="E307" s="131"/>
      <c r="F307" s="131"/>
      <c r="G307" s="131"/>
      <c r="H307" s="131"/>
      <c r="I307" s="131"/>
      <c r="J307" s="131"/>
      <c r="K307" s="131"/>
      <c r="L307" s="131"/>
      <c r="M307" s="131"/>
      <c r="N307" s="131"/>
      <c r="O307" s="131"/>
    </row>
    <row r="308" spans="2:15">
      <c r="B308" s="130"/>
      <c r="C308" s="131"/>
      <c r="D308" s="131"/>
      <c r="E308" s="131"/>
      <c r="F308" s="131"/>
      <c r="G308" s="131"/>
      <c r="H308" s="131"/>
      <c r="I308" s="131"/>
      <c r="J308" s="131"/>
      <c r="K308" s="131"/>
      <c r="L308" s="131"/>
      <c r="M308" s="131"/>
      <c r="N308" s="131"/>
      <c r="O308" s="131"/>
    </row>
    <row r="309" spans="2:15">
      <c r="B309" s="130"/>
      <c r="C309" s="131"/>
      <c r="D309" s="131"/>
      <c r="E309" s="131"/>
      <c r="F309" s="131"/>
      <c r="G309" s="131"/>
      <c r="H309" s="131"/>
      <c r="I309" s="131"/>
      <c r="J309" s="131"/>
      <c r="K309" s="131"/>
      <c r="L309" s="131"/>
      <c r="M309" s="131"/>
      <c r="N309" s="131"/>
      <c r="O309" s="131"/>
    </row>
    <row r="310" spans="2:15">
      <c r="B310" s="130"/>
      <c r="C310" s="131"/>
      <c r="D310" s="131"/>
      <c r="E310" s="131"/>
      <c r="F310" s="131"/>
      <c r="G310" s="131"/>
      <c r="H310" s="131"/>
      <c r="I310" s="131"/>
      <c r="J310" s="131"/>
      <c r="K310" s="131"/>
      <c r="L310" s="131"/>
      <c r="M310" s="131"/>
      <c r="N310" s="131"/>
      <c r="O310" s="131"/>
    </row>
    <row r="311" spans="2:15">
      <c r="B311" s="130"/>
      <c r="C311" s="131"/>
      <c r="D311" s="131"/>
      <c r="E311" s="131"/>
      <c r="F311" s="131"/>
      <c r="G311" s="131"/>
      <c r="H311" s="131"/>
      <c r="I311" s="131"/>
      <c r="J311" s="131"/>
      <c r="K311" s="131"/>
      <c r="L311" s="131"/>
      <c r="M311" s="131"/>
      <c r="N311" s="131"/>
      <c r="O311" s="131"/>
    </row>
    <row r="312" spans="2:15">
      <c r="B312" s="130"/>
      <c r="C312" s="131"/>
      <c r="D312" s="131"/>
      <c r="E312" s="131"/>
      <c r="F312" s="131"/>
      <c r="G312" s="131"/>
      <c r="H312" s="131"/>
      <c r="I312" s="131"/>
      <c r="J312" s="131"/>
      <c r="K312" s="131"/>
      <c r="L312" s="131"/>
      <c r="M312" s="131"/>
      <c r="N312" s="131"/>
      <c r="O312" s="131"/>
    </row>
    <row r="313" spans="2:15">
      <c r="B313" s="130"/>
      <c r="C313" s="131"/>
      <c r="D313" s="131"/>
      <c r="E313" s="131"/>
      <c r="F313" s="131"/>
      <c r="G313" s="131"/>
      <c r="H313" s="131"/>
      <c r="I313" s="131"/>
      <c r="J313" s="131"/>
      <c r="K313" s="131"/>
      <c r="L313" s="131"/>
      <c r="M313" s="131"/>
      <c r="N313" s="131"/>
      <c r="O313" s="131"/>
    </row>
    <row r="314" spans="2:15">
      <c r="B314" s="130"/>
      <c r="C314" s="131"/>
      <c r="D314" s="131"/>
      <c r="E314" s="131"/>
      <c r="F314" s="131"/>
      <c r="G314" s="131"/>
      <c r="H314" s="131"/>
      <c r="I314" s="131"/>
      <c r="J314" s="131"/>
      <c r="K314" s="131"/>
      <c r="L314" s="131"/>
      <c r="M314" s="131"/>
      <c r="N314" s="131"/>
      <c r="O314" s="131"/>
    </row>
    <row r="315" spans="2:15">
      <c r="B315" s="130"/>
      <c r="C315" s="131"/>
      <c r="D315" s="131"/>
      <c r="E315" s="131"/>
      <c r="F315" s="131"/>
      <c r="G315" s="131"/>
      <c r="H315" s="131"/>
      <c r="I315" s="131"/>
      <c r="J315" s="131"/>
      <c r="K315" s="131"/>
      <c r="L315" s="131"/>
      <c r="M315" s="131"/>
      <c r="N315" s="131"/>
      <c r="O315" s="131"/>
    </row>
    <row r="316" spans="2:15">
      <c r="B316" s="130"/>
      <c r="C316" s="131"/>
      <c r="D316" s="131"/>
      <c r="E316" s="131"/>
      <c r="F316" s="131"/>
      <c r="G316" s="131"/>
      <c r="H316" s="131"/>
      <c r="I316" s="131"/>
      <c r="J316" s="131"/>
      <c r="K316" s="131"/>
      <c r="L316" s="131"/>
      <c r="M316" s="131"/>
      <c r="N316" s="131"/>
      <c r="O316" s="131"/>
    </row>
    <row r="317" spans="2:15">
      <c r="B317" s="130"/>
      <c r="C317" s="131"/>
      <c r="D317" s="131"/>
      <c r="E317" s="131"/>
      <c r="F317" s="131"/>
      <c r="G317" s="131"/>
      <c r="H317" s="131"/>
      <c r="I317" s="131"/>
      <c r="J317" s="131"/>
      <c r="K317" s="131"/>
      <c r="L317" s="131"/>
      <c r="M317" s="131"/>
      <c r="N317" s="131"/>
      <c r="O317" s="131"/>
    </row>
    <row r="318" spans="2:15">
      <c r="B318" s="130"/>
      <c r="C318" s="131"/>
      <c r="D318" s="131"/>
      <c r="E318" s="131"/>
      <c r="F318" s="131"/>
      <c r="G318" s="131"/>
      <c r="H318" s="131"/>
      <c r="I318" s="131"/>
      <c r="J318" s="131"/>
      <c r="K318" s="131"/>
      <c r="L318" s="131"/>
      <c r="M318" s="131"/>
      <c r="N318" s="131"/>
      <c r="O318" s="131"/>
    </row>
    <row r="319" spans="2:15">
      <c r="B319" s="130"/>
      <c r="C319" s="131"/>
      <c r="D319" s="131"/>
      <c r="E319" s="131"/>
      <c r="F319" s="131"/>
      <c r="G319" s="131"/>
      <c r="H319" s="131"/>
      <c r="I319" s="131"/>
      <c r="J319" s="131"/>
      <c r="K319" s="131"/>
      <c r="L319" s="131"/>
      <c r="M319" s="131"/>
      <c r="N319" s="131"/>
      <c r="O319" s="131"/>
    </row>
    <row r="320" spans="2:15">
      <c r="B320" s="130"/>
      <c r="C320" s="131"/>
      <c r="D320" s="131"/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</row>
    <row r="321" spans="2:15">
      <c r="B321" s="130"/>
      <c r="C321" s="131"/>
      <c r="D321" s="131"/>
      <c r="E321" s="131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</row>
    <row r="322" spans="2:15">
      <c r="B322" s="130"/>
      <c r="C322" s="131"/>
      <c r="D322" s="131"/>
      <c r="E322" s="131"/>
      <c r="F322" s="131"/>
      <c r="G322" s="131"/>
      <c r="H322" s="131"/>
      <c r="I322" s="131"/>
      <c r="J322" s="131"/>
      <c r="K322" s="131"/>
      <c r="L322" s="131"/>
      <c r="M322" s="131"/>
      <c r="N322" s="131"/>
      <c r="O322" s="131"/>
    </row>
    <row r="323" spans="2:15">
      <c r="B323" s="130"/>
      <c r="C323" s="131"/>
      <c r="D323" s="131"/>
      <c r="E323" s="131"/>
      <c r="F323" s="131"/>
      <c r="G323" s="131"/>
      <c r="H323" s="131"/>
      <c r="I323" s="131"/>
      <c r="J323" s="131"/>
      <c r="K323" s="131"/>
      <c r="L323" s="131"/>
      <c r="M323" s="131"/>
      <c r="N323" s="131"/>
      <c r="O323" s="131"/>
    </row>
    <row r="324" spans="2:15">
      <c r="B324" s="130"/>
      <c r="C324" s="131"/>
      <c r="D324" s="131"/>
      <c r="E324" s="131"/>
      <c r="F324" s="131"/>
      <c r="G324" s="131"/>
      <c r="H324" s="131"/>
      <c r="I324" s="131"/>
      <c r="J324" s="131"/>
      <c r="K324" s="131"/>
      <c r="L324" s="131"/>
      <c r="M324" s="131"/>
      <c r="N324" s="131"/>
      <c r="O324" s="131"/>
    </row>
    <row r="325" spans="2:15">
      <c r="B325" s="135"/>
      <c r="C325" s="131"/>
      <c r="D325" s="131"/>
      <c r="E325" s="131"/>
      <c r="F325" s="131"/>
      <c r="G325" s="131"/>
      <c r="H325" s="131"/>
      <c r="I325" s="131"/>
      <c r="J325" s="131"/>
      <c r="K325" s="131"/>
      <c r="L325" s="131"/>
      <c r="M325" s="131"/>
      <c r="N325" s="131"/>
      <c r="O325" s="131"/>
    </row>
    <row r="326" spans="2:15">
      <c r="B326" s="135"/>
      <c r="C326" s="131"/>
      <c r="D326" s="131"/>
      <c r="E326" s="131"/>
      <c r="F326" s="131"/>
      <c r="G326" s="131"/>
      <c r="H326" s="131"/>
      <c r="I326" s="131"/>
      <c r="J326" s="131"/>
      <c r="K326" s="131"/>
      <c r="L326" s="131"/>
      <c r="M326" s="131"/>
      <c r="N326" s="131"/>
      <c r="O326" s="131"/>
    </row>
    <row r="327" spans="2:15">
      <c r="B327" s="136"/>
      <c r="C327" s="131"/>
      <c r="D327" s="131"/>
      <c r="E327" s="131"/>
      <c r="F327" s="131"/>
      <c r="G327" s="131"/>
      <c r="H327" s="131"/>
      <c r="I327" s="131"/>
      <c r="J327" s="131"/>
      <c r="K327" s="131"/>
      <c r="L327" s="131"/>
      <c r="M327" s="131"/>
      <c r="N327" s="131"/>
      <c r="O327" s="131"/>
    </row>
    <row r="328" spans="2:15">
      <c r="B328" s="130"/>
      <c r="C328" s="130"/>
      <c r="D328" s="130"/>
      <c r="E328" s="130"/>
      <c r="F328" s="131"/>
      <c r="G328" s="131"/>
      <c r="H328" s="131"/>
      <c r="I328" s="131"/>
      <c r="J328" s="131"/>
      <c r="K328" s="131"/>
      <c r="L328" s="131"/>
      <c r="M328" s="131"/>
      <c r="N328" s="131"/>
      <c r="O328" s="131"/>
    </row>
    <row r="329" spans="2:15">
      <c r="B329" s="130"/>
      <c r="C329" s="130"/>
      <c r="D329" s="130"/>
      <c r="E329" s="130"/>
      <c r="F329" s="131"/>
      <c r="G329" s="131"/>
      <c r="H329" s="131"/>
      <c r="I329" s="131"/>
      <c r="J329" s="131"/>
      <c r="K329" s="131"/>
      <c r="L329" s="131"/>
      <c r="M329" s="131"/>
      <c r="N329" s="131"/>
      <c r="O329" s="131"/>
    </row>
    <row r="330" spans="2:15">
      <c r="B330" s="130"/>
      <c r="C330" s="130"/>
      <c r="D330" s="130"/>
      <c r="E330" s="130"/>
      <c r="F330" s="131"/>
      <c r="G330" s="131"/>
      <c r="H330" s="131"/>
      <c r="I330" s="131"/>
      <c r="J330" s="131"/>
      <c r="K330" s="131"/>
      <c r="L330" s="131"/>
      <c r="M330" s="131"/>
      <c r="N330" s="131"/>
      <c r="O330" s="131"/>
    </row>
    <row r="331" spans="2:15">
      <c r="B331" s="130"/>
      <c r="C331" s="130"/>
      <c r="D331" s="130"/>
      <c r="E331" s="130"/>
      <c r="F331" s="131"/>
      <c r="G331" s="131"/>
      <c r="H331" s="131"/>
      <c r="I331" s="131"/>
      <c r="J331" s="131"/>
      <c r="K331" s="131"/>
      <c r="L331" s="131"/>
      <c r="M331" s="131"/>
      <c r="N331" s="131"/>
      <c r="O331" s="131"/>
    </row>
    <row r="332" spans="2:15">
      <c r="B332" s="130"/>
      <c r="C332" s="130"/>
      <c r="D332" s="130"/>
      <c r="E332" s="130"/>
      <c r="F332" s="131"/>
      <c r="G332" s="131"/>
      <c r="H332" s="131"/>
      <c r="I332" s="131"/>
      <c r="J332" s="131"/>
      <c r="K332" s="131"/>
      <c r="L332" s="131"/>
      <c r="M332" s="131"/>
      <c r="N332" s="131"/>
      <c r="O332" s="131"/>
    </row>
    <row r="333" spans="2:15">
      <c r="B333" s="130"/>
      <c r="C333" s="130"/>
      <c r="D333" s="130"/>
      <c r="E333" s="130"/>
      <c r="F333" s="131"/>
      <c r="G333" s="131"/>
      <c r="H333" s="131"/>
      <c r="I333" s="131"/>
      <c r="J333" s="131"/>
      <c r="K333" s="131"/>
      <c r="L333" s="131"/>
      <c r="M333" s="131"/>
      <c r="N333" s="131"/>
      <c r="O333" s="131"/>
    </row>
    <row r="334" spans="2:15">
      <c r="B334" s="130"/>
      <c r="C334" s="130"/>
      <c r="D334" s="130"/>
      <c r="E334" s="130"/>
      <c r="F334" s="131"/>
      <c r="G334" s="131"/>
      <c r="H334" s="131"/>
      <c r="I334" s="131"/>
      <c r="J334" s="131"/>
      <c r="K334" s="131"/>
      <c r="L334" s="131"/>
      <c r="M334" s="131"/>
      <c r="N334" s="131"/>
      <c r="O334" s="131"/>
    </row>
    <row r="335" spans="2:15">
      <c r="B335" s="130"/>
      <c r="C335" s="130"/>
      <c r="D335" s="130"/>
      <c r="E335" s="130"/>
      <c r="F335" s="131"/>
      <c r="G335" s="131"/>
      <c r="H335" s="131"/>
      <c r="I335" s="131"/>
      <c r="J335" s="131"/>
      <c r="K335" s="131"/>
      <c r="L335" s="131"/>
      <c r="M335" s="131"/>
      <c r="N335" s="131"/>
      <c r="O335" s="131"/>
    </row>
    <row r="336" spans="2:15">
      <c r="B336" s="130"/>
      <c r="C336" s="130"/>
      <c r="D336" s="130"/>
      <c r="E336" s="130"/>
      <c r="F336" s="131"/>
      <c r="G336" s="131"/>
      <c r="H336" s="131"/>
      <c r="I336" s="131"/>
      <c r="J336" s="131"/>
      <c r="K336" s="131"/>
      <c r="L336" s="131"/>
      <c r="M336" s="131"/>
      <c r="N336" s="131"/>
      <c r="O336" s="131"/>
    </row>
    <row r="337" spans="2:15">
      <c r="B337" s="130"/>
      <c r="C337" s="130"/>
      <c r="D337" s="130"/>
      <c r="E337" s="130"/>
      <c r="F337" s="131"/>
      <c r="G337" s="131"/>
      <c r="H337" s="131"/>
      <c r="I337" s="131"/>
      <c r="J337" s="131"/>
      <c r="K337" s="131"/>
      <c r="L337" s="131"/>
      <c r="M337" s="131"/>
      <c r="N337" s="131"/>
      <c r="O337" s="131"/>
    </row>
    <row r="338" spans="2:15">
      <c r="B338" s="130"/>
      <c r="C338" s="130"/>
      <c r="D338" s="130"/>
      <c r="E338" s="130"/>
      <c r="F338" s="131"/>
      <c r="G338" s="131"/>
      <c r="H338" s="131"/>
      <c r="I338" s="131"/>
      <c r="J338" s="131"/>
      <c r="K338" s="131"/>
      <c r="L338" s="131"/>
      <c r="M338" s="131"/>
      <c r="N338" s="131"/>
      <c r="O338" s="131"/>
    </row>
    <row r="339" spans="2:15">
      <c r="B339" s="130"/>
      <c r="C339" s="130"/>
      <c r="D339" s="130"/>
      <c r="E339" s="130"/>
      <c r="F339" s="131"/>
      <c r="G339" s="131"/>
      <c r="H339" s="131"/>
      <c r="I339" s="131"/>
      <c r="J339" s="131"/>
      <c r="K339" s="131"/>
      <c r="L339" s="131"/>
      <c r="M339" s="131"/>
      <c r="N339" s="131"/>
      <c r="O339" s="131"/>
    </row>
    <row r="340" spans="2:15">
      <c r="B340" s="130"/>
      <c r="C340" s="130"/>
      <c r="D340" s="130"/>
      <c r="E340" s="130"/>
      <c r="F340" s="131"/>
      <c r="G340" s="131"/>
      <c r="H340" s="131"/>
      <c r="I340" s="131"/>
      <c r="J340" s="131"/>
      <c r="K340" s="131"/>
      <c r="L340" s="131"/>
      <c r="M340" s="131"/>
      <c r="N340" s="131"/>
      <c r="O340" s="131"/>
    </row>
    <row r="341" spans="2:15">
      <c r="B341" s="130"/>
      <c r="C341" s="130"/>
      <c r="D341" s="130"/>
      <c r="E341" s="130"/>
      <c r="F341" s="131"/>
      <c r="G341" s="131"/>
      <c r="H341" s="131"/>
      <c r="I341" s="131"/>
      <c r="J341" s="131"/>
      <c r="K341" s="131"/>
      <c r="L341" s="131"/>
      <c r="M341" s="131"/>
      <c r="N341" s="131"/>
      <c r="O341" s="131"/>
    </row>
    <row r="342" spans="2:15">
      <c r="B342" s="130"/>
      <c r="C342" s="130"/>
      <c r="D342" s="130"/>
      <c r="E342" s="130"/>
      <c r="F342" s="131"/>
      <c r="G342" s="131"/>
      <c r="H342" s="131"/>
      <c r="I342" s="131"/>
      <c r="J342" s="131"/>
      <c r="K342" s="131"/>
      <c r="L342" s="131"/>
      <c r="M342" s="131"/>
      <c r="N342" s="131"/>
      <c r="O342" s="131"/>
    </row>
    <row r="343" spans="2:15">
      <c r="B343" s="130"/>
      <c r="C343" s="130"/>
      <c r="D343" s="130"/>
      <c r="E343" s="130"/>
      <c r="F343" s="131"/>
      <c r="G343" s="131"/>
      <c r="H343" s="131"/>
      <c r="I343" s="131"/>
      <c r="J343" s="131"/>
      <c r="K343" s="131"/>
      <c r="L343" s="131"/>
      <c r="M343" s="131"/>
      <c r="N343" s="131"/>
      <c r="O343" s="131"/>
    </row>
    <row r="344" spans="2:15">
      <c r="B344" s="130"/>
      <c r="C344" s="130"/>
      <c r="D344" s="130"/>
      <c r="E344" s="130"/>
      <c r="F344" s="131"/>
      <c r="G344" s="131"/>
      <c r="H344" s="131"/>
      <c r="I344" s="131"/>
      <c r="J344" s="131"/>
      <c r="K344" s="131"/>
      <c r="L344" s="131"/>
      <c r="M344" s="131"/>
      <c r="N344" s="131"/>
      <c r="O344" s="131"/>
    </row>
    <row r="345" spans="2:15">
      <c r="B345" s="130"/>
      <c r="C345" s="130"/>
      <c r="D345" s="130"/>
      <c r="E345" s="130"/>
      <c r="F345" s="131"/>
      <c r="G345" s="131"/>
      <c r="H345" s="131"/>
      <c r="I345" s="131"/>
      <c r="J345" s="131"/>
      <c r="K345" s="131"/>
      <c r="L345" s="131"/>
      <c r="M345" s="131"/>
      <c r="N345" s="131"/>
      <c r="O345" s="131"/>
    </row>
    <row r="346" spans="2:15">
      <c r="B346" s="130"/>
      <c r="C346" s="130"/>
      <c r="D346" s="130"/>
      <c r="E346" s="130"/>
      <c r="F346" s="131"/>
      <c r="G346" s="131"/>
      <c r="H346" s="131"/>
      <c r="I346" s="131"/>
      <c r="J346" s="131"/>
      <c r="K346" s="131"/>
      <c r="L346" s="131"/>
      <c r="M346" s="131"/>
      <c r="N346" s="131"/>
      <c r="O346" s="131"/>
    </row>
    <row r="347" spans="2:15">
      <c r="B347" s="130"/>
      <c r="C347" s="130"/>
      <c r="D347" s="130"/>
      <c r="E347" s="130"/>
      <c r="F347" s="131"/>
      <c r="G347" s="131"/>
      <c r="H347" s="131"/>
      <c r="I347" s="131"/>
      <c r="J347" s="131"/>
      <c r="K347" s="131"/>
      <c r="L347" s="131"/>
      <c r="M347" s="131"/>
      <c r="N347" s="131"/>
      <c r="O347" s="131"/>
    </row>
    <row r="348" spans="2:15">
      <c r="B348" s="130"/>
      <c r="C348" s="130"/>
      <c r="D348" s="130"/>
      <c r="E348" s="130"/>
      <c r="F348" s="131"/>
      <c r="G348" s="131"/>
      <c r="H348" s="131"/>
      <c r="I348" s="131"/>
      <c r="J348" s="131"/>
      <c r="K348" s="131"/>
      <c r="L348" s="131"/>
      <c r="M348" s="131"/>
      <c r="N348" s="131"/>
      <c r="O348" s="131"/>
    </row>
    <row r="349" spans="2:15">
      <c r="B349" s="130"/>
      <c r="C349" s="130"/>
      <c r="D349" s="130"/>
      <c r="E349" s="130"/>
      <c r="F349" s="131"/>
      <c r="G349" s="131"/>
      <c r="H349" s="131"/>
      <c r="I349" s="131"/>
      <c r="J349" s="131"/>
      <c r="K349" s="131"/>
      <c r="L349" s="131"/>
      <c r="M349" s="131"/>
      <c r="N349" s="131"/>
      <c r="O349" s="131"/>
    </row>
    <row r="350" spans="2:15">
      <c r="B350" s="130"/>
      <c r="C350" s="130"/>
      <c r="D350" s="130"/>
      <c r="E350" s="130"/>
      <c r="F350" s="131"/>
      <c r="G350" s="131"/>
      <c r="H350" s="131"/>
      <c r="I350" s="131"/>
      <c r="J350" s="131"/>
      <c r="K350" s="131"/>
      <c r="L350" s="131"/>
      <c r="M350" s="131"/>
      <c r="N350" s="131"/>
      <c r="O350" s="131"/>
    </row>
    <row r="351" spans="2:15">
      <c r="B351" s="130"/>
      <c r="C351" s="130"/>
      <c r="D351" s="130"/>
      <c r="E351" s="130"/>
      <c r="F351" s="131"/>
      <c r="G351" s="131"/>
      <c r="H351" s="131"/>
      <c r="I351" s="131"/>
      <c r="J351" s="131"/>
      <c r="K351" s="131"/>
      <c r="L351" s="131"/>
      <c r="M351" s="131"/>
      <c r="N351" s="131"/>
      <c r="O351" s="131"/>
    </row>
    <row r="352" spans="2:15">
      <c r="B352" s="130"/>
      <c r="C352" s="130"/>
      <c r="D352" s="130"/>
      <c r="E352" s="130"/>
      <c r="F352" s="131"/>
      <c r="G352" s="131"/>
      <c r="H352" s="131"/>
      <c r="I352" s="131"/>
      <c r="J352" s="131"/>
      <c r="K352" s="131"/>
      <c r="L352" s="131"/>
      <c r="M352" s="131"/>
      <c r="N352" s="131"/>
      <c r="O352" s="131"/>
    </row>
    <row r="353" spans="2:15">
      <c r="B353" s="130"/>
      <c r="C353" s="130"/>
      <c r="D353" s="130"/>
      <c r="E353" s="130"/>
      <c r="F353" s="131"/>
      <c r="G353" s="131"/>
      <c r="H353" s="131"/>
      <c r="I353" s="131"/>
      <c r="J353" s="131"/>
      <c r="K353" s="131"/>
      <c r="L353" s="131"/>
      <c r="M353" s="131"/>
      <c r="N353" s="131"/>
      <c r="O353" s="131"/>
    </row>
    <row r="354" spans="2:15">
      <c r="B354" s="130"/>
      <c r="C354" s="130"/>
      <c r="D354" s="130"/>
      <c r="E354" s="130"/>
      <c r="F354" s="131"/>
      <c r="G354" s="131"/>
      <c r="H354" s="131"/>
      <c r="I354" s="131"/>
      <c r="J354" s="131"/>
      <c r="K354" s="131"/>
      <c r="L354" s="131"/>
      <c r="M354" s="131"/>
      <c r="N354" s="131"/>
      <c r="O354" s="131"/>
    </row>
    <row r="355" spans="2:15">
      <c r="B355" s="130"/>
      <c r="C355" s="130"/>
      <c r="D355" s="130"/>
      <c r="E355" s="130"/>
      <c r="F355" s="131"/>
      <c r="G355" s="131"/>
      <c r="H355" s="131"/>
      <c r="I355" s="131"/>
      <c r="J355" s="131"/>
      <c r="K355" s="131"/>
      <c r="L355" s="131"/>
      <c r="M355" s="131"/>
      <c r="N355" s="131"/>
      <c r="O355" s="131"/>
    </row>
    <row r="356" spans="2:15">
      <c r="B356" s="130"/>
      <c r="C356" s="130"/>
      <c r="D356" s="130"/>
      <c r="E356" s="130"/>
      <c r="F356" s="131"/>
      <c r="G356" s="131"/>
      <c r="H356" s="131"/>
      <c r="I356" s="131"/>
      <c r="J356" s="131"/>
      <c r="K356" s="131"/>
      <c r="L356" s="131"/>
      <c r="M356" s="131"/>
      <c r="N356" s="131"/>
      <c r="O356" s="131"/>
    </row>
    <row r="357" spans="2:15">
      <c r="B357" s="130"/>
      <c r="C357" s="130"/>
      <c r="D357" s="130"/>
      <c r="E357" s="130"/>
      <c r="F357" s="131"/>
      <c r="G357" s="131"/>
      <c r="H357" s="131"/>
      <c r="I357" s="131"/>
      <c r="J357" s="131"/>
      <c r="K357" s="131"/>
      <c r="L357" s="131"/>
      <c r="M357" s="131"/>
      <c r="N357" s="131"/>
      <c r="O357" s="131"/>
    </row>
    <row r="358" spans="2:15">
      <c r="B358" s="130"/>
      <c r="C358" s="130"/>
      <c r="D358" s="130"/>
      <c r="E358" s="130"/>
      <c r="F358" s="131"/>
      <c r="G358" s="131"/>
      <c r="H358" s="131"/>
      <c r="I358" s="131"/>
      <c r="J358" s="131"/>
      <c r="K358" s="131"/>
      <c r="L358" s="131"/>
      <c r="M358" s="131"/>
      <c r="N358" s="131"/>
      <c r="O358" s="131"/>
    </row>
    <row r="359" spans="2:15">
      <c r="B359" s="130"/>
      <c r="C359" s="130"/>
      <c r="D359" s="130"/>
      <c r="E359" s="130"/>
      <c r="F359" s="131"/>
      <c r="G359" s="131"/>
      <c r="H359" s="131"/>
      <c r="I359" s="131"/>
      <c r="J359" s="131"/>
      <c r="K359" s="131"/>
      <c r="L359" s="131"/>
      <c r="M359" s="131"/>
      <c r="N359" s="131"/>
      <c r="O359" s="131"/>
    </row>
    <row r="360" spans="2:15">
      <c r="B360" s="130"/>
      <c r="C360" s="130"/>
      <c r="D360" s="130"/>
      <c r="E360" s="130"/>
      <c r="F360" s="131"/>
      <c r="G360" s="131"/>
      <c r="H360" s="131"/>
      <c r="I360" s="131"/>
      <c r="J360" s="131"/>
      <c r="K360" s="131"/>
      <c r="L360" s="131"/>
      <c r="M360" s="131"/>
      <c r="N360" s="131"/>
      <c r="O360" s="131"/>
    </row>
    <row r="361" spans="2:15">
      <c r="B361" s="130"/>
      <c r="C361" s="130"/>
      <c r="D361" s="130"/>
      <c r="E361" s="130"/>
      <c r="F361" s="131"/>
      <c r="G361" s="131"/>
      <c r="H361" s="131"/>
      <c r="I361" s="131"/>
      <c r="J361" s="131"/>
      <c r="K361" s="131"/>
      <c r="L361" s="131"/>
      <c r="M361" s="131"/>
      <c r="N361" s="131"/>
      <c r="O361" s="131"/>
    </row>
    <row r="362" spans="2:15">
      <c r="B362" s="130"/>
      <c r="C362" s="130"/>
      <c r="D362" s="130"/>
      <c r="E362" s="130"/>
      <c r="F362" s="131"/>
      <c r="G362" s="131"/>
      <c r="H362" s="131"/>
      <c r="I362" s="131"/>
      <c r="J362" s="131"/>
      <c r="K362" s="131"/>
      <c r="L362" s="131"/>
      <c r="M362" s="131"/>
      <c r="N362" s="131"/>
      <c r="O362" s="131"/>
    </row>
    <row r="363" spans="2:15">
      <c r="B363" s="130"/>
      <c r="C363" s="130"/>
      <c r="D363" s="130"/>
      <c r="E363" s="130"/>
      <c r="F363" s="131"/>
      <c r="G363" s="131"/>
      <c r="H363" s="131"/>
      <c r="I363" s="131"/>
      <c r="J363" s="131"/>
      <c r="K363" s="131"/>
      <c r="L363" s="131"/>
      <c r="M363" s="131"/>
      <c r="N363" s="131"/>
      <c r="O363" s="131"/>
    </row>
    <row r="364" spans="2:15">
      <c r="B364" s="130"/>
      <c r="C364" s="130"/>
      <c r="D364" s="130"/>
      <c r="E364" s="130"/>
      <c r="F364" s="131"/>
      <c r="G364" s="131"/>
      <c r="H364" s="131"/>
      <c r="I364" s="131"/>
      <c r="J364" s="131"/>
      <c r="K364" s="131"/>
      <c r="L364" s="131"/>
      <c r="M364" s="131"/>
      <c r="N364" s="131"/>
      <c r="O364" s="131"/>
    </row>
    <row r="365" spans="2:15">
      <c r="B365" s="130"/>
      <c r="C365" s="130"/>
      <c r="D365" s="130"/>
      <c r="E365" s="130"/>
      <c r="F365" s="131"/>
      <c r="G365" s="131"/>
      <c r="H365" s="131"/>
      <c r="I365" s="131"/>
      <c r="J365" s="131"/>
      <c r="K365" s="131"/>
      <c r="L365" s="131"/>
      <c r="M365" s="131"/>
      <c r="N365" s="131"/>
      <c r="O365" s="131"/>
    </row>
    <row r="366" spans="2:15">
      <c r="B366" s="130"/>
      <c r="C366" s="130"/>
      <c r="D366" s="130"/>
      <c r="E366" s="130"/>
      <c r="F366" s="131"/>
      <c r="G366" s="131"/>
      <c r="H366" s="131"/>
      <c r="I366" s="131"/>
      <c r="J366" s="131"/>
      <c r="K366" s="131"/>
      <c r="L366" s="131"/>
      <c r="M366" s="131"/>
      <c r="N366" s="131"/>
      <c r="O366" s="131"/>
    </row>
    <row r="367" spans="2:15">
      <c r="B367" s="130"/>
      <c r="C367" s="130"/>
      <c r="D367" s="130"/>
      <c r="E367" s="130"/>
      <c r="F367" s="131"/>
      <c r="G367" s="131"/>
      <c r="H367" s="131"/>
      <c r="I367" s="131"/>
      <c r="J367" s="131"/>
      <c r="K367" s="131"/>
      <c r="L367" s="131"/>
      <c r="M367" s="131"/>
      <c r="N367" s="131"/>
      <c r="O367" s="131"/>
    </row>
    <row r="368" spans="2:15">
      <c r="B368" s="130"/>
      <c r="C368" s="130"/>
      <c r="D368" s="130"/>
      <c r="E368" s="130"/>
      <c r="F368" s="131"/>
      <c r="G368" s="131"/>
      <c r="H368" s="131"/>
      <c r="I368" s="131"/>
      <c r="J368" s="131"/>
      <c r="K368" s="131"/>
      <c r="L368" s="131"/>
      <c r="M368" s="131"/>
      <c r="N368" s="131"/>
      <c r="O368" s="131"/>
    </row>
    <row r="369" spans="2:15">
      <c r="B369" s="130"/>
      <c r="C369" s="130"/>
      <c r="D369" s="130"/>
      <c r="E369" s="130"/>
      <c r="F369" s="131"/>
      <c r="G369" s="131"/>
      <c r="H369" s="131"/>
      <c r="I369" s="131"/>
      <c r="J369" s="131"/>
      <c r="K369" s="131"/>
      <c r="L369" s="131"/>
      <c r="M369" s="131"/>
      <c r="N369" s="131"/>
      <c r="O369" s="131"/>
    </row>
    <row r="370" spans="2:15">
      <c r="B370" s="130"/>
      <c r="C370" s="130"/>
      <c r="D370" s="130"/>
      <c r="E370" s="130"/>
      <c r="F370" s="131"/>
      <c r="G370" s="131"/>
      <c r="H370" s="131"/>
      <c r="I370" s="131"/>
      <c r="J370" s="131"/>
      <c r="K370" s="131"/>
      <c r="L370" s="131"/>
      <c r="M370" s="131"/>
      <c r="N370" s="131"/>
      <c r="O370" s="131"/>
    </row>
    <row r="371" spans="2:15">
      <c r="B371" s="130"/>
      <c r="C371" s="130"/>
      <c r="D371" s="130"/>
      <c r="E371" s="130"/>
      <c r="F371" s="131"/>
      <c r="G371" s="131"/>
      <c r="H371" s="131"/>
      <c r="I371" s="131"/>
      <c r="J371" s="131"/>
      <c r="K371" s="131"/>
      <c r="L371" s="131"/>
      <c r="M371" s="131"/>
      <c r="N371" s="131"/>
      <c r="O371" s="131"/>
    </row>
    <row r="372" spans="2:15">
      <c r="B372" s="130"/>
      <c r="C372" s="130"/>
      <c r="D372" s="130"/>
      <c r="E372" s="130"/>
      <c r="F372" s="131"/>
      <c r="G372" s="131"/>
      <c r="H372" s="131"/>
      <c r="I372" s="131"/>
      <c r="J372" s="131"/>
      <c r="K372" s="131"/>
      <c r="L372" s="131"/>
      <c r="M372" s="131"/>
      <c r="N372" s="131"/>
      <c r="O372" s="131"/>
    </row>
    <row r="373" spans="2:15">
      <c r="B373" s="130"/>
      <c r="C373" s="130"/>
      <c r="D373" s="130"/>
      <c r="E373" s="130"/>
      <c r="F373" s="131"/>
      <c r="G373" s="131"/>
      <c r="H373" s="131"/>
      <c r="I373" s="131"/>
      <c r="J373" s="131"/>
      <c r="K373" s="131"/>
      <c r="L373" s="131"/>
      <c r="M373" s="131"/>
      <c r="N373" s="131"/>
      <c r="O373" s="131"/>
    </row>
    <row r="374" spans="2:15">
      <c r="B374" s="130"/>
      <c r="C374" s="130"/>
      <c r="D374" s="130"/>
      <c r="E374" s="130"/>
      <c r="F374" s="131"/>
      <c r="G374" s="131"/>
      <c r="H374" s="131"/>
      <c r="I374" s="131"/>
      <c r="J374" s="131"/>
      <c r="K374" s="131"/>
      <c r="L374" s="131"/>
      <c r="M374" s="131"/>
      <c r="N374" s="131"/>
      <c r="O374" s="131"/>
    </row>
    <row r="375" spans="2:15">
      <c r="B375" s="130"/>
      <c r="C375" s="130"/>
      <c r="D375" s="130"/>
      <c r="E375" s="130"/>
      <c r="F375" s="131"/>
      <c r="G375" s="131"/>
      <c r="H375" s="131"/>
      <c r="I375" s="131"/>
      <c r="J375" s="131"/>
      <c r="K375" s="131"/>
      <c r="L375" s="131"/>
      <c r="M375" s="131"/>
      <c r="N375" s="131"/>
      <c r="O375" s="131"/>
    </row>
    <row r="376" spans="2:15">
      <c r="B376" s="130"/>
      <c r="C376" s="130"/>
      <c r="D376" s="130"/>
      <c r="E376" s="130"/>
      <c r="F376" s="131"/>
      <c r="G376" s="131"/>
      <c r="H376" s="131"/>
      <c r="I376" s="131"/>
      <c r="J376" s="131"/>
      <c r="K376" s="131"/>
      <c r="L376" s="131"/>
      <c r="M376" s="131"/>
      <c r="N376" s="131"/>
      <c r="O376" s="131"/>
    </row>
    <row r="377" spans="2:15">
      <c r="B377" s="130"/>
      <c r="C377" s="130"/>
      <c r="D377" s="130"/>
      <c r="E377" s="130"/>
      <c r="F377" s="131"/>
      <c r="G377" s="131"/>
      <c r="H377" s="131"/>
      <c r="I377" s="131"/>
      <c r="J377" s="131"/>
      <c r="K377" s="131"/>
      <c r="L377" s="131"/>
      <c r="M377" s="131"/>
      <c r="N377" s="131"/>
      <c r="O377" s="131"/>
    </row>
    <row r="378" spans="2:15">
      <c r="B378" s="130"/>
      <c r="C378" s="130"/>
      <c r="D378" s="130"/>
      <c r="E378" s="130"/>
      <c r="F378" s="131"/>
      <c r="G378" s="131"/>
      <c r="H378" s="131"/>
      <c r="I378" s="131"/>
      <c r="J378" s="131"/>
      <c r="K378" s="131"/>
      <c r="L378" s="131"/>
      <c r="M378" s="131"/>
      <c r="N378" s="131"/>
      <c r="O378" s="131"/>
    </row>
    <row r="379" spans="2:15">
      <c r="B379" s="130"/>
      <c r="C379" s="130"/>
      <c r="D379" s="130"/>
      <c r="E379" s="130"/>
      <c r="F379" s="131"/>
      <c r="G379" s="131"/>
      <c r="H379" s="131"/>
      <c r="I379" s="131"/>
      <c r="J379" s="131"/>
      <c r="K379" s="131"/>
      <c r="L379" s="131"/>
      <c r="M379" s="131"/>
      <c r="N379" s="131"/>
      <c r="O379" s="131"/>
    </row>
    <row r="380" spans="2:15">
      <c r="B380" s="130"/>
      <c r="C380" s="130"/>
      <c r="D380" s="130"/>
      <c r="E380" s="130"/>
      <c r="F380" s="131"/>
      <c r="G380" s="131"/>
      <c r="H380" s="131"/>
      <c r="I380" s="131"/>
      <c r="J380" s="131"/>
      <c r="K380" s="131"/>
      <c r="L380" s="131"/>
      <c r="M380" s="131"/>
      <c r="N380" s="131"/>
      <c r="O380" s="131"/>
    </row>
    <row r="381" spans="2:15">
      <c r="B381" s="130"/>
      <c r="C381" s="130"/>
      <c r="D381" s="130"/>
      <c r="E381" s="130"/>
      <c r="F381" s="131"/>
      <c r="G381" s="131"/>
      <c r="H381" s="131"/>
      <c r="I381" s="131"/>
      <c r="J381" s="131"/>
      <c r="K381" s="131"/>
      <c r="L381" s="131"/>
      <c r="M381" s="131"/>
      <c r="N381" s="131"/>
      <c r="O381" s="131"/>
    </row>
    <row r="382" spans="2:15">
      <c r="B382" s="130"/>
      <c r="C382" s="130"/>
      <c r="D382" s="130"/>
      <c r="E382" s="130"/>
      <c r="F382" s="131"/>
      <c r="G382" s="131"/>
      <c r="H382" s="131"/>
      <c r="I382" s="131"/>
      <c r="J382" s="131"/>
      <c r="K382" s="131"/>
      <c r="L382" s="131"/>
      <c r="M382" s="131"/>
      <c r="N382" s="131"/>
      <c r="O382" s="131"/>
    </row>
    <row r="383" spans="2:15">
      <c r="B383" s="130"/>
      <c r="C383" s="130"/>
      <c r="D383" s="130"/>
      <c r="E383" s="130"/>
      <c r="F383" s="131"/>
      <c r="G383" s="131"/>
      <c r="H383" s="131"/>
      <c r="I383" s="131"/>
      <c r="J383" s="131"/>
      <c r="K383" s="131"/>
      <c r="L383" s="131"/>
      <c r="M383" s="131"/>
      <c r="N383" s="131"/>
      <c r="O383" s="131"/>
    </row>
    <row r="384" spans="2:15">
      <c r="B384" s="130"/>
      <c r="C384" s="130"/>
      <c r="D384" s="130"/>
      <c r="E384" s="130"/>
      <c r="F384" s="131"/>
      <c r="G384" s="131"/>
      <c r="H384" s="131"/>
      <c r="I384" s="131"/>
      <c r="J384" s="131"/>
      <c r="K384" s="131"/>
      <c r="L384" s="131"/>
      <c r="M384" s="131"/>
      <c r="N384" s="131"/>
      <c r="O384" s="131"/>
    </row>
    <row r="385" spans="2:15">
      <c r="B385" s="130"/>
      <c r="C385" s="130"/>
      <c r="D385" s="130"/>
      <c r="E385" s="130"/>
      <c r="F385" s="131"/>
      <c r="G385" s="131"/>
      <c r="H385" s="131"/>
      <c r="I385" s="131"/>
      <c r="J385" s="131"/>
      <c r="K385" s="131"/>
      <c r="L385" s="131"/>
      <c r="M385" s="131"/>
      <c r="N385" s="131"/>
      <c r="O385" s="131"/>
    </row>
    <row r="386" spans="2:15">
      <c r="B386" s="130"/>
      <c r="C386" s="130"/>
      <c r="D386" s="130"/>
      <c r="E386" s="130"/>
      <c r="F386" s="131"/>
      <c r="G386" s="131"/>
      <c r="H386" s="131"/>
      <c r="I386" s="131"/>
      <c r="J386" s="131"/>
      <c r="K386" s="131"/>
      <c r="L386" s="131"/>
      <c r="M386" s="131"/>
      <c r="N386" s="131"/>
      <c r="O386" s="131"/>
    </row>
    <row r="387" spans="2:15">
      <c r="B387" s="130"/>
      <c r="C387" s="130"/>
      <c r="D387" s="130"/>
      <c r="E387" s="130"/>
      <c r="F387" s="131"/>
      <c r="G387" s="131"/>
      <c r="H387" s="131"/>
      <c r="I387" s="131"/>
      <c r="J387" s="131"/>
      <c r="K387" s="131"/>
      <c r="L387" s="131"/>
      <c r="M387" s="131"/>
      <c r="N387" s="131"/>
      <c r="O387" s="131"/>
    </row>
    <row r="388" spans="2:15">
      <c r="B388" s="130"/>
      <c r="C388" s="130"/>
      <c r="D388" s="130"/>
      <c r="E388" s="130"/>
      <c r="F388" s="131"/>
      <c r="G388" s="131"/>
      <c r="H388" s="131"/>
      <c r="I388" s="131"/>
      <c r="J388" s="131"/>
      <c r="K388" s="131"/>
      <c r="L388" s="131"/>
      <c r="M388" s="131"/>
      <c r="N388" s="131"/>
      <c r="O388" s="131"/>
    </row>
    <row r="389" spans="2:15">
      <c r="B389" s="130"/>
      <c r="C389" s="130"/>
      <c r="D389" s="130"/>
      <c r="E389" s="130"/>
      <c r="F389" s="131"/>
      <c r="G389" s="131"/>
      <c r="H389" s="131"/>
      <c r="I389" s="131"/>
      <c r="J389" s="131"/>
      <c r="K389" s="131"/>
      <c r="L389" s="131"/>
      <c r="M389" s="131"/>
      <c r="N389" s="131"/>
      <c r="O389" s="131"/>
    </row>
    <row r="390" spans="2:15">
      <c r="B390" s="130"/>
      <c r="C390" s="130"/>
      <c r="D390" s="130"/>
      <c r="E390" s="130"/>
      <c r="F390" s="131"/>
      <c r="G390" s="131"/>
      <c r="H390" s="131"/>
      <c r="I390" s="131"/>
      <c r="J390" s="131"/>
      <c r="K390" s="131"/>
      <c r="L390" s="131"/>
      <c r="M390" s="131"/>
      <c r="N390" s="131"/>
      <c r="O390" s="131"/>
    </row>
    <row r="391" spans="2:15">
      <c r="B391" s="130"/>
      <c r="C391" s="130"/>
      <c r="D391" s="130"/>
      <c r="E391" s="130"/>
      <c r="F391" s="131"/>
      <c r="G391" s="131"/>
      <c r="H391" s="131"/>
      <c r="I391" s="131"/>
      <c r="J391" s="131"/>
      <c r="K391" s="131"/>
      <c r="L391" s="131"/>
      <c r="M391" s="131"/>
      <c r="N391" s="131"/>
      <c r="O391" s="131"/>
    </row>
    <row r="392" spans="2:15">
      <c r="B392" s="130"/>
      <c r="C392" s="130"/>
      <c r="D392" s="130"/>
      <c r="E392" s="130"/>
      <c r="F392" s="131"/>
      <c r="G392" s="131"/>
      <c r="H392" s="131"/>
      <c r="I392" s="131"/>
      <c r="J392" s="131"/>
      <c r="K392" s="131"/>
      <c r="L392" s="131"/>
      <c r="M392" s="131"/>
      <c r="N392" s="131"/>
      <c r="O392" s="131"/>
    </row>
    <row r="393" spans="2:15">
      <c r="B393" s="130"/>
      <c r="C393" s="130"/>
      <c r="D393" s="130"/>
      <c r="E393" s="130"/>
      <c r="F393" s="131"/>
      <c r="G393" s="131"/>
      <c r="H393" s="131"/>
      <c r="I393" s="131"/>
      <c r="J393" s="131"/>
      <c r="K393" s="131"/>
      <c r="L393" s="131"/>
      <c r="M393" s="131"/>
      <c r="N393" s="131"/>
      <c r="O393" s="131"/>
    </row>
    <row r="394" spans="2:15">
      <c r="B394" s="130"/>
      <c r="C394" s="130"/>
      <c r="D394" s="130"/>
      <c r="E394" s="130"/>
      <c r="F394" s="131"/>
      <c r="G394" s="131"/>
      <c r="H394" s="131"/>
      <c r="I394" s="131"/>
      <c r="J394" s="131"/>
      <c r="K394" s="131"/>
      <c r="L394" s="131"/>
      <c r="M394" s="131"/>
      <c r="N394" s="131"/>
      <c r="O394" s="131"/>
    </row>
    <row r="395" spans="2:15">
      <c r="B395" s="130"/>
      <c r="C395" s="130"/>
      <c r="D395" s="130"/>
      <c r="E395" s="130"/>
      <c r="F395" s="131"/>
      <c r="G395" s="131"/>
      <c r="H395" s="131"/>
      <c r="I395" s="131"/>
      <c r="J395" s="131"/>
      <c r="K395" s="131"/>
      <c r="L395" s="131"/>
      <c r="M395" s="131"/>
      <c r="N395" s="131"/>
      <c r="O395" s="131"/>
    </row>
    <row r="396" spans="2:15">
      <c r="B396" s="130"/>
      <c r="C396" s="130"/>
      <c r="D396" s="130"/>
      <c r="E396" s="130"/>
      <c r="F396" s="131"/>
      <c r="G396" s="131"/>
      <c r="H396" s="131"/>
      <c r="I396" s="131"/>
      <c r="J396" s="131"/>
      <c r="K396" s="131"/>
      <c r="L396" s="131"/>
      <c r="M396" s="131"/>
      <c r="N396" s="131"/>
      <c r="O396" s="131"/>
    </row>
    <row r="397" spans="2:15">
      <c r="B397" s="130"/>
      <c r="C397" s="130"/>
      <c r="D397" s="130"/>
      <c r="E397" s="130"/>
      <c r="F397" s="131"/>
      <c r="G397" s="131"/>
      <c r="H397" s="131"/>
      <c r="I397" s="131"/>
      <c r="J397" s="131"/>
      <c r="K397" s="131"/>
      <c r="L397" s="131"/>
      <c r="M397" s="131"/>
      <c r="N397" s="131"/>
      <c r="O397" s="131"/>
    </row>
    <row r="398" spans="2:15">
      <c r="B398" s="130"/>
      <c r="C398" s="130"/>
      <c r="D398" s="130"/>
      <c r="E398" s="130"/>
      <c r="F398" s="131"/>
      <c r="G398" s="131"/>
      <c r="H398" s="131"/>
      <c r="I398" s="131"/>
      <c r="J398" s="131"/>
      <c r="K398" s="131"/>
      <c r="L398" s="131"/>
      <c r="M398" s="131"/>
      <c r="N398" s="131"/>
      <c r="O398" s="131"/>
    </row>
    <row r="399" spans="2:15">
      <c r="B399" s="130"/>
      <c r="C399" s="130"/>
      <c r="D399" s="130"/>
      <c r="E399" s="130"/>
      <c r="F399" s="131"/>
      <c r="G399" s="131"/>
      <c r="H399" s="131"/>
      <c r="I399" s="131"/>
      <c r="J399" s="131"/>
      <c r="K399" s="131"/>
      <c r="L399" s="131"/>
      <c r="M399" s="131"/>
      <c r="N399" s="131"/>
      <c r="O399" s="131"/>
    </row>
    <row r="400" spans="2:15">
      <c r="B400" s="130"/>
      <c r="C400" s="130"/>
      <c r="D400" s="130"/>
      <c r="E400" s="130"/>
      <c r="F400" s="131"/>
      <c r="G400" s="131"/>
      <c r="H400" s="131"/>
      <c r="I400" s="131"/>
      <c r="J400" s="131"/>
      <c r="K400" s="131"/>
      <c r="L400" s="131"/>
      <c r="M400" s="131"/>
      <c r="N400" s="131"/>
      <c r="O400" s="131"/>
    </row>
    <row r="401" spans="2:15">
      <c r="B401" s="130"/>
      <c r="C401" s="130"/>
      <c r="D401" s="130"/>
      <c r="E401" s="130"/>
      <c r="F401" s="131"/>
      <c r="G401" s="131"/>
      <c r="H401" s="131"/>
      <c r="I401" s="131"/>
      <c r="J401" s="131"/>
      <c r="K401" s="131"/>
      <c r="L401" s="131"/>
      <c r="M401" s="131"/>
      <c r="N401" s="131"/>
      <c r="O401" s="131"/>
    </row>
    <row r="402" spans="2:15">
      <c r="B402" s="130"/>
      <c r="C402" s="130"/>
      <c r="D402" s="130"/>
      <c r="E402" s="130"/>
      <c r="F402" s="131"/>
      <c r="G402" s="131"/>
      <c r="H402" s="131"/>
      <c r="I402" s="131"/>
      <c r="J402" s="131"/>
      <c r="K402" s="131"/>
      <c r="L402" s="131"/>
      <c r="M402" s="131"/>
      <c r="N402" s="131"/>
      <c r="O402" s="131"/>
    </row>
    <row r="403" spans="2:15">
      <c r="B403" s="130"/>
      <c r="C403" s="130"/>
      <c r="D403" s="130"/>
      <c r="E403" s="130"/>
      <c r="F403" s="131"/>
      <c r="G403" s="131"/>
      <c r="H403" s="131"/>
      <c r="I403" s="131"/>
      <c r="J403" s="131"/>
      <c r="K403" s="131"/>
      <c r="L403" s="131"/>
      <c r="M403" s="131"/>
      <c r="N403" s="131"/>
      <c r="O403" s="131"/>
    </row>
    <row r="404" spans="2:15">
      <c r="B404" s="130"/>
      <c r="C404" s="130"/>
      <c r="D404" s="130"/>
      <c r="E404" s="130"/>
      <c r="F404" s="131"/>
      <c r="G404" s="131"/>
      <c r="H404" s="131"/>
      <c r="I404" s="131"/>
      <c r="J404" s="131"/>
      <c r="K404" s="131"/>
      <c r="L404" s="131"/>
      <c r="M404" s="131"/>
      <c r="N404" s="131"/>
      <c r="O404" s="131"/>
    </row>
    <row r="405" spans="2:15">
      <c r="B405" s="130"/>
      <c r="C405" s="130"/>
      <c r="D405" s="130"/>
      <c r="E405" s="130"/>
      <c r="F405" s="131"/>
      <c r="G405" s="131"/>
      <c r="H405" s="131"/>
      <c r="I405" s="131"/>
      <c r="J405" s="131"/>
      <c r="K405" s="131"/>
      <c r="L405" s="131"/>
      <c r="M405" s="131"/>
      <c r="N405" s="131"/>
      <c r="O405" s="131"/>
    </row>
    <row r="406" spans="2:15">
      <c r="B406" s="130"/>
      <c r="C406" s="130"/>
      <c r="D406" s="130"/>
      <c r="E406" s="130"/>
      <c r="F406" s="131"/>
      <c r="G406" s="131"/>
      <c r="H406" s="131"/>
      <c r="I406" s="131"/>
      <c r="J406" s="131"/>
      <c r="K406" s="131"/>
      <c r="L406" s="131"/>
      <c r="M406" s="131"/>
      <c r="N406" s="131"/>
      <c r="O406" s="131"/>
    </row>
    <row r="407" spans="2:15">
      <c r="B407" s="130"/>
      <c r="C407" s="130"/>
      <c r="D407" s="130"/>
      <c r="E407" s="130"/>
      <c r="F407" s="131"/>
      <c r="G407" s="131"/>
      <c r="H407" s="131"/>
      <c r="I407" s="131"/>
      <c r="J407" s="131"/>
      <c r="K407" s="131"/>
      <c r="L407" s="131"/>
      <c r="M407" s="131"/>
      <c r="N407" s="131"/>
      <c r="O407" s="131"/>
    </row>
    <row r="408" spans="2:15">
      <c r="B408" s="130"/>
      <c r="C408" s="130"/>
      <c r="D408" s="130"/>
      <c r="E408" s="130"/>
      <c r="F408" s="131"/>
      <c r="G408" s="131"/>
      <c r="H408" s="131"/>
      <c r="I408" s="131"/>
      <c r="J408" s="131"/>
      <c r="K408" s="131"/>
      <c r="L408" s="131"/>
      <c r="M408" s="131"/>
      <c r="N408" s="131"/>
      <c r="O408" s="131"/>
    </row>
    <row r="409" spans="2:15">
      <c r="B409" s="130"/>
      <c r="C409" s="130"/>
      <c r="D409" s="130"/>
      <c r="E409" s="130"/>
      <c r="F409" s="131"/>
      <c r="G409" s="131"/>
      <c r="H409" s="131"/>
      <c r="I409" s="131"/>
      <c r="J409" s="131"/>
      <c r="K409" s="131"/>
      <c r="L409" s="131"/>
      <c r="M409" s="131"/>
      <c r="N409" s="131"/>
      <c r="O409" s="131"/>
    </row>
    <row r="410" spans="2:15">
      <c r="B410" s="130"/>
      <c r="C410" s="130"/>
      <c r="D410" s="130"/>
      <c r="E410" s="130"/>
      <c r="F410" s="131"/>
      <c r="G410" s="131"/>
      <c r="H410" s="131"/>
      <c r="I410" s="131"/>
      <c r="J410" s="131"/>
      <c r="K410" s="131"/>
      <c r="L410" s="131"/>
      <c r="M410" s="131"/>
      <c r="N410" s="131"/>
      <c r="O410" s="131"/>
    </row>
    <row r="411" spans="2:15">
      <c r="B411" s="130"/>
      <c r="C411" s="130"/>
      <c r="D411" s="130"/>
      <c r="E411" s="130"/>
      <c r="F411" s="131"/>
      <c r="G411" s="131"/>
      <c r="H411" s="131"/>
      <c r="I411" s="131"/>
      <c r="J411" s="131"/>
      <c r="K411" s="131"/>
      <c r="L411" s="131"/>
      <c r="M411" s="131"/>
      <c r="N411" s="131"/>
      <c r="O411" s="131"/>
    </row>
    <row r="412" spans="2:15">
      <c r="B412" s="130"/>
      <c r="C412" s="130"/>
      <c r="D412" s="130"/>
      <c r="E412" s="130"/>
      <c r="F412" s="131"/>
      <c r="G412" s="131"/>
      <c r="H412" s="131"/>
      <c r="I412" s="131"/>
      <c r="J412" s="131"/>
      <c r="K412" s="131"/>
      <c r="L412" s="131"/>
      <c r="M412" s="131"/>
      <c r="N412" s="131"/>
      <c r="O412" s="131"/>
    </row>
    <row r="413" spans="2:15">
      <c r="B413" s="130"/>
      <c r="C413" s="130"/>
      <c r="D413" s="130"/>
      <c r="E413" s="130"/>
      <c r="F413" s="131"/>
      <c r="G413" s="131"/>
      <c r="H413" s="131"/>
      <c r="I413" s="131"/>
      <c r="J413" s="131"/>
      <c r="K413" s="131"/>
      <c r="L413" s="131"/>
      <c r="M413" s="131"/>
      <c r="N413" s="131"/>
      <c r="O413" s="131"/>
    </row>
    <row r="414" spans="2:15">
      <c r="B414" s="130"/>
      <c r="C414" s="130"/>
      <c r="D414" s="130"/>
      <c r="E414" s="130"/>
      <c r="F414" s="131"/>
      <c r="G414" s="131"/>
      <c r="H414" s="131"/>
      <c r="I414" s="131"/>
      <c r="J414" s="131"/>
      <c r="K414" s="131"/>
      <c r="L414" s="131"/>
      <c r="M414" s="131"/>
      <c r="N414" s="131"/>
      <c r="O414" s="131"/>
    </row>
    <row r="415" spans="2:15">
      <c r="B415" s="130"/>
      <c r="C415" s="130"/>
      <c r="D415" s="130"/>
      <c r="E415" s="130"/>
      <c r="F415" s="131"/>
      <c r="G415" s="131"/>
      <c r="H415" s="131"/>
      <c r="I415" s="131"/>
      <c r="J415" s="131"/>
      <c r="K415" s="131"/>
      <c r="L415" s="131"/>
      <c r="M415" s="131"/>
      <c r="N415" s="131"/>
      <c r="O415" s="131"/>
    </row>
    <row r="416" spans="2:15">
      <c r="B416" s="130"/>
      <c r="C416" s="130"/>
      <c r="D416" s="130"/>
      <c r="E416" s="130"/>
      <c r="F416" s="131"/>
      <c r="G416" s="131"/>
      <c r="H416" s="131"/>
      <c r="I416" s="131"/>
      <c r="J416" s="131"/>
      <c r="K416" s="131"/>
      <c r="L416" s="131"/>
      <c r="M416" s="131"/>
      <c r="N416" s="131"/>
      <c r="O416" s="131"/>
    </row>
    <row r="417" spans="2:15">
      <c r="B417" s="130"/>
      <c r="C417" s="130"/>
      <c r="D417" s="130"/>
      <c r="E417" s="130"/>
      <c r="F417" s="131"/>
      <c r="G417" s="131"/>
      <c r="H417" s="131"/>
      <c r="I417" s="131"/>
      <c r="J417" s="131"/>
      <c r="K417" s="131"/>
      <c r="L417" s="131"/>
      <c r="M417" s="131"/>
      <c r="N417" s="131"/>
      <c r="O417" s="131"/>
    </row>
    <row r="418" spans="2:15">
      <c r="B418" s="130"/>
      <c r="C418" s="130"/>
      <c r="D418" s="130"/>
      <c r="E418" s="130"/>
      <c r="F418" s="131"/>
      <c r="G418" s="131"/>
      <c r="H418" s="131"/>
      <c r="I418" s="131"/>
      <c r="J418" s="131"/>
      <c r="K418" s="131"/>
      <c r="L418" s="131"/>
      <c r="M418" s="131"/>
      <c r="N418" s="131"/>
      <c r="O418" s="131"/>
    </row>
    <row r="419" spans="2:15">
      <c r="B419" s="130"/>
      <c r="C419" s="130"/>
      <c r="D419" s="130"/>
      <c r="E419" s="130"/>
      <c r="F419" s="131"/>
      <c r="G419" s="131"/>
      <c r="H419" s="131"/>
      <c r="I419" s="131"/>
      <c r="J419" s="131"/>
      <c r="K419" s="131"/>
      <c r="L419" s="131"/>
      <c r="M419" s="131"/>
      <c r="N419" s="131"/>
      <c r="O419" s="131"/>
    </row>
    <row r="420" spans="2:15">
      <c r="B420" s="130"/>
      <c r="C420" s="130"/>
      <c r="D420" s="130"/>
      <c r="E420" s="130"/>
      <c r="F420" s="131"/>
      <c r="G420" s="131"/>
      <c r="H420" s="131"/>
      <c r="I420" s="131"/>
      <c r="J420" s="131"/>
      <c r="K420" s="131"/>
      <c r="L420" s="131"/>
      <c r="M420" s="131"/>
      <c r="N420" s="131"/>
      <c r="O420" s="131"/>
    </row>
    <row r="421" spans="2:15">
      <c r="B421" s="130"/>
      <c r="C421" s="130"/>
      <c r="D421" s="130"/>
      <c r="E421" s="130"/>
      <c r="F421" s="131"/>
      <c r="G421" s="131"/>
      <c r="H421" s="131"/>
      <c r="I421" s="131"/>
      <c r="J421" s="131"/>
      <c r="K421" s="131"/>
      <c r="L421" s="131"/>
      <c r="M421" s="131"/>
      <c r="N421" s="131"/>
      <c r="O421" s="131"/>
    </row>
    <row r="422" spans="2:15">
      <c r="B422" s="130"/>
      <c r="C422" s="130"/>
      <c r="D422" s="130"/>
      <c r="E422" s="130"/>
      <c r="F422" s="131"/>
      <c r="G422" s="131"/>
      <c r="H422" s="131"/>
      <c r="I422" s="131"/>
      <c r="J422" s="131"/>
      <c r="K422" s="131"/>
      <c r="L422" s="131"/>
      <c r="M422" s="131"/>
      <c r="N422" s="131"/>
      <c r="O422" s="131"/>
    </row>
    <row r="423" spans="2:15">
      <c r="B423" s="130"/>
      <c r="C423" s="130"/>
      <c r="D423" s="130"/>
      <c r="E423" s="130"/>
      <c r="F423" s="131"/>
      <c r="G423" s="131"/>
      <c r="H423" s="131"/>
      <c r="I423" s="131"/>
      <c r="J423" s="131"/>
      <c r="K423" s="131"/>
      <c r="L423" s="131"/>
      <c r="M423" s="131"/>
      <c r="N423" s="131"/>
      <c r="O423" s="131"/>
    </row>
    <row r="424" spans="2:15">
      <c r="B424" s="130"/>
      <c r="C424" s="130"/>
      <c r="D424" s="130"/>
      <c r="E424" s="130"/>
      <c r="F424" s="131"/>
      <c r="G424" s="131"/>
      <c r="H424" s="131"/>
      <c r="I424" s="131"/>
      <c r="J424" s="131"/>
      <c r="K424" s="131"/>
      <c r="L424" s="131"/>
      <c r="M424" s="131"/>
      <c r="N424" s="131"/>
      <c r="O424" s="131"/>
    </row>
    <row r="425" spans="2:15">
      <c r="B425" s="130"/>
      <c r="C425" s="130"/>
      <c r="D425" s="130"/>
      <c r="E425" s="130"/>
      <c r="F425" s="131"/>
      <c r="G425" s="131"/>
      <c r="H425" s="131"/>
      <c r="I425" s="131"/>
      <c r="J425" s="131"/>
      <c r="K425" s="131"/>
      <c r="L425" s="131"/>
      <c r="M425" s="131"/>
      <c r="N425" s="131"/>
      <c r="O425" s="131"/>
    </row>
    <row r="426" spans="2:15">
      <c r="B426" s="130"/>
      <c r="C426" s="130"/>
      <c r="D426" s="130"/>
      <c r="E426" s="130"/>
      <c r="F426" s="131"/>
      <c r="G426" s="131"/>
      <c r="H426" s="131"/>
      <c r="I426" s="131"/>
      <c r="J426" s="131"/>
      <c r="K426" s="131"/>
      <c r="L426" s="131"/>
      <c r="M426" s="131"/>
      <c r="N426" s="131"/>
      <c r="O426" s="131"/>
    </row>
    <row r="427" spans="2:15">
      <c r="B427" s="130"/>
      <c r="C427" s="130"/>
      <c r="D427" s="130"/>
      <c r="E427" s="130"/>
      <c r="F427" s="131"/>
      <c r="G427" s="131"/>
      <c r="H427" s="131"/>
      <c r="I427" s="131"/>
      <c r="J427" s="131"/>
      <c r="K427" s="131"/>
      <c r="L427" s="131"/>
      <c r="M427" s="131"/>
      <c r="N427" s="131"/>
      <c r="O427" s="131"/>
    </row>
    <row r="428" spans="2:15">
      <c r="B428" s="130"/>
      <c r="C428" s="130"/>
      <c r="D428" s="130"/>
      <c r="E428" s="130"/>
      <c r="F428" s="131"/>
      <c r="G428" s="131"/>
      <c r="H428" s="131"/>
      <c r="I428" s="131"/>
      <c r="J428" s="131"/>
      <c r="K428" s="131"/>
      <c r="L428" s="131"/>
      <c r="M428" s="131"/>
      <c r="N428" s="131"/>
      <c r="O428" s="131"/>
    </row>
    <row r="429" spans="2:15">
      <c r="B429" s="130"/>
      <c r="C429" s="130"/>
      <c r="D429" s="130"/>
      <c r="E429" s="130"/>
      <c r="F429" s="131"/>
      <c r="G429" s="131"/>
      <c r="H429" s="131"/>
      <c r="I429" s="131"/>
      <c r="J429" s="131"/>
      <c r="K429" s="131"/>
      <c r="L429" s="131"/>
      <c r="M429" s="131"/>
      <c r="N429" s="131"/>
      <c r="O429" s="131"/>
    </row>
    <row r="430" spans="2:15">
      <c r="B430" s="130"/>
      <c r="C430" s="130"/>
      <c r="D430" s="130"/>
      <c r="E430" s="130"/>
      <c r="F430" s="131"/>
      <c r="G430" s="131"/>
      <c r="H430" s="131"/>
      <c r="I430" s="131"/>
      <c r="J430" s="131"/>
      <c r="K430" s="131"/>
      <c r="L430" s="131"/>
      <c r="M430" s="131"/>
      <c r="N430" s="131"/>
      <c r="O430" s="131"/>
    </row>
    <row r="431" spans="2:15">
      <c r="B431" s="130"/>
      <c r="C431" s="130"/>
      <c r="D431" s="130"/>
      <c r="E431" s="130"/>
      <c r="F431" s="131"/>
      <c r="G431" s="131"/>
      <c r="H431" s="131"/>
      <c r="I431" s="131"/>
      <c r="J431" s="131"/>
      <c r="K431" s="131"/>
      <c r="L431" s="131"/>
      <c r="M431" s="131"/>
      <c r="N431" s="131"/>
      <c r="O431" s="131"/>
    </row>
    <row r="432" spans="2:15">
      <c r="B432" s="130"/>
      <c r="C432" s="130"/>
      <c r="D432" s="130"/>
      <c r="E432" s="130"/>
      <c r="F432" s="131"/>
      <c r="G432" s="131"/>
      <c r="H432" s="131"/>
      <c r="I432" s="131"/>
      <c r="J432" s="131"/>
      <c r="K432" s="131"/>
      <c r="L432" s="131"/>
      <c r="M432" s="131"/>
      <c r="N432" s="131"/>
      <c r="O432" s="131"/>
    </row>
    <row r="433" spans="2:15">
      <c r="B433" s="130"/>
      <c r="C433" s="130"/>
      <c r="D433" s="130"/>
      <c r="E433" s="130"/>
      <c r="F433" s="131"/>
      <c r="G433" s="131"/>
      <c r="H433" s="131"/>
      <c r="I433" s="131"/>
      <c r="J433" s="131"/>
      <c r="K433" s="131"/>
      <c r="L433" s="131"/>
      <c r="M433" s="131"/>
      <c r="N433" s="131"/>
      <c r="O433" s="131"/>
    </row>
    <row r="434" spans="2:15">
      <c r="B434" s="130"/>
      <c r="C434" s="130"/>
      <c r="D434" s="130"/>
      <c r="E434" s="130"/>
      <c r="F434" s="131"/>
      <c r="G434" s="131"/>
      <c r="H434" s="131"/>
      <c r="I434" s="131"/>
      <c r="J434" s="131"/>
      <c r="K434" s="131"/>
      <c r="L434" s="131"/>
      <c r="M434" s="131"/>
      <c r="N434" s="131"/>
      <c r="O434" s="131"/>
    </row>
    <row r="435" spans="2:15">
      <c r="B435" s="130"/>
      <c r="C435" s="130"/>
      <c r="D435" s="130"/>
      <c r="E435" s="130"/>
      <c r="F435" s="131"/>
      <c r="G435" s="131"/>
      <c r="H435" s="131"/>
      <c r="I435" s="131"/>
      <c r="J435" s="131"/>
      <c r="K435" s="131"/>
      <c r="L435" s="131"/>
      <c r="M435" s="131"/>
      <c r="N435" s="131"/>
      <c r="O435" s="131"/>
    </row>
    <row r="436" spans="2:15">
      <c r="B436" s="130"/>
      <c r="C436" s="130"/>
      <c r="D436" s="130"/>
      <c r="E436" s="130"/>
      <c r="F436" s="131"/>
      <c r="G436" s="131"/>
      <c r="H436" s="131"/>
      <c r="I436" s="131"/>
      <c r="J436" s="131"/>
      <c r="K436" s="131"/>
      <c r="L436" s="131"/>
      <c r="M436" s="131"/>
      <c r="N436" s="131"/>
      <c r="O436" s="131"/>
    </row>
    <row r="437" spans="2:15">
      <c r="B437" s="130"/>
      <c r="C437" s="130"/>
      <c r="D437" s="130"/>
      <c r="E437" s="130"/>
      <c r="F437" s="131"/>
      <c r="G437" s="131"/>
      <c r="H437" s="131"/>
      <c r="I437" s="131"/>
      <c r="J437" s="131"/>
      <c r="K437" s="131"/>
      <c r="L437" s="131"/>
      <c r="M437" s="131"/>
      <c r="N437" s="131"/>
      <c r="O437" s="131"/>
    </row>
    <row r="438" spans="2:15">
      <c r="B438" s="130"/>
      <c r="C438" s="130"/>
      <c r="D438" s="130"/>
      <c r="E438" s="130"/>
      <c r="F438" s="131"/>
      <c r="G438" s="131"/>
      <c r="H438" s="131"/>
      <c r="I438" s="131"/>
      <c r="J438" s="131"/>
      <c r="K438" s="131"/>
      <c r="L438" s="131"/>
      <c r="M438" s="131"/>
      <c r="N438" s="131"/>
      <c r="O438" s="131"/>
    </row>
    <row r="439" spans="2:15">
      <c r="B439" s="130"/>
      <c r="C439" s="130"/>
      <c r="D439" s="130"/>
      <c r="E439" s="130"/>
      <c r="F439" s="131"/>
      <c r="G439" s="131"/>
      <c r="H439" s="131"/>
      <c r="I439" s="131"/>
      <c r="J439" s="131"/>
      <c r="K439" s="131"/>
      <c r="L439" s="131"/>
      <c r="M439" s="131"/>
      <c r="N439" s="131"/>
      <c r="O439" s="131"/>
    </row>
    <row r="440" spans="2:15">
      <c r="B440" s="130"/>
      <c r="C440" s="130"/>
      <c r="D440" s="130"/>
      <c r="E440" s="130"/>
      <c r="F440" s="131"/>
      <c r="G440" s="131"/>
      <c r="H440" s="131"/>
      <c r="I440" s="131"/>
      <c r="J440" s="131"/>
      <c r="K440" s="131"/>
      <c r="L440" s="131"/>
      <c r="M440" s="131"/>
      <c r="N440" s="131"/>
      <c r="O440" s="131"/>
    </row>
    <row r="441" spans="2:15">
      <c r="B441" s="130"/>
      <c r="C441" s="130"/>
      <c r="D441" s="130"/>
      <c r="E441" s="130"/>
      <c r="F441" s="131"/>
      <c r="G441" s="131"/>
      <c r="H441" s="131"/>
      <c r="I441" s="131"/>
      <c r="J441" s="131"/>
      <c r="K441" s="131"/>
      <c r="L441" s="131"/>
      <c r="M441" s="131"/>
      <c r="N441" s="131"/>
      <c r="O441" s="131"/>
    </row>
    <row r="442" spans="2:15">
      <c r="B442" s="130"/>
      <c r="C442" s="130"/>
      <c r="D442" s="130"/>
      <c r="E442" s="130"/>
      <c r="F442" s="131"/>
      <c r="G442" s="131"/>
      <c r="H442" s="131"/>
      <c r="I442" s="131"/>
      <c r="J442" s="131"/>
      <c r="K442" s="131"/>
      <c r="L442" s="131"/>
      <c r="M442" s="131"/>
      <c r="N442" s="131"/>
      <c r="O442" s="131"/>
    </row>
    <row r="443" spans="2:15">
      <c r="B443" s="130"/>
      <c r="C443" s="130"/>
      <c r="D443" s="130"/>
      <c r="E443" s="130"/>
      <c r="F443" s="131"/>
      <c r="G443" s="131"/>
      <c r="H443" s="131"/>
      <c r="I443" s="131"/>
      <c r="J443" s="131"/>
      <c r="K443" s="131"/>
      <c r="L443" s="131"/>
      <c r="M443" s="131"/>
      <c r="N443" s="131"/>
      <c r="O443" s="131"/>
    </row>
    <row r="444" spans="2:15">
      <c r="B444" s="130"/>
      <c r="C444" s="130"/>
      <c r="D444" s="130"/>
      <c r="E444" s="130"/>
      <c r="F444" s="131"/>
      <c r="G444" s="131"/>
      <c r="H444" s="131"/>
      <c r="I444" s="131"/>
      <c r="J444" s="131"/>
      <c r="K444" s="131"/>
      <c r="L444" s="131"/>
      <c r="M444" s="131"/>
      <c r="N444" s="131"/>
      <c r="O444" s="131"/>
    </row>
    <row r="445" spans="2:15">
      <c r="B445" s="130"/>
      <c r="C445" s="130"/>
      <c r="D445" s="130"/>
      <c r="E445" s="130"/>
      <c r="F445" s="131"/>
      <c r="G445" s="131"/>
      <c r="H445" s="131"/>
      <c r="I445" s="131"/>
      <c r="J445" s="131"/>
      <c r="K445" s="131"/>
      <c r="L445" s="131"/>
      <c r="M445" s="131"/>
      <c r="N445" s="131"/>
      <c r="O445" s="131"/>
    </row>
    <row r="446" spans="2:15">
      <c r="B446" s="130"/>
      <c r="C446" s="130"/>
      <c r="D446" s="130"/>
      <c r="E446" s="130"/>
      <c r="F446" s="131"/>
      <c r="G446" s="131"/>
      <c r="H446" s="131"/>
      <c r="I446" s="131"/>
      <c r="J446" s="131"/>
      <c r="K446" s="131"/>
      <c r="L446" s="131"/>
      <c r="M446" s="131"/>
      <c r="N446" s="131"/>
      <c r="O446" s="131"/>
    </row>
    <row r="447" spans="2:15">
      <c r="B447" s="130"/>
      <c r="C447" s="130"/>
      <c r="D447" s="130"/>
      <c r="E447" s="130"/>
      <c r="F447" s="131"/>
      <c r="G447" s="131"/>
      <c r="H447" s="131"/>
      <c r="I447" s="131"/>
      <c r="J447" s="131"/>
      <c r="K447" s="131"/>
      <c r="L447" s="131"/>
      <c r="M447" s="131"/>
      <c r="N447" s="131"/>
      <c r="O447" s="131"/>
    </row>
    <row r="448" spans="2:15">
      <c r="B448" s="130"/>
      <c r="C448" s="130"/>
      <c r="D448" s="130"/>
      <c r="E448" s="130"/>
      <c r="F448" s="131"/>
      <c r="G448" s="131"/>
      <c r="H448" s="131"/>
      <c r="I448" s="131"/>
      <c r="J448" s="131"/>
      <c r="K448" s="131"/>
      <c r="L448" s="131"/>
      <c r="M448" s="131"/>
      <c r="N448" s="131"/>
      <c r="O448" s="131"/>
    </row>
    <row r="449" spans="2:15">
      <c r="B449" s="130"/>
      <c r="C449" s="130"/>
      <c r="D449" s="130"/>
      <c r="E449" s="130"/>
      <c r="F449" s="131"/>
      <c r="G449" s="131"/>
      <c r="H449" s="131"/>
      <c r="I449" s="131"/>
      <c r="J449" s="131"/>
      <c r="K449" s="131"/>
      <c r="L449" s="131"/>
      <c r="M449" s="131"/>
      <c r="N449" s="131"/>
      <c r="O449" s="131"/>
    </row>
    <row r="450" spans="2:15">
      <c r="B450" s="130"/>
      <c r="C450" s="130"/>
      <c r="D450" s="130"/>
      <c r="E450" s="130"/>
      <c r="F450" s="131"/>
      <c r="G450" s="131"/>
      <c r="H450" s="131"/>
      <c r="I450" s="131"/>
      <c r="J450" s="131"/>
      <c r="K450" s="131"/>
      <c r="L450" s="131"/>
      <c r="M450" s="131"/>
      <c r="N450" s="131"/>
      <c r="O450" s="131"/>
    </row>
    <row r="451" spans="2:15">
      <c r="B451" s="130"/>
      <c r="C451" s="130"/>
      <c r="D451" s="130"/>
      <c r="E451" s="130"/>
      <c r="F451" s="131"/>
      <c r="G451" s="131"/>
      <c r="H451" s="131"/>
      <c r="I451" s="131"/>
      <c r="J451" s="131"/>
      <c r="K451" s="131"/>
      <c r="L451" s="131"/>
      <c r="M451" s="131"/>
      <c r="N451" s="131"/>
      <c r="O451" s="131"/>
    </row>
    <row r="452" spans="2:15">
      <c r="B452" s="130"/>
      <c r="C452" s="130"/>
      <c r="D452" s="130"/>
      <c r="E452" s="130"/>
      <c r="F452" s="131"/>
      <c r="G452" s="131"/>
      <c r="H452" s="131"/>
      <c r="I452" s="131"/>
      <c r="J452" s="131"/>
      <c r="K452" s="131"/>
      <c r="L452" s="131"/>
      <c r="M452" s="131"/>
      <c r="N452" s="131"/>
      <c r="O452" s="131"/>
    </row>
    <row r="453" spans="2:15">
      <c r="B453" s="130"/>
      <c r="C453" s="130"/>
      <c r="D453" s="130"/>
      <c r="E453" s="130"/>
      <c r="F453" s="131"/>
      <c r="G453" s="131"/>
      <c r="H453" s="131"/>
      <c r="I453" s="131"/>
      <c r="J453" s="131"/>
      <c r="K453" s="131"/>
      <c r="L453" s="131"/>
      <c r="M453" s="131"/>
      <c r="N453" s="131"/>
      <c r="O453" s="131"/>
    </row>
    <row r="454" spans="2:15">
      <c r="B454" s="130"/>
      <c r="C454" s="130"/>
      <c r="D454" s="130"/>
      <c r="E454" s="130"/>
      <c r="F454" s="131"/>
      <c r="G454" s="131"/>
      <c r="H454" s="131"/>
      <c r="I454" s="131"/>
      <c r="J454" s="131"/>
      <c r="K454" s="131"/>
      <c r="L454" s="131"/>
      <c r="M454" s="131"/>
      <c r="N454" s="131"/>
      <c r="O454" s="131"/>
    </row>
    <row r="455" spans="2:15">
      <c r="B455" s="130"/>
      <c r="C455" s="130"/>
      <c r="D455" s="130"/>
      <c r="E455" s="130"/>
      <c r="F455" s="131"/>
      <c r="G455" s="131"/>
      <c r="H455" s="131"/>
      <c r="I455" s="131"/>
      <c r="J455" s="131"/>
      <c r="K455" s="131"/>
      <c r="L455" s="131"/>
      <c r="M455" s="131"/>
      <c r="N455" s="131"/>
      <c r="O455" s="131"/>
    </row>
    <row r="456" spans="2:15">
      <c r="B456" s="130"/>
      <c r="C456" s="130"/>
      <c r="D456" s="130"/>
      <c r="E456" s="130"/>
      <c r="F456" s="131"/>
      <c r="G456" s="131"/>
      <c r="H456" s="131"/>
      <c r="I456" s="131"/>
      <c r="J456" s="131"/>
      <c r="K456" s="131"/>
      <c r="L456" s="131"/>
      <c r="M456" s="131"/>
      <c r="N456" s="131"/>
      <c r="O456" s="131"/>
    </row>
    <row r="457" spans="2:15">
      <c r="B457" s="130"/>
      <c r="C457" s="130"/>
      <c r="D457" s="130"/>
      <c r="E457" s="130"/>
      <c r="F457" s="131"/>
      <c r="G457" s="131"/>
      <c r="H457" s="131"/>
      <c r="I457" s="131"/>
      <c r="J457" s="131"/>
      <c r="K457" s="131"/>
      <c r="L457" s="131"/>
      <c r="M457" s="131"/>
      <c r="N457" s="131"/>
      <c r="O457" s="131"/>
    </row>
    <row r="458" spans="2:15">
      <c r="B458" s="130"/>
      <c r="C458" s="130"/>
      <c r="D458" s="130"/>
      <c r="E458" s="130"/>
      <c r="F458" s="131"/>
      <c r="G458" s="131"/>
      <c r="H458" s="131"/>
      <c r="I458" s="131"/>
      <c r="J458" s="131"/>
      <c r="K458" s="131"/>
      <c r="L458" s="131"/>
      <c r="M458" s="131"/>
      <c r="N458" s="131"/>
      <c r="O458" s="131"/>
    </row>
    <row r="459" spans="2:15">
      <c r="B459" s="130"/>
      <c r="C459" s="130"/>
      <c r="D459" s="130"/>
      <c r="E459" s="130"/>
      <c r="F459" s="131"/>
      <c r="G459" s="131"/>
      <c r="H459" s="131"/>
      <c r="I459" s="131"/>
      <c r="J459" s="131"/>
      <c r="K459" s="131"/>
      <c r="L459" s="131"/>
      <c r="M459" s="131"/>
      <c r="N459" s="131"/>
      <c r="O459" s="131"/>
    </row>
    <row r="460" spans="2:15">
      <c r="B460" s="130"/>
      <c r="C460" s="130"/>
      <c r="D460" s="130"/>
      <c r="E460" s="130"/>
      <c r="F460" s="131"/>
      <c r="G460" s="131"/>
      <c r="H460" s="131"/>
      <c r="I460" s="131"/>
      <c r="J460" s="131"/>
      <c r="K460" s="131"/>
      <c r="L460" s="131"/>
      <c r="M460" s="131"/>
      <c r="N460" s="131"/>
      <c r="O460" s="131"/>
    </row>
    <row r="461" spans="2:15">
      <c r="B461" s="130"/>
      <c r="C461" s="130"/>
      <c r="D461" s="130"/>
      <c r="E461" s="130"/>
      <c r="F461" s="131"/>
      <c r="G461" s="131"/>
      <c r="H461" s="131"/>
      <c r="I461" s="131"/>
      <c r="J461" s="131"/>
      <c r="K461" s="131"/>
      <c r="L461" s="131"/>
      <c r="M461" s="131"/>
      <c r="N461" s="131"/>
      <c r="O461" s="131"/>
    </row>
    <row r="462" spans="2:15">
      <c r="B462" s="130"/>
      <c r="C462" s="130"/>
      <c r="D462" s="130"/>
      <c r="E462" s="130"/>
      <c r="F462" s="131"/>
      <c r="G462" s="131"/>
      <c r="H462" s="131"/>
      <c r="I462" s="131"/>
      <c r="J462" s="131"/>
      <c r="K462" s="131"/>
      <c r="L462" s="131"/>
      <c r="M462" s="131"/>
      <c r="N462" s="131"/>
      <c r="O462" s="131"/>
    </row>
    <row r="463" spans="2:15">
      <c r="B463" s="130"/>
      <c r="C463" s="130"/>
      <c r="D463" s="130"/>
      <c r="E463" s="130"/>
      <c r="F463" s="131"/>
      <c r="G463" s="131"/>
      <c r="H463" s="131"/>
      <c r="I463" s="131"/>
      <c r="J463" s="131"/>
      <c r="K463" s="131"/>
      <c r="L463" s="131"/>
      <c r="M463" s="131"/>
      <c r="N463" s="131"/>
      <c r="O463" s="131"/>
    </row>
    <row r="464" spans="2:15">
      <c r="B464" s="130"/>
      <c r="C464" s="130"/>
      <c r="D464" s="130"/>
      <c r="E464" s="130"/>
      <c r="F464" s="131"/>
      <c r="G464" s="131"/>
      <c r="H464" s="131"/>
      <c r="I464" s="131"/>
      <c r="J464" s="131"/>
      <c r="K464" s="131"/>
      <c r="L464" s="131"/>
      <c r="M464" s="131"/>
      <c r="N464" s="131"/>
      <c r="O464" s="131"/>
    </row>
    <row r="465" spans="2:15">
      <c r="B465" s="130"/>
      <c r="C465" s="130"/>
      <c r="D465" s="130"/>
      <c r="E465" s="130"/>
      <c r="F465" s="131"/>
      <c r="G465" s="131"/>
      <c r="H465" s="131"/>
      <c r="I465" s="131"/>
      <c r="J465" s="131"/>
      <c r="K465" s="131"/>
      <c r="L465" s="131"/>
      <c r="M465" s="131"/>
      <c r="N465" s="131"/>
      <c r="O465" s="131"/>
    </row>
    <row r="466" spans="2:15">
      <c r="B466" s="130"/>
      <c r="C466" s="130"/>
      <c r="D466" s="130"/>
      <c r="E466" s="130"/>
      <c r="F466" s="131"/>
      <c r="G466" s="131"/>
      <c r="H466" s="131"/>
      <c r="I466" s="131"/>
      <c r="J466" s="131"/>
      <c r="K466" s="131"/>
      <c r="L466" s="131"/>
      <c r="M466" s="131"/>
      <c r="N466" s="131"/>
      <c r="O466" s="131"/>
    </row>
    <row r="467" spans="2:15">
      <c r="B467" s="130"/>
      <c r="C467" s="130"/>
      <c r="D467" s="130"/>
      <c r="E467" s="130"/>
      <c r="F467" s="131"/>
      <c r="G467" s="131"/>
      <c r="H467" s="131"/>
      <c r="I467" s="131"/>
      <c r="J467" s="131"/>
      <c r="K467" s="131"/>
      <c r="L467" s="131"/>
      <c r="M467" s="131"/>
      <c r="N467" s="131"/>
      <c r="O467" s="131"/>
    </row>
    <row r="468" spans="2:15">
      <c r="B468" s="130"/>
      <c r="C468" s="130"/>
      <c r="D468" s="130"/>
      <c r="E468" s="130"/>
      <c r="F468" s="131"/>
      <c r="G468" s="131"/>
      <c r="H468" s="131"/>
      <c r="I468" s="131"/>
      <c r="J468" s="131"/>
      <c r="K468" s="131"/>
      <c r="L468" s="131"/>
      <c r="M468" s="131"/>
      <c r="N468" s="131"/>
      <c r="O468" s="131"/>
    </row>
    <row r="469" spans="2:15">
      <c r="B469" s="130"/>
      <c r="C469" s="130"/>
      <c r="D469" s="130"/>
      <c r="E469" s="130"/>
      <c r="F469" s="131"/>
      <c r="G469" s="131"/>
      <c r="H469" s="131"/>
      <c r="I469" s="131"/>
      <c r="J469" s="131"/>
      <c r="K469" s="131"/>
      <c r="L469" s="131"/>
      <c r="M469" s="131"/>
      <c r="N469" s="131"/>
      <c r="O469" s="131"/>
    </row>
    <row r="470" spans="2:15">
      <c r="B470" s="130"/>
      <c r="C470" s="130"/>
      <c r="D470" s="130"/>
      <c r="E470" s="130"/>
      <c r="F470" s="131"/>
      <c r="G470" s="131"/>
      <c r="H470" s="131"/>
      <c r="I470" s="131"/>
      <c r="J470" s="131"/>
      <c r="K470" s="131"/>
      <c r="L470" s="131"/>
      <c r="M470" s="131"/>
      <c r="N470" s="131"/>
      <c r="O470" s="131"/>
    </row>
    <row r="471" spans="2:15">
      <c r="B471" s="130"/>
      <c r="C471" s="130"/>
      <c r="D471" s="130"/>
      <c r="E471" s="130"/>
      <c r="F471" s="131"/>
      <c r="G471" s="131"/>
      <c r="H471" s="131"/>
      <c r="I471" s="131"/>
      <c r="J471" s="131"/>
      <c r="K471" s="131"/>
      <c r="L471" s="131"/>
      <c r="M471" s="131"/>
      <c r="N471" s="131"/>
      <c r="O471" s="131"/>
    </row>
    <row r="472" spans="2:15">
      <c r="B472" s="130"/>
      <c r="C472" s="130"/>
      <c r="D472" s="130"/>
      <c r="E472" s="130"/>
      <c r="F472" s="131"/>
      <c r="G472" s="131"/>
      <c r="H472" s="131"/>
      <c r="I472" s="131"/>
      <c r="J472" s="131"/>
      <c r="K472" s="131"/>
      <c r="L472" s="131"/>
      <c r="M472" s="131"/>
      <c r="N472" s="131"/>
      <c r="O472" s="131"/>
    </row>
    <row r="473" spans="2:15">
      <c r="B473" s="130"/>
      <c r="C473" s="130"/>
      <c r="D473" s="130"/>
      <c r="E473" s="130"/>
      <c r="F473" s="131"/>
      <c r="G473" s="131"/>
      <c r="H473" s="131"/>
      <c r="I473" s="131"/>
      <c r="J473" s="131"/>
      <c r="K473" s="131"/>
      <c r="L473" s="131"/>
      <c r="M473" s="131"/>
      <c r="N473" s="131"/>
      <c r="O473" s="131"/>
    </row>
    <row r="474" spans="2:15">
      <c r="B474" s="130"/>
      <c r="C474" s="130"/>
      <c r="D474" s="130"/>
      <c r="E474" s="130"/>
      <c r="F474" s="131"/>
      <c r="G474" s="131"/>
      <c r="H474" s="131"/>
      <c r="I474" s="131"/>
      <c r="J474" s="131"/>
      <c r="K474" s="131"/>
      <c r="L474" s="131"/>
      <c r="M474" s="131"/>
      <c r="N474" s="131"/>
      <c r="O474" s="131"/>
    </row>
    <row r="475" spans="2:15">
      <c r="B475" s="130"/>
      <c r="C475" s="130"/>
      <c r="D475" s="130"/>
      <c r="E475" s="130"/>
      <c r="F475" s="131"/>
      <c r="G475" s="131"/>
      <c r="H475" s="131"/>
      <c r="I475" s="131"/>
      <c r="J475" s="131"/>
      <c r="K475" s="131"/>
      <c r="L475" s="131"/>
      <c r="M475" s="131"/>
      <c r="N475" s="131"/>
      <c r="O475" s="131"/>
    </row>
    <row r="476" spans="2:15">
      <c r="B476" s="130"/>
      <c r="C476" s="130"/>
      <c r="D476" s="130"/>
      <c r="E476" s="130"/>
      <c r="F476" s="131"/>
      <c r="G476" s="131"/>
      <c r="H476" s="131"/>
      <c r="I476" s="131"/>
      <c r="J476" s="131"/>
      <c r="K476" s="131"/>
      <c r="L476" s="131"/>
      <c r="M476" s="131"/>
      <c r="N476" s="131"/>
      <c r="O476" s="131"/>
    </row>
    <row r="477" spans="2:15">
      <c r="B477" s="130"/>
      <c r="C477" s="130"/>
      <c r="D477" s="130"/>
      <c r="E477" s="130"/>
      <c r="F477" s="131"/>
      <c r="G477" s="131"/>
      <c r="H477" s="131"/>
      <c r="I477" s="131"/>
      <c r="J477" s="131"/>
      <c r="K477" s="131"/>
      <c r="L477" s="131"/>
      <c r="M477" s="131"/>
      <c r="N477" s="131"/>
      <c r="O477" s="131"/>
    </row>
    <row r="478" spans="2:15">
      <c r="B478" s="130"/>
      <c r="C478" s="130"/>
      <c r="D478" s="130"/>
      <c r="E478" s="130"/>
      <c r="F478" s="131"/>
      <c r="G478" s="131"/>
      <c r="H478" s="131"/>
      <c r="I478" s="131"/>
      <c r="J478" s="131"/>
      <c r="K478" s="131"/>
      <c r="L478" s="131"/>
      <c r="M478" s="131"/>
      <c r="N478" s="131"/>
      <c r="O478" s="131"/>
    </row>
    <row r="479" spans="2:15">
      <c r="B479" s="130"/>
      <c r="C479" s="130"/>
      <c r="D479" s="130"/>
      <c r="E479" s="130"/>
      <c r="F479" s="131"/>
      <c r="G479" s="131"/>
      <c r="H479" s="131"/>
      <c r="I479" s="131"/>
      <c r="J479" s="131"/>
      <c r="K479" s="131"/>
      <c r="L479" s="131"/>
      <c r="M479" s="131"/>
      <c r="N479" s="131"/>
      <c r="O479" s="131"/>
    </row>
    <row r="480" spans="2:15">
      <c r="B480" s="130"/>
      <c r="C480" s="130"/>
      <c r="D480" s="130"/>
      <c r="E480" s="130"/>
      <c r="F480" s="131"/>
      <c r="G480" s="131"/>
      <c r="H480" s="131"/>
      <c r="I480" s="131"/>
      <c r="J480" s="131"/>
      <c r="K480" s="131"/>
      <c r="L480" s="131"/>
      <c r="M480" s="131"/>
      <c r="N480" s="131"/>
      <c r="O480" s="131"/>
    </row>
    <row r="481" spans="2:15">
      <c r="B481" s="130"/>
      <c r="C481" s="130"/>
      <c r="D481" s="130"/>
      <c r="E481" s="130"/>
      <c r="F481" s="131"/>
      <c r="G481" s="131"/>
      <c r="H481" s="131"/>
      <c r="I481" s="131"/>
      <c r="J481" s="131"/>
      <c r="K481" s="131"/>
      <c r="L481" s="131"/>
      <c r="M481" s="131"/>
      <c r="N481" s="131"/>
      <c r="O481" s="131"/>
    </row>
    <row r="482" spans="2:15">
      <c r="B482" s="130"/>
      <c r="C482" s="130"/>
      <c r="D482" s="130"/>
      <c r="E482" s="130"/>
      <c r="F482" s="131"/>
      <c r="G482" s="131"/>
      <c r="H482" s="131"/>
      <c r="I482" s="131"/>
      <c r="J482" s="131"/>
      <c r="K482" s="131"/>
      <c r="L482" s="131"/>
      <c r="M482" s="131"/>
      <c r="N482" s="131"/>
      <c r="O482" s="131"/>
    </row>
    <row r="483" spans="2:15">
      <c r="B483" s="130"/>
      <c r="C483" s="130"/>
      <c r="D483" s="130"/>
      <c r="E483" s="130"/>
      <c r="F483" s="131"/>
      <c r="G483" s="131"/>
      <c r="H483" s="131"/>
      <c r="I483" s="131"/>
      <c r="J483" s="131"/>
      <c r="K483" s="131"/>
      <c r="L483" s="131"/>
      <c r="M483" s="131"/>
      <c r="N483" s="131"/>
      <c r="O483" s="131"/>
    </row>
    <row r="484" spans="2:15">
      <c r="B484" s="130"/>
      <c r="C484" s="130"/>
      <c r="D484" s="130"/>
      <c r="E484" s="130"/>
      <c r="F484" s="131"/>
      <c r="G484" s="131"/>
      <c r="H484" s="131"/>
      <c r="I484" s="131"/>
      <c r="J484" s="131"/>
      <c r="K484" s="131"/>
      <c r="L484" s="131"/>
      <c r="M484" s="131"/>
      <c r="N484" s="131"/>
      <c r="O484" s="131"/>
    </row>
    <row r="485" spans="2:15">
      <c r="B485" s="130"/>
      <c r="C485" s="130"/>
      <c r="D485" s="130"/>
      <c r="E485" s="130"/>
      <c r="F485" s="131"/>
      <c r="G485" s="131"/>
      <c r="H485" s="131"/>
      <c r="I485" s="131"/>
      <c r="J485" s="131"/>
      <c r="K485" s="131"/>
      <c r="L485" s="131"/>
      <c r="M485" s="131"/>
      <c r="N485" s="131"/>
      <c r="O485" s="131"/>
    </row>
    <row r="486" spans="2:15">
      <c r="B486" s="130"/>
      <c r="C486" s="130"/>
      <c r="D486" s="130"/>
      <c r="E486" s="130"/>
      <c r="F486" s="131"/>
      <c r="G486" s="131"/>
      <c r="H486" s="131"/>
      <c r="I486" s="131"/>
      <c r="J486" s="131"/>
      <c r="K486" s="131"/>
      <c r="L486" s="131"/>
      <c r="M486" s="131"/>
      <c r="N486" s="131"/>
      <c r="O486" s="131"/>
    </row>
    <row r="487" spans="2:15">
      <c r="B487" s="130"/>
      <c r="C487" s="130"/>
      <c r="D487" s="130"/>
      <c r="E487" s="130"/>
      <c r="F487" s="131"/>
      <c r="G487" s="131"/>
      <c r="H487" s="131"/>
      <c r="I487" s="131"/>
      <c r="J487" s="131"/>
      <c r="K487" s="131"/>
      <c r="L487" s="131"/>
      <c r="M487" s="131"/>
      <c r="N487" s="131"/>
      <c r="O487" s="131"/>
    </row>
    <row r="488" spans="2:15">
      <c r="B488" s="130"/>
      <c r="C488" s="130"/>
      <c r="D488" s="130"/>
      <c r="E488" s="130"/>
      <c r="F488" s="131"/>
      <c r="G488" s="131"/>
      <c r="H488" s="131"/>
      <c r="I488" s="131"/>
      <c r="J488" s="131"/>
      <c r="K488" s="131"/>
      <c r="L488" s="131"/>
      <c r="M488" s="131"/>
      <c r="N488" s="131"/>
      <c r="O488" s="131"/>
    </row>
    <row r="489" spans="2:15">
      <c r="B489" s="130"/>
      <c r="C489" s="130"/>
      <c r="D489" s="130"/>
      <c r="E489" s="130"/>
      <c r="F489" s="131"/>
      <c r="G489" s="131"/>
      <c r="H489" s="131"/>
      <c r="I489" s="131"/>
      <c r="J489" s="131"/>
      <c r="K489" s="131"/>
      <c r="L489" s="131"/>
      <c r="M489" s="131"/>
      <c r="N489" s="131"/>
      <c r="O489" s="131"/>
    </row>
    <row r="490" spans="2:15">
      <c r="B490" s="130"/>
      <c r="C490" s="130"/>
      <c r="D490" s="130"/>
      <c r="E490" s="130"/>
      <c r="F490" s="131"/>
      <c r="G490" s="131"/>
      <c r="H490" s="131"/>
      <c r="I490" s="131"/>
      <c r="J490" s="131"/>
      <c r="K490" s="131"/>
      <c r="L490" s="131"/>
      <c r="M490" s="131"/>
      <c r="N490" s="131"/>
      <c r="O490" s="131"/>
    </row>
    <row r="491" spans="2:15">
      <c r="B491" s="130"/>
      <c r="C491" s="130"/>
      <c r="D491" s="130"/>
      <c r="E491" s="130"/>
      <c r="F491" s="131"/>
      <c r="G491" s="131"/>
      <c r="H491" s="131"/>
      <c r="I491" s="131"/>
      <c r="J491" s="131"/>
      <c r="K491" s="131"/>
      <c r="L491" s="131"/>
      <c r="M491" s="131"/>
      <c r="N491" s="131"/>
      <c r="O491" s="131"/>
    </row>
    <row r="492" spans="2:15">
      <c r="B492" s="130"/>
      <c r="C492" s="130"/>
      <c r="D492" s="130"/>
      <c r="E492" s="130"/>
      <c r="F492" s="131"/>
      <c r="G492" s="131"/>
      <c r="H492" s="131"/>
      <c r="I492" s="131"/>
      <c r="J492" s="131"/>
      <c r="K492" s="131"/>
      <c r="L492" s="131"/>
      <c r="M492" s="131"/>
      <c r="N492" s="131"/>
      <c r="O492" s="131"/>
    </row>
    <row r="493" spans="2:15">
      <c r="B493" s="130"/>
      <c r="C493" s="130"/>
      <c r="D493" s="130"/>
      <c r="E493" s="130"/>
      <c r="F493" s="131"/>
      <c r="G493" s="131"/>
      <c r="H493" s="131"/>
      <c r="I493" s="131"/>
      <c r="J493" s="131"/>
      <c r="K493" s="131"/>
      <c r="L493" s="131"/>
      <c r="M493" s="131"/>
      <c r="N493" s="131"/>
      <c r="O493" s="131"/>
    </row>
    <row r="494" spans="2:15">
      <c r="B494" s="130"/>
      <c r="C494" s="130"/>
      <c r="D494" s="130"/>
      <c r="E494" s="130"/>
      <c r="F494" s="131"/>
      <c r="G494" s="131"/>
      <c r="H494" s="131"/>
      <c r="I494" s="131"/>
      <c r="J494" s="131"/>
      <c r="K494" s="131"/>
      <c r="L494" s="131"/>
      <c r="M494" s="131"/>
      <c r="N494" s="131"/>
      <c r="O494" s="131"/>
    </row>
    <row r="495" spans="2:15">
      <c r="B495" s="130"/>
      <c r="C495" s="130"/>
      <c r="D495" s="130"/>
      <c r="E495" s="130"/>
      <c r="F495" s="131"/>
      <c r="G495" s="131"/>
      <c r="H495" s="131"/>
      <c r="I495" s="131"/>
      <c r="J495" s="131"/>
      <c r="K495" s="131"/>
      <c r="L495" s="131"/>
      <c r="M495" s="131"/>
      <c r="N495" s="131"/>
      <c r="O495" s="131"/>
    </row>
    <row r="496" spans="2:15">
      <c r="B496" s="130"/>
      <c r="C496" s="130"/>
      <c r="D496" s="130"/>
      <c r="E496" s="130"/>
      <c r="F496" s="131"/>
      <c r="G496" s="131"/>
      <c r="H496" s="131"/>
      <c r="I496" s="131"/>
      <c r="J496" s="131"/>
      <c r="K496" s="131"/>
      <c r="L496" s="131"/>
      <c r="M496" s="131"/>
      <c r="N496" s="131"/>
      <c r="O496" s="131"/>
    </row>
    <row r="497" spans="2:15">
      <c r="B497" s="130"/>
      <c r="C497" s="130"/>
      <c r="D497" s="130"/>
      <c r="E497" s="130"/>
      <c r="F497" s="131"/>
      <c r="G497" s="131"/>
      <c r="H497" s="131"/>
      <c r="I497" s="131"/>
      <c r="J497" s="131"/>
      <c r="K497" s="131"/>
      <c r="L497" s="131"/>
      <c r="M497" s="131"/>
      <c r="N497" s="131"/>
      <c r="O497" s="131"/>
    </row>
    <row r="498" spans="2:15">
      <c r="B498" s="130"/>
      <c r="C498" s="130"/>
      <c r="D498" s="130"/>
      <c r="E498" s="130"/>
      <c r="F498" s="131"/>
      <c r="G498" s="131"/>
      <c r="H498" s="131"/>
      <c r="I498" s="131"/>
      <c r="J498" s="131"/>
      <c r="K498" s="131"/>
      <c r="L498" s="131"/>
      <c r="M498" s="131"/>
      <c r="N498" s="131"/>
      <c r="O498" s="131"/>
    </row>
    <row r="499" spans="2:15">
      <c r="B499" s="130"/>
      <c r="C499" s="130"/>
      <c r="D499" s="130"/>
      <c r="E499" s="130"/>
      <c r="F499" s="131"/>
      <c r="G499" s="131"/>
      <c r="H499" s="131"/>
      <c r="I499" s="131"/>
      <c r="J499" s="131"/>
      <c r="K499" s="131"/>
      <c r="L499" s="131"/>
      <c r="M499" s="131"/>
      <c r="N499" s="131"/>
      <c r="O499" s="131"/>
    </row>
    <row r="500" spans="2:15">
      <c r="B500" s="130"/>
      <c r="C500" s="130"/>
      <c r="D500" s="130"/>
      <c r="E500" s="130"/>
      <c r="F500" s="131"/>
      <c r="G500" s="131"/>
      <c r="H500" s="131"/>
      <c r="I500" s="131"/>
      <c r="J500" s="131"/>
      <c r="K500" s="131"/>
      <c r="L500" s="131"/>
      <c r="M500" s="131"/>
      <c r="N500" s="131"/>
      <c r="O500" s="131"/>
    </row>
    <row r="501" spans="2:15">
      <c r="B501" s="130"/>
      <c r="C501" s="130"/>
      <c r="D501" s="130"/>
      <c r="E501" s="130"/>
      <c r="F501" s="131"/>
      <c r="G501" s="131"/>
      <c r="H501" s="131"/>
      <c r="I501" s="131"/>
      <c r="J501" s="131"/>
      <c r="K501" s="131"/>
      <c r="L501" s="131"/>
      <c r="M501" s="131"/>
      <c r="N501" s="131"/>
      <c r="O501" s="131"/>
    </row>
    <row r="502" spans="2:15">
      <c r="B502" s="130"/>
      <c r="C502" s="130"/>
      <c r="D502" s="130"/>
      <c r="E502" s="130"/>
      <c r="F502" s="131"/>
      <c r="G502" s="131"/>
      <c r="H502" s="131"/>
      <c r="I502" s="131"/>
      <c r="J502" s="131"/>
      <c r="K502" s="131"/>
      <c r="L502" s="131"/>
      <c r="M502" s="131"/>
      <c r="N502" s="131"/>
      <c r="O502" s="131"/>
    </row>
    <row r="503" spans="2:15">
      <c r="B503" s="130"/>
      <c r="C503" s="130"/>
      <c r="D503" s="130"/>
      <c r="E503" s="130"/>
      <c r="F503" s="131"/>
      <c r="G503" s="131"/>
      <c r="H503" s="131"/>
      <c r="I503" s="131"/>
      <c r="J503" s="131"/>
      <c r="K503" s="131"/>
      <c r="L503" s="131"/>
      <c r="M503" s="131"/>
      <c r="N503" s="131"/>
      <c r="O503" s="131"/>
    </row>
    <row r="504" spans="2:15">
      <c r="B504" s="130"/>
      <c r="C504" s="130"/>
      <c r="D504" s="130"/>
      <c r="E504" s="130"/>
      <c r="F504" s="131"/>
      <c r="G504" s="131"/>
      <c r="H504" s="131"/>
      <c r="I504" s="131"/>
      <c r="J504" s="131"/>
      <c r="K504" s="131"/>
      <c r="L504" s="131"/>
      <c r="M504" s="131"/>
      <c r="N504" s="131"/>
      <c r="O504" s="131"/>
    </row>
    <row r="505" spans="2:15">
      <c r="B505" s="130"/>
      <c r="C505" s="130"/>
      <c r="D505" s="130"/>
      <c r="E505" s="130"/>
      <c r="F505" s="131"/>
      <c r="G505" s="131"/>
      <c r="H505" s="131"/>
      <c r="I505" s="131"/>
      <c r="J505" s="131"/>
      <c r="K505" s="131"/>
      <c r="L505" s="131"/>
      <c r="M505" s="131"/>
      <c r="N505" s="131"/>
      <c r="O505" s="131"/>
    </row>
    <row r="506" spans="2:15">
      <c r="B506" s="130"/>
      <c r="C506" s="130"/>
      <c r="D506" s="130"/>
      <c r="E506" s="130"/>
      <c r="F506" s="131"/>
      <c r="G506" s="131"/>
      <c r="H506" s="131"/>
      <c r="I506" s="131"/>
      <c r="J506" s="131"/>
      <c r="K506" s="131"/>
      <c r="L506" s="131"/>
      <c r="M506" s="131"/>
      <c r="N506" s="131"/>
      <c r="O506" s="131"/>
    </row>
    <row r="507" spans="2:15">
      <c r="B507" s="130"/>
      <c r="C507" s="130"/>
      <c r="D507" s="130"/>
      <c r="E507" s="130"/>
      <c r="F507" s="131"/>
      <c r="G507" s="131"/>
      <c r="H507" s="131"/>
      <c r="I507" s="131"/>
      <c r="J507" s="131"/>
      <c r="K507" s="131"/>
      <c r="L507" s="131"/>
      <c r="M507" s="131"/>
      <c r="N507" s="131"/>
      <c r="O507" s="131"/>
    </row>
    <row r="508" spans="2:15">
      <c r="B508" s="130"/>
      <c r="C508" s="130"/>
      <c r="D508" s="130"/>
      <c r="E508" s="130"/>
      <c r="F508" s="131"/>
      <c r="G508" s="131"/>
      <c r="H508" s="131"/>
      <c r="I508" s="131"/>
      <c r="J508" s="131"/>
      <c r="K508" s="131"/>
      <c r="L508" s="131"/>
      <c r="M508" s="131"/>
      <c r="N508" s="131"/>
      <c r="O508" s="131"/>
    </row>
    <row r="509" spans="2:15">
      <c r="B509" s="130"/>
      <c r="C509" s="130"/>
      <c r="D509" s="130"/>
      <c r="E509" s="130"/>
      <c r="F509" s="131"/>
      <c r="G509" s="131"/>
      <c r="H509" s="131"/>
      <c r="I509" s="131"/>
      <c r="J509" s="131"/>
      <c r="K509" s="131"/>
      <c r="L509" s="131"/>
      <c r="M509" s="131"/>
      <c r="N509" s="131"/>
      <c r="O509" s="131"/>
    </row>
    <row r="510" spans="2:15">
      <c r="B510" s="130"/>
      <c r="C510" s="130"/>
      <c r="D510" s="130"/>
      <c r="E510" s="130"/>
      <c r="F510" s="131"/>
      <c r="G510" s="131"/>
      <c r="H510" s="131"/>
      <c r="I510" s="131"/>
      <c r="J510" s="131"/>
      <c r="K510" s="131"/>
      <c r="L510" s="131"/>
      <c r="M510" s="131"/>
      <c r="N510" s="131"/>
      <c r="O510" s="131"/>
    </row>
    <row r="511" spans="2:15">
      <c r="B511" s="130"/>
      <c r="C511" s="130"/>
      <c r="D511" s="130"/>
      <c r="E511" s="130"/>
      <c r="F511" s="131"/>
      <c r="G511" s="131"/>
      <c r="H511" s="131"/>
      <c r="I511" s="131"/>
      <c r="J511" s="131"/>
      <c r="K511" s="131"/>
      <c r="L511" s="131"/>
      <c r="M511" s="131"/>
      <c r="N511" s="131"/>
      <c r="O511" s="131"/>
    </row>
    <row r="512" spans="2:15">
      <c r="B512" s="130"/>
      <c r="C512" s="130"/>
      <c r="D512" s="130"/>
      <c r="E512" s="130"/>
      <c r="F512" s="131"/>
      <c r="G512" s="131"/>
      <c r="H512" s="131"/>
      <c r="I512" s="131"/>
      <c r="J512" s="131"/>
      <c r="K512" s="131"/>
      <c r="L512" s="131"/>
      <c r="M512" s="131"/>
      <c r="N512" s="131"/>
      <c r="O512" s="131"/>
    </row>
    <row r="513" spans="2:15">
      <c r="B513" s="130"/>
      <c r="C513" s="130"/>
      <c r="D513" s="130"/>
      <c r="E513" s="130"/>
      <c r="F513" s="131"/>
      <c r="G513" s="131"/>
      <c r="H513" s="131"/>
      <c r="I513" s="131"/>
      <c r="J513" s="131"/>
      <c r="K513" s="131"/>
      <c r="L513" s="131"/>
      <c r="M513" s="131"/>
      <c r="N513" s="131"/>
      <c r="O513" s="131"/>
    </row>
    <row r="514" spans="2:15">
      <c r="B514" s="130"/>
      <c r="C514" s="130"/>
      <c r="D514" s="130"/>
      <c r="E514" s="130"/>
      <c r="F514" s="131"/>
      <c r="G514" s="131"/>
      <c r="H514" s="131"/>
      <c r="I514" s="131"/>
      <c r="J514" s="131"/>
      <c r="K514" s="131"/>
      <c r="L514" s="131"/>
      <c r="M514" s="131"/>
      <c r="N514" s="131"/>
      <c r="O514" s="131"/>
    </row>
    <row r="515" spans="2:15">
      <c r="B515" s="130"/>
      <c r="C515" s="130"/>
      <c r="D515" s="130"/>
      <c r="E515" s="130"/>
      <c r="F515" s="131"/>
      <c r="G515" s="131"/>
      <c r="H515" s="131"/>
      <c r="I515" s="131"/>
      <c r="J515" s="131"/>
      <c r="K515" s="131"/>
      <c r="L515" s="131"/>
      <c r="M515" s="131"/>
      <c r="N515" s="131"/>
      <c r="O515" s="131"/>
    </row>
    <row r="516" spans="2:15">
      <c r="B516" s="130"/>
      <c r="C516" s="130"/>
      <c r="D516" s="130"/>
      <c r="E516" s="130"/>
      <c r="F516" s="131"/>
      <c r="G516" s="131"/>
      <c r="H516" s="131"/>
      <c r="I516" s="131"/>
      <c r="J516" s="131"/>
      <c r="K516" s="131"/>
      <c r="L516" s="131"/>
      <c r="M516" s="131"/>
      <c r="N516" s="131"/>
      <c r="O516" s="131"/>
    </row>
    <row r="517" spans="2:15">
      <c r="B517" s="130"/>
      <c r="C517" s="130"/>
      <c r="D517" s="130"/>
      <c r="E517" s="130"/>
      <c r="F517" s="131"/>
      <c r="G517" s="131"/>
      <c r="H517" s="131"/>
      <c r="I517" s="131"/>
      <c r="J517" s="131"/>
      <c r="K517" s="131"/>
      <c r="L517" s="131"/>
      <c r="M517" s="131"/>
      <c r="N517" s="131"/>
      <c r="O517" s="131"/>
    </row>
    <row r="518" spans="2:15">
      <c r="B518" s="130"/>
      <c r="C518" s="130"/>
      <c r="D518" s="130"/>
      <c r="E518" s="130"/>
      <c r="F518" s="131"/>
      <c r="G518" s="131"/>
      <c r="H518" s="131"/>
      <c r="I518" s="131"/>
      <c r="J518" s="131"/>
      <c r="K518" s="131"/>
      <c r="L518" s="131"/>
      <c r="M518" s="131"/>
      <c r="N518" s="131"/>
      <c r="O518" s="131"/>
    </row>
    <row r="519" spans="2:15">
      <c r="B519" s="130"/>
      <c r="C519" s="130"/>
      <c r="D519" s="130"/>
      <c r="E519" s="130"/>
      <c r="F519" s="131"/>
      <c r="G519" s="131"/>
      <c r="H519" s="131"/>
      <c r="I519" s="131"/>
      <c r="J519" s="131"/>
      <c r="K519" s="131"/>
      <c r="L519" s="131"/>
      <c r="M519" s="131"/>
      <c r="N519" s="131"/>
      <c r="O519" s="131"/>
    </row>
    <row r="520" spans="2:15">
      <c r="B520" s="130"/>
      <c r="C520" s="130"/>
      <c r="D520" s="130"/>
      <c r="E520" s="130"/>
      <c r="F520" s="131"/>
      <c r="G520" s="131"/>
      <c r="H520" s="131"/>
      <c r="I520" s="131"/>
      <c r="J520" s="131"/>
      <c r="K520" s="131"/>
      <c r="L520" s="131"/>
      <c r="M520" s="131"/>
      <c r="N520" s="131"/>
      <c r="O520" s="131"/>
    </row>
    <row r="521" spans="2:15">
      <c r="B521" s="130"/>
      <c r="C521" s="130"/>
      <c r="D521" s="130"/>
      <c r="E521" s="130"/>
      <c r="F521" s="131"/>
      <c r="G521" s="131"/>
      <c r="H521" s="131"/>
      <c r="I521" s="131"/>
      <c r="J521" s="131"/>
      <c r="K521" s="131"/>
      <c r="L521" s="131"/>
      <c r="M521" s="131"/>
      <c r="N521" s="131"/>
      <c r="O521" s="131"/>
    </row>
    <row r="522" spans="2:15">
      <c r="B522" s="130"/>
      <c r="C522" s="130"/>
      <c r="D522" s="130"/>
      <c r="E522" s="130"/>
      <c r="F522" s="131"/>
      <c r="G522" s="131"/>
      <c r="H522" s="131"/>
      <c r="I522" s="131"/>
      <c r="J522" s="131"/>
      <c r="K522" s="131"/>
      <c r="L522" s="131"/>
      <c r="M522" s="131"/>
      <c r="N522" s="131"/>
      <c r="O522" s="131"/>
    </row>
    <row r="523" spans="2:15">
      <c r="B523" s="130"/>
      <c r="C523" s="130"/>
      <c r="D523" s="130"/>
      <c r="E523" s="130"/>
      <c r="F523" s="131"/>
      <c r="G523" s="131"/>
      <c r="H523" s="131"/>
      <c r="I523" s="131"/>
      <c r="J523" s="131"/>
      <c r="K523" s="131"/>
      <c r="L523" s="131"/>
      <c r="M523" s="131"/>
      <c r="N523" s="131"/>
      <c r="O523" s="131"/>
    </row>
    <row r="524" spans="2:15">
      <c r="B524" s="130"/>
      <c r="C524" s="130"/>
      <c r="D524" s="130"/>
      <c r="E524" s="130"/>
      <c r="F524" s="131"/>
      <c r="G524" s="131"/>
      <c r="H524" s="131"/>
      <c r="I524" s="131"/>
      <c r="J524" s="131"/>
      <c r="K524" s="131"/>
      <c r="L524" s="131"/>
      <c r="M524" s="131"/>
      <c r="N524" s="131"/>
      <c r="O524" s="131"/>
    </row>
    <row r="525" spans="2:15">
      <c r="B525" s="130"/>
      <c r="C525" s="130"/>
      <c r="D525" s="130"/>
      <c r="E525" s="130"/>
      <c r="F525" s="131"/>
      <c r="G525" s="131"/>
      <c r="H525" s="131"/>
      <c r="I525" s="131"/>
      <c r="J525" s="131"/>
      <c r="K525" s="131"/>
      <c r="L525" s="131"/>
      <c r="M525" s="131"/>
      <c r="N525" s="131"/>
      <c r="O525" s="131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1:B37 C5:C1048576 B39:B44 B46:B1048576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C070A1-B1B4-443C-95AE-F1F3DD5ABB3F}">
  <ds:schemaRefs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microsoft.com/sharepoint/v3"/>
    <ds:schemaRef ds:uri="a46656d4-8850-49b3-aebd-68bd05f7f43d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30</vt:i4>
      </vt:variant>
    </vt:vector>
  </HeadingPairs>
  <TitlesOfParts>
    <vt:vector size="61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2020-03-29T07:34:38Z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