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30" i="76" l="1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M33" i="63"/>
  <c r="M32" i="63"/>
  <c r="M31" i="63"/>
  <c r="M30" i="63"/>
  <c r="M29" i="63"/>
  <c r="M28" i="63"/>
  <c r="M27" i="63"/>
  <c r="M26" i="63"/>
  <c r="M25" i="63"/>
  <c r="M24" i="63"/>
  <c r="M23" i="63"/>
  <c r="M21" i="63"/>
  <c r="M20" i="63"/>
  <c r="M19" i="63"/>
  <c r="M18" i="63"/>
  <c r="M17" i="63"/>
  <c r="M15" i="63"/>
  <c r="M14" i="63"/>
  <c r="M13" i="63"/>
  <c r="M12" i="63"/>
  <c r="M11" i="63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18" i="58"/>
  <c r="C31" i="88"/>
  <c r="C24" i="88"/>
  <c r="C23" i="88" s="1"/>
  <c r="C17" i="88"/>
  <c r="C12" i="88" s="1"/>
  <c r="C13" i="88"/>
  <c r="J11" i="5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J10" i="58" l="1"/>
  <c r="K23" i="58" l="1"/>
  <c r="K19" i="58"/>
  <c r="K14" i="58"/>
  <c r="K10" i="58"/>
  <c r="K22" i="58"/>
  <c r="K13" i="58"/>
  <c r="C11" i="88"/>
  <c r="C10" i="88" s="1"/>
  <c r="C42" i="88" s="1"/>
  <c r="K21" i="58"/>
  <c r="K12" i="58"/>
  <c r="K20" i="58"/>
  <c r="K15" i="58"/>
  <c r="K16" i="58"/>
  <c r="K18" i="58"/>
  <c r="K11" i="58"/>
  <c r="K29" i="76"/>
  <c r="K25" i="76"/>
  <c r="K20" i="76"/>
  <c r="K16" i="76"/>
  <c r="K12" i="76"/>
  <c r="P24" i="69"/>
  <c r="P20" i="69"/>
  <c r="P16" i="69"/>
  <c r="P12" i="69"/>
  <c r="N32" i="63"/>
  <c r="N28" i="63"/>
  <c r="N24" i="63"/>
  <c r="N19" i="63"/>
  <c r="N14" i="63"/>
  <c r="R24" i="59"/>
  <c r="R20" i="59"/>
  <c r="R16" i="59"/>
  <c r="R12" i="59"/>
  <c r="R14" i="59"/>
  <c r="K28" i="76"/>
  <c r="K24" i="76"/>
  <c r="K19" i="76"/>
  <c r="K15" i="76"/>
  <c r="K11" i="76"/>
  <c r="P23" i="69"/>
  <c r="P19" i="69"/>
  <c r="P15" i="69"/>
  <c r="P11" i="69"/>
  <c r="N31" i="63"/>
  <c r="N27" i="63"/>
  <c r="N23" i="63"/>
  <c r="N18" i="63"/>
  <c r="N13" i="63"/>
  <c r="R23" i="59"/>
  <c r="R19" i="59"/>
  <c r="R15" i="59"/>
  <c r="R11" i="59"/>
  <c r="K27" i="76"/>
  <c r="K23" i="76"/>
  <c r="K18" i="76"/>
  <c r="K14" i="76"/>
  <c r="P22" i="69"/>
  <c r="P14" i="69"/>
  <c r="N26" i="63"/>
  <c r="N17" i="63"/>
  <c r="R22" i="59"/>
  <c r="K30" i="76"/>
  <c r="K26" i="76"/>
  <c r="K21" i="76"/>
  <c r="K17" i="76"/>
  <c r="K13" i="76"/>
  <c r="P21" i="69"/>
  <c r="P17" i="69"/>
  <c r="P13" i="69"/>
  <c r="N33" i="63"/>
  <c r="N29" i="63"/>
  <c r="N25" i="63"/>
  <c r="N20" i="63"/>
  <c r="N15" i="63"/>
  <c r="N11" i="63"/>
  <c r="R25" i="59"/>
  <c r="R21" i="59"/>
  <c r="R17" i="59"/>
  <c r="R13" i="59"/>
  <c r="P18" i="69"/>
  <c r="N30" i="63"/>
  <c r="N21" i="63"/>
  <c r="N12" i="63"/>
  <c r="R18" i="59"/>
  <c r="L20" i="58"/>
  <c r="L15" i="58"/>
  <c r="L11" i="58"/>
  <c r="D38" i="88"/>
  <c r="D13" i="88"/>
  <c r="L23" i="58"/>
  <c r="L14" i="58"/>
  <c r="L10" i="58"/>
  <c r="D31" i="88"/>
  <c r="D12" i="88"/>
  <c r="L18" i="58"/>
  <c r="L13" i="58"/>
  <c r="D24" i="88"/>
  <c r="L19" i="58"/>
  <c r="D11" i="88"/>
  <c r="L22" i="58"/>
  <c r="L21" i="58"/>
  <c r="L16" i="58"/>
  <c r="L12" i="58"/>
  <c r="D42" i="88"/>
  <c r="D17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191231]}"/>
    <s v="{[Medida].[Medida].&amp;[2]}"/>
    <s v="{[Keren].[Keren].[All]}"/>
    <s v="{[Cheshbon KM].[Hie Peilut].[Peilut 7].&amp;[Kod_Peilut_L7_47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  <mdx n="0" f="v">
      <t c="3" si="33">
        <n x="1" s="1"/>
        <n x="43"/>
        <n x="32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<sst xmlns="http://schemas.openxmlformats.org/spreadsheetml/2006/main" count="2074" uniqueCount="370">
  <si>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</si>
  <si>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</si>
  <si>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</si>
  <si>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</si>
  <si>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</si>
  <si>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</si>
  <si>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</si>
  <si>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</si>
  <si>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</si>
  <si>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</si>
  <si>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</si>
  <si>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</si>
  <si>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</si>
  <si>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</si>
  <si>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</si>
  <si>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</si>
  <si>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</si>
  <si>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</si>
  <si>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</si>
  <si>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</si>
  <si>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</si>
  <si>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</si>
  <si>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</si>
  <si>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</si>
  <si>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</si>
  <si>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</si>
  <si>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</si>
  <si>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</si>
  <si>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</si>
  <si>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</si>
  <si>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</si>
  <si>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</si>
  <si>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</si>
  <si>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</si>
  <si>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</si>
  <si>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</si>
  <si>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</si>
  <si>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</si>
  <si>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</si>
  <si>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</si>
  <si>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</si>
  <si>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</si>
  <si>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</si>
  <si>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</si>
  <si>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</si>
  <si>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</si>
  <si>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</si>
  <si>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</si>
  <si>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</si>
  <si>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</si>
  <si>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</si>
  <si>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</si>
  <si>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</si>
  <si>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</si>
  <si>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</si>
  <si>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</si>
  <si>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</si>
  <si>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</si>
  <si>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</si>
  <si>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</si>
  <si>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</si>
  <si>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</si>
  <si>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</si>
  <si>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</si>
  <si>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</si>
  <si>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</si>
  <si>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</si>
  <si>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</si>
  <si>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</si>
  <si>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</si>
  <si>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</si>
  <si>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</si>
  <si>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</si>
  <si>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</si>
  <si>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</si>
  <si>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</si>
  <si>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</si>
  <si>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</si>
  <si>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</si>
  <si>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</si>
  <si>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</si>
  <si>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</si>
  <si>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</si>
  <si>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</si>
  <si>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</si>
  <si>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</si>
  <si>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</si>
  <si>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</si>
  <si>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</si>
  <si>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</si>
  <si>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</si>
  <si>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</si>
  <si>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</si>
  <si>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</si>
  <si>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</si>
  <si>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</si>
  <si>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</si>
  <si>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</si>
  <si>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</si>
  <si>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</si>
  <si>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</si>
  <si>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</si>
  <si>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</si>
  <si>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</si>
  <si>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</si>
  <si>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</si>
  <si>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</si>
  <si>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</si>
  <si>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</si>
  <si>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</si>
  <si>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</si>
  <si>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</si>
  <si>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</si>
  <si>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</si>
  <si>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</si>
  <si>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</si>
  <si>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</si>
  <si>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</si>
  <si>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</si>
  <si>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</si>
  <si>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</si>
  <si>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</si>
  <si>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</si>
  <si>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</si>
  <si>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</si>
  <si>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</si>
  <si>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</si>
  <si>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</si>
  <si>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</si>
  <si>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</si>
  <si>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</si>
  <si>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</si>
  <si>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</si>
  <si>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</si>
  <si>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</si>
  <si>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</si>
  <si>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</si>
  <si>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</si>
  <si>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</si>
  <si>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</si>
  <si>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</si>
  <si>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</si>
  <si>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</si>
  <si>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</si>
  <si>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</si>
  <si>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</si>
  <si>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</si>
  <si>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</si>
  <si>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</si>
  <si>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</si>
  <si>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</si>
  <si>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</si>
  <si>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</si>
  <si>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</si>
  <si>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</si>
  <si>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</si>
  <si>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</si>
  <si>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</si>
  <si>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</si>
  <si>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</si>
  <si>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</si>
  <si>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</si>
  <si>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</si>
  <si>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</si>
  <si>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</si>
  <si>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</si>
  <si>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</si>
  <si>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</si>
  <si>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</si>
  <si>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</si>
  <si>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</si>
  <si>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</si>
  <si>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</si>
  <si>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</si>
  <si>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</si>
  <si>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</si>
  <si>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</si>
  <si>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</si>
  <si>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</si>
  <si>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</si>
  <si>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</si>
  <si>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</si>
  <si>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</si>
  <si>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</si>
  <si>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</si>
  <si>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</si>
  <si>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</si>
  <si>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</si>
  <si>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</si>
  <si>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</si>
  <si>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</si>
  <si>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</si>
  <si>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</si>
  <si>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</si>
  <si>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</si>
  <si>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</si>
  <si>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</si>
  <si>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</si>
  <si>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</si>
  <si>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</si>
  <si>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</si>
  <si>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</si>
  <si>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</si>
  <si>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</si>
  <si>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</si>
  <si>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</si>
  <si>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</si>
  <si>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</si>
  <si>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</si>
  <si>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</si>
  <si>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</si>
  <si>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</si>
  <si>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</si>
  <si>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</si>
  <si>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</si>
  <si>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</si>
  <si>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</si>
  <si>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</si>
  <si>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</si>
  <si>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</si>
  <si>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</si>
  <si>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</si>
  <si>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</si>
  <si>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</si>
  <si>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</si>
  <si>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</si>
  <si>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</si>
  <si>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</si>
  <si>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</si>
  <si>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</si>
  <si>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</si>
  <si>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</si>
  <si>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</si>
  <si>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31/12/2019</t>
  </si>
  <si>
    <t>מגדל מקפת קרנות פנסיה וקופות גמל בע"מ</t>
  </si>
  <si>
    <t xml:space="preserve">מגדל מקפת אישית (מספר אוצר 162) - מסלול הלכה למקבלי קצבה קיימים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</si>
  <si>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</si>
  <si>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</si>
  <si>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</si>
  <si>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</si>
  <si>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</si>
  <si>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</si>
  <si>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</si>
  <si>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</si>
  <si>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</si>
  <si>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</si>
  <si>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</si>
  <si>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</si>
  <si>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</si>
  <si>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</si>
  <si>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</si>
  <si>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</si>
  <si>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</si>
  <si>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</si>
  <si>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</si>
  <si>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</si>
  <si>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</si>
  <si>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</si>
  <si>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</si>
  <si>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פסגות ETF כש תא 125</t>
  </si>
  <si>
    <t>1155324</t>
  </si>
  <si>
    <t>513464289</t>
  </si>
  <si>
    <t>תכלית סל כש תא 125</t>
  </si>
  <si>
    <t>1155373</t>
  </si>
  <si>
    <t>513540310</t>
  </si>
  <si>
    <t>הראל סל כשרה תל בונד 60</t>
  </si>
  <si>
    <t>1155092</t>
  </si>
  <si>
    <t>514103811</t>
  </si>
  <si>
    <t>פסגות ETF כש תלבונד 60</t>
  </si>
  <si>
    <t>1155076</t>
  </si>
  <si>
    <t>קסם ETF כשרה תל בונד 60</t>
  </si>
  <si>
    <t>1155126</t>
  </si>
  <si>
    <t>520041989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</si>
  <si>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</si>
  <si>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</si>
  <si>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</si>
  <si>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</si>
  <si>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</si>
  <si>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</si>
  <si>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</si>
  <si>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</si>
  <si>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</si>
  <si>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</si>
  <si>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</si>
  <si>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</si>
  <si>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</si>
  <si>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</si>
  <si>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</si>
  <si>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</si>
  <si>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</si>
  <si>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Vanguard MSCI emerging markets</t>
  </si>
  <si>
    <t>US9220428588</t>
  </si>
  <si>
    <t>WISDOMTREE EUROPE HEDGED EQU</t>
  </si>
  <si>
    <t>US97717X7012</t>
  </si>
  <si>
    <t>ערד 8805</t>
  </si>
  <si>
    <t>ערד 8809</t>
  </si>
  <si>
    <t>3322000</t>
  </si>
  <si>
    <t>ערד 8845</t>
  </si>
  <si>
    <t>8845000</t>
  </si>
  <si>
    <t>ערד 8846</t>
  </si>
  <si>
    <t>8846000</t>
  </si>
  <si>
    <t>ערד 8851</t>
  </si>
  <si>
    <t>8851000</t>
  </si>
  <si>
    <t>ערד 8852</t>
  </si>
  <si>
    <t>8852000</t>
  </si>
  <si>
    <t>ערד 8856</t>
  </si>
  <si>
    <t>88560000</t>
  </si>
  <si>
    <t>ערד 8858</t>
  </si>
  <si>
    <t>88580000</t>
  </si>
  <si>
    <t>ערד 8865</t>
  </si>
  <si>
    <t>88650000</t>
  </si>
  <si>
    <t>ערד 8874</t>
  </si>
  <si>
    <t>88740000</t>
  </si>
  <si>
    <t>ערד 8880</t>
  </si>
  <si>
    <t>88800000</t>
  </si>
  <si>
    <t>₪ / מט"ח</t>
  </si>
  <si>
    <t>+ILS/-USD 3.452 10-11-20 (10) -800</t>
  </si>
  <si>
    <t>10000091</t>
  </si>
  <si>
    <t>ל.ר.</t>
  </si>
  <si>
    <t>+ILS/-USD 3.459 11-06-20 (10) -580</t>
  </si>
  <si>
    <t>10000095</t>
  </si>
  <si>
    <t>+ILS/-USD 3.477 11-06-20 (10) -555</t>
  </si>
  <si>
    <t>10000099</t>
  </si>
  <si>
    <t>+ILS/-USD 3.4833 10-11-20 (10) -892</t>
  </si>
  <si>
    <t>10000085</t>
  </si>
  <si>
    <t>+ILS/-USD 3.51 23-01-20 (10) -180</t>
  </si>
  <si>
    <t>10000105</t>
  </si>
  <si>
    <t>+USD/-ILS 3.4908 11-06-20 (10) -563</t>
  </si>
  <si>
    <t>10000097</t>
  </si>
  <si>
    <t>+USD/-ILS 3.5116 23-01-20 (10) -154</t>
  </si>
  <si>
    <t>10000107</t>
  </si>
  <si>
    <t>+USD/-ILS 3.5156 23-01-20 (10) -148</t>
  </si>
  <si>
    <t>10000109</t>
  </si>
  <si>
    <t>+EUR/-USD 1.1094 09-04-20 (10) +97</t>
  </si>
  <si>
    <t>10000111</t>
  </si>
  <si>
    <t>+EUR/-USD 1.12594 09-04-20 (10) +184.4</t>
  </si>
  <si>
    <t>10000093</t>
  </si>
  <si>
    <t>+USD/-EUR 1.1106 09-04-20 (10) +137</t>
  </si>
  <si>
    <t>10000103</t>
  </si>
  <si>
    <t>+USD/-EUR 1.15192 09-04-20 (10) +234.2</t>
  </si>
  <si>
    <t>10000089</t>
  </si>
  <si>
    <t>+USD/-JPY 106.51 12-02-20 (10) -173</t>
  </si>
  <si>
    <t>10000087</t>
  </si>
  <si>
    <t>+USD/-JPY 106.54 12-02-20 (10) -1.1</t>
  </si>
  <si>
    <t>10000102</t>
  </si>
  <si>
    <t>+USD/-JPY 106.55 12-02-20 (10) -106</t>
  </si>
  <si>
    <t>10000101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</si>
  <si>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</si>
  <si>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</si>
  <si>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</si>
  <si>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</si>
  <si>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</si>
  <si>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</si>
  <si>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</si>
  <si>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</si>
  <si>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</si>
  <si>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</si>
  <si>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</si>
  <si>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</si>
  <si>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</si>
  <si>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</si>
  <si>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יו בנק</t>
  </si>
  <si>
    <t>30026000</t>
  </si>
  <si>
    <t>32010000</t>
  </si>
  <si>
    <t>31710000</t>
  </si>
  <si>
    <t>31210000</t>
  </si>
  <si>
    <t>31110000</t>
  </si>
  <si>
    <t>34010000</t>
  </si>
  <si>
    <t>מניות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</si>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</sst>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8" xfId="13" applyFont="1" applyBorder="1" applyAlignment="1">
      <alignment horizontal="right"/>
    </xf>
    <xf numFmtId="10" fontId="5" fillId="0" borderId="28" xfId="14" applyNumberFormat="1" applyFont="1" applyBorder="1" applyAlignment="1">
      <alignment horizontal="center"/>
    </xf>
    <xf numFmtId="2" fontId="5" fillId="0" borderId="28" xfId="7" applyNumberFormat="1" applyFont="1" applyBorder="1" applyAlignment="1">
      <alignment horizontal="right"/>
    </xf>
    <xf numFmtId="169" fontId="5" fillId="0" borderId="28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7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selection activeCell="F10" sqref="F10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158</v>
      </c>
      <c r="C1" s="80" t="s" vm="1">
        <v>233</v>
      </c>
    </row>
    <row r="2" spans="1:31">
      <c r="B2" s="58" t="s">
        <v>157</v>
      </c>
      <c r="C2" s="80" t="s">
        <v>234</v>
      </c>
    </row>
    <row r="3" spans="1:31">
      <c r="B3" s="58" t="s">
        <v>159</v>
      </c>
      <c r="C3" s="80" t="s">
        <v>235</v>
      </c>
    </row>
    <row r="4" spans="1:31">
      <c r="B4" s="58" t="s">
        <v>160</v>
      </c>
      <c r="C4" s="80">
        <v>8603</v>
      </c>
    </row>
    <row r="6" spans="1:31" ht="26.25" customHeight="1">
      <c r="B6" s="116" t="s">
        <v>174</v>
      </c>
      <c r="C6" s="117"/>
      <c r="D6" s="118"/>
    </row>
    <row r="7" spans="1:31" s="10" customFormat="1">
      <c r="B7" s="23"/>
      <c r="C7" s="24" t="s">
        <v>87</v>
      </c>
      <c r="D7" s="25" t="s">
        <v>85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87</v>
      </c>
    </row>
    <row r="8" spans="1:31" s="10" customFormat="1">
      <c r="B8" s="23"/>
      <c r="C8" s="26" t="s">
        <v>214</v>
      </c>
      <c r="D8" s="27" t="s">
        <v>20</v>
      </c>
      <c r="AE8" s="38" t="s">
        <v>88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97</v>
      </c>
    </row>
    <row r="10" spans="1:31" s="11" customFormat="1" ht="18" customHeight="1">
      <c r="B10" s="69" t="s">
        <v>173</v>
      </c>
      <c r="C10" s="105">
        <f>C11+C12+C23</f>
        <v>569.34406538290011</v>
      </c>
      <c r="D10" s="106">
        <f>C10/$C$42</f>
        <v>1</v>
      </c>
      <c r="AE10" s="68"/>
    </row>
    <row r="11" spans="1:31">
      <c r="A11" s="46" t="s">
        <v>120</v>
      </c>
      <c r="B11" s="29" t="s">
        <v>175</v>
      </c>
      <c r="C11" s="105">
        <f>מזומנים!J10</f>
        <v>11.251049789</v>
      </c>
      <c r="D11" s="106">
        <f t="shared" ref="D11:D13" si="0">C11/$C$42</f>
        <v>1.9761424546391553E-2</v>
      </c>
    </row>
    <row r="12" spans="1:31">
      <c r="B12" s="29" t="s">
        <v>176</v>
      </c>
      <c r="C12" s="105">
        <f>C13+C17</f>
        <v>214.0105755939</v>
      </c>
      <c r="D12" s="106">
        <f t="shared" si="0"/>
        <v>0.37588970994186405</v>
      </c>
    </row>
    <row r="13" spans="1:31">
      <c r="A13" s="56" t="s">
        <v>120</v>
      </c>
      <c r="B13" s="30" t="s">
        <v>46</v>
      </c>
      <c r="C13" s="105">
        <f>'תעודות התחייבות ממשלתיות'!O11</f>
        <v>153.206705594</v>
      </c>
      <c r="D13" s="106">
        <f t="shared" si="0"/>
        <v>0.26909335656456546</v>
      </c>
    </row>
    <row r="14" spans="1:31">
      <c r="A14" s="56" t="s">
        <v>120</v>
      </c>
      <c r="B14" s="30" t="s">
        <v>47</v>
      </c>
      <c r="C14" s="105" t="s" vm="2">
        <v>347</v>
      </c>
      <c r="D14" s="106" t="s" vm="3">
        <v>347</v>
      </c>
    </row>
    <row r="15" spans="1:31">
      <c r="A15" s="56" t="s">
        <v>120</v>
      </c>
      <c r="B15" s="30" t="s">
        <v>48</v>
      </c>
      <c r="C15" s="105" t="s" vm="4">
        <v>347</v>
      </c>
      <c r="D15" s="106" t="s" vm="5">
        <v>347</v>
      </c>
    </row>
    <row r="16" spans="1:31">
      <c r="A16" s="56" t="s">
        <v>120</v>
      </c>
      <c r="B16" s="30" t="s">
        <v>49</v>
      </c>
      <c r="C16" s="105" t="s" vm="6">
        <v>347</v>
      </c>
      <c r="D16" s="106" t="s" vm="7">
        <v>347</v>
      </c>
    </row>
    <row r="17" spans="1:4">
      <c r="A17" s="56" t="s">
        <v>120</v>
      </c>
      <c r="B17" s="30" t="s">
        <v>227</v>
      </c>
      <c r="C17" s="105">
        <f>'קרנות סל'!K11</f>
        <v>60.803869999900002</v>
      </c>
      <c r="D17" s="106">
        <f>C17/$C$42</f>
        <v>0.10679635337729861</v>
      </c>
    </row>
    <row r="18" spans="1:4">
      <c r="A18" s="56" t="s">
        <v>120</v>
      </c>
      <c r="B18" s="30" t="s">
        <v>50</v>
      </c>
      <c r="C18" s="105" t="s" vm="8">
        <v>347</v>
      </c>
      <c r="D18" s="106" t="s" vm="9">
        <v>347</v>
      </c>
    </row>
    <row r="19" spans="1:4">
      <c r="A19" s="56" t="s">
        <v>120</v>
      </c>
      <c r="B19" s="30" t="s">
        <v>51</v>
      </c>
      <c r="C19" s="105" t="s" vm="10">
        <v>347</v>
      </c>
      <c r="D19" s="106" t="s" vm="11">
        <v>347</v>
      </c>
    </row>
    <row r="20" spans="1:4">
      <c r="A20" s="56" t="s">
        <v>120</v>
      </c>
      <c r="B20" s="30" t="s">
        <v>52</v>
      </c>
      <c r="C20" s="105" t="s" vm="12">
        <v>347</v>
      </c>
      <c r="D20" s="106" t="s" vm="13">
        <v>347</v>
      </c>
    </row>
    <row r="21" spans="1:4">
      <c r="A21" s="56" t="s">
        <v>120</v>
      </c>
      <c r="B21" s="30" t="s">
        <v>53</v>
      </c>
      <c r="C21" s="105" t="s" vm="14">
        <v>347</v>
      </c>
      <c r="D21" s="106" t="s" vm="15">
        <v>347</v>
      </c>
    </row>
    <row r="22" spans="1:4">
      <c r="A22" s="56" t="s">
        <v>120</v>
      </c>
      <c r="B22" s="30" t="s">
        <v>54</v>
      </c>
      <c r="C22" s="105" t="s" vm="16">
        <v>347</v>
      </c>
      <c r="D22" s="106" t="s" vm="17">
        <v>347</v>
      </c>
    </row>
    <row r="23" spans="1:4">
      <c r="B23" s="29" t="s">
        <v>177</v>
      </c>
      <c r="C23" s="105">
        <f>C24+C31</f>
        <v>344.08244000000008</v>
      </c>
      <c r="D23" s="106">
        <f>C23/$C$42</f>
        <v>0.60434886551174438</v>
      </c>
    </row>
    <row r="24" spans="1:4">
      <c r="A24" s="56" t="s">
        <v>120</v>
      </c>
      <c r="B24" s="30" t="s">
        <v>55</v>
      </c>
      <c r="C24" s="105">
        <f>'לא סחיר- תעודות התחייבות ממשלתי'!M11</f>
        <v>344.00633000000005</v>
      </c>
      <c r="D24" s="106">
        <f>C24/$C$42</f>
        <v>0.60421518536185315</v>
      </c>
    </row>
    <row r="25" spans="1:4">
      <c r="A25" s="56" t="s">
        <v>120</v>
      </c>
      <c r="B25" s="30" t="s">
        <v>56</v>
      </c>
      <c r="C25" s="105" t="s" vm="18">
        <v>347</v>
      </c>
      <c r="D25" s="106" t="s" vm="19">
        <v>347</v>
      </c>
    </row>
    <row r="26" spans="1:4">
      <c r="A26" s="56" t="s">
        <v>120</v>
      </c>
      <c r="B26" s="30" t="s">
        <v>48</v>
      </c>
      <c r="C26" s="105" t="s" vm="20">
        <v>347</v>
      </c>
      <c r="D26" s="106" t="s" vm="21">
        <v>347</v>
      </c>
    </row>
    <row r="27" spans="1:4">
      <c r="A27" s="56" t="s">
        <v>120</v>
      </c>
      <c r="B27" s="30" t="s">
        <v>57</v>
      </c>
      <c r="C27" s="105" t="s" vm="22">
        <v>347</v>
      </c>
      <c r="D27" s="106" t="s" vm="23">
        <v>347</v>
      </c>
    </row>
    <row r="28" spans="1:4">
      <c r="A28" s="56" t="s">
        <v>120</v>
      </c>
      <c r="B28" s="30" t="s">
        <v>58</v>
      </c>
      <c r="C28" s="105" t="s" vm="24">
        <v>347</v>
      </c>
      <c r="D28" s="106" t="s" vm="25">
        <v>347</v>
      </c>
    </row>
    <row r="29" spans="1:4">
      <c r="A29" s="56" t="s">
        <v>120</v>
      </c>
      <c r="B29" s="30" t="s">
        <v>59</v>
      </c>
      <c r="C29" s="105" t="s" vm="26">
        <v>347</v>
      </c>
      <c r="D29" s="106" t="s" vm="27">
        <v>347</v>
      </c>
    </row>
    <row r="30" spans="1:4">
      <c r="A30" s="56" t="s">
        <v>120</v>
      </c>
      <c r="B30" s="30" t="s">
        <v>200</v>
      </c>
      <c r="C30" s="105" t="s" vm="28">
        <v>347</v>
      </c>
      <c r="D30" s="106" t="s" vm="29">
        <v>347</v>
      </c>
    </row>
    <row r="31" spans="1:4">
      <c r="A31" s="56" t="s">
        <v>120</v>
      </c>
      <c r="B31" s="30" t="s">
        <v>81</v>
      </c>
      <c r="C31" s="105">
        <f>'לא סחיר - חוזים עתידיים'!I11</f>
        <v>7.6110000000000011E-2</v>
      </c>
      <c r="D31" s="106">
        <f>C31/$C$42</f>
        <v>1.3368014989110998E-4</v>
      </c>
    </row>
    <row r="32" spans="1:4">
      <c r="A32" s="56" t="s">
        <v>120</v>
      </c>
      <c r="B32" s="30" t="s">
        <v>60</v>
      </c>
      <c r="C32" s="105" t="s" vm="30">
        <v>347</v>
      </c>
      <c r="D32" s="106" t="s" vm="31">
        <v>347</v>
      </c>
    </row>
    <row r="33" spans="1:4">
      <c r="A33" s="56" t="s">
        <v>120</v>
      </c>
      <c r="B33" s="29" t="s">
        <v>178</v>
      </c>
      <c r="C33" s="105" t="s" vm="32">
        <v>347</v>
      </c>
      <c r="D33" s="106" t="s" vm="33">
        <v>347</v>
      </c>
    </row>
    <row r="34" spans="1:4">
      <c r="A34" s="56" t="s">
        <v>120</v>
      </c>
      <c r="B34" s="29" t="s">
        <v>179</v>
      </c>
      <c r="C34" s="105" t="s" vm="34">
        <v>347</v>
      </c>
      <c r="D34" s="106" t="s" vm="35">
        <v>347</v>
      </c>
    </row>
    <row r="35" spans="1:4">
      <c r="A35" s="56" t="s">
        <v>120</v>
      </c>
      <c r="B35" s="29" t="s">
        <v>180</v>
      </c>
      <c r="C35" s="105" t="s" vm="36">
        <v>347</v>
      </c>
      <c r="D35" s="106" t="s" vm="37">
        <v>347</v>
      </c>
    </row>
    <row r="36" spans="1:4">
      <c r="A36" s="56" t="s">
        <v>120</v>
      </c>
      <c r="B36" s="57" t="s">
        <v>181</v>
      </c>
      <c r="C36" s="105" t="s" vm="38">
        <v>347</v>
      </c>
      <c r="D36" s="106" t="s" vm="39">
        <v>347</v>
      </c>
    </row>
    <row r="37" spans="1:4">
      <c r="A37" s="56" t="s">
        <v>120</v>
      </c>
      <c r="B37" s="29" t="s">
        <v>182</v>
      </c>
      <c r="C37" s="105" t="s" vm="40">
        <v>347</v>
      </c>
      <c r="D37" s="106" t="s" vm="41">
        <v>347</v>
      </c>
    </row>
    <row r="38" spans="1:4">
      <c r="A38" s="56"/>
      <c r="B38" s="70" t="s">
        <v>184</v>
      </c>
      <c r="C38" s="105">
        <v>0</v>
      </c>
      <c r="D38" s="106">
        <f>C38/$C$42</f>
        <v>0</v>
      </c>
    </row>
    <row r="39" spans="1:4">
      <c r="A39" s="56" t="s">
        <v>120</v>
      </c>
      <c r="B39" s="71" t="s">
        <v>185</v>
      </c>
      <c r="C39" s="105" t="s" vm="42">
        <v>347</v>
      </c>
      <c r="D39" s="106" t="s" vm="43">
        <v>347</v>
      </c>
    </row>
    <row r="40" spans="1:4">
      <c r="A40" s="56" t="s">
        <v>120</v>
      </c>
      <c r="B40" s="71" t="s">
        <v>212</v>
      </c>
      <c r="C40" s="105" t="s" vm="44">
        <v>347</v>
      </c>
      <c r="D40" s="106" t="s" vm="45">
        <v>347</v>
      </c>
    </row>
    <row r="41" spans="1:4">
      <c r="A41" s="56" t="s">
        <v>120</v>
      </c>
      <c r="B41" s="71" t="s">
        <v>186</v>
      </c>
      <c r="C41" s="105" t="s" vm="46">
        <v>347</v>
      </c>
      <c r="D41" s="106" t="s" vm="47">
        <v>347</v>
      </c>
    </row>
    <row r="42" spans="1:4">
      <c r="B42" s="71" t="s">
        <v>61</v>
      </c>
      <c r="C42" s="105">
        <f>C38+C10</f>
        <v>569.34406538290011</v>
      </c>
      <c r="D42" s="106">
        <f>C42/$C$42</f>
        <v>1</v>
      </c>
    </row>
    <row r="43" spans="1:4">
      <c r="A43" s="56" t="s">
        <v>120</v>
      </c>
      <c r="B43" s="71" t="s">
        <v>183</v>
      </c>
      <c r="C43" s="105"/>
      <c r="D43" s="106"/>
    </row>
    <row r="44" spans="1:4">
      <c r="B44" s="6" t="s">
        <v>86</v>
      </c>
    </row>
    <row r="45" spans="1:4">
      <c r="C45" s="77" t="s">
        <v>165</v>
      </c>
      <c r="D45" s="36" t="s">
        <v>80</v>
      </c>
    </row>
    <row r="46" spans="1:4">
      <c r="C46" s="78" t="s">
        <v>1</v>
      </c>
      <c r="D46" s="25" t="s">
        <v>2</v>
      </c>
    </row>
    <row r="47" spans="1:4">
      <c r="C47" s="107" t="s">
        <v>146</v>
      </c>
      <c r="D47" s="108" vm="48">
        <v>2.4230999999999998</v>
      </c>
    </row>
    <row r="48" spans="1:4">
      <c r="C48" s="107" t="s">
        <v>155</v>
      </c>
      <c r="D48" s="108">
        <v>0.85865487341300406</v>
      </c>
    </row>
    <row r="49" spans="2:4">
      <c r="C49" s="107" t="s">
        <v>151</v>
      </c>
      <c r="D49" s="108" vm="49">
        <v>2.6535000000000002</v>
      </c>
    </row>
    <row r="50" spans="2:4">
      <c r="B50" s="12"/>
      <c r="C50" s="107" t="s">
        <v>348</v>
      </c>
      <c r="D50" s="108" vm="50">
        <v>3.5750000000000002</v>
      </c>
    </row>
    <row r="51" spans="2:4">
      <c r="C51" s="107" t="s">
        <v>144</v>
      </c>
      <c r="D51" s="108" vm="51">
        <v>3.8782000000000001</v>
      </c>
    </row>
    <row r="52" spans="2:4">
      <c r="C52" s="107" t="s">
        <v>145</v>
      </c>
      <c r="D52" s="108" vm="52">
        <v>4.5597000000000003</v>
      </c>
    </row>
    <row r="53" spans="2:4">
      <c r="C53" s="107" t="s">
        <v>147</v>
      </c>
      <c r="D53" s="108">
        <v>0.44351475174210436</v>
      </c>
    </row>
    <row r="54" spans="2:4">
      <c r="C54" s="107" t="s">
        <v>152</v>
      </c>
      <c r="D54" s="108" vm="53">
        <v>3.1846999999999999</v>
      </c>
    </row>
    <row r="55" spans="2:4">
      <c r="C55" s="107" t="s">
        <v>153</v>
      </c>
      <c r="D55" s="108">
        <v>0.18275657839072681</v>
      </c>
    </row>
    <row r="56" spans="2:4">
      <c r="C56" s="107" t="s">
        <v>150</v>
      </c>
      <c r="D56" s="108" vm="54">
        <v>0.51910000000000001</v>
      </c>
    </row>
    <row r="57" spans="2:4">
      <c r="C57" s="107" t="s">
        <v>349</v>
      </c>
      <c r="D57" s="108">
        <v>2.3265791999999998</v>
      </c>
    </row>
    <row r="58" spans="2:4">
      <c r="C58" s="107" t="s">
        <v>149</v>
      </c>
      <c r="D58" s="108" vm="55">
        <v>0.3715</v>
      </c>
    </row>
    <row r="59" spans="2:4">
      <c r="C59" s="107" t="s">
        <v>142</v>
      </c>
      <c r="D59" s="108" vm="56">
        <v>3.456</v>
      </c>
    </row>
    <row r="60" spans="2:4">
      <c r="C60" s="107" t="s">
        <v>156</v>
      </c>
      <c r="D60" s="108" vm="57">
        <v>0.2465</v>
      </c>
    </row>
    <row r="61" spans="2:4">
      <c r="C61" s="107" t="s">
        <v>350</v>
      </c>
      <c r="D61" s="108" vm="58">
        <v>0.39319999999999999</v>
      </c>
    </row>
    <row r="62" spans="2:4">
      <c r="C62" s="107" t="s">
        <v>351</v>
      </c>
      <c r="D62" s="108">
        <v>5.5684993087713533E-2</v>
      </c>
    </row>
    <row r="63" spans="2:4">
      <c r="C63" s="107" t="s">
        <v>352</v>
      </c>
      <c r="D63" s="108">
        <v>0.49632352941176472</v>
      </c>
    </row>
    <row r="64" spans="2:4">
      <c r="C64" s="107" t="s">
        <v>143</v>
      </c>
      <c r="D64" s="108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233</v>
      </c>
    </row>
    <row r="2" spans="2:60">
      <c r="B2" s="58" t="s">
        <v>157</v>
      </c>
      <c r="C2" s="80" t="s">
        <v>234</v>
      </c>
    </row>
    <row r="3" spans="2:60">
      <c r="B3" s="58" t="s">
        <v>159</v>
      </c>
      <c r="C3" s="80" t="s">
        <v>235</v>
      </c>
    </row>
    <row r="4" spans="2:60">
      <c r="B4" s="58" t="s">
        <v>160</v>
      </c>
      <c r="C4" s="80">
        <v>8603</v>
      </c>
    </row>
    <row r="6" spans="2:60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0" ht="26.25" customHeight="1">
      <c r="B7" s="130" t="s">
        <v>69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H7" s="3"/>
    </row>
    <row r="8" spans="2:60" s="3" customFormat="1" ht="78.75">
      <c r="B8" s="23" t="s">
        <v>94</v>
      </c>
      <c r="C8" s="31" t="s">
        <v>32</v>
      </c>
      <c r="D8" s="31" t="s">
        <v>98</v>
      </c>
      <c r="E8" s="31" t="s">
        <v>43</v>
      </c>
      <c r="F8" s="31" t="s">
        <v>78</v>
      </c>
      <c r="G8" s="31" t="s">
        <v>211</v>
      </c>
      <c r="H8" s="31" t="s">
        <v>210</v>
      </c>
      <c r="I8" s="31" t="s">
        <v>42</v>
      </c>
      <c r="J8" s="31" t="s">
        <v>41</v>
      </c>
      <c r="K8" s="31" t="s">
        <v>161</v>
      </c>
      <c r="L8" s="31" t="s">
        <v>163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218</v>
      </c>
      <c r="H9" s="17"/>
      <c r="I9" s="17" t="s">
        <v>214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C11" s="1"/>
      <c r="BD11" s="3"/>
      <c r="BE11" s="1"/>
      <c r="BG11" s="1"/>
    </row>
    <row r="12" spans="2:60" s="4" customFormat="1" ht="18" customHeight="1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C12" s="1"/>
      <c r="BD12" s="3"/>
      <c r="BE12" s="1"/>
      <c r="BG12" s="1"/>
    </row>
    <row r="13" spans="2:60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D13" s="3"/>
    </row>
    <row r="14" spans="2:60" ht="20.25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BD14" s="4"/>
    </row>
    <row r="15" spans="2:60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56" ht="2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BC19" s="4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BD20" s="3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158</v>
      </c>
      <c r="C1" s="80" t="s" vm="1">
        <v>233</v>
      </c>
    </row>
    <row r="2" spans="2:61">
      <c r="B2" s="58" t="s">
        <v>157</v>
      </c>
      <c r="C2" s="80" t="s">
        <v>234</v>
      </c>
    </row>
    <row r="3" spans="2:61">
      <c r="B3" s="58" t="s">
        <v>159</v>
      </c>
      <c r="C3" s="80" t="s">
        <v>235</v>
      </c>
    </row>
    <row r="4" spans="2:61">
      <c r="B4" s="58" t="s">
        <v>160</v>
      </c>
      <c r="C4" s="80">
        <v>8603</v>
      </c>
    </row>
    <row r="6" spans="2:61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1" ht="26.25" customHeight="1">
      <c r="B7" s="130" t="s">
        <v>70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I7" s="3"/>
    </row>
    <row r="8" spans="2:61" s="3" customFormat="1" ht="78.75">
      <c r="B8" s="23" t="s">
        <v>94</v>
      </c>
      <c r="C8" s="31" t="s">
        <v>32</v>
      </c>
      <c r="D8" s="31" t="s">
        <v>98</v>
      </c>
      <c r="E8" s="31" t="s">
        <v>43</v>
      </c>
      <c r="F8" s="31" t="s">
        <v>78</v>
      </c>
      <c r="G8" s="31" t="s">
        <v>211</v>
      </c>
      <c r="H8" s="31" t="s">
        <v>210</v>
      </c>
      <c r="I8" s="31" t="s">
        <v>42</v>
      </c>
      <c r="J8" s="31" t="s">
        <v>41</v>
      </c>
      <c r="K8" s="31" t="s">
        <v>161</v>
      </c>
      <c r="L8" s="32" t="s">
        <v>163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218</v>
      </c>
      <c r="H9" s="17"/>
      <c r="I9" s="17" t="s">
        <v>214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D11" s="1"/>
      <c r="BE11" s="3"/>
      <c r="BF11" s="1"/>
      <c r="BH11" s="1"/>
    </row>
    <row r="12" spans="2:61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E12" s="3"/>
    </row>
    <row r="13" spans="2:61" ht="20.2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E13" s="4"/>
    </row>
    <row r="14" spans="2:61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61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 ht="2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BD18" s="4"/>
    </row>
    <row r="19" spans="2:5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BD21" s="3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158</v>
      </c>
      <c r="C1" s="80" t="s" vm="1">
        <v>233</v>
      </c>
    </row>
    <row r="2" spans="1:60">
      <c r="B2" s="58" t="s">
        <v>157</v>
      </c>
      <c r="C2" s="80" t="s">
        <v>234</v>
      </c>
    </row>
    <row r="3" spans="1:60">
      <c r="B3" s="58" t="s">
        <v>159</v>
      </c>
      <c r="C3" s="80" t="s">
        <v>235</v>
      </c>
    </row>
    <row r="4" spans="1:60">
      <c r="B4" s="58" t="s">
        <v>160</v>
      </c>
      <c r="C4" s="80">
        <v>8603</v>
      </c>
    </row>
    <row r="6" spans="1:60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2"/>
      <c r="BD6" s="1" t="s">
        <v>99</v>
      </c>
      <c r="BF6" s="1" t="s">
        <v>166</v>
      </c>
      <c r="BH6" s="3" t="s">
        <v>143</v>
      </c>
    </row>
    <row r="7" spans="1:60" ht="26.25" customHeight="1">
      <c r="B7" s="130" t="s">
        <v>71</v>
      </c>
      <c r="C7" s="131"/>
      <c r="D7" s="131"/>
      <c r="E7" s="131"/>
      <c r="F7" s="131"/>
      <c r="G7" s="131"/>
      <c r="H7" s="131"/>
      <c r="I7" s="131"/>
      <c r="J7" s="131"/>
      <c r="K7" s="132"/>
      <c r="BD7" s="3" t="s">
        <v>101</v>
      </c>
      <c r="BF7" s="1" t="s">
        <v>121</v>
      </c>
      <c r="BH7" s="3" t="s">
        <v>142</v>
      </c>
    </row>
    <row r="8" spans="1:60" s="3" customFormat="1" ht="78.75">
      <c r="A8" s="2"/>
      <c r="B8" s="23" t="s">
        <v>94</v>
      </c>
      <c r="C8" s="31" t="s">
        <v>32</v>
      </c>
      <c r="D8" s="31" t="s">
        <v>98</v>
      </c>
      <c r="E8" s="31" t="s">
        <v>43</v>
      </c>
      <c r="F8" s="31" t="s">
        <v>78</v>
      </c>
      <c r="G8" s="31" t="s">
        <v>211</v>
      </c>
      <c r="H8" s="31" t="s">
        <v>210</v>
      </c>
      <c r="I8" s="31" t="s">
        <v>42</v>
      </c>
      <c r="J8" s="31" t="s">
        <v>161</v>
      </c>
      <c r="K8" s="31" t="s">
        <v>163</v>
      </c>
      <c r="BC8" s="1" t="s">
        <v>114</v>
      </c>
      <c r="BD8" s="1" t="s">
        <v>115</v>
      </c>
      <c r="BE8" s="1" t="s">
        <v>122</v>
      </c>
      <c r="BG8" s="4" t="s">
        <v>144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218</v>
      </c>
      <c r="H9" s="17"/>
      <c r="I9" s="17" t="s">
        <v>214</v>
      </c>
      <c r="J9" s="33" t="s">
        <v>20</v>
      </c>
      <c r="K9" s="59" t="s">
        <v>20</v>
      </c>
      <c r="BC9" s="1" t="s">
        <v>111</v>
      </c>
      <c r="BE9" s="1" t="s">
        <v>123</v>
      </c>
      <c r="BG9" s="4" t="s">
        <v>145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107</v>
      </c>
      <c r="BD10" s="3"/>
      <c r="BE10" s="1" t="s">
        <v>167</v>
      </c>
      <c r="BG10" s="1" t="s">
        <v>151</v>
      </c>
    </row>
    <row r="11" spans="1:60" s="4" customFormat="1" ht="18" customHeight="1">
      <c r="A11" s="2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BC11" s="1" t="s">
        <v>106</v>
      </c>
      <c r="BD11" s="3"/>
      <c r="BE11" s="1" t="s">
        <v>124</v>
      </c>
      <c r="BG11" s="1" t="s">
        <v>146</v>
      </c>
    </row>
    <row r="12" spans="1:60" ht="20.25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P12" s="1"/>
      <c r="BC12" s="1" t="s">
        <v>104</v>
      </c>
      <c r="BD12" s="4"/>
      <c r="BE12" s="1" t="s">
        <v>125</v>
      </c>
      <c r="BG12" s="1" t="s">
        <v>147</v>
      </c>
    </row>
    <row r="13" spans="1:60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P13" s="1"/>
      <c r="BC13" s="1" t="s">
        <v>108</v>
      </c>
      <c r="BE13" s="1" t="s">
        <v>126</v>
      </c>
      <c r="BG13" s="1" t="s">
        <v>148</v>
      </c>
    </row>
    <row r="14" spans="1:60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P14" s="1"/>
      <c r="BC14" s="1" t="s">
        <v>105</v>
      </c>
      <c r="BE14" s="1" t="s">
        <v>127</v>
      </c>
      <c r="BG14" s="1" t="s">
        <v>150</v>
      </c>
    </row>
    <row r="15" spans="1:60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P15" s="1"/>
      <c r="BC15" s="1" t="s">
        <v>116</v>
      </c>
      <c r="BE15" s="1" t="s">
        <v>168</v>
      </c>
      <c r="BG15" s="1" t="s">
        <v>152</v>
      </c>
    </row>
    <row r="16" spans="1:60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P16" s="1"/>
      <c r="BC16" s="4" t="s">
        <v>102</v>
      </c>
      <c r="BD16" s="1" t="s">
        <v>117</v>
      </c>
      <c r="BE16" s="1" t="s">
        <v>128</v>
      </c>
      <c r="BG16" s="1" t="s">
        <v>153</v>
      </c>
    </row>
    <row r="17" spans="2:60">
      <c r="B17" s="81"/>
      <c r="C17" s="81"/>
      <c r="D17" s="81"/>
      <c r="E17" s="81"/>
      <c r="F17" s="81"/>
      <c r="G17" s="81"/>
      <c r="H17" s="81"/>
      <c r="I17" s="81"/>
      <c r="J17" s="81"/>
      <c r="K17" s="81"/>
      <c r="P17" s="1"/>
      <c r="BC17" s="1" t="s">
        <v>112</v>
      </c>
      <c r="BE17" s="1" t="s">
        <v>129</v>
      </c>
      <c r="BG17" s="1" t="s">
        <v>154</v>
      </c>
    </row>
    <row r="18" spans="2:60">
      <c r="B18" s="81"/>
      <c r="C18" s="81"/>
      <c r="D18" s="81"/>
      <c r="E18" s="81"/>
      <c r="F18" s="81"/>
      <c r="G18" s="81"/>
      <c r="H18" s="81"/>
      <c r="I18" s="81"/>
      <c r="J18" s="81"/>
      <c r="K18" s="81"/>
      <c r="BD18" s="1" t="s">
        <v>100</v>
      </c>
      <c r="BF18" s="1" t="s">
        <v>130</v>
      </c>
      <c r="BH18" s="1" t="s">
        <v>26</v>
      </c>
    </row>
    <row r="19" spans="2:60">
      <c r="B19" s="81"/>
      <c r="C19" s="81"/>
      <c r="D19" s="81"/>
      <c r="E19" s="81"/>
      <c r="F19" s="81"/>
      <c r="G19" s="81"/>
      <c r="H19" s="81"/>
      <c r="I19" s="81"/>
      <c r="J19" s="81"/>
      <c r="K19" s="81"/>
      <c r="BD19" s="1" t="s">
        <v>113</v>
      </c>
      <c r="BF19" s="1" t="s">
        <v>131</v>
      </c>
    </row>
    <row r="20" spans="2:60">
      <c r="B20" s="81"/>
      <c r="C20" s="81"/>
      <c r="D20" s="81"/>
      <c r="E20" s="81"/>
      <c r="F20" s="81"/>
      <c r="G20" s="81"/>
      <c r="H20" s="81"/>
      <c r="I20" s="81"/>
      <c r="J20" s="81"/>
      <c r="K20" s="81"/>
      <c r="BD20" s="1" t="s">
        <v>118</v>
      </c>
      <c r="BF20" s="1" t="s">
        <v>132</v>
      </c>
    </row>
    <row r="21" spans="2:60">
      <c r="B21" s="81"/>
      <c r="C21" s="81"/>
      <c r="D21" s="81"/>
      <c r="E21" s="81"/>
      <c r="F21" s="81"/>
      <c r="G21" s="81"/>
      <c r="H21" s="81"/>
      <c r="I21" s="81"/>
      <c r="J21" s="81"/>
      <c r="K21" s="81"/>
      <c r="BD21" s="1" t="s">
        <v>103</v>
      </c>
      <c r="BE21" s="1" t="s">
        <v>119</v>
      </c>
      <c r="BF21" s="1" t="s">
        <v>133</v>
      </c>
    </row>
    <row r="22" spans="2:60">
      <c r="B22" s="81"/>
      <c r="C22" s="81"/>
      <c r="D22" s="81"/>
      <c r="E22" s="81"/>
      <c r="F22" s="81"/>
      <c r="G22" s="81"/>
      <c r="H22" s="81"/>
      <c r="I22" s="81"/>
      <c r="J22" s="81"/>
      <c r="K22" s="81"/>
      <c r="BD22" s="1" t="s">
        <v>109</v>
      </c>
      <c r="BF22" s="1" t="s">
        <v>134</v>
      </c>
    </row>
    <row r="23" spans="2:60">
      <c r="B23" s="81"/>
      <c r="C23" s="81"/>
      <c r="D23" s="81"/>
      <c r="E23" s="81"/>
      <c r="F23" s="81"/>
      <c r="G23" s="81"/>
      <c r="H23" s="81"/>
      <c r="I23" s="81"/>
      <c r="J23" s="81"/>
      <c r="K23" s="81"/>
      <c r="BD23" s="1" t="s">
        <v>26</v>
      </c>
      <c r="BE23" s="1" t="s">
        <v>110</v>
      </c>
      <c r="BF23" s="1" t="s">
        <v>169</v>
      </c>
    </row>
    <row r="24" spans="2:60">
      <c r="B24" s="81"/>
      <c r="C24" s="81"/>
      <c r="D24" s="81"/>
      <c r="E24" s="81"/>
      <c r="F24" s="81"/>
      <c r="G24" s="81"/>
      <c r="H24" s="81"/>
      <c r="I24" s="81"/>
      <c r="J24" s="81"/>
      <c r="K24" s="81"/>
      <c r="BF24" s="1" t="s">
        <v>172</v>
      </c>
    </row>
    <row r="25" spans="2:60">
      <c r="B25" s="81"/>
      <c r="C25" s="81"/>
      <c r="D25" s="81"/>
      <c r="E25" s="81"/>
      <c r="F25" s="81"/>
      <c r="G25" s="81"/>
      <c r="H25" s="81"/>
      <c r="I25" s="81"/>
      <c r="J25" s="81"/>
      <c r="K25" s="81"/>
      <c r="BF25" s="1" t="s">
        <v>135</v>
      </c>
    </row>
    <row r="26" spans="2:60">
      <c r="B26" s="81"/>
      <c r="C26" s="81"/>
      <c r="D26" s="81"/>
      <c r="E26" s="81"/>
      <c r="F26" s="81"/>
      <c r="G26" s="81"/>
      <c r="H26" s="81"/>
      <c r="I26" s="81"/>
      <c r="J26" s="81"/>
      <c r="K26" s="81"/>
      <c r="BF26" s="1" t="s">
        <v>136</v>
      </c>
    </row>
    <row r="27" spans="2:60">
      <c r="B27" s="81"/>
      <c r="C27" s="81"/>
      <c r="D27" s="81"/>
      <c r="E27" s="81"/>
      <c r="F27" s="81"/>
      <c r="G27" s="81"/>
      <c r="H27" s="81"/>
      <c r="I27" s="81"/>
      <c r="J27" s="81"/>
      <c r="K27" s="81"/>
      <c r="BF27" s="1" t="s">
        <v>171</v>
      </c>
    </row>
    <row r="28" spans="2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137</v>
      </c>
    </row>
    <row r="29" spans="2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138</v>
      </c>
    </row>
    <row r="30" spans="2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170</v>
      </c>
    </row>
    <row r="31" spans="2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26</v>
      </c>
    </row>
    <row r="32" spans="2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158</v>
      </c>
      <c r="C1" s="80" t="s" vm="1">
        <v>233</v>
      </c>
    </row>
    <row r="2" spans="2:81">
      <c r="B2" s="58" t="s">
        <v>157</v>
      </c>
      <c r="C2" s="80" t="s">
        <v>234</v>
      </c>
    </row>
    <row r="3" spans="2:81">
      <c r="B3" s="58" t="s">
        <v>159</v>
      </c>
      <c r="C3" s="80" t="s">
        <v>235</v>
      </c>
      <c r="E3" s="2"/>
    </row>
    <row r="4" spans="2:81">
      <c r="B4" s="58" t="s">
        <v>160</v>
      </c>
      <c r="C4" s="80">
        <v>8603</v>
      </c>
    </row>
    <row r="6" spans="2:81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81" ht="26.25" customHeight="1">
      <c r="B7" s="130" t="s">
        <v>72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81" s="3" customFormat="1" ht="47.25">
      <c r="B8" s="23" t="s">
        <v>94</v>
      </c>
      <c r="C8" s="31" t="s">
        <v>32</v>
      </c>
      <c r="D8" s="14" t="s">
        <v>34</v>
      </c>
      <c r="E8" s="31" t="s">
        <v>15</v>
      </c>
      <c r="F8" s="31" t="s">
        <v>44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211</v>
      </c>
      <c r="M8" s="31" t="s">
        <v>210</v>
      </c>
      <c r="N8" s="31" t="s">
        <v>42</v>
      </c>
      <c r="O8" s="31" t="s">
        <v>41</v>
      </c>
      <c r="P8" s="31" t="s">
        <v>161</v>
      </c>
      <c r="Q8" s="32" t="s">
        <v>163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218</v>
      </c>
      <c r="M9" s="33"/>
      <c r="N9" s="33" t="s">
        <v>214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8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81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81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4"/>
  <sheetViews>
    <sheetView rightToLeft="1" workbookViewId="0">
      <selection activeCell="O12" sqref="O12:O24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70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9.5703125" style="1" bestFit="1" customWidth="1"/>
    <col min="13" max="13" width="8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158</v>
      </c>
      <c r="C1" s="80" t="s" vm="1">
        <v>233</v>
      </c>
    </row>
    <row r="2" spans="2:72">
      <c r="B2" s="58" t="s">
        <v>157</v>
      </c>
      <c r="C2" s="80" t="s">
        <v>234</v>
      </c>
    </row>
    <row r="3" spans="2:72">
      <c r="B3" s="58" t="s">
        <v>159</v>
      </c>
      <c r="C3" s="80" t="s">
        <v>235</v>
      </c>
    </row>
    <row r="4" spans="2:72">
      <c r="B4" s="58" t="s">
        <v>160</v>
      </c>
      <c r="C4" s="80">
        <v>8603</v>
      </c>
    </row>
    <row r="6" spans="2:72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72" ht="26.25" customHeight="1">
      <c r="B7" s="130" t="s">
        <v>64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72" s="3" customFormat="1" ht="78.75">
      <c r="B8" s="23" t="s">
        <v>94</v>
      </c>
      <c r="C8" s="31" t="s">
        <v>32</v>
      </c>
      <c r="D8" s="31" t="s">
        <v>15</v>
      </c>
      <c r="E8" s="31" t="s">
        <v>44</v>
      </c>
      <c r="F8" s="31" t="s">
        <v>79</v>
      </c>
      <c r="G8" s="31" t="s">
        <v>18</v>
      </c>
      <c r="H8" s="31" t="s">
        <v>78</v>
      </c>
      <c r="I8" s="31" t="s">
        <v>17</v>
      </c>
      <c r="J8" s="31" t="s">
        <v>19</v>
      </c>
      <c r="K8" s="31" t="s">
        <v>211</v>
      </c>
      <c r="L8" s="31" t="s">
        <v>210</v>
      </c>
      <c r="M8" s="31" t="s">
        <v>87</v>
      </c>
      <c r="N8" s="31" t="s">
        <v>41</v>
      </c>
      <c r="O8" s="31" t="s">
        <v>161</v>
      </c>
      <c r="P8" s="32" t="s">
        <v>163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218</v>
      </c>
      <c r="L9" s="33"/>
      <c r="M9" s="33" t="s">
        <v>214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0" t="s">
        <v>25</v>
      </c>
      <c r="C11" s="84"/>
      <c r="D11" s="84"/>
      <c r="E11" s="84"/>
      <c r="F11" s="84"/>
      <c r="G11" s="92">
        <v>9.4416959429205836</v>
      </c>
      <c r="H11" s="84"/>
      <c r="I11" s="84"/>
      <c r="J11" s="101">
        <v>4.8494801764258223E-2</v>
      </c>
      <c r="K11" s="92"/>
      <c r="L11" s="84"/>
      <c r="M11" s="92">
        <v>344.00633000000005</v>
      </c>
      <c r="N11" s="84"/>
      <c r="O11" s="93">
        <f>M11/$M$11</f>
        <v>1</v>
      </c>
      <c r="P11" s="93">
        <f>M11/'סכום נכסי הקרן'!$C$42</f>
        <v>0.60421518536185315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98" customFormat="1" ht="21.75" customHeight="1">
      <c r="B12" s="113" t="s">
        <v>208</v>
      </c>
      <c r="C12" s="110"/>
      <c r="D12" s="110"/>
      <c r="E12" s="110"/>
      <c r="F12" s="110"/>
      <c r="G12" s="111">
        <v>9.4416959429205836</v>
      </c>
      <c r="H12" s="110"/>
      <c r="I12" s="110"/>
      <c r="J12" s="114">
        <v>4.849480176425823E-2</v>
      </c>
      <c r="K12" s="111"/>
      <c r="L12" s="110"/>
      <c r="M12" s="111">
        <v>344.00633000000005</v>
      </c>
      <c r="N12" s="110"/>
      <c r="O12" s="112">
        <f t="shared" ref="O12:O24" si="0">M12/$M$11</f>
        <v>1</v>
      </c>
      <c r="P12" s="112">
        <f>M12/'סכום נכסי הקרן'!$C$42</f>
        <v>0.60421518536185315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99" t="s">
        <v>45</v>
      </c>
      <c r="C13" s="84"/>
      <c r="D13" s="84"/>
      <c r="E13" s="84"/>
      <c r="F13" s="84"/>
      <c r="G13" s="92">
        <v>9.4416959429205836</v>
      </c>
      <c r="H13" s="84"/>
      <c r="I13" s="84"/>
      <c r="J13" s="101">
        <v>4.849480176425823E-2</v>
      </c>
      <c r="K13" s="92"/>
      <c r="L13" s="84"/>
      <c r="M13" s="92">
        <v>344.00633000000005</v>
      </c>
      <c r="N13" s="84"/>
      <c r="O13" s="93">
        <f t="shared" si="0"/>
        <v>1</v>
      </c>
      <c r="P13" s="93">
        <f>M13/'סכום נכסי הקרן'!$C$42</f>
        <v>0.60421518536185315</v>
      </c>
    </row>
    <row r="14" spans="2:72">
      <c r="B14" s="88" t="s">
        <v>294</v>
      </c>
      <c r="C14" s="82">
        <v>8805</v>
      </c>
      <c r="D14" s="82" t="s">
        <v>238</v>
      </c>
      <c r="E14" s="82"/>
      <c r="F14" s="102">
        <v>41487</v>
      </c>
      <c r="G14" s="89">
        <v>6.99</v>
      </c>
      <c r="H14" s="95" t="s">
        <v>143</v>
      </c>
      <c r="I14" s="96">
        <v>4.8000000000000001E-2</v>
      </c>
      <c r="J14" s="96">
        <v>5.0900000000000001E-2</v>
      </c>
      <c r="K14" s="89">
        <v>2000</v>
      </c>
      <c r="L14" s="103">
        <v>102.8857</v>
      </c>
      <c r="M14" s="89">
        <v>2.0254099999999999</v>
      </c>
      <c r="N14" s="82"/>
      <c r="O14" s="90">
        <f t="shared" si="0"/>
        <v>5.8877114267054317E-3</v>
      </c>
      <c r="P14" s="90">
        <f>M14/'סכום נכסי הקרן'!$C$42</f>
        <v>3.5574446510439235E-3</v>
      </c>
    </row>
    <row r="15" spans="2:72">
      <c r="B15" s="88" t="s">
        <v>295</v>
      </c>
      <c r="C15" s="82" t="s">
        <v>296</v>
      </c>
      <c r="D15" s="82" t="s">
        <v>238</v>
      </c>
      <c r="E15" s="82"/>
      <c r="F15" s="102">
        <v>41609</v>
      </c>
      <c r="G15" s="89">
        <v>7.32</v>
      </c>
      <c r="H15" s="95" t="s">
        <v>143</v>
      </c>
      <c r="I15" s="96">
        <v>4.8000000000000001E-2</v>
      </c>
      <c r="J15" s="96">
        <v>5.0299999999999991E-2</v>
      </c>
      <c r="K15" s="89">
        <v>5000</v>
      </c>
      <c r="L15" s="103">
        <v>100.4819</v>
      </c>
      <c r="M15" s="89">
        <v>4.9613399999999999</v>
      </c>
      <c r="N15" s="82"/>
      <c r="O15" s="90">
        <f t="shared" si="0"/>
        <v>1.4422234614113058E-2</v>
      </c>
      <c r="P15" s="90">
        <f>M15/'סכום נכסי הקרן'!$C$42</f>
        <v>8.7141331606984569E-3</v>
      </c>
    </row>
    <row r="16" spans="2:72">
      <c r="B16" s="88" t="s">
        <v>297</v>
      </c>
      <c r="C16" s="82" t="s">
        <v>298</v>
      </c>
      <c r="D16" s="82" t="s">
        <v>238</v>
      </c>
      <c r="E16" s="82"/>
      <c r="F16" s="102">
        <v>42705</v>
      </c>
      <c r="G16" s="89">
        <v>9.19</v>
      </c>
      <c r="H16" s="95" t="s">
        <v>143</v>
      </c>
      <c r="I16" s="96">
        <v>4.8000000000000001E-2</v>
      </c>
      <c r="J16" s="96">
        <v>4.8499999999999995E-2</v>
      </c>
      <c r="K16" s="89">
        <v>84000</v>
      </c>
      <c r="L16" s="103">
        <v>101.7881</v>
      </c>
      <c r="M16" s="89">
        <v>85.502020000000002</v>
      </c>
      <c r="N16" s="82"/>
      <c r="O16" s="90">
        <f t="shared" si="0"/>
        <v>0.24854781015221433</v>
      </c>
      <c r="P16" s="90">
        <f>M16/'סכום נכסי הקרן'!$C$42</f>
        <v>0.15017636118240288</v>
      </c>
    </row>
    <row r="17" spans="2:16">
      <c r="B17" s="88" t="s">
        <v>299</v>
      </c>
      <c r="C17" s="82" t="s">
        <v>300</v>
      </c>
      <c r="D17" s="82" t="s">
        <v>238</v>
      </c>
      <c r="E17" s="82"/>
      <c r="F17" s="102">
        <v>42736</v>
      </c>
      <c r="G17" s="89">
        <v>9.0499999999999989</v>
      </c>
      <c r="H17" s="95" t="s">
        <v>143</v>
      </c>
      <c r="I17" s="96">
        <v>4.8000000000000001E-2</v>
      </c>
      <c r="J17" s="96">
        <v>4.8499999999999995E-2</v>
      </c>
      <c r="K17" s="89">
        <v>1000</v>
      </c>
      <c r="L17" s="103">
        <v>104.24</v>
      </c>
      <c r="M17" s="89">
        <v>1.0423900000000001</v>
      </c>
      <c r="N17" s="82"/>
      <c r="O17" s="90">
        <f t="shared" si="0"/>
        <v>3.0301477301304309E-3</v>
      </c>
      <c r="P17" s="90">
        <f>M17/'סכום נכסי הקרן'!$C$42</f>
        <v>1.8308612724345572E-3</v>
      </c>
    </row>
    <row r="18" spans="2:16">
      <c r="B18" s="88" t="s">
        <v>301</v>
      </c>
      <c r="C18" s="82" t="s">
        <v>302</v>
      </c>
      <c r="D18" s="82" t="s">
        <v>238</v>
      </c>
      <c r="E18" s="82"/>
      <c r="F18" s="102">
        <v>42887</v>
      </c>
      <c r="G18" s="89">
        <v>9.44</v>
      </c>
      <c r="H18" s="95" t="s">
        <v>143</v>
      </c>
      <c r="I18" s="96">
        <v>4.8000000000000001E-2</v>
      </c>
      <c r="J18" s="96">
        <v>5.0199999999999988E-2</v>
      </c>
      <c r="K18" s="89">
        <v>3000</v>
      </c>
      <c r="L18" s="103">
        <v>101.89319999999999</v>
      </c>
      <c r="M18" s="89">
        <v>3.01132</v>
      </c>
      <c r="N18" s="82"/>
      <c r="O18" s="90">
        <f t="shared" si="0"/>
        <v>8.7536761314828127E-3</v>
      </c>
      <c r="P18" s="90">
        <f>M18/'סכום נכסי הקרן'!$C$42</f>
        <v>5.2891040463815169E-3</v>
      </c>
    </row>
    <row r="19" spans="2:16">
      <c r="B19" s="88" t="s">
        <v>303</v>
      </c>
      <c r="C19" s="82" t="s">
        <v>304</v>
      </c>
      <c r="D19" s="82" t="s">
        <v>238</v>
      </c>
      <c r="E19" s="82"/>
      <c r="F19" s="102">
        <v>42918</v>
      </c>
      <c r="G19" s="89">
        <v>9.33</v>
      </c>
      <c r="H19" s="95" t="s">
        <v>143</v>
      </c>
      <c r="I19" s="96">
        <v>4.8000000000000001E-2</v>
      </c>
      <c r="J19" s="96">
        <v>4.8499999999999995E-2</v>
      </c>
      <c r="K19" s="89">
        <v>62000</v>
      </c>
      <c r="L19" s="103">
        <v>103.4996</v>
      </c>
      <c r="M19" s="89">
        <v>64.169749999999993</v>
      </c>
      <c r="N19" s="82"/>
      <c r="O19" s="90">
        <f t="shared" si="0"/>
        <v>0.18653653844102225</v>
      </c>
      <c r="P19" s="90">
        <f>M19/'סכום נכסי הקרן'!$C$42</f>
        <v>0.11270820915090071</v>
      </c>
    </row>
    <row r="20" spans="2:16">
      <c r="B20" s="88" t="s">
        <v>305</v>
      </c>
      <c r="C20" s="82" t="s">
        <v>306</v>
      </c>
      <c r="D20" s="82" t="s">
        <v>238</v>
      </c>
      <c r="E20" s="82"/>
      <c r="F20" s="102">
        <v>43040</v>
      </c>
      <c r="G20" s="89">
        <v>9.66</v>
      </c>
      <c r="H20" s="95" t="s">
        <v>143</v>
      </c>
      <c r="I20" s="96">
        <v>4.8000000000000001E-2</v>
      </c>
      <c r="J20" s="96">
        <v>4.8500000000000008E-2</v>
      </c>
      <c r="K20" s="89">
        <v>172000</v>
      </c>
      <c r="L20" s="103">
        <v>102.3092</v>
      </c>
      <c r="M20" s="89">
        <v>175.97206</v>
      </c>
      <c r="N20" s="82"/>
      <c r="O20" s="90">
        <f t="shared" si="0"/>
        <v>0.5115372731658745</v>
      </c>
      <c r="P20" s="90">
        <f>M20/'סכום נכסי הקרן'!$C$42</f>
        <v>0.30907858832541579</v>
      </c>
    </row>
    <row r="21" spans="2:16">
      <c r="B21" s="88" t="s">
        <v>307</v>
      </c>
      <c r="C21" s="82" t="s">
        <v>308</v>
      </c>
      <c r="D21" s="82" t="s">
        <v>238</v>
      </c>
      <c r="E21" s="82"/>
      <c r="F21" s="102">
        <v>43101</v>
      </c>
      <c r="G21" s="89">
        <v>9.6</v>
      </c>
      <c r="H21" s="95" t="s">
        <v>143</v>
      </c>
      <c r="I21" s="96">
        <v>4.8000000000000001E-2</v>
      </c>
      <c r="J21" s="96">
        <v>4.8499999999999995E-2</v>
      </c>
      <c r="K21" s="89">
        <v>2000</v>
      </c>
      <c r="L21" s="103">
        <v>103.93980000000001</v>
      </c>
      <c r="M21" s="89">
        <v>2.0788000000000002</v>
      </c>
      <c r="N21" s="82"/>
      <c r="O21" s="90">
        <f t="shared" si="0"/>
        <v>6.0429120592054219E-3</v>
      </c>
      <c r="P21" s="90">
        <f>M21/'סכום נכסי הקרן'!$C$42</f>
        <v>3.6512192299781817E-3</v>
      </c>
    </row>
    <row r="22" spans="2:16">
      <c r="B22" s="88" t="s">
        <v>309</v>
      </c>
      <c r="C22" s="82" t="s">
        <v>310</v>
      </c>
      <c r="D22" s="82" t="s">
        <v>238</v>
      </c>
      <c r="E22" s="82"/>
      <c r="F22" s="102">
        <v>43313</v>
      </c>
      <c r="G22" s="89">
        <v>10.290000000000001</v>
      </c>
      <c r="H22" s="95" t="s">
        <v>143</v>
      </c>
      <c r="I22" s="96">
        <v>4.8000000000000001E-2</v>
      </c>
      <c r="J22" s="96">
        <v>3.1399999999999997E-2</v>
      </c>
      <c r="K22" s="89">
        <v>1000</v>
      </c>
      <c r="L22" s="103">
        <v>102.4871</v>
      </c>
      <c r="M22" s="89">
        <v>1.2104600000000001</v>
      </c>
      <c r="N22" s="82"/>
      <c r="O22" s="90">
        <f t="shared" si="0"/>
        <v>3.5187143213324008E-3</v>
      </c>
      <c r="P22" s="90">
        <f>M22/'סכום נכסי הקרן'!$C$42</f>
        <v>2.1260606258992642E-3</v>
      </c>
    </row>
    <row r="23" spans="2:16">
      <c r="B23" s="88" t="s">
        <v>311</v>
      </c>
      <c r="C23" s="82" t="s">
        <v>312</v>
      </c>
      <c r="D23" s="82" t="s">
        <v>238</v>
      </c>
      <c r="E23" s="82"/>
      <c r="F23" s="102">
        <v>43586</v>
      </c>
      <c r="G23" s="89">
        <v>10.45</v>
      </c>
      <c r="H23" s="95" t="s">
        <v>143</v>
      </c>
      <c r="I23" s="96">
        <v>4.8000000000000001E-2</v>
      </c>
      <c r="J23" s="96">
        <v>4.8500000000000008E-2</v>
      </c>
      <c r="K23" s="89">
        <v>1000</v>
      </c>
      <c r="L23" s="103">
        <v>100.8998</v>
      </c>
      <c r="M23" s="89">
        <v>1.0089399999999999</v>
      </c>
      <c r="N23" s="82"/>
      <c r="O23" s="90">
        <f t="shared" si="0"/>
        <v>2.9329111473035971E-3</v>
      </c>
      <c r="P23" s="90">
        <f>M23/'סכום נכסי הקרן'!$C$42</f>
        <v>1.7721094525178884E-3</v>
      </c>
    </row>
    <row r="24" spans="2:16">
      <c r="B24" s="88" t="s">
        <v>313</v>
      </c>
      <c r="C24" s="82" t="s">
        <v>314</v>
      </c>
      <c r="D24" s="82" t="s">
        <v>238</v>
      </c>
      <c r="E24" s="82"/>
      <c r="F24" s="102">
        <v>43770</v>
      </c>
      <c r="G24" s="89">
        <v>10.7</v>
      </c>
      <c r="H24" s="95" t="s">
        <v>143</v>
      </c>
      <c r="I24" s="96">
        <v>4.8000000000000001E-2</v>
      </c>
      <c r="J24" s="96">
        <v>4.8499999999999995E-2</v>
      </c>
      <c r="K24" s="89">
        <v>3000</v>
      </c>
      <c r="L24" s="103">
        <v>100.7938</v>
      </c>
      <c r="M24" s="89">
        <v>3.0238400000000003</v>
      </c>
      <c r="N24" s="82"/>
      <c r="O24" s="90">
        <f t="shared" si="0"/>
        <v>8.7900708106156064E-3</v>
      </c>
      <c r="P24" s="90">
        <f>M24/'סכום נכסי הקרן'!$C$42</f>
        <v>5.3110942641799242E-3</v>
      </c>
    </row>
    <row r="25" spans="2:16">
      <c r="B25" s="85"/>
      <c r="C25" s="82"/>
      <c r="D25" s="82"/>
      <c r="E25" s="82"/>
      <c r="F25" s="82"/>
      <c r="G25" s="82"/>
      <c r="H25" s="82"/>
      <c r="I25" s="82"/>
      <c r="J25" s="82"/>
      <c r="K25" s="89"/>
      <c r="L25" s="82"/>
      <c r="M25" s="82"/>
      <c r="N25" s="82"/>
      <c r="O25" s="90"/>
      <c r="P25" s="82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97" t="s">
        <v>90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97" t="s">
        <v>209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97" t="s">
        <v>217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158</v>
      </c>
      <c r="C1" s="80" t="s" vm="1">
        <v>233</v>
      </c>
    </row>
    <row r="2" spans="2:65">
      <c r="B2" s="58" t="s">
        <v>157</v>
      </c>
      <c r="C2" s="80" t="s">
        <v>234</v>
      </c>
    </row>
    <row r="3" spans="2:65">
      <c r="B3" s="58" t="s">
        <v>159</v>
      </c>
      <c r="C3" s="80" t="s">
        <v>235</v>
      </c>
    </row>
    <row r="4" spans="2:65">
      <c r="B4" s="58" t="s">
        <v>160</v>
      </c>
      <c r="C4" s="80">
        <v>8603</v>
      </c>
    </row>
    <row r="6" spans="2:65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65" ht="26.25" customHeight="1">
      <c r="B7" s="130" t="s">
        <v>65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65" s="3" customFormat="1" ht="78.75">
      <c r="B8" s="23" t="s">
        <v>94</v>
      </c>
      <c r="C8" s="31" t="s">
        <v>32</v>
      </c>
      <c r="D8" s="31" t="s">
        <v>96</v>
      </c>
      <c r="E8" s="31" t="s">
        <v>95</v>
      </c>
      <c r="F8" s="31" t="s">
        <v>43</v>
      </c>
      <c r="G8" s="31" t="s">
        <v>15</v>
      </c>
      <c r="H8" s="31" t="s">
        <v>44</v>
      </c>
      <c r="I8" s="31" t="s">
        <v>79</v>
      </c>
      <c r="J8" s="31" t="s">
        <v>18</v>
      </c>
      <c r="K8" s="31" t="s">
        <v>78</v>
      </c>
      <c r="L8" s="31" t="s">
        <v>17</v>
      </c>
      <c r="M8" s="73" t="s">
        <v>19</v>
      </c>
      <c r="N8" s="31" t="s">
        <v>211</v>
      </c>
      <c r="O8" s="31" t="s">
        <v>210</v>
      </c>
      <c r="P8" s="31" t="s">
        <v>87</v>
      </c>
      <c r="Q8" s="31" t="s">
        <v>41</v>
      </c>
      <c r="R8" s="31" t="s">
        <v>161</v>
      </c>
      <c r="S8" s="32" t="s">
        <v>163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218</v>
      </c>
      <c r="O9" s="33"/>
      <c r="P9" s="33" t="s">
        <v>214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91</v>
      </c>
      <c r="R10" s="21" t="s">
        <v>92</v>
      </c>
      <c r="S10" s="21" t="s">
        <v>164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158</v>
      </c>
      <c r="C1" s="80" t="s" vm="1">
        <v>233</v>
      </c>
    </row>
    <row r="2" spans="2:81">
      <c r="B2" s="58" t="s">
        <v>157</v>
      </c>
      <c r="C2" s="80" t="s">
        <v>234</v>
      </c>
    </row>
    <row r="3" spans="2:81">
      <c r="B3" s="58" t="s">
        <v>159</v>
      </c>
      <c r="C3" s="80" t="s">
        <v>235</v>
      </c>
    </row>
    <row r="4" spans="2:81">
      <c r="B4" s="58" t="s">
        <v>160</v>
      </c>
      <c r="C4" s="80">
        <v>8603</v>
      </c>
    </row>
    <row r="6" spans="2:81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81" ht="26.25" customHeight="1">
      <c r="B7" s="130" t="s">
        <v>66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81" s="3" customFormat="1" ht="78.75">
      <c r="B8" s="23" t="s">
        <v>94</v>
      </c>
      <c r="C8" s="31" t="s">
        <v>32</v>
      </c>
      <c r="D8" s="31" t="s">
        <v>96</v>
      </c>
      <c r="E8" s="31" t="s">
        <v>95</v>
      </c>
      <c r="F8" s="31" t="s">
        <v>43</v>
      </c>
      <c r="G8" s="31" t="s">
        <v>15</v>
      </c>
      <c r="H8" s="31" t="s">
        <v>44</v>
      </c>
      <c r="I8" s="31" t="s">
        <v>79</v>
      </c>
      <c r="J8" s="31" t="s">
        <v>18</v>
      </c>
      <c r="K8" s="31" t="s">
        <v>78</v>
      </c>
      <c r="L8" s="31" t="s">
        <v>17</v>
      </c>
      <c r="M8" s="73" t="s">
        <v>19</v>
      </c>
      <c r="N8" s="73" t="s">
        <v>211</v>
      </c>
      <c r="O8" s="31" t="s">
        <v>210</v>
      </c>
      <c r="P8" s="31" t="s">
        <v>87</v>
      </c>
      <c r="Q8" s="31" t="s">
        <v>41</v>
      </c>
      <c r="R8" s="31" t="s">
        <v>161</v>
      </c>
      <c r="S8" s="32" t="s">
        <v>163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218</v>
      </c>
      <c r="O9" s="33"/>
      <c r="P9" s="33" t="s">
        <v>214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21" t="s">
        <v>92</v>
      </c>
      <c r="S10" s="21" t="s">
        <v>164</v>
      </c>
      <c r="T10" s="5"/>
      <c r="BZ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Z11" s="1"/>
      <c r="CC11" s="1"/>
    </row>
    <row r="12" spans="2:81" ht="17.25" customHeight="1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8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81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81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158</v>
      </c>
      <c r="C1" s="80" t="s" vm="1">
        <v>233</v>
      </c>
    </row>
    <row r="2" spans="2:98">
      <c r="B2" s="58" t="s">
        <v>157</v>
      </c>
      <c r="C2" s="80" t="s">
        <v>234</v>
      </c>
    </row>
    <row r="3" spans="2:98">
      <c r="B3" s="58" t="s">
        <v>159</v>
      </c>
      <c r="C3" s="80" t="s">
        <v>235</v>
      </c>
    </row>
    <row r="4" spans="2:98">
      <c r="B4" s="58" t="s">
        <v>160</v>
      </c>
      <c r="C4" s="80">
        <v>8603</v>
      </c>
    </row>
    <row r="6" spans="2:98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98" ht="26.25" customHeight="1">
      <c r="B7" s="130" t="s">
        <v>67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98" s="3" customFormat="1" ht="78.75">
      <c r="B8" s="23" t="s">
        <v>94</v>
      </c>
      <c r="C8" s="31" t="s">
        <v>32</v>
      </c>
      <c r="D8" s="31" t="s">
        <v>96</v>
      </c>
      <c r="E8" s="31" t="s">
        <v>95</v>
      </c>
      <c r="F8" s="31" t="s">
        <v>43</v>
      </c>
      <c r="G8" s="31" t="s">
        <v>78</v>
      </c>
      <c r="H8" s="31" t="s">
        <v>211</v>
      </c>
      <c r="I8" s="31" t="s">
        <v>210</v>
      </c>
      <c r="J8" s="31" t="s">
        <v>87</v>
      </c>
      <c r="K8" s="31" t="s">
        <v>41</v>
      </c>
      <c r="L8" s="31" t="s">
        <v>161</v>
      </c>
      <c r="M8" s="32" t="s">
        <v>163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218</v>
      </c>
      <c r="I9" s="33"/>
      <c r="J9" s="33" t="s">
        <v>214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98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98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98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2:9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2:1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158</v>
      </c>
      <c r="C1" s="80" t="s" vm="1">
        <v>233</v>
      </c>
    </row>
    <row r="2" spans="2:55">
      <c r="B2" s="58" t="s">
        <v>157</v>
      </c>
      <c r="C2" s="80" t="s">
        <v>234</v>
      </c>
    </row>
    <row r="3" spans="2:55">
      <c r="B3" s="58" t="s">
        <v>159</v>
      </c>
      <c r="C3" s="80" t="s">
        <v>235</v>
      </c>
    </row>
    <row r="4" spans="2:55">
      <c r="B4" s="58" t="s">
        <v>160</v>
      </c>
      <c r="C4" s="80">
        <v>8603</v>
      </c>
    </row>
    <row r="6" spans="2:55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55" ht="26.25" customHeight="1">
      <c r="B7" s="130" t="s">
        <v>73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55" s="3" customFormat="1" ht="78.75">
      <c r="B8" s="23" t="s">
        <v>94</v>
      </c>
      <c r="C8" s="31" t="s">
        <v>32</v>
      </c>
      <c r="D8" s="31" t="s">
        <v>78</v>
      </c>
      <c r="E8" s="31" t="s">
        <v>79</v>
      </c>
      <c r="F8" s="31" t="s">
        <v>211</v>
      </c>
      <c r="G8" s="31" t="s">
        <v>210</v>
      </c>
      <c r="H8" s="31" t="s">
        <v>87</v>
      </c>
      <c r="I8" s="31" t="s">
        <v>41</v>
      </c>
      <c r="J8" s="31" t="s">
        <v>161</v>
      </c>
      <c r="K8" s="32" t="s">
        <v>163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218</v>
      </c>
      <c r="G9" s="33"/>
      <c r="H9" s="33" t="s">
        <v>214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V12" s="1"/>
    </row>
    <row r="13" spans="2:55">
      <c r="B13" s="97" t="s">
        <v>209</v>
      </c>
      <c r="C13" s="81"/>
      <c r="D13" s="81"/>
      <c r="E13" s="81"/>
      <c r="F13" s="81"/>
      <c r="G13" s="81"/>
      <c r="H13" s="81"/>
      <c r="I13" s="81"/>
      <c r="J13" s="81"/>
      <c r="K13" s="81"/>
      <c r="V13" s="1"/>
    </row>
    <row r="14" spans="2:55">
      <c r="B14" s="97" t="s">
        <v>217</v>
      </c>
      <c r="C14" s="81"/>
      <c r="D14" s="81"/>
      <c r="E14" s="81"/>
      <c r="F14" s="81"/>
      <c r="G14" s="81"/>
      <c r="H14" s="81"/>
      <c r="I14" s="81"/>
      <c r="J14" s="81"/>
      <c r="K14" s="81"/>
      <c r="V14" s="1"/>
    </row>
    <row r="15" spans="2:55">
      <c r="B15" s="81"/>
      <c r="C15" s="81"/>
      <c r="D15" s="81"/>
      <c r="E15" s="81"/>
      <c r="F15" s="81"/>
      <c r="G15" s="81"/>
      <c r="H15" s="81"/>
      <c r="I15" s="81"/>
      <c r="J15" s="81"/>
      <c r="K15" s="81"/>
      <c r="V15" s="1"/>
    </row>
    <row r="16" spans="2:55">
      <c r="B16" s="81"/>
      <c r="C16" s="81"/>
      <c r="D16" s="81"/>
      <c r="E16" s="81"/>
      <c r="F16" s="81"/>
      <c r="G16" s="81"/>
      <c r="H16" s="81"/>
      <c r="I16" s="81"/>
      <c r="J16" s="81"/>
      <c r="K16" s="81"/>
      <c r="V16" s="1"/>
    </row>
    <row r="17" spans="2:22">
      <c r="B17" s="81"/>
      <c r="C17" s="81"/>
      <c r="D17" s="81"/>
      <c r="E17" s="81"/>
      <c r="F17" s="81"/>
      <c r="G17" s="81"/>
      <c r="H17" s="81"/>
      <c r="I17" s="81"/>
      <c r="J17" s="81"/>
      <c r="K17" s="81"/>
      <c r="V17" s="1"/>
    </row>
    <row r="18" spans="2:22">
      <c r="B18" s="81"/>
      <c r="C18" s="81"/>
      <c r="D18" s="81"/>
      <c r="E18" s="81"/>
      <c r="F18" s="81"/>
      <c r="G18" s="81"/>
      <c r="H18" s="81"/>
      <c r="I18" s="81"/>
      <c r="J18" s="81"/>
      <c r="K18" s="81"/>
      <c r="V18" s="1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V19" s="1"/>
    </row>
    <row r="20" spans="2:22">
      <c r="B20" s="81"/>
      <c r="C20" s="81"/>
      <c r="D20" s="81"/>
      <c r="E20" s="81"/>
      <c r="F20" s="81"/>
      <c r="G20" s="81"/>
      <c r="H20" s="81"/>
      <c r="I20" s="81"/>
      <c r="J20" s="81"/>
      <c r="K20" s="81"/>
      <c r="V20" s="1"/>
    </row>
    <row r="21" spans="2:22">
      <c r="B21" s="81"/>
      <c r="C21" s="81"/>
      <c r="D21" s="81"/>
      <c r="E21" s="81"/>
      <c r="F21" s="81"/>
      <c r="G21" s="81"/>
      <c r="H21" s="81"/>
      <c r="I21" s="81"/>
      <c r="J21" s="81"/>
      <c r="K21" s="81"/>
      <c r="V21" s="1"/>
    </row>
    <row r="22" spans="2:22" ht="16.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V22" s="1"/>
    </row>
    <row r="23" spans="2:22" ht="16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V23" s="1"/>
    </row>
    <row r="24" spans="2:22" ht="16.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  <c r="V24" s="1"/>
    </row>
    <row r="25" spans="2:22">
      <c r="B25" s="81"/>
      <c r="C25" s="81"/>
      <c r="D25" s="81"/>
      <c r="E25" s="81"/>
      <c r="F25" s="81"/>
      <c r="G25" s="81"/>
      <c r="H25" s="81"/>
      <c r="I25" s="81"/>
      <c r="J25" s="81"/>
      <c r="K25" s="81"/>
      <c r="V25" s="1"/>
    </row>
    <row r="26" spans="2:22">
      <c r="B26" s="81"/>
      <c r="C26" s="81"/>
      <c r="D26" s="81"/>
      <c r="E26" s="81"/>
      <c r="F26" s="81"/>
      <c r="G26" s="81"/>
      <c r="H26" s="81"/>
      <c r="I26" s="81"/>
      <c r="J26" s="81"/>
      <c r="K26" s="81"/>
      <c r="V26" s="1"/>
    </row>
    <row r="27" spans="2:22">
      <c r="B27" s="81"/>
      <c r="C27" s="81"/>
      <c r="D27" s="81"/>
      <c r="E27" s="81"/>
      <c r="F27" s="81"/>
      <c r="G27" s="81"/>
      <c r="H27" s="81"/>
      <c r="I27" s="81"/>
      <c r="J27" s="81"/>
      <c r="K27" s="81"/>
      <c r="V27" s="1"/>
    </row>
    <row r="28" spans="2:22">
      <c r="B28" s="81"/>
      <c r="C28" s="81"/>
      <c r="D28" s="81"/>
      <c r="E28" s="81"/>
      <c r="F28" s="81"/>
      <c r="G28" s="81"/>
      <c r="H28" s="81"/>
      <c r="I28" s="81"/>
      <c r="J28" s="81"/>
      <c r="K28" s="81"/>
      <c r="V28" s="1"/>
    </row>
    <row r="29" spans="2:22">
      <c r="B29" s="81"/>
      <c r="C29" s="81"/>
      <c r="D29" s="81"/>
      <c r="E29" s="81"/>
      <c r="F29" s="81"/>
      <c r="G29" s="81"/>
      <c r="H29" s="81"/>
      <c r="I29" s="81"/>
      <c r="J29" s="81"/>
      <c r="K29" s="81"/>
      <c r="V29" s="1"/>
    </row>
    <row r="30" spans="2:22">
      <c r="B30" s="81"/>
      <c r="C30" s="81"/>
      <c r="D30" s="81"/>
      <c r="E30" s="81"/>
      <c r="F30" s="81"/>
      <c r="G30" s="81"/>
      <c r="H30" s="81"/>
      <c r="I30" s="81"/>
      <c r="J30" s="81"/>
      <c r="K30" s="81"/>
      <c r="V30" s="1"/>
    </row>
    <row r="31" spans="2:22">
      <c r="B31" s="81"/>
      <c r="C31" s="81"/>
      <c r="D31" s="81"/>
      <c r="E31" s="81"/>
      <c r="F31" s="81"/>
      <c r="G31" s="81"/>
      <c r="H31" s="81"/>
      <c r="I31" s="81"/>
      <c r="J31" s="81"/>
      <c r="K31" s="81"/>
      <c r="V31" s="1"/>
    </row>
    <row r="32" spans="2:22">
      <c r="B32" s="81"/>
      <c r="C32" s="81"/>
      <c r="D32" s="81"/>
      <c r="E32" s="81"/>
      <c r="F32" s="81"/>
      <c r="G32" s="81"/>
      <c r="H32" s="81"/>
      <c r="I32" s="81"/>
      <c r="J32" s="81"/>
      <c r="K32" s="81"/>
      <c r="V32" s="1"/>
    </row>
    <row r="33" spans="2:22">
      <c r="B33" s="81"/>
      <c r="C33" s="81"/>
      <c r="D33" s="81"/>
      <c r="E33" s="81"/>
      <c r="F33" s="81"/>
      <c r="G33" s="81"/>
      <c r="H33" s="81"/>
      <c r="I33" s="81"/>
      <c r="J33" s="81"/>
      <c r="K33" s="81"/>
      <c r="V33" s="1"/>
    </row>
    <row r="34" spans="2:22">
      <c r="B34" s="81"/>
      <c r="C34" s="81"/>
      <c r="D34" s="81"/>
      <c r="E34" s="81"/>
      <c r="F34" s="81"/>
      <c r="G34" s="81"/>
      <c r="H34" s="81"/>
      <c r="I34" s="81"/>
      <c r="J34" s="81"/>
      <c r="K34" s="81"/>
      <c r="V34" s="1"/>
    </row>
    <row r="35" spans="2:22">
      <c r="B35" s="81"/>
      <c r="C35" s="81"/>
      <c r="D35" s="81"/>
      <c r="E35" s="81"/>
      <c r="F35" s="81"/>
      <c r="G35" s="81"/>
      <c r="H35" s="81"/>
      <c r="I35" s="81"/>
      <c r="J35" s="81"/>
      <c r="K35" s="81"/>
      <c r="V35" s="1"/>
    </row>
    <row r="36" spans="2:22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1"/>
    </row>
    <row r="37" spans="2:22">
      <c r="B37" s="81"/>
      <c r="C37" s="81"/>
      <c r="D37" s="81"/>
      <c r="E37" s="81"/>
      <c r="F37" s="81"/>
      <c r="G37" s="81"/>
      <c r="H37" s="81"/>
      <c r="I37" s="81"/>
      <c r="J37" s="81"/>
      <c r="K37" s="81"/>
      <c r="V37" s="1"/>
    </row>
    <row r="38" spans="2:22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22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22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22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2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2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22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22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22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22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22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158</v>
      </c>
      <c r="C1" s="80" t="s" vm="1">
        <v>233</v>
      </c>
    </row>
    <row r="2" spans="2:59">
      <c r="B2" s="58" t="s">
        <v>157</v>
      </c>
      <c r="C2" s="80" t="s">
        <v>234</v>
      </c>
    </row>
    <row r="3" spans="2:59">
      <c r="B3" s="58" t="s">
        <v>159</v>
      </c>
      <c r="C3" s="80" t="s">
        <v>235</v>
      </c>
    </row>
    <row r="4" spans="2:59">
      <c r="B4" s="58" t="s">
        <v>160</v>
      </c>
      <c r="C4" s="80">
        <v>8603</v>
      </c>
    </row>
    <row r="6" spans="2:59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9" ht="26.25" customHeight="1">
      <c r="B7" s="130" t="s">
        <v>74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9" s="3" customFormat="1" ht="78.75">
      <c r="B8" s="23" t="s">
        <v>94</v>
      </c>
      <c r="C8" s="31" t="s">
        <v>32</v>
      </c>
      <c r="D8" s="31" t="s">
        <v>43</v>
      </c>
      <c r="E8" s="31" t="s">
        <v>78</v>
      </c>
      <c r="F8" s="31" t="s">
        <v>79</v>
      </c>
      <c r="G8" s="31" t="s">
        <v>211</v>
      </c>
      <c r="H8" s="31" t="s">
        <v>210</v>
      </c>
      <c r="I8" s="31" t="s">
        <v>87</v>
      </c>
      <c r="J8" s="31" t="s">
        <v>41</v>
      </c>
      <c r="K8" s="31" t="s">
        <v>161</v>
      </c>
      <c r="L8" s="32" t="s">
        <v>163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218</v>
      </c>
      <c r="H9" s="17"/>
      <c r="I9" s="17" t="s">
        <v>214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"/>
      <c r="N11" s="1"/>
      <c r="O11" s="1"/>
      <c r="P11" s="1"/>
      <c r="BG11" s="1"/>
    </row>
    <row r="12" spans="2:59" ht="21" customHeight="1">
      <c r="B12" s="104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9">
      <c r="B13" s="104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9">
      <c r="B14" s="104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62</v>
      </c>
      <c r="C6" s="14" t="s">
        <v>32</v>
      </c>
      <c r="E6" s="14" t="s">
        <v>95</v>
      </c>
      <c r="I6" s="14" t="s">
        <v>15</v>
      </c>
      <c r="J6" s="14" t="s">
        <v>44</v>
      </c>
      <c r="M6" s="14" t="s">
        <v>78</v>
      </c>
      <c r="Q6" s="14" t="s">
        <v>17</v>
      </c>
      <c r="R6" s="14" t="s">
        <v>19</v>
      </c>
      <c r="U6" s="14" t="s">
        <v>42</v>
      </c>
      <c r="W6" s="15" t="s">
        <v>40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64</v>
      </c>
      <c r="C8" s="31" t="s">
        <v>32</v>
      </c>
      <c r="D8" s="31" t="s">
        <v>98</v>
      </c>
      <c r="I8" s="31" t="s">
        <v>15</v>
      </c>
      <c r="J8" s="31" t="s">
        <v>44</v>
      </c>
      <c r="K8" s="31" t="s">
        <v>79</v>
      </c>
      <c r="L8" s="31" t="s">
        <v>18</v>
      </c>
      <c r="M8" s="31" t="s">
        <v>78</v>
      </c>
      <c r="Q8" s="31" t="s">
        <v>17</v>
      </c>
      <c r="R8" s="31" t="s">
        <v>19</v>
      </c>
      <c r="S8" s="31" t="s">
        <v>0</v>
      </c>
      <c r="T8" s="31" t="s">
        <v>82</v>
      </c>
      <c r="U8" s="31" t="s">
        <v>42</v>
      </c>
      <c r="V8" s="31" t="s">
        <v>41</v>
      </c>
      <c r="W8" s="32" t="s">
        <v>89</v>
      </c>
    </row>
    <row r="9" spans="2:25" ht="31.5">
      <c r="B9" s="50" t="str">
        <f>'תעודות חוב מסחריות '!B7:T7</f>
        <v>2. תעודות חוב מסחריות</v>
      </c>
      <c r="C9" s="14" t="s">
        <v>32</v>
      </c>
      <c r="D9" s="14" t="s">
        <v>98</v>
      </c>
      <c r="E9" s="43" t="s">
        <v>95</v>
      </c>
      <c r="G9" s="14" t="s">
        <v>43</v>
      </c>
      <c r="I9" s="14" t="s">
        <v>15</v>
      </c>
      <c r="J9" s="14" t="s">
        <v>44</v>
      </c>
      <c r="K9" s="14" t="s">
        <v>79</v>
      </c>
      <c r="L9" s="14" t="s">
        <v>18</v>
      </c>
      <c r="M9" s="14" t="s">
        <v>78</v>
      </c>
      <c r="Q9" s="14" t="s">
        <v>17</v>
      </c>
      <c r="R9" s="14" t="s">
        <v>19</v>
      </c>
      <c r="S9" s="14" t="s">
        <v>0</v>
      </c>
      <c r="T9" s="14" t="s">
        <v>82</v>
      </c>
      <c r="U9" s="14" t="s">
        <v>42</v>
      </c>
      <c r="V9" s="14" t="s">
        <v>41</v>
      </c>
      <c r="W9" s="40" t="s">
        <v>89</v>
      </c>
    </row>
    <row r="10" spans="2:25" ht="31.5">
      <c r="B10" s="50" t="str">
        <f>'אג"ח קונצרני'!B7:U7</f>
        <v>3. אג"ח קונצרני</v>
      </c>
      <c r="C10" s="31" t="s">
        <v>32</v>
      </c>
      <c r="D10" s="14" t="s">
        <v>98</v>
      </c>
      <c r="E10" s="43" t="s">
        <v>95</v>
      </c>
      <c r="G10" s="31" t="s">
        <v>43</v>
      </c>
      <c r="I10" s="31" t="s">
        <v>15</v>
      </c>
      <c r="J10" s="31" t="s">
        <v>44</v>
      </c>
      <c r="K10" s="31" t="s">
        <v>79</v>
      </c>
      <c r="L10" s="31" t="s">
        <v>18</v>
      </c>
      <c r="M10" s="31" t="s">
        <v>78</v>
      </c>
      <c r="Q10" s="31" t="s">
        <v>17</v>
      </c>
      <c r="R10" s="31" t="s">
        <v>19</v>
      </c>
      <c r="S10" s="31" t="s">
        <v>0</v>
      </c>
      <c r="T10" s="31" t="s">
        <v>82</v>
      </c>
      <c r="U10" s="31" t="s">
        <v>42</v>
      </c>
      <c r="V10" s="14" t="s">
        <v>41</v>
      </c>
      <c r="W10" s="32" t="s">
        <v>89</v>
      </c>
    </row>
    <row r="11" spans="2:25" ht="31.5">
      <c r="B11" s="50" t="str">
        <f>מניות!B7</f>
        <v>4. מניות</v>
      </c>
      <c r="C11" s="31" t="s">
        <v>32</v>
      </c>
      <c r="D11" s="14" t="s">
        <v>98</v>
      </c>
      <c r="E11" s="43" t="s">
        <v>95</v>
      </c>
      <c r="H11" s="31" t="s">
        <v>78</v>
      </c>
      <c r="S11" s="31" t="s">
        <v>0</v>
      </c>
      <c r="T11" s="14" t="s">
        <v>82</v>
      </c>
      <c r="U11" s="14" t="s">
        <v>42</v>
      </c>
      <c r="V11" s="14" t="s">
        <v>41</v>
      </c>
      <c r="W11" s="15" t="s">
        <v>89</v>
      </c>
    </row>
    <row r="12" spans="2:25" ht="31.5">
      <c r="B12" s="50" t="str">
        <f>'קרנות סל'!B7:N7</f>
        <v>5. קרנות סל</v>
      </c>
      <c r="C12" s="31" t="s">
        <v>32</v>
      </c>
      <c r="D12" s="14" t="s">
        <v>98</v>
      </c>
      <c r="E12" s="43" t="s">
        <v>95</v>
      </c>
      <c r="H12" s="31" t="s">
        <v>78</v>
      </c>
      <c r="S12" s="31" t="s">
        <v>0</v>
      </c>
      <c r="T12" s="31" t="s">
        <v>82</v>
      </c>
      <c r="U12" s="31" t="s">
        <v>42</v>
      </c>
      <c r="V12" s="31" t="s">
        <v>41</v>
      </c>
      <c r="W12" s="32" t="s">
        <v>89</v>
      </c>
    </row>
    <row r="13" spans="2:25" ht="31.5">
      <c r="B13" s="50" t="str">
        <f>'קרנות נאמנות'!B7:O7</f>
        <v>6. קרנות נאמנות</v>
      </c>
      <c r="C13" s="31" t="s">
        <v>32</v>
      </c>
      <c r="D13" s="31" t="s">
        <v>98</v>
      </c>
      <c r="G13" s="31" t="s">
        <v>43</v>
      </c>
      <c r="H13" s="31" t="s">
        <v>78</v>
      </c>
      <c r="S13" s="31" t="s">
        <v>0</v>
      </c>
      <c r="T13" s="31" t="s">
        <v>82</v>
      </c>
      <c r="U13" s="31" t="s">
        <v>42</v>
      </c>
      <c r="V13" s="31" t="s">
        <v>41</v>
      </c>
      <c r="W13" s="32" t="s">
        <v>89</v>
      </c>
    </row>
    <row r="14" spans="2:25" ht="31.5">
      <c r="B14" s="50" t="str">
        <f>'כתבי אופציה'!B7:L7</f>
        <v>7. כתבי אופציה</v>
      </c>
      <c r="C14" s="31" t="s">
        <v>32</v>
      </c>
      <c r="D14" s="31" t="s">
        <v>98</v>
      </c>
      <c r="G14" s="31" t="s">
        <v>43</v>
      </c>
      <c r="H14" s="31" t="s">
        <v>78</v>
      </c>
      <c r="S14" s="31" t="s">
        <v>0</v>
      </c>
      <c r="T14" s="31" t="s">
        <v>82</v>
      </c>
      <c r="U14" s="31" t="s">
        <v>42</v>
      </c>
      <c r="V14" s="31" t="s">
        <v>41</v>
      </c>
      <c r="W14" s="32" t="s">
        <v>89</v>
      </c>
    </row>
    <row r="15" spans="2:25" ht="31.5">
      <c r="B15" s="50" t="str">
        <f>אופציות!B7</f>
        <v>8. אופציות</v>
      </c>
      <c r="C15" s="31" t="s">
        <v>32</v>
      </c>
      <c r="D15" s="31" t="s">
        <v>98</v>
      </c>
      <c r="G15" s="31" t="s">
        <v>43</v>
      </c>
      <c r="H15" s="31" t="s">
        <v>78</v>
      </c>
      <c r="S15" s="31" t="s">
        <v>0</v>
      </c>
      <c r="T15" s="31" t="s">
        <v>82</v>
      </c>
      <c r="U15" s="31" t="s">
        <v>42</v>
      </c>
      <c r="V15" s="31" t="s">
        <v>41</v>
      </c>
      <c r="W15" s="32" t="s">
        <v>89</v>
      </c>
    </row>
    <row r="16" spans="2:25" ht="31.5">
      <c r="B16" s="50" t="str">
        <f>'חוזים עתידיים'!B7:I7</f>
        <v>9. חוזים עתידיים</v>
      </c>
      <c r="C16" s="31" t="s">
        <v>32</v>
      </c>
      <c r="D16" s="31" t="s">
        <v>98</v>
      </c>
      <c r="G16" s="31" t="s">
        <v>43</v>
      </c>
      <c r="H16" s="31" t="s">
        <v>78</v>
      </c>
      <c r="S16" s="31" t="s">
        <v>0</v>
      </c>
      <c r="T16" s="32" t="s">
        <v>82</v>
      </c>
    </row>
    <row r="17" spans="2:25" ht="31.5">
      <c r="B17" s="50" t="str">
        <f>'מוצרים מובנים'!B7:Q7</f>
        <v>10. מוצרים מובנים</v>
      </c>
      <c r="C17" s="31" t="s">
        <v>32</v>
      </c>
      <c r="F17" s="14" t="s">
        <v>34</v>
      </c>
      <c r="I17" s="31" t="s">
        <v>15</v>
      </c>
      <c r="J17" s="31" t="s">
        <v>44</v>
      </c>
      <c r="K17" s="31" t="s">
        <v>79</v>
      </c>
      <c r="L17" s="31" t="s">
        <v>18</v>
      </c>
      <c r="M17" s="31" t="s">
        <v>78</v>
      </c>
      <c r="Q17" s="31" t="s">
        <v>17</v>
      </c>
      <c r="R17" s="31" t="s">
        <v>19</v>
      </c>
      <c r="S17" s="31" t="s">
        <v>0</v>
      </c>
      <c r="T17" s="31" t="s">
        <v>82</v>
      </c>
      <c r="U17" s="31" t="s">
        <v>42</v>
      </c>
      <c r="V17" s="31" t="s">
        <v>41</v>
      </c>
      <c r="W17" s="32" t="s">
        <v>89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32</v>
      </c>
      <c r="I19" s="31" t="s">
        <v>15</v>
      </c>
      <c r="J19" s="31" t="s">
        <v>44</v>
      </c>
      <c r="K19" s="31" t="s">
        <v>79</v>
      </c>
      <c r="L19" s="31" t="s">
        <v>18</v>
      </c>
      <c r="M19" s="31" t="s">
        <v>78</v>
      </c>
      <c r="Q19" s="31" t="s">
        <v>17</v>
      </c>
      <c r="R19" s="31" t="s">
        <v>19</v>
      </c>
      <c r="S19" s="31" t="s">
        <v>0</v>
      </c>
      <c r="T19" s="31" t="s">
        <v>82</v>
      </c>
      <c r="U19" s="31" t="s">
        <v>87</v>
      </c>
      <c r="V19" s="31" t="s">
        <v>41</v>
      </c>
      <c r="W19" s="32" t="s">
        <v>89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32</v>
      </c>
      <c r="D20" s="43" t="s">
        <v>96</v>
      </c>
      <c r="E20" s="43" t="s">
        <v>95</v>
      </c>
      <c r="G20" s="31" t="s">
        <v>43</v>
      </c>
      <c r="I20" s="31" t="s">
        <v>15</v>
      </c>
      <c r="J20" s="31" t="s">
        <v>44</v>
      </c>
      <c r="K20" s="31" t="s">
        <v>79</v>
      </c>
      <c r="L20" s="31" t="s">
        <v>18</v>
      </c>
      <c r="M20" s="31" t="s">
        <v>78</v>
      </c>
      <c r="Q20" s="31" t="s">
        <v>17</v>
      </c>
      <c r="R20" s="31" t="s">
        <v>19</v>
      </c>
      <c r="S20" s="31" t="s">
        <v>0</v>
      </c>
      <c r="T20" s="31" t="s">
        <v>82</v>
      </c>
      <c r="U20" s="31" t="s">
        <v>87</v>
      </c>
      <c r="V20" s="31" t="s">
        <v>41</v>
      </c>
      <c r="W20" s="32" t="s">
        <v>89</v>
      </c>
    </row>
    <row r="21" spans="2:25" ht="31.5">
      <c r="B21" s="50" t="str">
        <f>'לא סחיר - אג"ח קונצרני'!B7:S7</f>
        <v>3. אג"ח קונצרני</v>
      </c>
      <c r="C21" s="31" t="s">
        <v>32</v>
      </c>
      <c r="D21" s="43" t="s">
        <v>96</v>
      </c>
      <c r="E21" s="43" t="s">
        <v>95</v>
      </c>
      <c r="G21" s="31" t="s">
        <v>43</v>
      </c>
      <c r="I21" s="31" t="s">
        <v>15</v>
      </c>
      <c r="J21" s="31" t="s">
        <v>44</v>
      </c>
      <c r="K21" s="31" t="s">
        <v>79</v>
      </c>
      <c r="L21" s="31" t="s">
        <v>18</v>
      </c>
      <c r="M21" s="31" t="s">
        <v>78</v>
      </c>
      <c r="Q21" s="31" t="s">
        <v>17</v>
      </c>
      <c r="R21" s="31" t="s">
        <v>19</v>
      </c>
      <c r="S21" s="31" t="s">
        <v>0</v>
      </c>
      <c r="T21" s="31" t="s">
        <v>82</v>
      </c>
      <c r="U21" s="31" t="s">
        <v>87</v>
      </c>
      <c r="V21" s="31" t="s">
        <v>41</v>
      </c>
      <c r="W21" s="32" t="s">
        <v>89</v>
      </c>
    </row>
    <row r="22" spans="2:25" ht="31.5">
      <c r="B22" s="50" t="str">
        <f>'לא סחיר - מניות'!B7:M7</f>
        <v>4. מניות</v>
      </c>
      <c r="C22" s="31" t="s">
        <v>32</v>
      </c>
      <c r="D22" s="43" t="s">
        <v>96</v>
      </c>
      <c r="E22" s="43" t="s">
        <v>95</v>
      </c>
      <c r="G22" s="31" t="s">
        <v>43</v>
      </c>
      <c r="H22" s="31" t="s">
        <v>78</v>
      </c>
      <c r="S22" s="31" t="s">
        <v>0</v>
      </c>
      <c r="T22" s="31" t="s">
        <v>82</v>
      </c>
      <c r="U22" s="31" t="s">
        <v>87</v>
      </c>
      <c r="V22" s="31" t="s">
        <v>41</v>
      </c>
      <c r="W22" s="32" t="s">
        <v>89</v>
      </c>
    </row>
    <row r="23" spans="2:25" ht="31.5">
      <c r="B23" s="50" t="str">
        <f>'לא סחיר - קרנות השקעה'!B7:K7</f>
        <v>5. קרנות השקעה</v>
      </c>
      <c r="C23" s="31" t="s">
        <v>32</v>
      </c>
      <c r="G23" s="31" t="s">
        <v>43</v>
      </c>
      <c r="H23" s="31" t="s">
        <v>78</v>
      </c>
      <c r="K23" s="31" t="s">
        <v>79</v>
      </c>
      <c r="S23" s="31" t="s">
        <v>0</v>
      </c>
      <c r="T23" s="31" t="s">
        <v>82</v>
      </c>
      <c r="U23" s="31" t="s">
        <v>87</v>
      </c>
      <c r="V23" s="31" t="s">
        <v>41</v>
      </c>
      <c r="W23" s="32" t="s">
        <v>89</v>
      </c>
    </row>
    <row r="24" spans="2:25" ht="31.5">
      <c r="B24" s="50" t="str">
        <f>'לא סחיר - כתבי אופציה'!B7:L7</f>
        <v>6. כתבי אופציה</v>
      </c>
      <c r="C24" s="31" t="s">
        <v>32</v>
      </c>
      <c r="G24" s="31" t="s">
        <v>43</v>
      </c>
      <c r="H24" s="31" t="s">
        <v>78</v>
      </c>
      <c r="K24" s="31" t="s">
        <v>79</v>
      </c>
      <c r="S24" s="31" t="s">
        <v>0</v>
      </c>
      <c r="T24" s="31" t="s">
        <v>82</v>
      </c>
      <c r="U24" s="31" t="s">
        <v>87</v>
      </c>
      <c r="V24" s="31" t="s">
        <v>41</v>
      </c>
      <c r="W24" s="32" t="s">
        <v>89</v>
      </c>
    </row>
    <row r="25" spans="2:25" ht="31.5">
      <c r="B25" s="50" t="str">
        <f>'לא סחיר - אופציות'!B7:L7</f>
        <v>7. אופציות</v>
      </c>
      <c r="C25" s="31" t="s">
        <v>32</v>
      </c>
      <c r="G25" s="31" t="s">
        <v>43</v>
      </c>
      <c r="H25" s="31" t="s">
        <v>78</v>
      </c>
      <c r="K25" s="31" t="s">
        <v>79</v>
      </c>
      <c r="S25" s="31" t="s">
        <v>0</v>
      </c>
      <c r="T25" s="31" t="s">
        <v>82</v>
      </c>
      <c r="U25" s="31" t="s">
        <v>87</v>
      </c>
      <c r="V25" s="31" t="s">
        <v>41</v>
      </c>
      <c r="W25" s="32" t="s">
        <v>89</v>
      </c>
    </row>
    <row r="26" spans="2:25" ht="31.5">
      <c r="B26" s="50" t="str">
        <f>'לא סחיר - חוזים עתידיים'!B7:K7</f>
        <v>8. חוזים עתידיים</v>
      </c>
      <c r="C26" s="31" t="s">
        <v>32</v>
      </c>
      <c r="G26" s="31" t="s">
        <v>43</v>
      </c>
      <c r="H26" s="31" t="s">
        <v>78</v>
      </c>
      <c r="K26" s="31" t="s">
        <v>79</v>
      </c>
      <c r="S26" s="31" t="s">
        <v>0</v>
      </c>
      <c r="T26" s="31" t="s">
        <v>82</v>
      </c>
      <c r="U26" s="31" t="s">
        <v>87</v>
      </c>
      <c r="V26" s="32" t="s">
        <v>89</v>
      </c>
    </row>
    <row r="27" spans="2:25" ht="31.5">
      <c r="B27" s="50" t="str">
        <f>'לא סחיר - מוצרים מובנים'!B7:Q7</f>
        <v>9. מוצרים מובנים</v>
      </c>
      <c r="C27" s="31" t="s">
        <v>32</v>
      </c>
      <c r="F27" s="31" t="s">
        <v>34</v>
      </c>
      <c r="I27" s="31" t="s">
        <v>15</v>
      </c>
      <c r="J27" s="31" t="s">
        <v>44</v>
      </c>
      <c r="K27" s="31" t="s">
        <v>79</v>
      </c>
      <c r="L27" s="31" t="s">
        <v>18</v>
      </c>
      <c r="M27" s="31" t="s">
        <v>78</v>
      </c>
      <c r="Q27" s="31" t="s">
        <v>17</v>
      </c>
      <c r="R27" s="31" t="s">
        <v>19</v>
      </c>
      <c r="S27" s="31" t="s">
        <v>0</v>
      </c>
      <c r="T27" s="31" t="s">
        <v>82</v>
      </c>
      <c r="U27" s="31" t="s">
        <v>87</v>
      </c>
      <c r="V27" s="31" t="s">
        <v>41</v>
      </c>
      <c r="W27" s="32" t="s">
        <v>89</v>
      </c>
    </row>
    <row r="28" spans="2:25" ht="31.5">
      <c r="B28" s="54" t="str">
        <f>הלוואות!B6</f>
        <v>1.ד. הלוואות:</v>
      </c>
      <c r="C28" s="31" t="s">
        <v>32</v>
      </c>
      <c r="I28" s="31" t="s">
        <v>15</v>
      </c>
      <c r="J28" s="31" t="s">
        <v>44</v>
      </c>
      <c r="L28" s="31" t="s">
        <v>18</v>
      </c>
      <c r="M28" s="31" t="s">
        <v>78</v>
      </c>
      <c r="Q28" s="14" t="s">
        <v>28</v>
      </c>
      <c r="R28" s="31" t="s">
        <v>19</v>
      </c>
      <c r="S28" s="31" t="s">
        <v>0</v>
      </c>
      <c r="T28" s="31" t="s">
        <v>82</v>
      </c>
      <c r="U28" s="31" t="s">
        <v>87</v>
      </c>
      <c r="V28" s="32" t="s">
        <v>89</v>
      </c>
    </row>
    <row r="29" spans="2:25" ht="47.25">
      <c r="B29" s="54" t="str">
        <f>'פקדונות מעל 3 חודשים'!B6:O6</f>
        <v>1.ה. פקדונות מעל 3 חודשים:</v>
      </c>
      <c r="C29" s="31" t="s">
        <v>32</v>
      </c>
      <c r="E29" s="31" t="s">
        <v>95</v>
      </c>
      <c r="I29" s="31" t="s">
        <v>15</v>
      </c>
      <c r="J29" s="31" t="s">
        <v>44</v>
      </c>
      <c r="L29" s="31" t="s">
        <v>18</v>
      </c>
      <c r="M29" s="31" t="s">
        <v>78</v>
      </c>
      <c r="O29" s="51" t="s">
        <v>35</v>
      </c>
      <c r="P29" s="52"/>
      <c r="R29" s="31" t="s">
        <v>19</v>
      </c>
      <c r="S29" s="31" t="s">
        <v>0</v>
      </c>
      <c r="T29" s="31" t="s">
        <v>82</v>
      </c>
      <c r="U29" s="31" t="s">
        <v>87</v>
      </c>
      <c r="V29" s="32" t="s">
        <v>89</v>
      </c>
    </row>
    <row r="30" spans="2:25" ht="63">
      <c r="B30" s="54" t="str">
        <f>'זכויות מקרקעין'!B6</f>
        <v>1. ו. זכויות במקרקעין:</v>
      </c>
      <c r="C30" s="14" t="s">
        <v>37</v>
      </c>
      <c r="N30" s="51" t="s">
        <v>63</v>
      </c>
      <c r="P30" s="52" t="s">
        <v>38</v>
      </c>
      <c r="U30" s="31" t="s">
        <v>87</v>
      </c>
      <c r="V30" s="15" t="s">
        <v>40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39</v>
      </c>
      <c r="R31" s="14" t="s">
        <v>36</v>
      </c>
      <c r="U31" s="31" t="s">
        <v>87</v>
      </c>
      <c r="V31" s="15" t="s">
        <v>40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84</v>
      </c>
      <c r="Y32" s="15" t="s">
        <v>83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158</v>
      </c>
      <c r="C1" s="80" t="s" vm="1">
        <v>233</v>
      </c>
    </row>
    <row r="2" spans="2:54">
      <c r="B2" s="58" t="s">
        <v>157</v>
      </c>
      <c r="C2" s="80" t="s">
        <v>234</v>
      </c>
    </row>
    <row r="3" spans="2:54">
      <c r="B3" s="58" t="s">
        <v>159</v>
      </c>
      <c r="C3" s="80" t="s">
        <v>235</v>
      </c>
    </row>
    <row r="4" spans="2:54">
      <c r="B4" s="58" t="s">
        <v>160</v>
      </c>
      <c r="C4" s="80">
        <v>8603</v>
      </c>
    </row>
    <row r="6" spans="2:54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4" ht="26.25" customHeight="1">
      <c r="B7" s="130" t="s">
        <v>75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4" s="3" customFormat="1" ht="78.75">
      <c r="B8" s="23" t="s">
        <v>94</v>
      </c>
      <c r="C8" s="31" t="s">
        <v>32</v>
      </c>
      <c r="D8" s="31" t="s">
        <v>43</v>
      </c>
      <c r="E8" s="31" t="s">
        <v>78</v>
      </c>
      <c r="F8" s="31" t="s">
        <v>79</v>
      </c>
      <c r="G8" s="31" t="s">
        <v>211</v>
      </c>
      <c r="H8" s="31" t="s">
        <v>210</v>
      </c>
      <c r="I8" s="31" t="s">
        <v>87</v>
      </c>
      <c r="J8" s="31" t="s">
        <v>41</v>
      </c>
      <c r="K8" s="31" t="s">
        <v>161</v>
      </c>
      <c r="L8" s="32" t="s">
        <v>163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218</v>
      </c>
      <c r="H9" s="17"/>
      <c r="I9" s="17" t="s">
        <v>214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4" workbookViewId="0">
      <selection activeCell="M26" sqref="M26:M31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70.42578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10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8.42578125" style="1" bestFit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158</v>
      </c>
      <c r="C1" s="80" t="s" vm="1">
        <v>233</v>
      </c>
    </row>
    <row r="2" spans="2:51">
      <c r="B2" s="58" t="s">
        <v>157</v>
      </c>
      <c r="C2" s="80" t="s">
        <v>234</v>
      </c>
    </row>
    <row r="3" spans="2:51">
      <c r="B3" s="58" t="s">
        <v>159</v>
      </c>
      <c r="C3" s="80" t="s">
        <v>235</v>
      </c>
    </row>
    <row r="4" spans="2:51">
      <c r="B4" s="58" t="s">
        <v>160</v>
      </c>
      <c r="C4" s="80">
        <v>8603</v>
      </c>
    </row>
    <row r="6" spans="2:51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51" ht="26.25" customHeight="1">
      <c r="B7" s="130" t="s">
        <v>76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51" s="3" customFormat="1" ht="63">
      <c r="B8" s="23" t="s">
        <v>94</v>
      </c>
      <c r="C8" s="31" t="s">
        <v>32</v>
      </c>
      <c r="D8" s="31" t="s">
        <v>43</v>
      </c>
      <c r="E8" s="31" t="s">
        <v>78</v>
      </c>
      <c r="F8" s="31" t="s">
        <v>79</v>
      </c>
      <c r="G8" s="31" t="s">
        <v>211</v>
      </c>
      <c r="H8" s="31" t="s">
        <v>210</v>
      </c>
      <c r="I8" s="31" t="s">
        <v>87</v>
      </c>
      <c r="J8" s="31" t="s">
        <v>161</v>
      </c>
      <c r="K8" s="32" t="s">
        <v>163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218</v>
      </c>
      <c r="H9" s="17"/>
      <c r="I9" s="17" t="s">
        <v>214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09" t="s">
        <v>33</v>
      </c>
      <c r="C11" s="110"/>
      <c r="D11" s="110"/>
      <c r="E11" s="110"/>
      <c r="F11" s="110"/>
      <c r="G11" s="111"/>
      <c r="H11" s="115"/>
      <c r="I11" s="111">
        <v>7.6110000000000011E-2</v>
      </c>
      <c r="J11" s="112">
        <f>I11/$I$11</f>
        <v>1</v>
      </c>
      <c r="K11" s="112">
        <f>I11/'סכום נכסי הקרן'!$C$42</f>
        <v>1.3368014989110998E-4</v>
      </c>
      <c r="AW11" s="98"/>
    </row>
    <row r="12" spans="2:51" s="98" customFormat="1" ht="19.5" customHeight="1">
      <c r="B12" s="113" t="s">
        <v>27</v>
      </c>
      <c r="C12" s="110"/>
      <c r="D12" s="110"/>
      <c r="E12" s="110"/>
      <c r="F12" s="110"/>
      <c r="G12" s="111"/>
      <c r="H12" s="115"/>
      <c r="I12" s="111">
        <v>7.6110000000000011E-2</v>
      </c>
      <c r="J12" s="112">
        <f t="shared" ref="J12:J21" si="0">I12/$I$11</f>
        <v>1</v>
      </c>
      <c r="K12" s="112">
        <f>I12/'סכום נכסי הקרן'!$C$42</f>
        <v>1.3368014989110998E-4</v>
      </c>
    </row>
    <row r="13" spans="2:51">
      <c r="B13" s="99" t="s">
        <v>315</v>
      </c>
      <c r="C13" s="84"/>
      <c r="D13" s="84"/>
      <c r="E13" s="84"/>
      <c r="F13" s="84"/>
      <c r="G13" s="92"/>
      <c r="H13" s="94"/>
      <c r="I13" s="92">
        <v>7.1320000000000022E-2</v>
      </c>
      <c r="J13" s="93">
        <f t="shared" si="0"/>
        <v>0.93706477466824345</v>
      </c>
      <c r="K13" s="93">
        <f>I13/'סכום נכסי הקרן'!$C$42</f>
        <v>1.2526695953533001E-4</v>
      </c>
    </row>
    <row r="14" spans="2:51">
      <c r="B14" s="88" t="s">
        <v>316</v>
      </c>
      <c r="C14" s="82" t="s">
        <v>317</v>
      </c>
      <c r="D14" s="95" t="s">
        <v>318</v>
      </c>
      <c r="E14" s="95" t="s">
        <v>142</v>
      </c>
      <c r="F14" s="102">
        <v>43657</v>
      </c>
      <c r="G14" s="89">
        <v>4522.12</v>
      </c>
      <c r="H14" s="91">
        <v>1.4583999999999999</v>
      </c>
      <c r="I14" s="89">
        <v>6.5950000000000009E-2</v>
      </c>
      <c r="J14" s="90">
        <f t="shared" si="0"/>
        <v>0.86650900013138876</v>
      </c>
      <c r="K14" s="90">
        <f>I14/'סכום נכסי הקרן'!$C$42</f>
        <v>1.158350530195599E-4</v>
      </c>
    </row>
    <row r="15" spans="2:51">
      <c r="B15" s="88" t="s">
        <v>319</v>
      </c>
      <c r="C15" s="82" t="s">
        <v>320</v>
      </c>
      <c r="D15" s="95" t="s">
        <v>318</v>
      </c>
      <c r="E15" s="95" t="s">
        <v>142</v>
      </c>
      <c r="F15" s="102">
        <v>43704</v>
      </c>
      <c r="G15" s="89">
        <v>9339.2999999999993</v>
      </c>
      <c r="H15" s="91">
        <v>0.87039999999999995</v>
      </c>
      <c r="I15" s="89">
        <v>8.1290000000000001E-2</v>
      </c>
      <c r="J15" s="90">
        <f t="shared" si="0"/>
        <v>1.0680593877282878</v>
      </c>
      <c r="K15" s="90">
        <f>I15/'סכום נכסי הקרן'!$C$42</f>
        <v>1.4277833904412468E-4</v>
      </c>
    </row>
    <row r="16" spans="2:51" s="7" customFormat="1">
      <c r="B16" s="88" t="s">
        <v>321</v>
      </c>
      <c r="C16" s="82" t="s">
        <v>322</v>
      </c>
      <c r="D16" s="95" t="s">
        <v>318</v>
      </c>
      <c r="E16" s="95" t="s">
        <v>142</v>
      </c>
      <c r="F16" s="102">
        <v>43712</v>
      </c>
      <c r="G16" s="89">
        <v>2503.44</v>
      </c>
      <c r="H16" s="91">
        <v>1.3833</v>
      </c>
      <c r="I16" s="89">
        <v>3.4630000000000001E-2</v>
      </c>
      <c r="J16" s="90">
        <f t="shared" si="0"/>
        <v>0.45499934305610296</v>
      </c>
      <c r="K16" s="90">
        <f>I16/'סכום נכסי הקרן'!$C$42</f>
        <v>6.0824380380096418E-5</v>
      </c>
      <c r="AW16" s="1"/>
      <c r="AY16" s="1"/>
    </row>
    <row r="17" spans="2:51" s="7" customFormat="1">
      <c r="B17" s="88" t="s">
        <v>323</v>
      </c>
      <c r="C17" s="82" t="s">
        <v>324</v>
      </c>
      <c r="D17" s="95" t="s">
        <v>318</v>
      </c>
      <c r="E17" s="95" t="s">
        <v>142</v>
      </c>
      <c r="F17" s="102">
        <v>43647</v>
      </c>
      <c r="G17" s="89">
        <v>870.83</v>
      </c>
      <c r="H17" s="91">
        <v>2.3437000000000001</v>
      </c>
      <c r="I17" s="89">
        <v>2.0410000000000001E-2</v>
      </c>
      <c r="J17" s="90">
        <f t="shared" si="0"/>
        <v>0.26816449875180659</v>
      </c>
      <c r="K17" s="90">
        <f>I17/'סכום נכסי הקרן'!$C$42</f>
        <v>3.5848270388615882E-5</v>
      </c>
      <c r="AW17" s="1"/>
      <c r="AY17" s="1"/>
    </row>
    <row r="18" spans="2:51" s="7" customFormat="1">
      <c r="B18" s="88" t="s">
        <v>325</v>
      </c>
      <c r="C18" s="82" t="s">
        <v>326</v>
      </c>
      <c r="D18" s="95" t="s">
        <v>318</v>
      </c>
      <c r="E18" s="95" t="s">
        <v>142</v>
      </c>
      <c r="F18" s="102">
        <v>43767</v>
      </c>
      <c r="G18" s="89">
        <v>7020</v>
      </c>
      <c r="H18" s="91">
        <v>1.6312</v>
      </c>
      <c r="I18" s="89">
        <v>0.11451</v>
      </c>
      <c r="J18" s="90">
        <f t="shared" si="0"/>
        <v>1.5045329128892391</v>
      </c>
      <c r="K18" s="90">
        <f>I18/'סכום נכסי הקרן'!$C$42</f>
        <v>2.011261853111418E-4</v>
      </c>
      <c r="AW18" s="1"/>
      <c r="AY18" s="1"/>
    </row>
    <row r="19" spans="2:51">
      <c r="B19" s="88" t="s">
        <v>327</v>
      </c>
      <c r="C19" s="82" t="s">
        <v>328</v>
      </c>
      <c r="D19" s="95" t="s">
        <v>318</v>
      </c>
      <c r="E19" s="95" t="s">
        <v>142</v>
      </c>
      <c r="F19" s="102">
        <v>43711</v>
      </c>
      <c r="G19" s="89">
        <v>6912</v>
      </c>
      <c r="H19" s="91">
        <v>-1.7907</v>
      </c>
      <c r="I19" s="89">
        <v>-0.12376999999999999</v>
      </c>
      <c r="J19" s="90">
        <f t="shared" si="0"/>
        <v>-1.6261989226120086</v>
      </c>
      <c r="K19" s="90">
        <f>I19/'סכום נכסי הקרן'!$C$42</f>
        <v>-2.1739051572753487E-4</v>
      </c>
    </row>
    <row r="20" spans="2:51">
      <c r="B20" s="88" t="s">
        <v>329</v>
      </c>
      <c r="C20" s="82" t="s">
        <v>330</v>
      </c>
      <c r="D20" s="95" t="s">
        <v>318</v>
      </c>
      <c r="E20" s="95" t="s">
        <v>142</v>
      </c>
      <c r="F20" s="102">
        <v>43768</v>
      </c>
      <c r="G20" s="89">
        <v>3456</v>
      </c>
      <c r="H20" s="91">
        <v>-1.7028000000000001</v>
      </c>
      <c r="I20" s="89">
        <v>-5.885E-2</v>
      </c>
      <c r="J20" s="90">
        <f t="shared" si="0"/>
        <v>-0.77322296675863866</v>
      </c>
      <c r="K20" s="90">
        <f>I20/'סכום נכסי הקרן'!$C$42</f>
        <v>-1.0336456209554358E-4</v>
      </c>
    </row>
    <row r="21" spans="2:51">
      <c r="B21" s="88" t="s">
        <v>331</v>
      </c>
      <c r="C21" s="82" t="s">
        <v>332</v>
      </c>
      <c r="D21" s="95" t="s">
        <v>318</v>
      </c>
      <c r="E21" s="95" t="s">
        <v>142</v>
      </c>
      <c r="F21" s="102">
        <v>43769</v>
      </c>
      <c r="G21" s="89">
        <v>3456</v>
      </c>
      <c r="H21" s="91">
        <v>-1.8186</v>
      </c>
      <c r="I21" s="89">
        <v>-6.2850000000000003E-2</v>
      </c>
      <c r="J21" s="90">
        <f t="shared" si="0"/>
        <v>-0.82577847851793451</v>
      </c>
      <c r="K21" s="90">
        <f>I21/'סכום נכסי הקרן'!$C$42</f>
        <v>-1.1039019078513023E-4</v>
      </c>
    </row>
    <row r="22" spans="2:51">
      <c r="B22" s="85"/>
      <c r="C22" s="82"/>
      <c r="D22" s="82"/>
      <c r="E22" s="82"/>
      <c r="F22" s="82"/>
      <c r="G22" s="89"/>
      <c r="H22" s="91"/>
      <c r="I22" s="82"/>
      <c r="J22" s="90"/>
      <c r="K22" s="82"/>
    </row>
    <row r="23" spans="2:51">
      <c r="B23" s="99" t="s">
        <v>206</v>
      </c>
      <c r="C23" s="84"/>
      <c r="D23" s="84"/>
      <c r="E23" s="84"/>
      <c r="F23" s="84"/>
      <c r="G23" s="92"/>
      <c r="H23" s="94"/>
      <c r="I23" s="92">
        <v>4.7899999999999991E-3</v>
      </c>
      <c r="J23" s="93">
        <f t="shared" ref="J23:J30" si="1">I23/$I$11</f>
        <v>6.2935225331756647E-2</v>
      </c>
      <c r="K23" s="93">
        <f>I23/'סכום נכסי הקרן'!$C$42</f>
        <v>8.4131903557800115E-6</v>
      </c>
    </row>
    <row r="24" spans="2:51">
      <c r="B24" s="88" t="s">
        <v>333</v>
      </c>
      <c r="C24" s="82" t="s">
        <v>334</v>
      </c>
      <c r="D24" s="95" t="s">
        <v>318</v>
      </c>
      <c r="E24" s="95" t="s">
        <v>144</v>
      </c>
      <c r="F24" s="102">
        <v>43796</v>
      </c>
      <c r="G24" s="89">
        <v>321.89</v>
      </c>
      <c r="H24" s="91">
        <v>1.7118</v>
      </c>
      <c r="I24" s="89">
        <v>5.5100000000000001E-3</v>
      </c>
      <c r="J24" s="90">
        <f t="shared" si="1"/>
        <v>7.2395217448429902E-2</v>
      </c>
      <c r="K24" s="90">
        <f>I24/'סכום נכסי הקרן'!$C$42</f>
        <v>9.67780351990561E-6</v>
      </c>
    </row>
    <row r="25" spans="2:51">
      <c r="B25" s="88" t="s">
        <v>335</v>
      </c>
      <c r="C25" s="82" t="s">
        <v>336</v>
      </c>
      <c r="D25" s="95" t="s">
        <v>318</v>
      </c>
      <c r="E25" s="95" t="s">
        <v>144</v>
      </c>
      <c r="F25" s="102">
        <v>43697</v>
      </c>
      <c r="G25" s="89">
        <v>96.96</v>
      </c>
      <c r="H25" s="91">
        <v>0.23719999999999999</v>
      </c>
      <c r="I25" s="89">
        <v>2.3000000000000001E-4</v>
      </c>
      <c r="J25" s="90">
        <f t="shared" si="1"/>
        <v>3.0219419261595056E-3</v>
      </c>
      <c r="K25" s="90">
        <f>I25/'סכום נכסי הקרן'!$C$42</f>
        <v>4.0397364965123232E-7</v>
      </c>
    </row>
    <row r="26" spans="2:51">
      <c r="B26" s="88" t="s">
        <v>337</v>
      </c>
      <c r="C26" s="82" t="s">
        <v>338</v>
      </c>
      <c r="D26" s="95" t="s">
        <v>318</v>
      </c>
      <c r="E26" s="95" t="s">
        <v>144</v>
      </c>
      <c r="F26" s="102">
        <v>43745</v>
      </c>
      <c r="G26" s="89">
        <v>65.25</v>
      </c>
      <c r="H26" s="91">
        <v>-1.6245000000000001</v>
      </c>
      <c r="I26" s="89">
        <v>-1.06E-3</v>
      </c>
      <c r="J26" s="90">
        <f t="shared" si="1"/>
        <v>-1.3927210616213373E-2</v>
      </c>
      <c r="K26" s="90">
        <f>I26/'סכום נכסי הקרן'!$C$42</f>
        <v>-1.8617916027404619E-6</v>
      </c>
    </row>
    <row r="27" spans="2:51">
      <c r="B27" s="88" t="s">
        <v>339</v>
      </c>
      <c r="C27" s="82" t="s">
        <v>340</v>
      </c>
      <c r="D27" s="95" t="s">
        <v>318</v>
      </c>
      <c r="E27" s="95" t="s">
        <v>144</v>
      </c>
      <c r="F27" s="102">
        <v>43650</v>
      </c>
      <c r="G27" s="89">
        <v>362.26</v>
      </c>
      <c r="H27" s="91">
        <v>1.9985999999999999</v>
      </c>
      <c r="I27" s="89">
        <v>7.2399999999999999E-3</v>
      </c>
      <c r="J27" s="90">
        <f t="shared" si="1"/>
        <v>9.51254762843253E-2</v>
      </c>
      <c r="K27" s="90">
        <f>I27/'סכום נכסי הקרן'!$C$42</f>
        <v>1.2716387928151834E-5</v>
      </c>
    </row>
    <row r="28" spans="2:51">
      <c r="B28" s="88" t="s">
        <v>341</v>
      </c>
      <c r="C28" s="82" t="s">
        <v>342</v>
      </c>
      <c r="D28" s="95" t="s">
        <v>318</v>
      </c>
      <c r="E28" s="95" t="s">
        <v>142</v>
      </c>
      <c r="F28" s="102">
        <v>43648</v>
      </c>
      <c r="G28" s="89">
        <v>81.11</v>
      </c>
      <c r="H28" s="91">
        <v>1.6151</v>
      </c>
      <c r="I28" s="89">
        <v>1.31E-3</v>
      </c>
      <c r="J28" s="90">
        <f t="shared" si="1"/>
        <v>1.7211930101169358E-2</v>
      </c>
      <c r="K28" s="90">
        <f>I28/'סכום נכסי הקרן'!$C$42</f>
        <v>2.3008933958396275E-6</v>
      </c>
    </row>
    <row r="29" spans="2:51">
      <c r="B29" s="88" t="s">
        <v>343</v>
      </c>
      <c r="C29" s="82" t="s">
        <v>344</v>
      </c>
      <c r="D29" s="95" t="s">
        <v>318</v>
      </c>
      <c r="E29" s="95" t="s">
        <v>142</v>
      </c>
      <c r="F29" s="102">
        <v>43734</v>
      </c>
      <c r="G29" s="89">
        <v>0.1</v>
      </c>
      <c r="H29" s="91">
        <v>-102.5</v>
      </c>
      <c r="I29" s="89">
        <v>-1.025E-2</v>
      </c>
      <c r="J29" s="90">
        <f t="shared" si="1"/>
        <v>-0.13467349888319535</v>
      </c>
      <c r="K29" s="90">
        <f>I29/'סכום נכסי הקרן'!$C$42</f>
        <v>-1.8003173517065788E-5</v>
      </c>
    </row>
    <row r="30" spans="2:51">
      <c r="B30" s="88" t="s">
        <v>345</v>
      </c>
      <c r="C30" s="82" t="s">
        <v>346</v>
      </c>
      <c r="D30" s="95" t="s">
        <v>318</v>
      </c>
      <c r="E30" s="95" t="s">
        <v>142</v>
      </c>
      <c r="F30" s="102">
        <v>43734</v>
      </c>
      <c r="G30" s="89">
        <v>113.53</v>
      </c>
      <c r="H30" s="91">
        <v>1.5943000000000001</v>
      </c>
      <c r="I30" s="89">
        <v>1.81E-3</v>
      </c>
      <c r="J30" s="90">
        <f t="shared" si="1"/>
        <v>2.3781369071081325E-2</v>
      </c>
      <c r="K30" s="90">
        <f>I30/'סכום נכסי הקרן'!$C$42</f>
        <v>3.1790969820379586E-6</v>
      </c>
    </row>
    <row r="31" spans="2:51">
      <c r="B31" s="85"/>
      <c r="C31" s="82"/>
      <c r="D31" s="82"/>
      <c r="E31" s="82"/>
      <c r="F31" s="82"/>
      <c r="G31" s="89"/>
      <c r="H31" s="91"/>
      <c r="I31" s="82"/>
      <c r="J31" s="90"/>
      <c r="K31" s="82"/>
    </row>
    <row r="32" spans="2:5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97" t="s">
        <v>226</v>
      </c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97" t="s">
        <v>90</v>
      </c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97" t="s">
        <v>209</v>
      </c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97" t="s">
        <v>217</v>
      </c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B111" s="81"/>
      <c r="C111" s="81"/>
      <c r="D111" s="81"/>
      <c r="E111" s="81"/>
      <c r="F111" s="81"/>
      <c r="G111" s="81"/>
      <c r="H111" s="81"/>
      <c r="I111" s="81"/>
      <c r="J111" s="81"/>
      <c r="K111" s="81"/>
    </row>
    <row r="112" spans="2:11"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2:11">
      <c r="B113" s="81"/>
      <c r="C113" s="81"/>
      <c r="D113" s="81"/>
      <c r="E113" s="81"/>
      <c r="F113" s="81"/>
      <c r="G113" s="81"/>
      <c r="H113" s="81"/>
      <c r="I113" s="81"/>
      <c r="J113" s="81"/>
      <c r="K113" s="81"/>
    </row>
    <row r="114" spans="2:11">
      <c r="B114" s="81"/>
      <c r="C114" s="81"/>
      <c r="D114" s="81"/>
      <c r="E114" s="81"/>
      <c r="F114" s="81"/>
      <c r="G114" s="81"/>
      <c r="H114" s="81"/>
      <c r="I114" s="81"/>
      <c r="J114" s="81"/>
      <c r="K114" s="81"/>
    </row>
    <row r="115" spans="2:11">
      <c r="B115" s="81"/>
      <c r="C115" s="81"/>
      <c r="D115" s="81"/>
      <c r="E115" s="81"/>
      <c r="F115" s="81"/>
      <c r="G115" s="81"/>
      <c r="H115" s="81"/>
      <c r="I115" s="81"/>
      <c r="J115" s="81"/>
      <c r="K115" s="81"/>
    </row>
    <row r="116" spans="2:11">
      <c r="B116" s="81"/>
      <c r="C116" s="81"/>
      <c r="D116" s="81"/>
      <c r="E116" s="81"/>
      <c r="F116" s="81"/>
      <c r="G116" s="81"/>
      <c r="H116" s="81"/>
      <c r="I116" s="81"/>
      <c r="J116" s="81"/>
      <c r="K116" s="81"/>
    </row>
    <row r="117" spans="2:11">
      <c r="B117" s="81"/>
      <c r="C117" s="81"/>
      <c r="D117" s="81"/>
      <c r="E117" s="81"/>
      <c r="F117" s="81"/>
      <c r="G117" s="81"/>
      <c r="H117" s="81"/>
      <c r="I117" s="81"/>
      <c r="J117" s="81"/>
      <c r="K117" s="81"/>
    </row>
    <row r="118" spans="2:11"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2:11"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2:11">
      <c r="B120" s="81"/>
      <c r="C120" s="81"/>
      <c r="D120" s="81"/>
      <c r="E120" s="81"/>
      <c r="F120" s="81"/>
      <c r="G120" s="81"/>
      <c r="H120" s="81"/>
      <c r="I120" s="81"/>
      <c r="J120" s="81"/>
      <c r="K120" s="81"/>
    </row>
    <row r="121" spans="2:11">
      <c r="B121" s="81"/>
      <c r="C121" s="81"/>
      <c r="D121" s="81"/>
      <c r="E121" s="81"/>
      <c r="F121" s="81"/>
      <c r="G121" s="81"/>
      <c r="H121" s="81"/>
      <c r="I121" s="81"/>
      <c r="J121" s="81"/>
      <c r="K121" s="81"/>
    </row>
    <row r="122" spans="2:11">
      <c r="B122" s="81"/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2:11">
      <c r="B123" s="81"/>
      <c r="C123" s="81"/>
      <c r="D123" s="81"/>
      <c r="E123" s="81"/>
      <c r="F123" s="81"/>
      <c r="G123" s="81"/>
      <c r="H123" s="81"/>
      <c r="I123" s="81"/>
      <c r="J123" s="81"/>
      <c r="K123" s="81"/>
    </row>
    <row r="124" spans="2:11"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2:11">
      <c r="B125" s="81"/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2:11">
      <c r="B126" s="81"/>
      <c r="C126" s="81"/>
      <c r="D126" s="81"/>
      <c r="E126" s="81"/>
      <c r="F126" s="81"/>
      <c r="G126" s="81"/>
      <c r="H126" s="81"/>
      <c r="I126" s="81"/>
      <c r="J126" s="81"/>
      <c r="K126" s="81"/>
    </row>
    <row r="127" spans="2:11">
      <c r="B127" s="81"/>
      <c r="C127" s="81"/>
      <c r="D127" s="81"/>
      <c r="E127" s="81"/>
      <c r="F127" s="81"/>
      <c r="G127" s="81"/>
      <c r="H127" s="81"/>
      <c r="I127" s="81"/>
      <c r="J127" s="81"/>
      <c r="K127" s="81"/>
    </row>
    <row r="128" spans="2:11">
      <c r="B128" s="81"/>
      <c r="C128" s="81"/>
      <c r="D128" s="81"/>
      <c r="E128" s="81"/>
      <c r="F128" s="81"/>
      <c r="G128" s="81"/>
      <c r="H128" s="81"/>
      <c r="I128" s="81"/>
      <c r="J128" s="81"/>
      <c r="K128" s="81"/>
    </row>
    <row r="129" spans="2:11">
      <c r="B129" s="81"/>
      <c r="C129" s="81"/>
      <c r="D129" s="81"/>
      <c r="E129" s="81"/>
      <c r="F129" s="81"/>
      <c r="G129" s="81"/>
      <c r="H129" s="81"/>
      <c r="I129" s="81"/>
      <c r="J129" s="81"/>
      <c r="K129" s="81"/>
    </row>
    <row r="130" spans="2:11">
      <c r="B130" s="81"/>
      <c r="C130" s="81"/>
      <c r="D130" s="81"/>
      <c r="E130" s="81"/>
      <c r="F130" s="81"/>
      <c r="G130" s="81"/>
      <c r="H130" s="81"/>
      <c r="I130" s="81"/>
      <c r="J130" s="81"/>
      <c r="K130" s="81"/>
    </row>
    <row r="131" spans="2:11">
      <c r="C131" s="1"/>
      <c r="D131" s="1"/>
    </row>
    <row r="132" spans="2:11">
      <c r="C132" s="1"/>
      <c r="D132" s="1"/>
    </row>
    <row r="133" spans="2:11">
      <c r="C133" s="1"/>
      <c r="D133" s="1"/>
    </row>
    <row r="134" spans="2:11">
      <c r="C134" s="1"/>
      <c r="D134" s="1"/>
    </row>
    <row r="135" spans="2:11">
      <c r="C135" s="1"/>
      <c r="D135" s="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158</v>
      </c>
      <c r="C1" s="80" t="s" vm="1">
        <v>233</v>
      </c>
    </row>
    <row r="2" spans="2:78">
      <c r="B2" s="58" t="s">
        <v>157</v>
      </c>
      <c r="C2" s="80" t="s">
        <v>234</v>
      </c>
    </row>
    <row r="3" spans="2:78">
      <c r="B3" s="58" t="s">
        <v>159</v>
      </c>
      <c r="C3" s="80" t="s">
        <v>235</v>
      </c>
    </row>
    <row r="4" spans="2:78">
      <c r="B4" s="58" t="s">
        <v>160</v>
      </c>
      <c r="C4" s="80">
        <v>8603</v>
      </c>
    </row>
    <row r="6" spans="2:78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78" ht="26.25" customHeight="1">
      <c r="B7" s="130" t="s">
        <v>77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78" s="3" customFormat="1" ht="47.25">
      <c r="B8" s="23" t="s">
        <v>94</v>
      </c>
      <c r="C8" s="31" t="s">
        <v>32</v>
      </c>
      <c r="D8" s="31" t="s">
        <v>34</v>
      </c>
      <c r="E8" s="31" t="s">
        <v>15</v>
      </c>
      <c r="F8" s="31" t="s">
        <v>44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211</v>
      </c>
      <c r="M8" s="31" t="s">
        <v>210</v>
      </c>
      <c r="N8" s="31" t="s">
        <v>87</v>
      </c>
      <c r="O8" s="31" t="s">
        <v>41</v>
      </c>
      <c r="P8" s="31" t="s">
        <v>161</v>
      </c>
      <c r="Q8" s="32" t="s">
        <v>163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218</v>
      </c>
      <c r="M9" s="17"/>
      <c r="N9" s="17" t="s">
        <v>214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91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158</v>
      </c>
      <c r="C1" s="80" t="s" vm="1">
        <v>233</v>
      </c>
    </row>
    <row r="2" spans="2:61">
      <c r="B2" s="58" t="s">
        <v>157</v>
      </c>
      <c r="C2" s="80" t="s">
        <v>234</v>
      </c>
    </row>
    <row r="3" spans="2:61">
      <c r="B3" s="58" t="s">
        <v>159</v>
      </c>
      <c r="C3" s="80" t="s">
        <v>235</v>
      </c>
    </row>
    <row r="4" spans="2:61">
      <c r="B4" s="58" t="s">
        <v>160</v>
      </c>
      <c r="C4" s="80">
        <v>8603</v>
      </c>
    </row>
    <row r="6" spans="2:61" ht="26.25" customHeight="1">
      <c r="B6" s="130" t="s">
        <v>190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61" s="3" customFormat="1" ht="78.75">
      <c r="B7" s="23" t="s">
        <v>94</v>
      </c>
      <c r="C7" s="31" t="s">
        <v>202</v>
      </c>
      <c r="D7" s="31" t="s">
        <v>32</v>
      </c>
      <c r="E7" s="31" t="s">
        <v>95</v>
      </c>
      <c r="F7" s="31" t="s">
        <v>15</v>
      </c>
      <c r="G7" s="31" t="s">
        <v>79</v>
      </c>
      <c r="H7" s="31" t="s">
        <v>44</v>
      </c>
      <c r="I7" s="31" t="s">
        <v>18</v>
      </c>
      <c r="J7" s="31" t="s">
        <v>78</v>
      </c>
      <c r="K7" s="14" t="s">
        <v>28</v>
      </c>
      <c r="L7" s="73" t="s">
        <v>19</v>
      </c>
      <c r="M7" s="31" t="s">
        <v>211</v>
      </c>
      <c r="N7" s="31" t="s">
        <v>210</v>
      </c>
      <c r="O7" s="31" t="s">
        <v>87</v>
      </c>
      <c r="P7" s="31" t="s">
        <v>161</v>
      </c>
      <c r="Q7" s="32" t="s">
        <v>163</v>
      </c>
      <c r="R7" s="1"/>
      <c r="S7" s="1"/>
      <c r="T7" s="1"/>
      <c r="U7" s="1"/>
      <c r="V7" s="1"/>
      <c r="W7" s="1"/>
      <c r="BH7" s="3" t="s">
        <v>141</v>
      </c>
      <c r="BI7" s="3" t="s">
        <v>143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218</v>
      </c>
      <c r="N8" s="17"/>
      <c r="O8" s="17" t="s">
        <v>214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139</v>
      </c>
      <c r="BI8" s="3" t="s">
        <v>142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91</v>
      </c>
      <c r="R9" s="1"/>
      <c r="S9" s="1"/>
      <c r="T9" s="1"/>
      <c r="U9" s="1"/>
      <c r="V9" s="1"/>
      <c r="W9" s="1"/>
      <c r="BH9" s="4" t="s">
        <v>140</v>
      </c>
      <c r="BI9" s="4" t="s">
        <v>144</v>
      </c>
    </row>
    <row r="10" spans="2:61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1"/>
      <c r="S10" s="1"/>
      <c r="T10" s="1"/>
      <c r="U10" s="1"/>
      <c r="V10" s="1"/>
      <c r="W10" s="1"/>
      <c r="BH10" s="1" t="s">
        <v>26</v>
      </c>
      <c r="BI10" s="4" t="s">
        <v>145</v>
      </c>
    </row>
    <row r="11" spans="2:61" ht="21.75" customHeight="1">
      <c r="B11" s="97" t="s">
        <v>226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BI11" s="1" t="s">
        <v>151</v>
      </c>
    </row>
    <row r="12" spans="2:61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BI12" s="1" t="s">
        <v>146</v>
      </c>
    </row>
    <row r="13" spans="2:61">
      <c r="B13" s="97" t="s">
        <v>209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BI13" s="1" t="s">
        <v>147</v>
      </c>
    </row>
    <row r="14" spans="2:61">
      <c r="B14" s="97" t="s">
        <v>217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BI14" s="1" t="s">
        <v>148</v>
      </c>
    </row>
    <row r="15" spans="2:6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BI15" s="1" t="s">
        <v>150</v>
      </c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BI16" s="1" t="s">
        <v>149</v>
      </c>
    </row>
    <row r="17" spans="2:6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BI17" s="1" t="s">
        <v>152</v>
      </c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BI18" s="1" t="s">
        <v>153</v>
      </c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BI19" s="1" t="s">
        <v>154</v>
      </c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BI20" s="1" t="s">
        <v>155</v>
      </c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BI21" s="1" t="s">
        <v>156</v>
      </c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BI22" s="1" t="s">
        <v>26</v>
      </c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158</v>
      </c>
      <c r="C1" s="80" t="s" vm="1">
        <v>233</v>
      </c>
    </row>
    <row r="2" spans="2:64">
      <c r="B2" s="58" t="s">
        <v>157</v>
      </c>
      <c r="C2" s="80" t="s">
        <v>234</v>
      </c>
    </row>
    <row r="3" spans="2:64">
      <c r="B3" s="58" t="s">
        <v>159</v>
      </c>
      <c r="C3" s="80" t="s">
        <v>235</v>
      </c>
    </row>
    <row r="4" spans="2:64">
      <c r="B4" s="58" t="s">
        <v>160</v>
      </c>
      <c r="C4" s="80">
        <v>8603</v>
      </c>
    </row>
    <row r="6" spans="2:64" ht="26.25" customHeight="1">
      <c r="B6" s="130" t="s">
        <v>191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64" s="3" customFormat="1" ht="78.75">
      <c r="B7" s="61" t="s">
        <v>94</v>
      </c>
      <c r="C7" s="62" t="s">
        <v>32</v>
      </c>
      <c r="D7" s="62" t="s">
        <v>95</v>
      </c>
      <c r="E7" s="62" t="s">
        <v>15</v>
      </c>
      <c r="F7" s="62" t="s">
        <v>44</v>
      </c>
      <c r="G7" s="62" t="s">
        <v>18</v>
      </c>
      <c r="H7" s="62" t="s">
        <v>78</v>
      </c>
      <c r="I7" s="62" t="s">
        <v>35</v>
      </c>
      <c r="J7" s="62" t="s">
        <v>19</v>
      </c>
      <c r="K7" s="62" t="s">
        <v>211</v>
      </c>
      <c r="L7" s="62" t="s">
        <v>210</v>
      </c>
      <c r="M7" s="62" t="s">
        <v>87</v>
      </c>
      <c r="N7" s="62" t="s">
        <v>161</v>
      </c>
      <c r="O7" s="64" t="s">
        <v>163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218</v>
      </c>
      <c r="L8" s="33"/>
      <c r="M8" s="33" t="s">
        <v>214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226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64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64">
      <c r="B13" s="97" t="s">
        <v>209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4">
      <c r="B14" s="97" t="s">
        <v>217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4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158</v>
      </c>
      <c r="C1" s="80" t="s" vm="1">
        <v>233</v>
      </c>
    </row>
    <row r="2" spans="2:56">
      <c r="B2" s="58" t="s">
        <v>157</v>
      </c>
      <c r="C2" s="80" t="s">
        <v>234</v>
      </c>
    </row>
    <row r="3" spans="2:56">
      <c r="B3" s="58" t="s">
        <v>159</v>
      </c>
      <c r="C3" s="80" t="s">
        <v>235</v>
      </c>
    </row>
    <row r="4" spans="2:56">
      <c r="B4" s="58" t="s">
        <v>160</v>
      </c>
      <c r="C4" s="80">
        <v>8603</v>
      </c>
    </row>
    <row r="6" spans="2:56" ht="26.25" customHeight="1">
      <c r="B6" s="130" t="s">
        <v>192</v>
      </c>
      <c r="C6" s="131"/>
      <c r="D6" s="131"/>
      <c r="E6" s="131"/>
      <c r="F6" s="131"/>
      <c r="G6" s="131"/>
      <c r="H6" s="131"/>
      <c r="I6" s="131"/>
      <c r="J6" s="132"/>
    </row>
    <row r="7" spans="2:56" s="3" customFormat="1" ht="78.75">
      <c r="B7" s="61" t="s">
        <v>94</v>
      </c>
      <c r="C7" s="63" t="s">
        <v>37</v>
      </c>
      <c r="D7" s="63" t="s">
        <v>63</v>
      </c>
      <c r="E7" s="63" t="s">
        <v>38</v>
      </c>
      <c r="F7" s="63" t="s">
        <v>78</v>
      </c>
      <c r="G7" s="63" t="s">
        <v>203</v>
      </c>
      <c r="H7" s="63" t="s">
        <v>161</v>
      </c>
      <c r="I7" s="65" t="s">
        <v>162</v>
      </c>
      <c r="J7" s="79" t="s">
        <v>221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4"/>
      <c r="C11" s="81"/>
      <c r="D11" s="81"/>
      <c r="E11" s="81"/>
      <c r="F11" s="81"/>
      <c r="G11" s="81"/>
      <c r="H11" s="81"/>
      <c r="I11" s="81"/>
      <c r="J11" s="81"/>
    </row>
    <row r="12" spans="2:56">
      <c r="B12" s="104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233</v>
      </c>
    </row>
    <row r="2" spans="2:60">
      <c r="B2" s="58" t="s">
        <v>157</v>
      </c>
      <c r="C2" s="80" t="s">
        <v>234</v>
      </c>
    </row>
    <row r="3" spans="2:60">
      <c r="B3" s="58" t="s">
        <v>159</v>
      </c>
      <c r="C3" s="80" t="s">
        <v>235</v>
      </c>
    </row>
    <row r="4" spans="2:60">
      <c r="B4" s="58" t="s">
        <v>160</v>
      </c>
      <c r="C4" s="80">
        <v>8603</v>
      </c>
    </row>
    <row r="6" spans="2:60" ht="26.25" customHeight="1">
      <c r="B6" s="130" t="s">
        <v>193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60" s="3" customFormat="1" ht="66">
      <c r="B7" s="61" t="s">
        <v>94</v>
      </c>
      <c r="C7" s="61" t="s">
        <v>95</v>
      </c>
      <c r="D7" s="61" t="s">
        <v>15</v>
      </c>
      <c r="E7" s="61" t="s">
        <v>16</v>
      </c>
      <c r="F7" s="61" t="s">
        <v>39</v>
      </c>
      <c r="G7" s="61" t="s">
        <v>78</v>
      </c>
      <c r="H7" s="61" t="s">
        <v>36</v>
      </c>
      <c r="I7" s="61" t="s">
        <v>87</v>
      </c>
      <c r="J7" s="61" t="s">
        <v>161</v>
      </c>
      <c r="K7" s="61" t="s">
        <v>162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214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4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233</v>
      </c>
    </row>
    <row r="2" spans="2:60">
      <c r="B2" s="58" t="s">
        <v>157</v>
      </c>
      <c r="C2" s="80" t="s">
        <v>234</v>
      </c>
    </row>
    <row r="3" spans="2:60">
      <c r="B3" s="58" t="s">
        <v>159</v>
      </c>
      <c r="C3" s="80" t="s">
        <v>235</v>
      </c>
    </row>
    <row r="4" spans="2:60">
      <c r="B4" s="58" t="s">
        <v>160</v>
      </c>
      <c r="C4" s="80">
        <v>8603</v>
      </c>
    </row>
    <row r="6" spans="2:60" ht="26.25" customHeight="1">
      <c r="B6" s="130" t="s">
        <v>194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60" s="3" customFormat="1" ht="78.75">
      <c r="B7" s="61" t="s">
        <v>94</v>
      </c>
      <c r="C7" s="63" t="s">
        <v>32</v>
      </c>
      <c r="D7" s="63" t="s">
        <v>15</v>
      </c>
      <c r="E7" s="63" t="s">
        <v>16</v>
      </c>
      <c r="F7" s="63" t="s">
        <v>39</v>
      </c>
      <c r="G7" s="63" t="s">
        <v>78</v>
      </c>
      <c r="H7" s="63" t="s">
        <v>36</v>
      </c>
      <c r="I7" s="63" t="s">
        <v>87</v>
      </c>
      <c r="J7" s="63" t="s">
        <v>161</v>
      </c>
      <c r="K7" s="65" t="s">
        <v>162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4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158</v>
      </c>
      <c r="C1" s="80" t="s" vm="1">
        <v>233</v>
      </c>
    </row>
    <row r="2" spans="2:47">
      <c r="B2" s="58" t="s">
        <v>157</v>
      </c>
      <c r="C2" s="80" t="s">
        <v>234</v>
      </c>
    </row>
    <row r="3" spans="2:47">
      <c r="B3" s="58" t="s">
        <v>159</v>
      </c>
      <c r="C3" s="80" t="s">
        <v>235</v>
      </c>
    </row>
    <row r="4" spans="2:47">
      <c r="B4" s="58" t="s">
        <v>160</v>
      </c>
      <c r="C4" s="80">
        <v>8603</v>
      </c>
    </row>
    <row r="6" spans="2:47" ht="26.25" customHeight="1">
      <c r="B6" s="130" t="s">
        <v>195</v>
      </c>
      <c r="C6" s="131"/>
      <c r="D6" s="132"/>
    </row>
    <row r="7" spans="2:47" s="3" customFormat="1" ht="33">
      <c r="B7" s="61" t="s">
        <v>94</v>
      </c>
      <c r="C7" s="66" t="s">
        <v>84</v>
      </c>
      <c r="D7" s="67" t="s">
        <v>83</v>
      </c>
    </row>
    <row r="8" spans="2:47" s="3" customFormat="1">
      <c r="B8" s="16"/>
      <c r="C8" s="33" t="s">
        <v>214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81"/>
      <c r="C10" s="81"/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4"/>
      <c r="C11" s="81"/>
      <c r="D11" s="81"/>
    </row>
    <row r="12" spans="2:47">
      <c r="B12" s="104"/>
      <c r="C12" s="81"/>
      <c r="D12" s="8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1"/>
      <c r="C13" s="81"/>
      <c r="D13" s="8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1"/>
      <c r="C14" s="81"/>
      <c r="D14" s="81"/>
    </row>
    <row r="15" spans="2:47">
      <c r="B15" s="81"/>
      <c r="C15" s="81"/>
      <c r="D15" s="8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1"/>
      <c r="C16" s="81"/>
      <c r="D16" s="8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  <row r="30" spans="2:4">
      <c r="B30" s="81"/>
      <c r="C30" s="81"/>
      <c r="D30" s="81"/>
    </row>
    <row r="31" spans="2:4">
      <c r="B31" s="81"/>
      <c r="C31" s="81"/>
      <c r="D31" s="81"/>
    </row>
    <row r="32" spans="2:4">
      <c r="B32" s="81"/>
      <c r="C32" s="81"/>
      <c r="D32" s="81"/>
    </row>
    <row r="33" spans="2:4">
      <c r="B33" s="81"/>
      <c r="C33" s="81"/>
      <c r="D33" s="81"/>
    </row>
    <row r="34" spans="2:4">
      <c r="B34" s="81"/>
      <c r="C34" s="81"/>
      <c r="D34" s="81"/>
    </row>
    <row r="35" spans="2:4">
      <c r="B35" s="81"/>
      <c r="C35" s="81"/>
      <c r="D35" s="81"/>
    </row>
    <row r="36" spans="2:4">
      <c r="B36" s="81"/>
      <c r="C36" s="81"/>
      <c r="D36" s="81"/>
    </row>
    <row r="37" spans="2:4">
      <c r="B37" s="81"/>
      <c r="C37" s="81"/>
      <c r="D37" s="81"/>
    </row>
    <row r="38" spans="2:4">
      <c r="B38" s="81"/>
      <c r="C38" s="81"/>
      <c r="D38" s="81"/>
    </row>
    <row r="39" spans="2:4">
      <c r="B39" s="81"/>
      <c r="C39" s="81"/>
      <c r="D39" s="81"/>
    </row>
    <row r="40" spans="2:4">
      <c r="B40" s="81"/>
      <c r="C40" s="81"/>
      <c r="D40" s="81"/>
    </row>
    <row r="41" spans="2:4">
      <c r="B41" s="81"/>
      <c r="C41" s="81"/>
      <c r="D41" s="81"/>
    </row>
    <row r="42" spans="2:4">
      <c r="B42" s="81"/>
      <c r="C42" s="81"/>
      <c r="D42" s="81"/>
    </row>
    <row r="43" spans="2:4">
      <c r="B43" s="81"/>
      <c r="C43" s="81"/>
      <c r="D43" s="81"/>
    </row>
    <row r="44" spans="2:4">
      <c r="B44" s="81"/>
      <c r="C44" s="81"/>
      <c r="D44" s="81"/>
    </row>
    <row r="45" spans="2:4">
      <c r="B45" s="81"/>
      <c r="C45" s="81"/>
      <c r="D45" s="81"/>
    </row>
    <row r="46" spans="2:4">
      <c r="B46" s="81"/>
      <c r="C46" s="81"/>
      <c r="D46" s="81"/>
    </row>
    <row r="47" spans="2:4">
      <c r="B47" s="81"/>
      <c r="C47" s="81"/>
      <c r="D47" s="81"/>
    </row>
    <row r="48" spans="2:4">
      <c r="B48" s="81"/>
      <c r="C48" s="81"/>
      <c r="D48" s="81"/>
    </row>
    <row r="49" spans="2:4">
      <c r="B49" s="81"/>
      <c r="C49" s="81"/>
      <c r="D49" s="81"/>
    </row>
    <row r="50" spans="2:4">
      <c r="B50" s="81"/>
      <c r="C50" s="81"/>
      <c r="D50" s="81"/>
    </row>
    <row r="51" spans="2:4">
      <c r="B51" s="81"/>
      <c r="C51" s="81"/>
      <c r="D51" s="81"/>
    </row>
    <row r="52" spans="2:4">
      <c r="B52" s="81"/>
      <c r="C52" s="81"/>
      <c r="D52" s="81"/>
    </row>
    <row r="53" spans="2:4">
      <c r="B53" s="81"/>
      <c r="C53" s="81"/>
      <c r="D53" s="81"/>
    </row>
    <row r="54" spans="2:4">
      <c r="B54" s="81"/>
      <c r="C54" s="81"/>
      <c r="D54" s="81"/>
    </row>
    <row r="55" spans="2:4">
      <c r="B55" s="81"/>
      <c r="C55" s="81"/>
      <c r="D55" s="81"/>
    </row>
    <row r="56" spans="2:4">
      <c r="B56" s="81"/>
      <c r="C56" s="81"/>
      <c r="D56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  <row r="60" spans="2:4">
      <c r="B60" s="81"/>
      <c r="C60" s="81"/>
      <c r="D60" s="81"/>
    </row>
    <row r="61" spans="2:4">
      <c r="B61" s="81"/>
      <c r="C61" s="81"/>
      <c r="D61" s="81"/>
    </row>
    <row r="62" spans="2:4">
      <c r="B62" s="81"/>
      <c r="C62" s="81"/>
      <c r="D62" s="81"/>
    </row>
    <row r="63" spans="2:4">
      <c r="B63" s="81"/>
      <c r="C63" s="81"/>
      <c r="D63" s="81"/>
    </row>
    <row r="64" spans="2:4">
      <c r="B64" s="81"/>
      <c r="C64" s="81"/>
      <c r="D64" s="81"/>
    </row>
    <row r="65" spans="2:4">
      <c r="B65" s="81"/>
      <c r="C65" s="81"/>
      <c r="D65" s="81"/>
    </row>
    <row r="66" spans="2:4">
      <c r="B66" s="81"/>
      <c r="C66" s="81"/>
      <c r="D66" s="81"/>
    </row>
    <row r="67" spans="2:4">
      <c r="B67" s="81"/>
      <c r="C67" s="81"/>
      <c r="D67" s="81"/>
    </row>
    <row r="68" spans="2:4">
      <c r="B68" s="81"/>
      <c r="C68" s="81"/>
      <c r="D68" s="81"/>
    </row>
    <row r="69" spans="2:4">
      <c r="B69" s="81"/>
      <c r="C69" s="81"/>
      <c r="D69" s="81"/>
    </row>
    <row r="70" spans="2:4">
      <c r="B70" s="81"/>
      <c r="C70" s="81"/>
      <c r="D70" s="81"/>
    </row>
    <row r="71" spans="2:4">
      <c r="B71" s="81"/>
      <c r="C71" s="81"/>
      <c r="D71" s="81"/>
    </row>
    <row r="72" spans="2:4">
      <c r="B72" s="81"/>
      <c r="C72" s="81"/>
      <c r="D72" s="81"/>
    </row>
    <row r="73" spans="2:4">
      <c r="B73" s="81"/>
      <c r="C73" s="81"/>
      <c r="D73" s="81"/>
    </row>
    <row r="74" spans="2:4">
      <c r="B74" s="81"/>
      <c r="C74" s="81"/>
      <c r="D74" s="81"/>
    </row>
    <row r="75" spans="2:4">
      <c r="B75" s="81"/>
      <c r="C75" s="81"/>
      <c r="D75" s="81"/>
    </row>
    <row r="76" spans="2:4">
      <c r="B76" s="81"/>
      <c r="C76" s="81"/>
      <c r="D76" s="81"/>
    </row>
    <row r="77" spans="2:4">
      <c r="B77" s="81"/>
      <c r="C77" s="81"/>
      <c r="D77" s="81"/>
    </row>
    <row r="78" spans="2:4">
      <c r="B78" s="81"/>
      <c r="C78" s="81"/>
      <c r="D78" s="81"/>
    </row>
    <row r="79" spans="2:4">
      <c r="B79" s="81"/>
      <c r="C79" s="81"/>
      <c r="D79" s="81"/>
    </row>
    <row r="80" spans="2:4">
      <c r="B80" s="81"/>
      <c r="C80" s="81"/>
      <c r="D80" s="81"/>
    </row>
    <row r="81" spans="2:4">
      <c r="B81" s="81"/>
      <c r="C81" s="81"/>
      <c r="D81" s="81"/>
    </row>
    <row r="82" spans="2:4">
      <c r="B82" s="81"/>
      <c r="C82" s="81"/>
      <c r="D82" s="81"/>
    </row>
    <row r="83" spans="2:4">
      <c r="B83" s="81"/>
      <c r="C83" s="81"/>
      <c r="D83" s="81"/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  <row r="93" spans="2:4">
      <c r="B93" s="81"/>
      <c r="C93" s="81"/>
      <c r="D93" s="81"/>
    </row>
    <row r="94" spans="2:4">
      <c r="B94" s="81"/>
      <c r="C94" s="81"/>
      <c r="D94" s="81"/>
    </row>
    <row r="95" spans="2:4">
      <c r="B95" s="81"/>
      <c r="C95" s="81"/>
      <c r="D95" s="81"/>
    </row>
    <row r="96" spans="2:4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233</v>
      </c>
    </row>
    <row r="2" spans="2:18">
      <c r="B2" s="58" t="s">
        <v>157</v>
      </c>
      <c r="C2" s="80" t="s">
        <v>234</v>
      </c>
    </row>
    <row r="3" spans="2:18">
      <c r="B3" s="58" t="s">
        <v>159</v>
      </c>
      <c r="C3" s="80" t="s">
        <v>235</v>
      </c>
    </row>
    <row r="4" spans="2:18">
      <c r="B4" s="58" t="s">
        <v>160</v>
      </c>
      <c r="C4" s="80">
        <v>8603</v>
      </c>
    </row>
    <row r="6" spans="2:18" ht="26.25" customHeight="1">
      <c r="B6" s="130" t="s">
        <v>198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8" s="3" customFormat="1" ht="78.75">
      <c r="B7" s="23" t="s">
        <v>94</v>
      </c>
      <c r="C7" s="31" t="s">
        <v>32</v>
      </c>
      <c r="D7" s="31" t="s">
        <v>43</v>
      </c>
      <c r="E7" s="31" t="s">
        <v>15</v>
      </c>
      <c r="F7" s="31" t="s">
        <v>44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216</v>
      </c>
      <c r="M7" s="31" t="s">
        <v>197</v>
      </c>
      <c r="N7" s="31" t="s">
        <v>41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218</v>
      </c>
      <c r="M8" s="33" t="s">
        <v>214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I25" sqref="I2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70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158</v>
      </c>
      <c r="C1" s="80" t="s" vm="1">
        <v>233</v>
      </c>
    </row>
    <row r="2" spans="2:13">
      <c r="B2" s="58" t="s">
        <v>157</v>
      </c>
      <c r="C2" s="80" t="s">
        <v>234</v>
      </c>
    </row>
    <row r="3" spans="2:13">
      <c r="B3" s="58" t="s">
        <v>159</v>
      </c>
      <c r="C3" s="80" t="s">
        <v>235</v>
      </c>
    </row>
    <row r="4" spans="2:13">
      <c r="B4" s="58" t="s">
        <v>160</v>
      </c>
      <c r="C4" s="80">
        <v>8603</v>
      </c>
    </row>
    <row r="6" spans="2:13" ht="26.25" customHeight="1">
      <c r="B6" s="119" t="s">
        <v>187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2:13" s="3" customFormat="1" ht="63">
      <c r="B7" s="13" t="s">
        <v>93</v>
      </c>
      <c r="C7" s="14" t="s">
        <v>32</v>
      </c>
      <c r="D7" s="14" t="s">
        <v>95</v>
      </c>
      <c r="E7" s="14" t="s">
        <v>15</v>
      </c>
      <c r="F7" s="14" t="s">
        <v>44</v>
      </c>
      <c r="G7" s="14" t="s">
        <v>78</v>
      </c>
      <c r="H7" s="14" t="s">
        <v>17</v>
      </c>
      <c r="I7" s="14" t="s">
        <v>19</v>
      </c>
      <c r="J7" s="14" t="s">
        <v>42</v>
      </c>
      <c r="K7" s="14" t="s">
        <v>161</v>
      </c>
      <c r="L7" s="14" t="s">
        <v>162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214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09" t="s">
        <v>31</v>
      </c>
      <c r="C10" s="110"/>
      <c r="D10" s="110"/>
      <c r="E10" s="110"/>
      <c r="F10" s="110"/>
      <c r="G10" s="110"/>
      <c r="H10" s="110"/>
      <c r="I10" s="110"/>
      <c r="J10" s="111">
        <f>J11</f>
        <v>11.251049789</v>
      </c>
      <c r="K10" s="112">
        <f>J10/$J$10</f>
        <v>1</v>
      </c>
      <c r="L10" s="112">
        <f>J10/'סכום נכסי הקרן'!$C$42</f>
        <v>1.9761424546391553E-2</v>
      </c>
    </row>
    <row r="11" spans="2:13" s="98" customFormat="1">
      <c r="B11" s="113" t="s">
        <v>208</v>
      </c>
      <c r="C11" s="110"/>
      <c r="D11" s="110"/>
      <c r="E11" s="110"/>
      <c r="F11" s="110"/>
      <c r="G11" s="110"/>
      <c r="H11" s="110"/>
      <c r="I11" s="110"/>
      <c r="J11" s="111">
        <f>J12+J18</f>
        <v>11.251049789</v>
      </c>
      <c r="K11" s="112">
        <f t="shared" ref="K11:K16" si="0">J11/$J$10</f>
        <v>1</v>
      </c>
      <c r="L11" s="112">
        <f>J11/'סכום נכסי הקרן'!$C$42</f>
        <v>1.9761424546391553E-2</v>
      </c>
    </row>
    <row r="12" spans="2:13">
      <c r="B12" s="99" t="s">
        <v>29</v>
      </c>
      <c r="C12" s="84"/>
      <c r="D12" s="84"/>
      <c r="E12" s="84"/>
      <c r="F12" s="84"/>
      <c r="G12" s="84"/>
      <c r="H12" s="84"/>
      <c r="I12" s="84"/>
      <c r="J12" s="92">
        <f>SUM(J13:J16)</f>
        <v>5.1650097889999991</v>
      </c>
      <c r="K12" s="93">
        <f t="shared" si="0"/>
        <v>0.45906914340115706</v>
      </c>
      <c r="L12" s="93">
        <f>J12/'סכום נכסי הקרן'!$C$42</f>
        <v>9.0718602388985704E-3</v>
      </c>
    </row>
    <row r="13" spans="2:13">
      <c r="B13" s="88" t="s">
        <v>353</v>
      </c>
      <c r="C13" s="82" t="s">
        <v>354</v>
      </c>
      <c r="D13" s="82">
        <v>11</v>
      </c>
      <c r="E13" s="82" t="s">
        <v>355</v>
      </c>
      <c r="F13" s="82" t="s">
        <v>356</v>
      </c>
      <c r="G13" s="95" t="s">
        <v>143</v>
      </c>
      <c r="H13" s="96">
        <v>0</v>
      </c>
      <c r="I13" s="96">
        <v>0</v>
      </c>
      <c r="J13" s="89">
        <v>0.43192118099999999</v>
      </c>
      <c r="K13" s="90">
        <f t="shared" si="0"/>
        <v>3.8389411574934418E-2</v>
      </c>
      <c r="L13" s="90">
        <f>J13/'סכום נכסי הקרן'!$C$42</f>
        <v>7.5862946021843696E-4</v>
      </c>
    </row>
    <row r="14" spans="2:13">
      <c r="B14" s="88" t="s">
        <v>357</v>
      </c>
      <c r="C14" s="82" t="s">
        <v>358</v>
      </c>
      <c r="D14" s="82">
        <v>12</v>
      </c>
      <c r="E14" s="82" t="s">
        <v>355</v>
      </c>
      <c r="F14" s="82" t="s">
        <v>356</v>
      </c>
      <c r="G14" s="95" t="s">
        <v>143</v>
      </c>
      <c r="H14" s="96">
        <v>0</v>
      </c>
      <c r="I14" s="96">
        <v>0</v>
      </c>
      <c r="J14" s="89">
        <v>0.32208604800000001</v>
      </c>
      <c r="K14" s="90">
        <f t="shared" si="0"/>
        <v>2.8627199598289861E-2</v>
      </c>
      <c r="L14" s="90">
        <f>J14/'סכום נכסי הקרן'!$C$42</f>
        <v>5.6571424483609566E-4</v>
      </c>
    </row>
    <row r="15" spans="2:13">
      <c r="B15" s="88" t="s">
        <v>359</v>
      </c>
      <c r="C15" s="82" t="s">
        <v>360</v>
      </c>
      <c r="D15" s="82">
        <v>10</v>
      </c>
      <c r="E15" s="82" t="s">
        <v>355</v>
      </c>
      <c r="F15" s="82" t="s">
        <v>356</v>
      </c>
      <c r="G15" s="95" t="s">
        <v>143</v>
      </c>
      <c r="H15" s="96">
        <v>0</v>
      </c>
      <c r="I15" s="96">
        <v>0</v>
      </c>
      <c r="J15" s="89">
        <v>4.3110025599999995</v>
      </c>
      <c r="K15" s="90">
        <f t="shared" si="0"/>
        <v>0.38316447272456378</v>
      </c>
      <c r="L15" s="90">
        <f>J15/'סכום נכסי הקרן'!$C$42</f>
        <v>7.5718758166043714E-3</v>
      </c>
    </row>
    <row r="16" spans="2:13">
      <c r="B16" s="88" t="s">
        <v>361</v>
      </c>
      <c r="C16" s="82" t="s">
        <v>362</v>
      </c>
      <c r="D16" s="82">
        <v>26</v>
      </c>
      <c r="E16" s="82" t="s">
        <v>355</v>
      </c>
      <c r="F16" s="82" t="s">
        <v>356</v>
      </c>
      <c r="G16" s="95" t="s">
        <v>143</v>
      </c>
      <c r="H16" s="96">
        <v>0</v>
      </c>
      <c r="I16" s="96">
        <v>0</v>
      </c>
      <c r="J16" s="89">
        <v>0.1</v>
      </c>
      <c r="K16" s="90">
        <f t="shared" si="0"/>
        <v>8.8880595033690689E-3</v>
      </c>
      <c r="L16" s="90">
        <f>J16/'סכום נכסי הקרן'!$C$42</f>
        <v>1.7564071723966625E-4</v>
      </c>
    </row>
    <row r="17" spans="2:12">
      <c r="B17" s="85"/>
      <c r="C17" s="82"/>
      <c r="D17" s="82"/>
      <c r="E17" s="82"/>
      <c r="F17" s="82"/>
      <c r="G17" s="82"/>
      <c r="H17" s="82"/>
      <c r="I17" s="82"/>
      <c r="J17" s="82"/>
      <c r="K17" s="90"/>
      <c r="L17" s="82"/>
    </row>
    <row r="18" spans="2:12">
      <c r="B18" s="99" t="s">
        <v>30</v>
      </c>
      <c r="C18" s="84"/>
      <c r="D18" s="84"/>
      <c r="E18" s="84"/>
      <c r="F18" s="84"/>
      <c r="G18" s="84"/>
      <c r="H18" s="84"/>
      <c r="I18" s="84"/>
      <c r="J18" s="92">
        <f>SUM(J19:J23)</f>
        <v>6.0860399999999997</v>
      </c>
      <c r="K18" s="93">
        <f t="shared" ref="K18:K23" si="1">J18/$J$10</f>
        <v>0.54093085659884288</v>
      </c>
      <c r="L18" s="93">
        <f>J18/'סכום נכסי הקרן'!$C$42</f>
        <v>1.0689564307492981E-2</v>
      </c>
    </row>
    <row r="19" spans="2:12">
      <c r="B19" s="88" t="s">
        <v>359</v>
      </c>
      <c r="C19" s="82" t="s">
        <v>363</v>
      </c>
      <c r="D19" s="82">
        <v>10</v>
      </c>
      <c r="E19" s="82" t="s">
        <v>355</v>
      </c>
      <c r="F19" s="82" t="s">
        <v>356</v>
      </c>
      <c r="G19" s="95" t="s">
        <v>144</v>
      </c>
      <c r="H19" s="96">
        <v>0</v>
      </c>
      <c r="I19" s="96">
        <v>0</v>
      </c>
      <c r="J19" s="89">
        <v>1.167E-2</v>
      </c>
      <c r="K19" s="90">
        <f t="shared" si="1"/>
        <v>1.0372365440431703E-3</v>
      </c>
      <c r="L19" s="90">
        <f>J19/'סכום נכסי הקרן'!$C$42</f>
        <v>2.0497271701869049E-5</v>
      </c>
    </row>
    <row r="20" spans="2:12">
      <c r="B20" s="88" t="s">
        <v>359</v>
      </c>
      <c r="C20" s="82" t="s">
        <v>364</v>
      </c>
      <c r="D20" s="82">
        <v>10</v>
      </c>
      <c r="E20" s="82" t="s">
        <v>355</v>
      </c>
      <c r="F20" s="82" t="s">
        <v>356</v>
      </c>
      <c r="G20" s="95" t="s">
        <v>152</v>
      </c>
      <c r="H20" s="96">
        <v>0</v>
      </c>
      <c r="I20" s="96">
        <v>0</v>
      </c>
      <c r="J20" s="89">
        <v>1.08E-3</v>
      </c>
      <c r="K20" s="90">
        <f t="shared" si="1"/>
        <v>9.5991042636385941E-5</v>
      </c>
      <c r="L20" s="90">
        <f>J20/'סכום נכסי הקרן'!$C$42</f>
        <v>1.8969197461883952E-6</v>
      </c>
    </row>
    <row r="21" spans="2:12">
      <c r="B21" s="88" t="s">
        <v>359</v>
      </c>
      <c r="C21" s="82" t="s">
        <v>365</v>
      </c>
      <c r="D21" s="82">
        <v>10</v>
      </c>
      <c r="E21" s="82" t="s">
        <v>355</v>
      </c>
      <c r="F21" s="82" t="s">
        <v>356</v>
      </c>
      <c r="G21" s="95" t="s">
        <v>146</v>
      </c>
      <c r="H21" s="96">
        <v>0</v>
      </c>
      <c r="I21" s="96">
        <v>0</v>
      </c>
      <c r="J21" s="89">
        <v>0.19697000000000001</v>
      </c>
      <c r="K21" s="90">
        <f t="shared" si="1"/>
        <v>1.7506810803786056E-2</v>
      </c>
      <c r="L21" s="90">
        <f>J21/'סכום נכסי הקרן'!$C$42</f>
        <v>3.4595952074697057E-4</v>
      </c>
    </row>
    <row r="22" spans="2:12">
      <c r="B22" s="88" t="s">
        <v>359</v>
      </c>
      <c r="C22" s="82" t="s">
        <v>366</v>
      </c>
      <c r="D22" s="82">
        <v>10</v>
      </c>
      <c r="E22" s="82" t="s">
        <v>355</v>
      </c>
      <c r="F22" s="82" t="s">
        <v>356</v>
      </c>
      <c r="G22" s="95" t="s">
        <v>151</v>
      </c>
      <c r="H22" s="96">
        <v>0</v>
      </c>
      <c r="I22" s="96">
        <v>0</v>
      </c>
      <c r="J22" s="89">
        <v>9.8229999999999998E-2</v>
      </c>
      <c r="K22" s="90">
        <f t="shared" si="1"/>
        <v>8.7307408501594366E-3</v>
      </c>
      <c r="L22" s="90">
        <f>J22/'סכום נכסי הקרן'!$C$42</f>
        <v>1.7253187654452413E-4</v>
      </c>
    </row>
    <row r="23" spans="2:12">
      <c r="B23" s="88" t="s">
        <v>359</v>
      </c>
      <c r="C23" s="82" t="s">
        <v>367</v>
      </c>
      <c r="D23" s="82">
        <v>10</v>
      </c>
      <c r="E23" s="82" t="s">
        <v>355</v>
      </c>
      <c r="F23" s="82" t="s">
        <v>356</v>
      </c>
      <c r="G23" s="95" t="s">
        <v>142</v>
      </c>
      <c r="H23" s="96">
        <v>0</v>
      </c>
      <c r="I23" s="96">
        <v>0</v>
      </c>
      <c r="J23" s="89">
        <v>5.7780899999999997</v>
      </c>
      <c r="K23" s="90">
        <f t="shared" si="1"/>
        <v>0.51356007735821774</v>
      </c>
      <c r="L23" s="90">
        <f>J23/'סכום נכסי הקרן'!$C$42</f>
        <v>1.014867871875343E-2</v>
      </c>
    </row>
    <row r="24" spans="2:12">
      <c r="B24" s="85"/>
      <c r="C24" s="82"/>
      <c r="D24" s="82"/>
      <c r="E24" s="82"/>
      <c r="F24" s="82"/>
      <c r="G24" s="82"/>
      <c r="H24" s="82"/>
      <c r="I24" s="82"/>
      <c r="J24" s="82"/>
      <c r="K24" s="90"/>
      <c r="L24" s="82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97" t="s">
        <v>226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104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233</v>
      </c>
    </row>
    <row r="2" spans="2:18">
      <c r="B2" s="58" t="s">
        <v>157</v>
      </c>
      <c r="C2" s="80" t="s">
        <v>234</v>
      </c>
    </row>
    <row r="3" spans="2:18">
      <c r="B3" s="58" t="s">
        <v>159</v>
      </c>
      <c r="C3" s="80" t="s">
        <v>235</v>
      </c>
    </row>
    <row r="4" spans="2:18">
      <c r="B4" s="58" t="s">
        <v>160</v>
      </c>
      <c r="C4" s="80">
        <v>8603</v>
      </c>
    </row>
    <row r="6" spans="2:18" ht="26.25" customHeight="1">
      <c r="B6" s="130" t="s">
        <v>199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8" s="3" customFormat="1" ht="78.75">
      <c r="B7" s="23" t="s">
        <v>94</v>
      </c>
      <c r="C7" s="31" t="s">
        <v>32</v>
      </c>
      <c r="D7" s="31" t="s">
        <v>43</v>
      </c>
      <c r="E7" s="31" t="s">
        <v>15</v>
      </c>
      <c r="F7" s="31" t="s">
        <v>44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211</v>
      </c>
      <c r="M7" s="31" t="s">
        <v>197</v>
      </c>
      <c r="N7" s="31" t="s">
        <v>41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218</v>
      </c>
      <c r="M8" s="33" t="s">
        <v>214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233</v>
      </c>
    </row>
    <row r="2" spans="2:18">
      <c r="B2" s="58" t="s">
        <v>157</v>
      </c>
      <c r="C2" s="80" t="s">
        <v>234</v>
      </c>
    </row>
    <row r="3" spans="2:18">
      <c r="B3" s="58" t="s">
        <v>159</v>
      </c>
      <c r="C3" s="80" t="s">
        <v>235</v>
      </c>
    </row>
    <row r="4" spans="2:18">
      <c r="B4" s="58" t="s">
        <v>160</v>
      </c>
      <c r="C4" s="80">
        <v>8603</v>
      </c>
    </row>
    <row r="6" spans="2:18" ht="26.25" customHeight="1">
      <c r="B6" s="130" t="s">
        <v>201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8" s="3" customFormat="1" ht="78.75">
      <c r="B7" s="23" t="s">
        <v>94</v>
      </c>
      <c r="C7" s="31" t="s">
        <v>32</v>
      </c>
      <c r="D7" s="31" t="s">
        <v>43</v>
      </c>
      <c r="E7" s="31" t="s">
        <v>15</v>
      </c>
      <c r="F7" s="31" t="s">
        <v>44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211</v>
      </c>
      <c r="M7" s="31" t="s">
        <v>197</v>
      </c>
      <c r="N7" s="31" t="s">
        <v>41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218</v>
      </c>
      <c r="M8" s="33" t="s">
        <v>214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R18" sqref="R18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70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158</v>
      </c>
      <c r="C1" s="80" t="s" vm="1">
        <v>233</v>
      </c>
    </row>
    <row r="2" spans="2:53">
      <c r="B2" s="58" t="s">
        <v>157</v>
      </c>
      <c r="C2" s="80" t="s">
        <v>234</v>
      </c>
    </row>
    <row r="3" spans="2:53">
      <c r="B3" s="58" t="s">
        <v>159</v>
      </c>
      <c r="C3" s="80" t="s">
        <v>235</v>
      </c>
    </row>
    <row r="4" spans="2:53">
      <c r="B4" s="58" t="s">
        <v>160</v>
      </c>
      <c r="C4" s="80">
        <v>8603</v>
      </c>
    </row>
    <row r="6" spans="2:53" ht="21.75" customHeight="1">
      <c r="B6" s="121" t="s">
        <v>188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53" ht="27.75" customHeight="1">
      <c r="B7" s="124" t="s">
        <v>64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  <c r="AU7" s="3"/>
      <c r="AV7" s="3"/>
    </row>
    <row r="8" spans="2:53" s="3" customFormat="1" ht="66" customHeight="1">
      <c r="B8" s="23" t="s">
        <v>93</v>
      </c>
      <c r="C8" s="31" t="s">
        <v>32</v>
      </c>
      <c r="D8" s="31" t="s">
        <v>98</v>
      </c>
      <c r="E8" s="31" t="s">
        <v>15</v>
      </c>
      <c r="F8" s="31" t="s">
        <v>44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211</v>
      </c>
      <c r="M8" s="31" t="s">
        <v>210</v>
      </c>
      <c r="N8" s="31" t="s">
        <v>225</v>
      </c>
      <c r="O8" s="31" t="s">
        <v>42</v>
      </c>
      <c r="P8" s="31" t="s">
        <v>213</v>
      </c>
      <c r="Q8" s="31" t="s">
        <v>161</v>
      </c>
      <c r="R8" s="74" t="s">
        <v>163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218</v>
      </c>
      <c r="M9" s="33"/>
      <c r="N9" s="17" t="s">
        <v>214</v>
      </c>
      <c r="O9" s="33" t="s">
        <v>219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21" t="s">
        <v>92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00" t="s">
        <v>25</v>
      </c>
      <c r="C11" s="84"/>
      <c r="D11" s="84"/>
      <c r="E11" s="84"/>
      <c r="F11" s="84"/>
      <c r="G11" s="84"/>
      <c r="H11" s="92">
        <v>13.022139658116458</v>
      </c>
      <c r="I11" s="84"/>
      <c r="J11" s="84"/>
      <c r="K11" s="93">
        <v>-1.2496984767584362E-3</v>
      </c>
      <c r="L11" s="92"/>
      <c r="M11" s="94"/>
      <c r="N11" s="84"/>
      <c r="O11" s="92">
        <v>153.206705594</v>
      </c>
      <c r="P11" s="84"/>
      <c r="Q11" s="93">
        <f>O11/$O$11</f>
        <v>1</v>
      </c>
      <c r="R11" s="93">
        <f>O11/'סכום נכסי הקרן'!$C$42</f>
        <v>0.26909335656456546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8"/>
      <c r="AV11" s="98"/>
      <c r="AW11" s="3"/>
      <c r="BA11" s="98"/>
    </row>
    <row r="12" spans="2:53" ht="22.5" customHeight="1">
      <c r="B12" s="83" t="s">
        <v>208</v>
      </c>
      <c r="C12" s="84"/>
      <c r="D12" s="84"/>
      <c r="E12" s="84"/>
      <c r="F12" s="84"/>
      <c r="G12" s="84"/>
      <c r="H12" s="92">
        <v>13.02213965811646</v>
      </c>
      <c r="I12" s="84"/>
      <c r="J12" s="84"/>
      <c r="K12" s="93">
        <v>-1.2496984767584366E-3</v>
      </c>
      <c r="L12" s="92"/>
      <c r="M12" s="94"/>
      <c r="N12" s="84"/>
      <c r="O12" s="92">
        <v>153.20670559399997</v>
      </c>
      <c r="P12" s="84"/>
      <c r="Q12" s="93">
        <f t="shared" ref="Q12:Q25" si="0">O12/$O$11</f>
        <v>0.99999999999999978</v>
      </c>
      <c r="R12" s="93">
        <f>O12/'סכום נכסי הקרן'!$C$42</f>
        <v>0.2690933565645654</v>
      </c>
      <c r="AW12" s="4"/>
    </row>
    <row r="13" spans="2:53" s="98" customFormat="1">
      <c r="B13" s="99" t="s">
        <v>24</v>
      </c>
      <c r="C13" s="84"/>
      <c r="D13" s="84"/>
      <c r="E13" s="84"/>
      <c r="F13" s="84"/>
      <c r="G13" s="84"/>
      <c r="H13" s="92">
        <v>13.02213965811646</v>
      </c>
      <c r="I13" s="84"/>
      <c r="J13" s="84"/>
      <c r="K13" s="93">
        <v>-1.2496984767584366E-3</v>
      </c>
      <c r="L13" s="92"/>
      <c r="M13" s="94"/>
      <c r="N13" s="84"/>
      <c r="O13" s="92">
        <v>153.20670559399997</v>
      </c>
      <c r="P13" s="84"/>
      <c r="Q13" s="93">
        <f t="shared" si="0"/>
        <v>0.99999999999999978</v>
      </c>
      <c r="R13" s="93">
        <f>O13/'סכום נכסי הקרן'!$C$42</f>
        <v>0.2690933565645654</v>
      </c>
    </row>
    <row r="14" spans="2:53">
      <c r="B14" s="86" t="s">
        <v>23</v>
      </c>
      <c r="C14" s="84"/>
      <c r="D14" s="84"/>
      <c r="E14" s="84"/>
      <c r="F14" s="84"/>
      <c r="G14" s="84"/>
      <c r="H14" s="92">
        <v>13.02213965811646</v>
      </c>
      <c r="I14" s="84"/>
      <c r="J14" s="84"/>
      <c r="K14" s="93">
        <v>-1.2496984767584366E-3</v>
      </c>
      <c r="L14" s="92"/>
      <c r="M14" s="94"/>
      <c r="N14" s="84"/>
      <c r="O14" s="92">
        <v>153.20670559399997</v>
      </c>
      <c r="P14" s="84"/>
      <c r="Q14" s="93">
        <f t="shared" si="0"/>
        <v>0.99999999999999978</v>
      </c>
      <c r="R14" s="93">
        <f>O14/'סכום נכסי הקרן'!$C$42</f>
        <v>0.2690933565645654</v>
      </c>
    </row>
    <row r="15" spans="2:53">
      <c r="B15" s="87" t="s">
        <v>236</v>
      </c>
      <c r="C15" s="82" t="s">
        <v>237</v>
      </c>
      <c r="D15" s="95" t="s">
        <v>99</v>
      </c>
      <c r="E15" s="82" t="s">
        <v>238</v>
      </c>
      <c r="F15" s="82"/>
      <c r="G15" s="82"/>
      <c r="H15" s="89">
        <v>1.5400000001111902</v>
      </c>
      <c r="I15" s="95" t="s">
        <v>143</v>
      </c>
      <c r="J15" s="96">
        <v>0.04</v>
      </c>
      <c r="K15" s="90">
        <v>-9.6000000002117898E-3</v>
      </c>
      <c r="L15" s="89">
        <v>5247.7191140000014</v>
      </c>
      <c r="M15" s="91">
        <v>143.96</v>
      </c>
      <c r="N15" s="82"/>
      <c r="O15" s="89">
        <v>7.5546163540000011</v>
      </c>
      <c r="P15" s="90">
        <v>3.3752149830519513E-7</v>
      </c>
      <c r="Q15" s="90">
        <f t="shared" si="0"/>
        <v>4.9309958886655028E-2</v>
      </c>
      <c r="R15" s="90">
        <f>O15/'סכום נכסי הקרן'!$C$42</f>
        <v>1.3268982348870724E-2</v>
      </c>
    </row>
    <row r="16" spans="2:53" ht="20.25">
      <c r="B16" s="87" t="s">
        <v>239</v>
      </c>
      <c r="C16" s="82" t="s">
        <v>240</v>
      </c>
      <c r="D16" s="95" t="s">
        <v>99</v>
      </c>
      <c r="E16" s="82" t="s">
        <v>238</v>
      </c>
      <c r="F16" s="82"/>
      <c r="G16" s="82"/>
      <c r="H16" s="89">
        <v>4.2599999998801747</v>
      </c>
      <c r="I16" s="95" t="s">
        <v>143</v>
      </c>
      <c r="J16" s="96">
        <v>0.04</v>
      </c>
      <c r="K16" s="90">
        <v>-8.7000000000117487E-3</v>
      </c>
      <c r="L16" s="89">
        <v>5496.1161570000004</v>
      </c>
      <c r="M16" s="91">
        <v>154.88</v>
      </c>
      <c r="N16" s="82"/>
      <c r="O16" s="89">
        <v>8.5123847769999994</v>
      </c>
      <c r="P16" s="90">
        <v>4.7307336054193644E-7</v>
      </c>
      <c r="Q16" s="90">
        <f t="shared" si="0"/>
        <v>5.5561437366572868E-2</v>
      </c>
      <c r="R16" s="90">
        <f>O16/'סכום נכסי הקרן'!$C$42</f>
        <v>1.4951213676522962E-2</v>
      </c>
      <c r="AU16" s="4"/>
    </row>
    <row r="17" spans="2:48" ht="20.25">
      <c r="B17" s="87" t="s">
        <v>241</v>
      </c>
      <c r="C17" s="82" t="s">
        <v>242</v>
      </c>
      <c r="D17" s="95" t="s">
        <v>99</v>
      </c>
      <c r="E17" s="82" t="s">
        <v>238</v>
      </c>
      <c r="F17" s="82"/>
      <c r="G17" s="82"/>
      <c r="H17" s="89">
        <v>7.2200000004360811</v>
      </c>
      <c r="I17" s="95" t="s">
        <v>143</v>
      </c>
      <c r="J17" s="96">
        <v>7.4999999999999997E-3</v>
      </c>
      <c r="K17" s="90">
        <v>-6.7000000008919846E-3</v>
      </c>
      <c r="L17" s="89">
        <v>3565.3214790000002</v>
      </c>
      <c r="M17" s="91">
        <v>113.2</v>
      </c>
      <c r="N17" s="82"/>
      <c r="O17" s="89">
        <v>4.0359438920000006</v>
      </c>
      <c r="P17" s="90">
        <v>2.5150320999803699E-7</v>
      </c>
      <c r="Q17" s="90">
        <f t="shared" si="0"/>
        <v>2.6343128235491928E-2</v>
      </c>
      <c r="R17" s="90">
        <f>O17/'סכום נכסי הקרן'!$C$42</f>
        <v>7.0887607992993016E-3</v>
      </c>
      <c r="AV17" s="4"/>
    </row>
    <row r="18" spans="2:48">
      <c r="B18" s="87" t="s">
        <v>243</v>
      </c>
      <c r="C18" s="82" t="s">
        <v>244</v>
      </c>
      <c r="D18" s="95" t="s">
        <v>99</v>
      </c>
      <c r="E18" s="82" t="s">
        <v>238</v>
      </c>
      <c r="F18" s="82"/>
      <c r="G18" s="82"/>
      <c r="H18" s="89">
        <v>13.199999999747813</v>
      </c>
      <c r="I18" s="95" t="s">
        <v>143</v>
      </c>
      <c r="J18" s="96">
        <v>0.04</v>
      </c>
      <c r="K18" s="90">
        <v>-5.9999999988791697E-4</v>
      </c>
      <c r="L18" s="89">
        <v>17594.942168000001</v>
      </c>
      <c r="M18" s="91">
        <v>202.83</v>
      </c>
      <c r="N18" s="82"/>
      <c r="O18" s="89">
        <v>35.687820840000001</v>
      </c>
      <c r="P18" s="90">
        <v>1.0846611255373468E-6</v>
      </c>
      <c r="Q18" s="90">
        <f t="shared" si="0"/>
        <v>0.23293902640641098</v>
      </c>
      <c r="R18" s="90">
        <f>O18/'סכום נכסי הקרן'!$C$42</f>
        <v>6.2682344490583075E-2</v>
      </c>
      <c r="AU18" s="3"/>
    </row>
    <row r="19" spans="2:48">
      <c r="B19" s="87" t="s">
        <v>245</v>
      </c>
      <c r="C19" s="82" t="s">
        <v>246</v>
      </c>
      <c r="D19" s="95" t="s">
        <v>99</v>
      </c>
      <c r="E19" s="82" t="s">
        <v>238</v>
      </c>
      <c r="F19" s="82"/>
      <c r="G19" s="82"/>
      <c r="H19" s="89">
        <v>17.590000000146908</v>
      </c>
      <c r="I19" s="95" t="s">
        <v>143</v>
      </c>
      <c r="J19" s="96">
        <v>2.75E-2</v>
      </c>
      <c r="K19" s="90">
        <v>2.9000000001916204E-3</v>
      </c>
      <c r="L19" s="89">
        <v>19062.41131</v>
      </c>
      <c r="M19" s="91">
        <v>164.26</v>
      </c>
      <c r="N19" s="82"/>
      <c r="O19" s="89">
        <v>31.311916159999999</v>
      </c>
      <c r="P19" s="90">
        <v>1.0784916011916673E-6</v>
      </c>
      <c r="Q19" s="90">
        <f t="shared" si="0"/>
        <v>0.2043769300997636</v>
      </c>
      <c r="R19" s="90">
        <f>O19/'סכום נכסי הקרן'!$C$42</f>
        <v>5.4996474124906956E-2</v>
      </c>
      <c r="AV19" s="3"/>
    </row>
    <row r="20" spans="2:48">
      <c r="B20" s="87" t="s">
        <v>247</v>
      </c>
      <c r="C20" s="82" t="s">
        <v>248</v>
      </c>
      <c r="D20" s="95" t="s">
        <v>99</v>
      </c>
      <c r="E20" s="82" t="s">
        <v>238</v>
      </c>
      <c r="F20" s="82"/>
      <c r="G20" s="82"/>
      <c r="H20" s="89">
        <v>3.6499999999305826</v>
      </c>
      <c r="I20" s="95" t="s">
        <v>143</v>
      </c>
      <c r="J20" s="96">
        <v>1.7500000000000002E-2</v>
      </c>
      <c r="K20" s="90">
        <v>-8.9999999998016649E-3</v>
      </c>
      <c r="L20" s="89">
        <v>8904.1198050000003</v>
      </c>
      <c r="M20" s="91">
        <v>113.25</v>
      </c>
      <c r="N20" s="82"/>
      <c r="O20" s="89">
        <v>10.083916358</v>
      </c>
      <c r="P20" s="90">
        <v>5.3087514370967629E-7</v>
      </c>
      <c r="Q20" s="90">
        <f t="shared" si="0"/>
        <v>6.581902743031709E-2</v>
      </c>
      <c r="R20" s="90">
        <f>O20/'סכום נכסי הקרן'!$C$42</f>
        <v>1.7711463017039228E-2</v>
      </c>
    </row>
    <row r="21" spans="2:48">
      <c r="B21" s="87" t="s">
        <v>249</v>
      </c>
      <c r="C21" s="82" t="s">
        <v>250</v>
      </c>
      <c r="D21" s="95" t="s">
        <v>99</v>
      </c>
      <c r="E21" s="82" t="s">
        <v>238</v>
      </c>
      <c r="F21" s="82"/>
      <c r="G21" s="82"/>
      <c r="H21" s="89">
        <v>0.83</v>
      </c>
      <c r="I21" s="95" t="s">
        <v>143</v>
      </c>
      <c r="J21" s="96">
        <v>1E-3</v>
      </c>
      <c r="K21" s="90">
        <v>-8.2000000000000007E-3</v>
      </c>
      <c r="L21" s="89">
        <v>1781.3744469999999</v>
      </c>
      <c r="M21" s="91">
        <v>102.3</v>
      </c>
      <c r="N21" s="82"/>
      <c r="O21" s="89">
        <v>1.822346</v>
      </c>
      <c r="P21" s="90">
        <v>1.1754027362717767E-7</v>
      </c>
      <c r="Q21" s="90">
        <f t="shared" si="0"/>
        <v>1.1894688244450889E-2</v>
      </c>
      <c r="R21" s="90">
        <f>O21/'סכום נכסי הקרן'!$C$42</f>
        <v>3.2007815849883678E-3</v>
      </c>
    </row>
    <row r="22" spans="2:48">
      <c r="B22" s="87" t="s">
        <v>251</v>
      </c>
      <c r="C22" s="82" t="s">
        <v>252</v>
      </c>
      <c r="D22" s="95" t="s">
        <v>99</v>
      </c>
      <c r="E22" s="82" t="s">
        <v>238</v>
      </c>
      <c r="F22" s="82"/>
      <c r="G22" s="82"/>
      <c r="H22" s="89">
        <v>5.7300000006263963</v>
      </c>
      <c r="I22" s="95" t="s">
        <v>143</v>
      </c>
      <c r="J22" s="96">
        <v>7.4999999999999997E-3</v>
      </c>
      <c r="K22" s="90">
        <v>-8.0000000019423128E-3</v>
      </c>
      <c r="L22" s="89">
        <v>5583.5536289999991</v>
      </c>
      <c r="M22" s="91">
        <v>110.65</v>
      </c>
      <c r="N22" s="82"/>
      <c r="O22" s="89">
        <v>6.1782021809999996</v>
      </c>
      <c r="P22" s="90">
        <v>4.0859745873892082E-7</v>
      </c>
      <c r="Q22" s="90">
        <f t="shared" si="0"/>
        <v>4.0325925402849697E-2</v>
      </c>
      <c r="R22" s="90">
        <f>O22/'סכום נכסי הקרן'!$C$42</f>
        <v>1.0851438623225101E-2</v>
      </c>
    </row>
    <row r="23" spans="2:48">
      <c r="B23" s="87" t="s">
        <v>253</v>
      </c>
      <c r="C23" s="82" t="s">
        <v>254</v>
      </c>
      <c r="D23" s="95" t="s">
        <v>99</v>
      </c>
      <c r="E23" s="82" t="s">
        <v>238</v>
      </c>
      <c r="F23" s="82"/>
      <c r="G23" s="82"/>
      <c r="H23" s="89">
        <v>9.2100000003751603</v>
      </c>
      <c r="I23" s="95" t="s">
        <v>143</v>
      </c>
      <c r="J23" s="96">
        <v>5.0000000000000001E-3</v>
      </c>
      <c r="K23" s="90">
        <v>-5.3000000019300057E-3</v>
      </c>
      <c r="L23" s="89">
        <v>4154.402212</v>
      </c>
      <c r="M23" s="91">
        <v>111</v>
      </c>
      <c r="N23" s="82"/>
      <c r="O23" s="89">
        <v>4.6113864869999999</v>
      </c>
      <c r="P23" s="90">
        <v>4.8493725864917543E-7</v>
      </c>
      <c r="Q23" s="90">
        <f t="shared" si="0"/>
        <v>3.0099116544025438E-2</v>
      </c>
      <c r="R23" s="90">
        <f>O23/'סכום נכסי הקרן'!$C$42</f>
        <v>8.0994723004598479E-3</v>
      </c>
    </row>
    <row r="24" spans="2:48">
      <c r="B24" s="87" t="s">
        <v>255</v>
      </c>
      <c r="C24" s="82" t="s">
        <v>256</v>
      </c>
      <c r="D24" s="95" t="s">
        <v>99</v>
      </c>
      <c r="E24" s="82" t="s">
        <v>238</v>
      </c>
      <c r="F24" s="82"/>
      <c r="G24" s="82"/>
      <c r="H24" s="89">
        <v>22.630000000395839</v>
      </c>
      <c r="I24" s="95" t="s">
        <v>143</v>
      </c>
      <c r="J24" s="96">
        <v>0.01</v>
      </c>
      <c r="K24" s="90">
        <v>5.699999999888794E-3</v>
      </c>
      <c r="L24" s="89">
        <v>29600.850982</v>
      </c>
      <c r="M24" s="91">
        <v>112.4</v>
      </c>
      <c r="N24" s="82"/>
      <c r="O24" s="89">
        <v>33.271355840999995</v>
      </c>
      <c r="P24" s="90">
        <v>2.0025574482035817E-6</v>
      </c>
      <c r="Q24" s="90">
        <f t="shared" si="0"/>
        <v>0.21716644654686051</v>
      </c>
      <c r="R24" s="90">
        <f>O24/'סכום נכסי הקרן'!$C$42</f>
        <v>5.8438048034493977E-2</v>
      </c>
    </row>
    <row r="25" spans="2:48">
      <c r="B25" s="87" t="s">
        <v>257</v>
      </c>
      <c r="C25" s="82" t="s">
        <v>258</v>
      </c>
      <c r="D25" s="95" t="s">
        <v>99</v>
      </c>
      <c r="E25" s="82" t="s">
        <v>238</v>
      </c>
      <c r="F25" s="82"/>
      <c r="G25" s="82"/>
      <c r="H25" s="89">
        <v>2.670000000130218</v>
      </c>
      <c r="I25" s="95" t="s">
        <v>143</v>
      </c>
      <c r="J25" s="96">
        <v>2.75E-2</v>
      </c>
      <c r="K25" s="90">
        <v>-9.6000000001578399E-3</v>
      </c>
      <c r="L25" s="89">
        <v>8749.9496400000007</v>
      </c>
      <c r="M25" s="91">
        <v>115.85</v>
      </c>
      <c r="N25" s="82"/>
      <c r="O25" s="89">
        <v>10.136816704000001</v>
      </c>
      <c r="P25" s="90">
        <v>5.2770176657475558E-7</v>
      </c>
      <c r="Q25" s="90">
        <f t="shared" si="0"/>
        <v>6.6164314836601956E-2</v>
      </c>
      <c r="R25" s="90">
        <f>O25/'סכום נכסי הקרן'!$C$42</f>
        <v>1.7804377564175897E-2</v>
      </c>
    </row>
    <row r="26" spans="2:48">
      <c r="B26" s="88"/>
      <c r="C26" s="82"/>
      <c r="D26" s="82"/>
      <c r="E26" s="82"/>
      <c r="F26" s="82"/>
      <c r="G26" s="82"/>
      <c r="H26" s="82"/>
      <c r="I26" s="82"/>
      <c r="J26" s="82"/>
      <c r="K26" s="90"/>
      <c r="L26" s="89"/>
      <c r="M26" s="91"/>
      <c r="N26" s="82"/>
      <c r="O26" s="82"/>
      <c r="P26" s="82"/>
      <c r="Q26" s="90"/>
      <c r="R26" s="82"/>
    </row>
    <row r="27" spans="2:48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48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48">
      <c r="B29" s="97" t="s">
        <v>90</v>
      </c>
      <c r="C29" s="98"/>
      <c r="D29" s="98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48">
      <c r="B30" s="97" t="s">
        <v>209</v>
      </c>
      <c r="C30" s="98"/>
      <c r="D30" s="98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48">
      <c r="B31" s="127" t="s">
        <v>217</v>
      </c>
      <c r="C31" s="127"/>
      <c r="D31" s="127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48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B32:B1048576 O1:Q9 O11:Q1048576 C32:I1048576 J1:M1048576 E1:I30 D1:D28 B29:B31 R1:AF1048576 AJ1:XFD1048576 AG1:AI27 AG31:AI1048576 C29:D30 A1:A1048576 B1:B28 C5:C28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158</v>
      </c>
      <c r="C1" s="80" t="s" vm="1">
        <v>233</v>
      </c>
    </row>
    <row r="2" spans="2:67">
      <c r="B2" s="58" t="s">
        <v>157</v>
      </c>
      <c r="C2" s="80" t="s">
        <v>234</v>
      </c>
    </row>
    <row r="3" spans="2:67">
      <c r="B3" s="58" t="s">
        <v>159</v>
      </c>
      <c r="C3" s="80" t="s">
        <v>235</v>
      </c>
    </row>
    <row r="4" spans="2:67">
      <c r="B4" s="58" t="s">
        <v>160</v>
      </c>
      <c r="C4" s="80">
        <v>8603</v>
      </c>
    </row>
    <row r="6" spans="2:67" ht="26.25" customHeight="1">
      <c r="B6" s="124" t="s">
        <v>188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BO6" s="3"/>
    </row>
    <row r="7" spans="2:67" ht="26.25" customHeight="1">
      <c r="B7" s="124" t="s">
        <v>65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AZ7" s="45"/>
      <c r="BJ7" s="3"/>
      <c r="BO7" s="3"/>
    </row>
    <row r="8" spans="2:67" s="3" customFormat="1" ht="78.75">
      <c r="B8" s="39" t="s">
        <v>93</v>
      </c>
      <c r="C8" s="14" t="s">
        <v>32</v>
      </c>
      <c r="D8" s="14" t="s">
        <v>98</v>
      </c>
      <c r="E8" s="14" t="s">
        <v>204</v>
      </c>
      <c r="F8" s="14" t="s">
        <v>95</v>
      </c>
      <c r="G8" s="14" t="s">
        <v>43</v>
      </c>
      <c r="H8" s="14" t="s">
        <v>15</v>
      </c>
      <c r="I8" s="14" t="s">
        <v>44</v>
      </c>
      <c r="J8" s="14" t="s">
        <v>79</v>
      </c>
      <c r="K8" s="14" t="s">
        <v>18</v>
      </c>
      <c r="L8" s="14" t="s">
        <v>78</v>
      </c>
      <c r="M8" s="14" t="s">
        <v>17</v>
      </c>
      <c r="N8" s="14" t="s">
        <v>19</v>
      </c>
      <c r="O8" s="14" t="s">
        <v>211</v>
      </c>
      <c r="P8" s="14" t="s">
        <v>210</v>
      </c>
      <c r="Q8" s="14" t="s">
        <v>42</v>
      </c>
      <c r="R8" s="14" t="s">
        <v>41</v>
      </c>
      <c r="S8" s="14" t="s">
        <v>161</v>
      </c>
      <c r="T8" s="40" t="s">
        <v>163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218</v>
      </c>
      <c r="P9" s="17"/>
      <c r="Q9" s="17" t="s">
        <v>214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91</v>
      </c>
      <c r="R10" s="20" t="s">
        <v>92</v>
      </c>
      <c r="S10" s="47" t="s">
        <v>164</v>
      </c>
      <c r="T10" s="75" t="s">
        <v>205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158</v>
      </c>
      <c r="C1" s="80" t="s" vm="1">
        <v>233</v>
      </c>
    </row>
    <row r="2" spans="2:66">
      <c r="B2" s="58" t="s">
        <v>157</v>
      </c>
      <c r="C2" s="80" t="s">
        <v>234</v>
      </c>
    </row>
    <row r="3" spans="2:66">
      <c r="B3" s="58" t="s">
        <v>159</v>
      </c>
      <c r="C3" s="80" t="s">
        <v>235</v>
      </c>
    </row>
    <row r="4" spans="2:66">
      <c r="B4" s="58" t="s">
        <v>160</v>
      </c>
      <c r="C4" s="80">
        <v>8603</v>
      </c>
    </row>
    <row r="6" spans="2:66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66" ht="26.25" customHeight="1">
      <c r="B7" s="130" t="s">
        <v>66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BN7" s="3"/>
    </row>
    <row r="8" spans="2:66" s="3" customFormat="1" ht="78.75">
      <c r="B8" s="23" t="s">
        <v>93</v>
      </c>
      <c r="C8" s="31" t="s">
        <v>32</v>
      </c>
      <c r="D8" s="31" t="s">
        <v>98</v>
      </c>
      <c r="E8" s="31" t="s">
        <v>204</v>
      </c>
      <c r="F8" s="31" t="s">
        <v>95</v>
      </c>
      <c r="G8" s="31" t="s">
        <v>43</v>
      </c>
      <c r="H8" s="31" t="s">
        <v>15</v>
      </c>
      <c r="I8" s="31" t="s">
        <v>44</v>
      </c>
      <c r="J8" s="31" t="s">
        <v>79</v>
      </c>
      <c r="K8" s="31" t="s">
        <v>18</v>
      </c>
      <c r="L8" s="31" t="s">
        <v>78</v>
      </c>
      <c r="M8" s="31" t="s">
        <v>17</v>
      </c>
      <c r="N8" s="31" t="s">
        <v>19</v>
      </c>
      <c r="O8" s="14" t="s">
        <v>211</v>
      </c>
      <c r="P8" s="31" t="s">
        <v>210</v>
      </c>
      <c r="Q8" s="31" t="s">
        <v>225</v>
      </c>
      <c r="R8" s="31" t="s">
        <v>42</v>
      </c>
      <c r="S8" s="14" t="s">
        <v>41</v>
      </c>
      <c r="T8" s="31" t="s">
        <v>161</v>
      </c>
      <c r="U8" s="15" t="s">
        <v>163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218</v>
      </c>
      <c r="P9" s="33"/>
      <c r="Q9" s="17" t="s">
        <v>214</v>
      </c>
      <c r="R9" s="33" t="s">
        <v>214</v>
      </c>
      <c r="S9" s="17" t="s">
        <v>20</v>
      </c>
      <c r="T9" s="33" t="s">
        <v>214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91</v>
      </c>
      <c r="R10" s="20" t="s">
        <v>92</v>
      </c>
      <c r="S10" s="20" t="s">
        <v>164</v>
      </c>
      <c r="T10" s="21" t="s">
        <v>205</v>
      </c>
      <c r="U10" s="21" t="s">
        <v>220</v>
      </c>
      <c r="V10" s="5"/>
      <c r="BI10" s="1"/>
      <c r="BJ10" s="3"/>
      <c r="BK10" s="1"/>
    </row>
    <row r="11" spans="2:66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"/>
      <c r="BI11" s="1"/>
      <c r="BJ11" s="3"/>
      <c r="BK11" s="1"/>
      <c r="BN11" s="1"/>
    </row>
    <row r="12" spans="2:66">
      <c r="B12" s="97" t="s">
        <v>226</v>
      </c>
      <c r="C12" s="98"/>
      <c r="D12" s="98"/>
      <c r="E12" s="98"/>
      <c r="F12" s="98"/>
      <c r="G12" s="98"/>
      <c r="H12" s="98"/>
      <c r="I12" s="98"/>
      <c r="J12" s="98"/>
      <c r="K12" s="98"/>
      <c r="L12" s="81"/>
      <c r="M12" s="81"/>
      <c r="N12" s="81"/>
      <c r="O12" s="81"/>
      <c r="P12" s="81"/>
      <c r="Q12" s="81"/>
      <c r="R12" s="81"/>
      <c r="S12" s="81"/>
      <c r="T12" s="81"/>
      <c r="U12" s="81"/>
      <c r="BJ12" s="3"/>
    </row>
    <row r="13" spans="2:66" ht="20.25">
      <c r="B13" s="97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BJ13" s="4"/>
    </row>
    <row r="14" spans="2:66">
      <c r="B14" s="97" t="s">
        <v>209</v>
      </c>
      <c r="C14" s="98"/>
      <c r="D14" s="98"/>
      <c r="E14" s="98"/>
      <c r="F14" s="98"/>
      <c r="G14" s="98"/>
      <c r="H14" s="98"/>
      <c r="I14" s="98"/>
      <c r="J14" s="98"/>
      <c r="K14" s="98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2:66">
      <c r="B15" s="97" t="s">
        <v>217</v>
      </c>
      <c r="C15" s="98"/>
      <c r="D15" s="98"/>
      <c r="E15" s="98"/>
      <c r="F15" s="98"/>
      <c r="G15" s="98"/>
      <c r="H15" s="98"/>
      <c r="I15" s="98"/>
      <c r="J15" s="98"/>
      <c r="K15" s="98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2:66">
      <c r="B16" s="127" t="s">
        <v>222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2:61" ht="2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BI17" s="4"/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BI19" s="3"/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158</v>
      </c>
      <c r="C1" s="80" t="s" vm="1">
        <v>233</v>
      </c>
    </row>
    <row r="2" spans="2:62">
      <c r="B2" s="58" t="s">
        <v>157</v>
      </c>
      <c r="C2" s="80" t="s">
        <v>234</v>
      </c>
    </row>
    <row r="3" spans="2:62">
      <c r="B3" s="58" t="s">
        <v>159</v>
      </c>
      <c r="C3" s="80" t="s">
        <v>235</v>
      </c>
    </row>
    <row r="4" spans="2:62">
      <c r="B4" s="58" t="s">
        <v>160</v>
      </c>
      <c r="C4" s="80">
        <v>8603</v>
      </c>
    </row>
    <row r="6" spans="2:62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BJ6" s="3"/>
    </row>
    <row r="7" spans="2:62" ht="26.25" customHeight="1">
      <c r="B7" s="130" t="s">
        <v>67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F7" s="3"/>
      <c r="BJ7" s="3"/>
    </row>
    <row r="8" spans="2:62" s="3" customFormat="1" ht="78.75">
      <c r="B8" s="23" t="s">
        <v>93</v>
      </c>
      <c r="C8" s="31" t="s">
        <v>32</v>
      </c>
      <c r="D8" s="31" t="s">
        <v>98</v>
      </c>
      <c r="E8" s="31" t="s">
        <v>204</v>
      </c>
      <c r="F8" s="31" t="s">
        <v>95</v>
      </c>
      <c r="G8" s="31" t="s">
        <v>43</v>
      </c>
      <c r="H8" s="31" t="s">
        <v>78</v>
      </c>
      <c r="I8" s="14" t="s">
        <v>211</v>
      </c>
      <c r="J8" s="14" t="s">
        <v>210</v>
      </c>
      <c r="K8" s="31" t="s">
        <v>225</v>
      </c>
      <c r="L8" s="14" t="s">
        <v>42</v>
      </c>
      <c r="M8" s="14" t="s">
        <v>41</v>
      </c>
      <c r="N8" s="14" t="s">
        <v>161</v>
      </c>
      <c r="O8" s="15" t="s">
        <v>163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218</v>
      </c>
      <c r="J9" s="17"/>
      <c r="K9" s="17" t="s">
        <v>214</v>
      </c>
      <c r="L9" s="17" t="s">
        <v>214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BF11" s="1"/>
      <c r="BG11" s="3"/>
      <c r="BH11" s="1"/>
      <c r="BJ11" s="1"/>
    </row>
    <row r="12" spans="2:62" ht="20.25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BG12" s="4"/>
    </row>
    <row r="13" spans="2:62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2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2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2" ht="20.25">
      <c r="B16" s="97" t="s">
        <v>223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BF16" s="4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7" workbookViewId="0">
      <selection activeCell="I25" sqref="I25"/>
    </sheetView>
  </sheetViews>
  <sheetFormatPr defaultColWidth="9.140625" defaultRowHeight="18"/>
  <cols>
    <col min="1" max="1" width="6.28515625" style="1" customWidth="1"/>
    <col min="2" max="2" width="46.28515625" style="2" bestFit="1" customWidth="1"/>
    <col min="3" max="3" width="70.42578125" style="2" bestFit="1" customWidth="1"/>
    <col min="4" max="4" width="6.5703125" style="2" bestFit="1" customWidth="1"/>
    <col min="5" max="5" width="11.28515625" style="2" bestFit="1" customWidth="1"/>
    <col min="6" max="6" width="21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158</v>
      </c>
      <c r="C1" s="80" t="s" vm="1">
        <v>233</v>
      </c>
    </row>
    <row r="2" spans="2:63">
      <c r="B2" s="58" t="s">
        <v>157</v>
      </c>
      <c r="C2" s="80" t="s">
        <v>234</v>
      </c>
    </row>
    <row r="3" spans="2:63">
      <c r="B3" s="58" t="s">
        <v>159</v>
      </c>
      <c r="C3" s="80" t="s">
        <v>235</v>
      </c>
    </row>
    <row r="4" spans="2:63">
      <c r="B4" s="58" t="s">
        <v>160</v>
      </c>
      <c r="C4" s="80">
        <v>8603</v>
      </c>
    </row>
    <row r="6" spans="2:63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BK6" s="3"/>
    </row>
    <row r="7" spans="2:63" ht="26.25" customHeight="1">
      <c r="B7" s="130" t="s">
        <v>232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BH7" s="3"/>
      <c r="BK7" s="3"/>
    </row>
    <row r="8" spans="2:63" s="3" customFormat="1" ht="74.25" customHeight="1">
      <c r="B8" s="23" t="s">
        <v>93</v>
      </c>
      <c r="C8" s="31" t="s">
        <v>32</v>
      </c>
      <c r="D8" s="31" t="s">
        <v>98</v>
      </c>
      <c r="E8" s="31" t="s">
        <v>95</v>
      </c>
      <c r="F8" s="31" t="s">
        <v>43</v>
      </c>
      <c r="G8" s="31" t="s">
        <v>78</v>
      </c>
      <c r="H8" s="31" t="s">
        <v>211</v>
      </c>
      <c r="I8" s="31" t="s">
        <v>210</v>
      </c>
      <c r="J8" s="31" t="s">
        <v>225</v>
      </c>
      <c r="K8" s="31" t="s">
        <v>42</v>
      </c>
      <c r="L8" s="31" t="s">
        <v>41</v>
      </c>
      <c r="M8" s="31" t="s">
        <v>161</v>
      </c>
      <c r="N8" s="15" t="s">
        <v>163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218</v>
      </c>
      <c r="I9" s="33"/>
      <c r="J9" s="17" t="s">
        <v>214</v>
      </c>
      <c r="K9" s="33" t="s">
        <v>214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100" t="s">
        <v>228</v>
      </c>
      <c r="C11" s="84"/>
      <c r="D11" s="84"/>
      <c r="E11" s="84"/>
      <c r="F11" s="84"/>
      <c r="G11" s="84"/>
      <c r="H11" s="92"/>
      <c r="I11" s="94"/>
      <c r="J11" s="84"/>
      <c r="K11" s="92">
        <v>60.803869999900002</v>
      </c>
      <c r="L11" s="84"/>
      <c r="M11" s="93">
        <f>K11/$K$11</f>
        <v>1</v>
      </c>
      <c r="N11" s="93">
        <f>K11/'סכום נכסי הקרן'!$C$42</f>
        <v>0.10679635337729861</v>
      </c>
      <c r="O11" s="5"/>
      <c r="BH11" s="98"/>
      <c r="BI11" s="3"/>
      <c r="BK11" s="98"/>
    </row>
    <row r="12" spans="2:63" s="98" customFormat="1" ht="20.25">
      <c r="B12" s="83" t="s">
        <v>208</v>
      </c>
      <c r="C12" s="84"/>
      <c r="D12" s="84"/>
      <c r="E12" s="84"/>
      <c r="F12" s="84"/>
      <c r="G12" s="84"/>
      <c r="H12" s="92"/>
      <c r="I12" s="94"/>
      <c r="J12" s="84"/>
      <c r="K12" s="92">
        <v>51.318379999999998</v>
      </c>
      <c r="L12" s="84"/>
      <c r="M12" s="93">
        <f t="shared" ref="M12:M15" si="0">K12/$K$11</f>
        <v>0.84399858101276115</v>
      </c>
      <c r="N12" s="93">
        <f>K12/'סכום נכסי הקרן'!$C$42</f>
        <v>9.0135970707777416E-2</v>
      </c>
      <c r="BI12" s="4"/>
    </row>
    <row r="13" spans="2:63">
      <c r="B13" s="99" t="s">
        <v>229</v>
      </c>
      <c r="C13" s="84"/>
      <c r="D13" s="84"/>
      <c r="E13" s="84"/>
      <c r="F13" s="84"/>
      <c r="G13" s="84"/>
      <c r="H13" s="92"/>
      <c r="I13" s="94"/>
      <c r="J13" s="84"/>
      <c r="K13" s="92">
        <v>5.4701599999999999</v>
      </c>
      <c r="L13" s="84"/>
      <c r="M13" s="93">
        <f t="shared" si="0"/>
        <v>8.9964010514610268E-2</v>
      </c>
      <c r="N13" s="93">
        <f>K13/'סכום נכסי הקרן'!$C$42</f>
        <v>9.6078282581573259E-3</v>
      </c>
    </row>
    <row r="14" spans="2:63">
      <c r="B14" s="88" t="s">
        <v>259</v>
      </c>
      <c r="C14" s="82" t="s">
        <v>260</v>
      </c>
      <c r="D14" s="95" t="s">
        <v>99</v>
      </c>
      <c r="E14" s="82" t="s">
        <v>261</v>
      </c>
      <c r="F14" s="95" t="s">
        <v>368</v>
      </c>
      <c r="G14" s="95" t="s">
        <v>143</v>
      </c>
      <c r="H14" s="89">
        <v>242</v>
      </c>
      <c r="I14" s="91">
        <v>1598</v>
      </c>
      <c r="J14" s="82"/>
      <c r="K14" s="89">
        <v>3.8671599999999997</v>
      </c>
      <c r="L14" s="90">
        <v>3.1290612337888444E-5</v>
      </c>
      <c r="M14" s="90">
        <f t="shared" si="0"/>
        <v>6.3600557004124245E-2</v>
      </c>
      <c r="N14" s="90">
        <f>K14/'סכום נכסי הקרן'!$C$42</f>
        <v>6.7923075608054759E-3</v>
      </c>
    </row>
    <row r="15" spans="2:63">
      <c r="B15" s="88" t="s">
        <v>262</v>
      </c>
      <c r="C15" s="82" t="s">
        <v>263</v>
      </c>
      <c r="D15" s="95" t="s">
        <v>99</v>
      </c>
      <c r="E15" s="82" t="s">
        <v>264</v>
      </c>
      <c r="F15" s="95" t="s">
        <v>368</v>
      </c>
      <c r="G15" s="95" t="s">
        <v>143</v>
      </c>
      <c r="H15" s="89">
        <v>100</v>
      </c>
      <c r="I15" s="91">
        <v>1603</v>
      </c>
      <c r="J15" s="82"/>
      <c r="K15" s="89">
        <v>1.603</v>
      </c>
      <c r="L15" s="90">
        <v>6.8960238216246898E-6</v>
      </c>
      <c r="M15" s="90">
        <f t="shared" si="0"/>
        <v>2.636345351048603E-2</v>
      </c>
      <c r="N15" s="90">
        <f>K15/'סכום נכסי הקרן'!$C$42</f>
        <v>2.8155206973518496E-3</v>
      </c>
    </row>
    <row r="16" spans="2:63" ht="20.25">
      <c r="B16" s="85"/>
      <c r="C16" s="82"/>
      <c r="D16" s="82"/>
      <c r="E16" s="82"/>
      <c r="F16" s="82"/>
      <c r="G16" s="82"/>
      <c r="H16" s="89"/>
      <c r="I16" s="91"/>
      <c r="J16" s="82"/>
      <c r="K16" s="82"/>
      <c r="L16" s="82"/>
      <c r="M16" s="90"/>
      <c r="N16" s="82"/>
      <c r="BH16" s="4"/>
    </row>
    <row r="17" spans="2:14">
      <c r="B17" s="99" t="s">
        <v>230</v>
      </c>
      <c r="C17" s="84"/>
      <c r="D17" s="84"/>
      <c r="E17" s="84"/>
      <c r="F17" s="84"/>
      <c r="G17" s="84"/>
      <c r="H17" s="92"/>
      <c r="I17" s="94"/>
      <c r="J17" s="84"/>
      <c r="K17" s="92">
        <v>45.848219999999998</v>
      </c>
      <c r="L17" s="84"/>
      <c r="M17" s="93">
        <f t="shared" ref="M17:M21" si="1">K17/$K$11</f>
        <v>0.75403457049815081</v>
      </c>
      <c r="N17" s="93">
        <f>K17/'סכום נכסי הקרן'!$C$42</f>
        <v>8.0528142449620102E-2</v>
      </c>
    </row>
    <row r="18" spans="2:14">
      <c r="B18" s="88" t="s">
        <v>265</v>
      </c>
      <c r="C18" s="82" t="s">
        <v>266</v>
      </c>
      <c r="D18" s="95" t="s">
        <v>99</v>
      </c>
      <c r="E18" s="82" t="s">
        <v>267</v>
      </c>
      <c r="F18" s="95" t="s">
        <v>369</v>
      </c>
      <c r="G18" s="95" t="s">
        <v>143</v>
      </c>
      <c r="H18" s="89">
        <v>2479</v>
      </c>
      <c r="I18" s="91">
        <v>354.84</v>
      </c>
      <c r="J18" s="82"/>
      <c r="K18" s="89">
        <v>8.796479999999999</v>
      </c>
      <c r="L18" s="90">
        <v>2.8893475014160601E-5</v>
      </c>
      <c r="M18" s="90">
        <f t="shared" si="1"/>
        <v>0.14466973894941992</v>
      </c>
      <c r="N18" s="90">
        <f>K18/'סכום נכסי הקרן'!$C$42</f>
        <v>1.545020056384379E-2</v>
      </c>
    </row>
    <row r="19" spans="2:14">
      <c r="B19" s="88" t="s">
        <v>268</v>
      </c>
      <c r="C19" s="82" t="s">
        <v>269</v>
      </c>
      <c r="D19" s="95" t="s">
        <v>99</v>
      </c>
      <c r="E19" s="82" t="s">
        <v>261</v>
      </c>
      <c r="F19" s="95" t="s">
        <v>369</v>
      </c>
      <c r="G19" s="95" t="s">
        <v>143</v>
      </c>
      <c r="H19" s="89">
        <v>3709</v>
      </c>
      <c r="I19" s="91">
        <v>344.85</v>
      </c>
      <c r="J19" s="82"/>
      <c r="K19" s="89">
        <v>12.79049</v>
      </c>
      <c r="L19" s="90">
        <v>5.0407788681525646E-5</v>
      </c>
      <c r="M19" s="90">
        <f t="shared" si="1"/>
        <v>0.21035651184737147</v>
      </c>
      <c r="N19" s="90">
        <f>K19/'סכום נכסי הקרן'!$C$42</f>
        <v>2.2465308374467786E-2</v>
      </c>
    </row>
    <row r="20" spans="2:14">
      <c r="B20" s="88" t="s">
        <v>270</v>
      </c>
      <c r="C20" s="82" t="s">
        <v>271</v>
      </c>
      <c r="D20" s="95" t="s">
        <v>99</v>
      </c>
      <c r="E20" s="82" t="s">
        <v>272</v>
      </c>
      <c r="F20" s="95" t="s">
        <v>369</v>
      </c>
      <c r="G20" s="95" t="s">
        <v>143</v>
      </c>
      <c r="H20" s="89">
        <v>11854</v>
      </c>
      <c r="I20" s="91">
        <v>105.26</v>
      </c>
      <c r="J20" s="82"/>
      <c r="K20" s="89">
        <v>12.47752</v>
      </c>
      <c r="L20" s="90">
        <v>6.136901389442828E-5</v>
      </c>
      <c r="M20" s="90">
        <f t="shared" si="1"/>
        <v>0.20520930657901415</v>
      </c>
      <c r="N20" s="90">
        <f>K20/'סכום נכסי הקרן'!$C$42</f>
        <v>2.1915605621722803E-2</v>
      </c>
    </row>
    <row r="21" spans="2:14">
      <c r="B21" s="88" t="s">
        <v>273</v>
      </c>
      <c r="C21" s="82" t="s">
        <v>274</v>
      </c>
      <c r="D21" s="95" t="s">
        <v>99</v>
      </c>
      <c r="E21" s="82" t="s">
        <v>264</v>
      </c>
      <c r="F21" s="95" t="s">
        <v>369</v>
      </c>
      <c r="G21" s="95" t="s">
        <v>143</v>
      </c>
      <c r="H21" s="89">
        <v>3073</v>
      </c>
      <c r="I21" s="91">
        <v>383.46</v>
      </c>
      <c r="J21" s="82"/>
      <c r="K21" s="89">
        <v>11.78373</v>
      </c>
      <c r="L21" s="90">
        <v>1.3846815113116042E-4</v>
      </c>
      <c r="M21" s="90">
        <f t="shared" si="1"/>
        <v>0.19379901312234535</v>
      </c>
      <c r="N21" s="90">
        <f>K21/'סכום נכסי הקרן'!$C$42</f>
        <v>2.0697027889585721E-2</v>
      </c>
    </row>
    <row r="22" spans="2:14">
      <c r="B22" s="85"/>
      <c r="C22" s="82"/>
      <c r="D22" s="82"/>
      <c r="E22" s="82"/>
      <c r="F22" s="82"/>
      <c r="G22" s="82"/>
      <c r="H22" s="89"/>
      <c r="I22" s="91"/>
      <c r="J22" s="82"/>
      <c r="K22" s="82"/>
      <c r="L22" s="82"/>
      <c r="M22" s="90"/>
      <c r="N22" s="82"/>
    </row>
    <row r="23" spans="2:14" s="98" customFormat="1">
      <c r="B23" s="83" t="s">
        <v>207</v>
      </c>
      <c r="C23" s="84"/>
      <c r="D23" s="84"/>
      <c r="E23" s="84"/>
      <c r="F23" s="84"/>
      <c r="G23" s="84"/>
      <c r="H23" s="92"/>
      <c r="I23" s="94"/>
      <c r="J23" s="84"/>
      <c r="K23" s="92">
        <v>9.4854899998999986</v>
      </c>
      <c r="L23" s="84"/>
      <c r="M23" s="93">
        <f t="shared" ref="M23:M33" si="2">K23/$K$11</f>
        <v>0.15600141898723879</v>
      </c>
      <c r="N23" s="93">
        <f>K23/'סכום נכסי הקרן'!$C$42</f>
        <v>1.6660382669521172E-2</v>
      </c>
    </row>
    <row r="24" spans="2:14">
      <c r="B24" s="99" t="s">
        <v>231</v>
      </c>
      <c r="C24" s="84"/>
      <c r="D24" s="84"/>
      <c r="E24" s="84"/>
      <c r="F24" s="84"/>
      <c r="G24" s="84"/>
      <c r="H24" s="92"/>
      <c r="I24" s="94"/>
      <c r="J24" s="84"/>
      <c r="K24" s="92">
        <v>9.4854899998999986</v>
      </c>
      <c r="L24" s="84"/>
      <c r="M24" s="93">
        <f t="shared" si="2"/>
        <v>0.15600141898723879</v>
      </c>
      <c r="N24" s="93">
        <f>K24/'סכום נכסי הקרן'!$C$42</f>
        <v>1.6660382669521172E-2</v>
      </c>
    </row>
    <row r="25" spans="2:14">
      <c r="B25" s="88" t="s">
        <v>275</v>
      </c>
      <c r="C25" s="82" t="s">
        <v>276</v>
      </c>
      <c r="D25" s="95" t="s">
        <v>103</v>
      </c>
      <c r="E25" s="82"/>
      <c r="F25" s="95" t="s">
        <v>368</v>
      </c>
      <c r="G25" s="95" t="s">
        <v>152</v>
      </c>
      <c r="H25" s="89">
        <v>4</v>
      </c>
      <c r="I25" s="91">
        <v>1805</v>
      </c>
      <c r="J25" s="82"/>
      <c r="K25" s="89">
        <v>0.22993</v>
      </c>
      <c r="L25" s="90">
        <v>1.4035450075221433E-9</v>
      </c>
      <c r="M25" s="90">
        <f t="shared" si="2"/>
        <v>3.7815027234348428E-3</v>
      </c>
      <c r="N25" s="90">
        <f>K25/'סכום נכסי הקרן'!$C$42</f>
        <v>4.0385070114916453E-4</v>
      </c>
    </row>
    <row r="26" spans="2:14">
      <c r="B26" s="88" t="s">
        <v>277</v>
      </c>
      <c r="C26" s="82" t="s">
        <v>278</v>
      </c>
      <c r="D26" s="95" t="s">
        <v>26</v>
      </c>
      <c r="E26" s="82"/>
      <c r="F26" s="95" t="s">
        <v>368</v>
      </c>
      <c r="G26" s="95" t="s">
        <v>151</v>
      </c>
      <c r="H26" s="89">
        <v>1</v>
      </c>
      <c r="I26" s="91">
        <v>3768</v>
      </c>
      <c r="J26" s="82"/>
      <c r="K26" s="89">
        <v>9.9979999999999999E-2</v>
      </c>
      <c r="L26" s="90">
        <v>1.8652229095257773E-8</v>
      </c>
      <c r="M26" s="90">
        <f t="shared" si="2"/>
        <v>1.6443032326752297E-3</v>
      </c>
      <c r="N26" s="90">
        <f>K26/'סכום נכסי הקרן'!$C$42</f>
        <v>1.756055890962183E-4</v>
      </c>
    </row>
    <row r="27" spans="2:14">
      <c r="B27" s="88" t="s">
        <v>279</v>
      </c>
      <c r="C27" s="82" t="s">
        <v>280</v>
      </c>
      <c r="D27" s="95" t="s">
        <v>26</v>
      </c>
      <c r="E27" s="82"/>
      <c r="F27" s="95" t="s">
        <v>368</v>
      </c>
      <c r="G27" s="95" t="s">
        <v>144</v>
      </c>
      <c r="H27" s="89">
        <v>7</v>
      </c>
      <c r="I27" s="91">
        <v>2580.5</v>
      </c>
      <c r="J27" s="82"/>
      <c r="K27" s="89">
        <v>0.70055999999999996</v>
      </c>
      <c r="L27" s="90">
        <v>3.0905077262693159E-8</v>
      </c>
      <c r="M27" s="90">
        <f t="shared" si="2"/>
        <v>1.1521635053840358E-2</v>
      </c>
      <c r="N27" s="90">
        <f>K27/'סכום נכסי הקרן'!$C$42</f>
        <v>1.2304686086942057E-3</v>
      </c>
    </row>
    <row r="28" spans="2:14">
      <c r="B28" s="88" t="s">
        <v>281</v>
      </c>
      <c r="C28" s="82" t="s">
        <v>282</v>
      </c>
      <c r="D28" s="95" t="s">
        <v>283</v>
      </c>
      <c r="E28" s="82"/>
      <c r="F28" s="95" t="s">
        <v>368</v>
      </c>
      <c r="G28" s="95" t="s">
        <v>142</v>
      </c>
      <c r="H28" s="89">
        <v>9</v>
      </c>
      <c r="I28" s="91">
        <v>2648</v>
      </c>
      <c r="J28" s="82"/>
      <c r="K28" s="89">
        <v>0.82362999999999997</v>
      </c>
      <c r="L28" s="90">
        <v>1.276595744680851E-6</v>
      </c>
      <c r="M28" s="90">
        <f t="shared" si="2"/>
        <v>1.3545683852053406E-2</v>
      </c>
      <c r="N28" s="90">
        <f>K28/'סכום נכסי הקרן'!$C$42</f>
        <v>1.446629639401063E-3</v>
      </c>
    </row>
    <row r="29" spans="2:14">
      <c r="B29" s="88" t="s">
        <v>284</v>
      </c>
      <c r="C29" s="82" t="s">
        <v>285</v>
      </c>
      <c r="D29" s="95" t="s">
        <v>283</v>
      </c>
      <c r="E29" s="82"/>
      <c r="F29" s="95" t="s">
        <v>368</v>
      </c>
      <c r="G29" s="95" t="s">
        <v>142</v>
      </c>
      <c r="H29" s="89">
        <v>2</v>
      </c>
      <c r="I29" s="91">
        <v>3297</v>
      </c>
      <c r="J29" s="82"/>
      <c r="K29" s="89">
        <v>0.22788999999999998</v>
      </c>
      <c r="L29" s="90">
        <v>1.7621145374449338E-7</v>
      </c>
      <c r="M29" s="90">
        <f t="shared" si="2"/>
        <v>3.7479522273890587E-3</v>
      </c>
      <c r="N29" s="90">
        <f>K29/'סכום נכסי הקרן'!$C$42</f>
        <v>4.0026763051747536E-4</v>
      </c>
    </row>
    <row r="30" spans="2:14">
      <c r="B30" s="88" t="s">
        <v>286</v>
      </c>
      <c r="C30" s="82" t="s">
        <v>287</v>
      </c>
      <c r="D30" s="95" t="s">
        <v>102</v>
      </c>
      <c r="E30" s="82"/>
      <c r="F30" s="95" t="s">
        <v>368</v>
      </c>
      <c r="G30" s="95" t="s">
        <v>142</v>
      </c>
      <c r="H30" s="89">
        <v>14</v>
      </c>
      <c r="I30" s="91">
        <v>3282.875</v>
      </c>
      <c r="J30" s="82"/>
      <c r="K30" s="89">
        <v>1.5883800000000001</v>
      </c>
      <c r="L30" s="90">
        <v>1.3243204497921975E-7</v>
      </c>
      <c r="M30" s="90">
        <f t="shared" si="2"/>
        <v>2.6123008288824582E-2</v>
      </c>
      <c r="N30" s="90">
        <f>K30/'סכום נכסי הקרן'!$C$42</f>
        <v>2.7898420244914105E-3</v>
      </c>
    </row>
    <row r="31" spans="2:14">
      <c r="B31" s="88" t="s">
        <v>288</v>
      </c>
      <c r="C31" s="82" t="s">
        <v>289</v>
      </c>
      <c r="D31" s="95" t="s">
        <v>102</v>
      </c>
      <c r="E31" s="82"/>
      <c r="F31" s="95" t="s">
        <v>368</v>
      </c>
      <c r="G31" s="95" t="s">
        <v>142</v>
      </c>
      <c r="H31" s="89">
        <v>2</v>
      </c>
      <c r="I31" s="91">
        <v>58895.5</v>
      </c>
      <c r="J31" s="82"/>
      <c r="K31" s="89">
        <v>4.0708500000000001</v>
      </c>
      <c r="L31" s="90">
        <v>1.5411350521304343E-7</v>
      </c>
      <c r="M31" s="90">
        <f t="shared" si="2"/>
        <v>6.6950508249009402E-2</v>
      </c>
      <c r="N31" s="90">
        <f>K31/'סכום נכסי הקרן'!$C$42</f>
        <v>7.1500701377509527E-3</v>
      </c>
    </row>
    <row r="32" spans="2:14">
      <c r="B32" s="88" t="s">
        <v>290</v>
      </c>
      <c r="C32" s="82" t="s">
        <v>291</v>
      </c>
      <c r="D32" s="95" t="s">
        <v>283</v>
      </c>
      <c r="E32" s="82"/>
      <c r="F32" s="95" t="s">
        <v>368</v>
      </c>
      <c r="G32" s="95" t="s">
        <v>142</v>
      </c>
      <c r="H32" s="89">
        <v>5.0000000000000018</v>
      </c>
      <c r="I32" s="91">
        <v>4447</v>
      </c>
      <c r="J32" s="82"/>
      <c r="K32" s="89">
        <v>0.7684399999</v>
      </c>
      <c r="L32" s="90">
        <v>3.3092861999853964E-9</v>
      </c>
      <c r="M32" s="90">
        <f t="shared" si="2"/>
        <v>1.2638011361797593E-2</v>
      </c>
      <c r="N32" s="90">
        <f>K32/'סכום נכסי הקרן'!$C$42</f>
        <v>1.3496935273808505E-3</v>
      </c>
    </row>
    <row r="33" spans="2:14">
      <c r="B33" s="88" t="s">
        <v>292</v>
      </c>
      <c r="C33" s="82" t="s">
        <v>293</v>
      </c>
      <c r="D33" s="95" t="s">
        <v>283</v>
      </c>
      <c r="E33" s="82"/>
      <c r="F33" s="95" t="s">
        <v>368</v>
      </c>
      <c r="G33" s="95" t="s">
        <v>142</v>
      </c>
      <c r="H33" s="89">
        <v>4</v>
      </c>
      <c r="I33" s="91">
        <v>7059</v>
      </c>
      <c r="J33" s="82"/>
      <c r="K33" s="89">
        <v>0.97583000000000009</v>
      </c>
      <c r="L33" s="90">
        <v>8.1053698074974667E-8</v>
      </c>
      <c r="M33" s="90">
        <f t="shared" si="2"/>
        <v>1.604881399821434E-2</v>
      </c>
      <c r="N33" s="90">
        <f>K33/'סכום נכסי הקרן'!$C$42</f>
        <v>1.7139548110398351E-3</v>
      </c>
    </row>
    <row r="34" spans="2:14">
      <c r="B34" s="85"/>
      <c r="C34" s="82"/>
      <c r="D34" s="82"/>
      <c r="E34" s="82"/>
      <c r="F34" s="82"/>
      <c r="G34" s="82"/>
      <c r="H34" s="89"/>
      <c r="I34" s="91"/>
      <c r="J34" s="82"/>
      <c r="K34" s="82"/>
      <c r="L34" s="82"/>
      <c r="M34" s="90"/>
      <c r="N34" s="82"/>
    </row>
    <row r="35" spans="2:14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2:14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2:14">
      <c r="B37" s="97" t="s">
        <v>226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2:14">
      <c r="B38" s="97" t="s">
        <v>90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2:14">
      <c r="B39" s="97" t="s">
        <v>209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2:14">
      <c r="B40" s="97" t="s">
        <v>217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2:14">
      <c r="B41" s="97" t="s">
        <v>224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2:14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2:14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2:14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2:14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2:14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2:14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2:14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2:14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2:14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2:14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2:14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2:14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2:14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2:14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2:14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2:14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2:14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2:14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2:14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2:14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  <row r="62" spans="2:14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  <row r="63" spans="2:14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2:14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spans="2:14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2:14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2:14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2:14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2:14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2:14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2:14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spans="2:14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2:14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2:14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2:14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2:14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2:14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2:14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2:14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2:14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2:14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</row>
    <row r="85" spans="2:14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2:14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2:14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</row>
    <row r="88" spans="2:14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2:14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</row>
    <row r="90" spans="2:14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2:14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2:14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</row>
    <row r="93" spans="2:14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</row>
    <row r="94" spans="2:14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2:14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2:14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2:14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2:14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</row>
    <row r="99" spans="2:14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2:14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</row>
    <row r="101" spans="2:14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</row>
    <row r="102" spans="2:14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2:14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</row>
    <row r="104" spans="2:14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2:14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2:14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2:14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</row>
    <row r="108" spans="2:14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2:14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</row>
    <row r="110" spans="2:14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</row>
    <row r="111" spans="2:14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</row>
    <row r="112" spans="2:14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</row>
    <row r="113" spans="2:14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</row>
    <row r="114" spans="2:14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</row>
    <row r="115" spans="2:14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</row>
    <row r="116" spans="2:14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</row>
    <row r="117" spans="2:14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</row>
    <row r="118" spans="2:14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</row>
    <row r="119" spans="2:14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</row>
    <row r="120" spans="2:14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</row>
    <row r="121" spans="2:14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</row>
    <row r="122" spans="2:14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</row>
    <row r="123" spans="2:14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</row>
    <row r="124" spans="2:14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</row>
    <row r="125" spans="2:14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</row>
    <row r="126" spans="2:14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</row>
    <row r="127" spans="2:14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</row>
    <row r="128" spans="2:14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</row>
    <row r="129" spans="2:14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</row>
    <row r="130" spans="2:14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</row>
    <row r="131" spans="2:14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</row>
    <row r="132" spans="2:14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</row>
    <row r="133" spans="2:14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</row>
    <row r="134" spans="2:14">
      <c r="D134" s="1"/>
      <c r="E134" s="1"/>
      <c r="F134" s="1"/>
      <c r="G134" s="1"/>
    </row>
    <row r="135" spans="2:14">
      <c r="D135" s="1"/>
      <c r="E135" s="1"/>
      <c r="F135" s="1"/>
      <c r="G135" s="1"/>
    </row>
    <row r="136" spans="2:14">
      <c r="D136" s="1"/>
      <c r="E136" s="1"/>
      <c r="F136" s="1"/>
      <c r="G136" s="1"/>
    </row>
    <row r="137" spans="2:14"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36 B38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70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158</v>
      </c>
      <c r="C1" s="80" t="s" vm="1">
        <v>233</v>
      </c>
    </row>
    <row r="2" spans="2:65">
      <c r="B2" s="58" t="s">
        <v>157</v>
      </c>
      <c r="C2" s="80" t="s">
        <v>234</v>
      </c>
    </row>
    <row r="3" spans="2:65">
      <c r="B3" s="58" t="s">
        <v>159</v>
      </c>
      <c r="C3" s="80" t="s">
        <v>235</v>
      </c>
    </row>
    <row r="4" spans="2:65">
      <c r="B4" s="58" t="s">
        <v>160</v>
      </c>
      <c r="C4" s="80">
        <v>8603</v>
      </c>
    </row>
    <row r="6" spans="2:65" ht="26.25" customHeight="1">
      <c r="B6" s="130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65" ht="26.25" customHeight="1">
      <c r="B7" s="130" t="s">
        <v>68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M7" s="3"/>
    </row>
    <row r="8" spans="2:65" s="3" customFormat="1" ht="78.75">
      <c r="B8" s="23" t="s">
        <v>93</v>
      </c>
      <c r="C8" s="31" t="s">
        <v>32</v>
      </c>
      <c r="D8" s="31" t="s">
        <v>98</v>
      </c>
      <c r="E8" s="31" t="s">
        <v>95</v>
      </c>
      <c r="F8" s="31" t="s">
        <v>43</v>
      </c>
      <c r="G8" s="31" t="s">
        <v>15</v>
      </c>
      <c r="H8" s="31" t="s">
        <v>44</v>
      </c>
      <c r="I8" s="31" t="s">
        <v>78</v>
      </c>
      <c r="J8" s="31" t="s">
        <v>211</v>
      </c>
      <c r="K8" s="31" t="s">
        <v>210</v>
      </c>
      <c r="L8" s="31" t="s">
        <v>42</v>
      </c>
      <c r="M8" s="31" t="s">
        <v>41</v>
      </c>
      <c r="N8" s="31" t="s">
        <v>161</v>
      </c>
      <c r="O8" s="21" t="s">
        <v>163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218</v>
      </c>
      <c r="K9" s="33"/>
      <c r="L9" s="33" t="s">
        <v>214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"/>
      <c r="BG11" s="1"/>
      <c r="BH11" s="3"/>
      <c r="BI11" s="1"/>
      <c r="BM11" s="1"/>
    </row>
    <row r="12" spans="2:65" s="4" customFormat="1" ht="18" customHeight="1">
      <c r="B12" s="97" t="s">
        <v>226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"/>
      <c r="BG12" s="1"/>
      <c r="BH12" s="3"/>
      <c r="BI12" s="1"/>
      <c r="BM12" s="1"/>
    </row>
    <row r="13" spans="2:6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BH13" s="3"/>
    </row>
    <row r="14" spans="2:65" ht="20.25">
      <c r="B14" s="97" t="s">
        <v>209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BH14" s="4"/>
    </row>
    <row r="15" spans="2:65">
      <c r="B15" s="97" t="s">
        <v>217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5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5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5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5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59" ht="2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BG37" s="4"/>
    </row>
    <row r="38" spans="2:5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BG38" s="3"/>
    </row>
    <row r="39" spans="2:5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5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5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5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5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5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5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5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5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5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2020-03-29T06:51:56Z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